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3.xml" ContentType="application/vnd.openxmlformats-officedocument.drawing+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4.xml" ContentType="application/vnd.openxmlformats-officedocument.drawingml.chartshap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C:\Users\PC\Downloads\"/>
    </mc:Choice>
  </mc:AlternateContent>
  <xr:revisionPtr revIDLastSave="0" documentId="8_{D260DF2F-ADDD-413A-87E1-CF5789DE6CE3}" xr6:coauthVersionLast="47" xr6:coauthVersionMax="47" xr10:uidLastSave="{00000000-0000-0000-0000-000000000000}"/>
  <bookViews>
    <workbookView xWindow="15264" yWindow="0" windowWidth="15552" windowHeight="16656" xr2:uid="{A6935BD3-09BD-4DFA-98A0-73AEC26381C1}"/>
  </bookViews>
  <sheets>
    <sheet name="Friction" sheetId="3" r:id="rId1"/>
    <sheet name="Rotational Friction" sheetId="5" r:id="rId2"/>
    <sheet name="Simple Harmonic Motion" sheetId="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7" i="3" l="1"/>
  <c r="X8" i="3"/>
  <c r="X9" i="3"/>
  <c r="X6" i="3"/>
  <c r="T59" i="3"/>
  <c r="T60" i="3"/>
  <c r="T61" i="3"/>
  <c r="T62" i="3"/>
  <c r="T58" i="3"/>
  <c r="R59" i="3"/>
  <c r="R60" i="3"/>
  <c r="R61" i="3"/>
  <c r="R62" i="3"/>
  <c r="R58" i="3"/>
  <c r="T50" i="3"/>
  <c r="T51" i="3"/>
  <c r="T52" i="3"/>
  <c r="T53" i="3"/>
  <c r="T49" i="3"/>
  <c r="R50" i="3"/>
  <c r="R51" i="3"/>
  <c r="R52" i="3"/>
  <c r="R53" i="3"/>
  <c r="R49" i="3"/>
  <c r="T41" i="3"/>
  <c r="T42" i="3"/>
  <c r="T43" i="3"/>
  <c r="T44" i="3"/>
  <c r="T40" i="3"/>
  <c r="R41" i="3"/>
  <c r="R42" i="3"/>
  <c r="R43" i="3"/>
  <c r="R44" i="3"/>
  <c r="R40" i="3"/>
  <c r="T27" i="3"/>
  <c r="T28" i="3"/>
  <c r="T29" i="3"/>
  <c r="T30" i="3"/>
  <c r="R27" i="3"/>
  <c r="R28" i="3"/>
  <c r="R29" i="3"/>
  <c r="R30" i="3"/>
  <c r="T26" i="3"/>
  <c r="R26" i="3"/>
  <c r="T18" i="3"/>
  <c r="T19" i="3"/>
  <c r="T20" i="3"/>
  <c r="T21" i="3"/>
  <c r="T17" i="3"/>
  <c r="R18" i="3"/>
  <c r="R19" i="3"/>
  <c r="R20" i="3"/>
  <c r="R21" i="3"/>
  <c r="R17" i="3"/>
  <c r="T9" i="3"/>
  <c r="T10" i="3"/>
  <c r="T11" i="3"/>
  <c r="T12" i="3"/>
  <c r="T8" i="3"/>
  <c r="R9" i="3"/>
  <c r="R10" i="3"/>
  <c r="R11" i="3"/>
  <c r="R12" i="3"/>
  <c r="R8" i="3"/>
  <c r="N6" i="6"/>
  <c r="N7" i="6"/>
  <c r="N8" i="6"/>
  <c r="N9" i="6"/>
  <c r="N10" i="6"/>
  <c r="N11" i="6"/>
  <c r="N5" i="6"/>
  <c r="E6" i="6"/>
  <c r="G6" i="6" s="1"/>
  <c r="E7" i="6"/>
  <c r="G7" i="6" s="1"/>
  <c r="E8" i="6"/>
  <c r="G8" i="6" s="1"/>
  <c r="E9" i="6"/>
  <c r="G9" i="6" s="1"/>
  <c r="E10" i="6"/>
  <c r="G10" i="6" s="1"/>
  <c r="E11" i="6"/>
  <c r="G11" i="6" s="1"/>
  <c r="E5" i="6"/>
  <c r="G5" i="6" s="1"/>
  <c r="M6" i="6"/>
  <c r="O6" i="6" s="1"/>
  <c r="M7" i="6"/>
  <c r="O7" i="6" s="1"/>
  <c r="M8" i="6"/>
  <c r="O8" i="6" s="1"/>
  <c r="M9" i="6"/>
  <c r="O9" i="6" s="1"/>
  <c r="M10" i="6"/>
  <c r="O10" i="6" s="1"/>
  <c r="M11" i="6"/>
  <c r="O11" i="6" s="1"/>
  <c r="M5" i="6"/>
  <c r="O5" i="6" s="1"/>
  <c r="K6" i="6"/>
  <c r="K7" i="6"/>
  <c r="K8" i="6"/>
  <c r="K9" i="6"/>
  <c r="K10" i="6"/>
  <c r="K11" i="6"/>
  <c r="K5" i="6"/>
  <c r="F6" i="6"/>
  <c r="F7" i="6"/>
  <c r="F8" i="6"/>
  <c r="F9" i="6"/>
  <c r="F10" i="6"/>
  <c r="F11" i="6"/>
  <c r="F5" i="6"/>
  <c r="C6" i="6"/>
  <c r="C7" i="6"/>
  <c r="C8" i="6"/>
  <c r="C9" i="6"/>
  <c r="C10" i="6"/>
  <c r="C11" i="6"/>
  <c r="C5" i="6"/>
  <c r="C8" i="5"/>
  <c r="AH17" i="5"/>
  <c r="AH9" i="5"/>
  <c r="AH8" i="5"/>
  <c r="AC9" i="5"/>
  <c r="AC11" i="5"/>
  <c r="AC12" i="5"/>
  <c r="AC14" i="5"/>
  <c r="AC15" i="5"/>
  <c r="X13" i="5"/>
  <c r="X14" i="5"/>
  <c r="X15" i="5"/>
  <c r="X17" i="5"/>
  <c r="X8" i="5"/>
  <c r="S11" i="5"/>
  <c r="N10" i="5"/>
  <c r="N11" i="5"/>
  <c r="N13" i="5"/>
  <c r="N14" i="5"/>
  <c r="N7" i="5"/>
  <c r="I9" i="5"/>
  <c r="I11" i="5"/>
  <c r="I15" i="5"/>
  <c r="I7" i="5"/>
  <c r="D8" i="5"/>
  <c r="D9" i="5"/>
  <c r="D10" i="5"/>
  <c r="D13" i="5"/>
  <c r="D14" i="5"/>
  <c r="AG9" i="5"/>
  <c r="AG10" i="5"/>
  <c r="AH10" i="5" s="1"/>
  <c r="AG11" i="5"/>
  <c r="AH11" i="5" s="1"/>
  <c r="AG12" i="5"/>
  <c r="AH12" i="5" s="1"/>
  <c r="AG13" i="5"/>
  <c r="AH13" i="5" s="1"/>
  <c r="AG14" i="5"/>
  <c r="AH14" i="5" s="1"/>
  <c r="AG15" i="5"/>
  <c r="AH15" i="5" s="1"/>
  <c r="AG16" i="5"/>
  <c r="AH16" i="5" s="1"/>
  <c r="AG17" i="5"/>
  <c r="AG8" i="5"/>
  <c r="AB9" i="5"/>
  <c r="AB10" i="5"/>
  <c r="AC10" i="5" s="1"/>
  <c r="AB11" i="5"/>
  <c r="AB12" i="5"/>
  <c r="AB13" i="5"/>
  <c r="AC13" i="5" s="1"/>
  <c r="AB14" i="5"/>
  <c r="AB15" i="5"/>
  <c r="AB16" i="5"/>
  <c r="AC16" i="5" s="1"/>
  <c r="AB17" i="5"/>
  <c r="AC17" i="5" s="1"/>
  <c r="AB8" i="5"/>
  <c r="AC8" i="5" s="1"/>
  <c r="C9" i="5"/>
  <c r="C10" i="5"/>
  <c r="C11" i="5"/>
  <c r="D11" i="5" s="1"/>
  <c r="C12" i="5"/>
  <c r="D12" i="5" s="1"/>
  <c r="C13" i="5"/>
  <c r="C14" i="5"/>
  <c r="C15" i="5"/>
  <c r="D15" i="5" s="1"/>
  <c r="C16" i="5"/>
  <c r="D16" i="5" s="1"/>
  <c r="C7" i="5"/>
  <c r="D7" i="5" s="1"/>
  <c r="H8" i="5"/>
  <c r="I8" i="5" s="1"/>
  <c r="H9" i="5"/>
  <c r="H10" i="5"/>
  <c r="I10" i="5" s="1"/>
  <c r="H11" i="5"/>
  <c r="H12" i="5"/>
  <c r="I12" i="5" s="1"/>
  <c r="H13" i="5"/>
  <c r="I13" i="5" s="1"/>
  <c r="H14" i="5"/>
  <c r="I14" i="5" s="1"/>
  <c r="H15" i="5"/>
  <c r="H16" i="5"/>
  <c r="I16" i="5" s="1"/>
  <c r="H7" i="5"/>
  <c r="M8" i="5"/>
  <c r="N8" i="5" s="1"/>
  <c r="M9" i="5"/>
  <c r="N9" i="5" s="1"/>
  <c r="M10" i="5"/>
  <c r="M11" i="5"/>
  <c r="M12" i="5"/>
  <c r="N12" i="5" s="1"/>
  <c r="M13" i="5"/>
  <c r="M14" i="5"/>
  <c r="M15" i="5"/>
  <c r="N15" i="5" s="1"/>
  <c r="M16" i="5"/>
  <c r="N16" i="5" s="1"/>
  <c r="M7" i="5"/>
  <c r="R9" i="5"/>
  <c r="S9" i="5" s="1"/>
  <c r="R10" i="5"/>
  <c r="S10" i="5" s="1"/>
  <c r="R11" i="5"/>
  <c r="R12" i="5"/>
  <c r="S12" i="5" s="1"/>
  <c r="R13" i="5"/>
  <c r="S13" i="5" s="1"/>
  <c r="R14" i="5"/>
  <c r="S14" i="5" s="1"/>
  <c r="R15" i="5"/>
  <c r="S15" i="5" s="1"/>
  <c r="R16" i="5"/>
  <c r="S16" i="5" s="1"/>
  <c r="R17" i="5"/>
  <c r="S17" i="5" s="1"/>
  <c r="R8" i="5"/>
  <c r="S8" i="5" s="1"/>
  <c r="W9" i="5"/>
  <c r="X9" i="5" s="1"/>
  <c r="W10" i="5"/>
  <c r="X10" i="5" s="1"/>
  <c r="W11" i="5"/>
  <c r="X11" i="5" s="1"/>
  <c r="W12" i="5"/>
  <c r="X12" i="5" s="1"/>
  <c r="W13" i="5"/>
  <c r="W14" i="5"/>
  <c r="W15" i="5"/>
  <c r="W16" i="5"/>
  <c r="X16" i="5" s="1"/>
  <c r="W17" i="5"/>
  <c r="W8" i="5"/>
  <c r="Q62" i="3" l="1"/>
  <c r="Q61" i="3"/>
  <c r="Q60" i="3"/>
  <c r="Q59" i="3"/>
  <c r="Q53" i="3"/>
  <c r="Q52" i="3"/>
  <c r="Q51" i="3"/>
  <c r="Q50" i="3"/>
  <c r="Q44" i="3"/>
  <c r="Q43" i="3"/>
  <c r="Q42" i="3"/>
  <c r="Q41" i="3"/>
  <c r="Q30" i="3"/>
  <c r="Q29" i="3"/>
  <c r="Q28" i="3"/>
  <c r="Q27" i="3"/>
</calcChain>
</file>

<file path=xl/sharedStrings.xml><?xml version="1.0" encoding="utf-8"?>
<sst xmlns="http://schemas.openxmlformats.org/spreadsheetml/2006/main" count="245" uniqueCount="104">
  <si>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</si>
  <si>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</si>
  <si>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</si>
  <si>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</si>
  <si>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</si>
  <si>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</si>
  <si>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</si>
  <si>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</si>
  <si>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</si>
  <si>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</si>
  <si>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</si>
  <si>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</si>
  <si>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</si>
  <si>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</si>
  <si>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</si>
  <si>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</si>
  <si>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</si>
  <si>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</si>
  <si>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</si>
  <si>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</si>
  <si>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</si>
  <si>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</si>
  <si>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</si>
  <si>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</si>
  <si>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</si>
  <si>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</si>
  <si>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</si>
  <si>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</si>
  <si>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</si>
  <si>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</si>
  <si>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</si>
  <si>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</si>
  <si>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</si>
  <si>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</si>
  <si>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</si>
  <si>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</si>
  <si>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</si>
  <si>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</si>
  <si>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</si>
  <si>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</si>
  <si>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</si>
  <si>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</si>
  <si>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</si>
  <si>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</si>
  <si>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</si>
  <si>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(g)</t>
  </si>
  <si>
    <t>(Rn)(N)</t>
  </si>
  <si>
    <t>(Rp)(WSineθ)(N)</t>
  </si>
  <si>
    <t>(Rp)(N)</t>
  </si>
  <si>
    <t>320 (4x80)</t>
  </si>
  <si>
    <t>Static Wood</t>
  </si>
  <si>
    <t>Questions</t>
  </si>
  <si>
    <t>Do your answers compare well with the typical values show in the guidance notes? Explain any differences.</t>
  </si>
  <si>
    <t>Answer</t>
  </si>
  <si>
    <t>Car</t>
  </si>
  <si>
    <t>146g</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</si>
  <si>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</si>
  <si>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</si>
  <si>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</si>
  <si>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</si>
  <si>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</si>
  <si>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</si>
  <si>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</si>
  <si>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Graph of Load v effort</t>
  </si>
  <si>
    <t>Graph of Efficiency v Load</t>
  </si>
  <si>
    <t xml:space="preserve">ES17 Rotational Friction </t>
  </si>
  <si>
    <t xml:space="preserve"> 1. The Wedge</t>
  </si>
  <si>
    <t>2. The Crew Jack</t>
  </si>
  <si>
    <t>3. Bearings</t>
  </si>
  <si>
    <t>Experimental Procedure Part B</t>
  </si>
  <si>
    <t>Load (W)</t>
  </si>
  <si>
    <t>Effort (F)</t>
  </si>
  <si>
    <t>MA</t>
  </si>
  <si>
    <t>Efficiency</t>
  </si>
  <si>
    <t>Ball Bearing</t>
  </si>
  <si>
    <t>Oil Sintered Bearing</t>
  </si>
  <si>
    <t>Brass Bearing</t>
  </si>
  <si>
    <t>Tufnol Bearing</t>
  </si>
  <si>
    <t>What do you notice about the efficiency of the bearings?</t>
  </si>
  <si>
    <t>%</t>
  </si>
  <si>
    <t>If you were designing a high efficiency machine and cost was no object, which bearings would you fit in your machine?</t>
  </si>
  <si>
    <t>The Tufnol bearing may give the worst results, why would it still be useful?</t>
  </si>
  <si>
    <t>Wedge: 18.5 degrees VR:</t>
  </si>
  <si>
    <t>Wedge: 4.75 degrees VR:</t>
  </si>
  <si>
    <t xml:space="preserve"> VR:</t>
  </si>
  <si>
    <t xml:space="preserve"> VR:1</t>
  </si>
  <si>
    <t>ES7 Experiment 2</t>
  </si>
  <si>
    <t>Light</t>
  </si>
  <si>
    <t xml:space="preserve">Length </t>
  </si>
  <si>
    <t>√l</t>
  </si>
  <si>
    <t>Time for 50 Swings</t>
  </si>
  <si>
    <t>Actual Period (T)</t>
  </si>
  <si>
    <t>Theoretical Period</t>
  </si>
  <si>
    <r>
      <t>(T/2</t>
    </r>
    <r>
      <rPr>
        <sz val="11"/>
        <color theme="1"/>
        <rFont val="Calibri"/>
        <family val="2"/>
      </rPr>
      <t>π</t>
    </r>
    <r>
      <rPr>
        <sz val="11"/>
        <color theme="1"/>
        <rFont val="Aptos Narrow"/>
        <family val="2"/>
      </rPr>
      <t>)^2</t>
    </r>
  </si>
  <si>
    <t>Heavy</t>
  </si>
  <si>
    <t>m</t>
  </si>
  <si>
    <t>s</t>
  </si>
  <si>
    <r>
      <t>Graph of l against (T/2</t>
    </r>
    <r>
      <rPr>
        <b/>
        <sz val="11"/>
        <color theme="1"/>
        <rFont val="Calibri"/>
        <family val="2"/>
      </rPr>
      <t>π)^2</t>
    </r>
  </si>
  <si>
    <t>Add in a line of best fit with a gradient line to find 'g'</t>
  </si>
  <si>
    <t>yes the results showed similarities to the ones pridicted in the guidence book however with the inacruice of the wieghts and human erros they arent as linera as the ones pridicted.</t>
  </si>
  <si>
    <t xml:space="preserve"> the friction and regular both increase in a regular patterens with each other meaning they are directly collerated to each other.</t>
  </si>
  <si>
    <t xml:space="preserve">they all seam to have a peak wieght to where they are the most effient </t>
  </si>
  <si>
    <t xml:space="preserve">I would use the oil splinted bearing as it’s the most effient over all the weights that were loaded on it </t>
  </si>
  <si>
    <t xml:space="preserve">it didn’t give the worst however it did seam to be the most effient at lower wieghtd  where as all the other bearing seamed to increase with the amount of wieght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</si>
</sst>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
      <sz val="11"/>
      <color theme="1"/>
      <name val="Cambria Math"/>
      <family val="1"/>
    </font>
    <font>
      <sz val="11"/>
      <color theme="1"/>
      <name val="Aptos Narrow"/>
      <family val="2"/>
    </font>
    <font>
      <b/>
      <sz val="11"/>
      <color theme="1"/>
      <name val="Calibri"/>
      <family val="2"/>
    </font>
  </fonts>
  <fills count="7">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bgColor indexed="64"/>
      </patternFill>
    </fill>
  </fills>
  <borders count="65">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n">
        <color auto="1"/>
      </left>
      <right style="thin">
        <color auto="1"/>
      </right>
      <top/>
      <bottom/>
      <diagonal/>
    </border>
    <border>
      <left style="medium">
        <color auto="1"/>
      </left>
      <right style="medium">
        <color auto="1"/>
      </right>
      <top style="medium">
        <color auto="1"/>
      </top>
      <bottom style="medium">
        <color auto="1"/>
      </bottom>
      <diagonal/>
    </border>
    <border>
      <left/>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1">
    <xf numFmtId="0" fontId="0" fillId="0" borderId="0"/>
  </cellStyleXfs>
  <cellXfs count="169">
    <xf numFmtId="0" fontId="0" fillId="0" borderId="0" xfId="0"/>
    <xf numFmtId="0" fontId="1" fillId="0" borderId="0" xfId="0" applyFont="1"/>
    <xf numFmtId="0" fontId="0" fillId="2" borderId="5" xfId="0" applyFill="1" applyBorder="1" applyAlignment="1">
      <alignment horizontal="center"/>
    </xf>
    <xf numFmtId="0" fontId="0" fillId="2" borderId="8"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24" xfId="0" applyBorder="1"/>
    <xf numFmtId="0" fontId="0" fillId="4" borderId="2" xfId="0" applyFill="1" applyBorder="1"/>
    <xf numFmtId="0" fontId="0" fillId="4" borderId="3" xfId="0" applyFill="1" applyBorder="1"/>
    <xf numFmtId="0" fontId="0" fillId="4" borderId="4" xfId="0" applyFill="1" applyBorder="1"/>
    <xf numFmtId="0" fontId="0" fillId="4" borderId="31" xfId="0" applyFill="1" applyBorder="1"/>
    <xf numFmtId="0" fontId="0" fillId="4" borderId="9" xfId="0" applyFill="1" applyBorder="1"/>
    <xf numFmtId="0" fontId="0" fillId="4" borderId="10" xfId="0" applyFill="1" applyBorder="1"/>
    <xf numFmtId="0" fontId="0" fillId="4" borderId="17" xfId="0" applyFill="1" applyBorder="1"/>
    <xf numFmtId="0" fontId="0" fillId="4" borderId="19" xfId="0" applyFill="1" applyBorder="1" applyAlignment="1">
      <alignment horizontal="center"/>
    </xf>
    <xf numFmtId="0" fontId="0" fillId="4" borderId="30" xfId="0" applyFill="1" applyBorder="1" applyAlignment="1">
      <alignment horizontal="center"/>
    </xf>
    <xf numFmtId="0" fontId="0" fillId="4" borderId="21" xfId="0" applyFill="1" applyBorder="1" applyAlignment="1">
      <alignment horizontal="center"/>
    </xf>
    <xf numFmtId="0" fontId="0" fillId="4" borderId="17" xfId="0" applyFill="1" applyBorder="1" applyAlignment="1">
      <alignment horizontal="center"/>
    </xf>
    <xf numFmtId="0" fontId="0" fillId="4" borderId="0" xfId="0" applyFill="1" applyAlignment="1">
      <alignment horizontal="center"/>
    </xf>
    <xf numFmtId="0" fontId="0" fillId="4" borderId="18" xfId="0" applyFill="1" applyBorder="1"/>
    <xf numFmtId="0" fontId="0" fillId="4" borderId="18"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35" xfId="0" applyFill="1" applyBorder="1" applyAlignment="1">
      <alignment horizontal="center"/>
    </xf>
    <xf numFmtId="0" fontId="0" fillId="5" borderId="36" xfId="0" applyFill="1" applyBorder="1" applyAlignment="1">
      <alignment horizontal="center"/>
    </xf>
    <xf numFmtId="0" fontId="0" fillId="5" borderId="37" xfId="0" applyFill="1" applyBorder="1" applyAlignment="1">
      <alignment horizontal="center"/>
    </xf>
    <xf numFmtId="0" fontId="3" fillId="0" borderId="0" xfId="0" applyFont="1" applyAlignment="1">
      <alignment horizontal="left"/>
    </xf>
    <xf numFmtId="0" fontId="0" fillId="2" borderId="25" xfId="0" applyFill="1" applyBorder="1" applyAlignment="1">
      <alignment horizontal="center"/>
    </xf>
    <xf numFmtId="0" fontId="0" fillId="2" borderId="26" xfId="0" applyFill="1" applyBorder="1" applyAlignment="1">
      <alignment horizontal="center"/>
    </xf>
    <xf numFmtId="0" fontId="0" fillId="2" borderId="27" xfId="0" applyFill="1" applyBorder="1" applyAlignment="1">
      <alignment horizontal="center"/>
    </xf>
    <xf numFmtId="0" fontId="0" fillId="4" borderId="25" xfId="0" applyFill="1" applyBorder="1" applyAlignment="1">
      <alignment horizontal="center"/>
    </xf>
    <xf numFmtId="0" fontId="0" fillId="4" borderId="26" xfId="0" applyFill="1" applyBorder="1" applyAlignment="1">
      <alignment horizontal="center"/>
    </xf>
    <xf numFmtId="0" fontId="0" fillId="4" borderId="27"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25" xfId="0" applyFill="1" applyBorder="1" applyAlignment="1">
      <alignment horizontal="center"/>
    </xf>
    <xf numFmtId="0" fontId="0" fillId="3" borderId="26" xfId="0" applyFill="1" applyBorder="1" applyAlignment="1">
      <alignment horizontal="center"/>
    </xf>
    <xf numFmtId="0" fontId="0" fillId="3" borderId="27" xfId="0" applyFill="1" applyBorder="1" applyAlignment="1">
      <alignment horizontal="center"/>
    </xf>
    <xf numFmtId="0" fontId="3" fillId="0" borderId="0" xfId="0" applyFont="1" applyAlignment="1">
      <alignment horizontal="center"/>
    </xf>
    <xf numFmtId="0" fontId="0" fillId="3" borderId="36" xfId="0" applyFill="1" applyBorder="1"/>
    <xf numFmtId="0" fontId="0" fillId="3" borderId="37" xfId="0" applyFill="1" applyBorder="1"/>
    <xf numFmtId="0" fontId="0" fillId="2" borderId="36" xfId="0" applyFill="1" applyBorder="1"/>
    <xf numFmtId="0" fontId="0" fillId="2" borderId="37" xfId="0" applyFill="1" applyBorder="1"/>
    <xf numFmtId="0" fontId="0" fillId="0" borderId="40" xfId="0" applyBorder="1"/>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0" fillId="5" borderId="47" xfId="0" applyFill="1" applyBorder="1" applyAlignment="1">
      <alignment horizontal="center"/>
    </xf>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4" borderId="47" xfId="0" applyFill="1" applyBorder="1" applyAlignment="1">
      <alignment horizontal="center"/>
    </xf>
    <xf numFmtId="0" fontId="0" fillId="4" borderId="48" xfId="0" applyFill="1" applyBorder="1" applyAlignment="1">
      <alignment horizontal="center"/>
    </xf>
    <xf numFmtId="0" fontId="0" fillId="5" borderId="39" xfId="0" applyFill="1" applyBorder="1"/>
    <xf numFmtId="0" fontId="0" fillId="4" borderId="61" xfId="0" applyFill="1" applyBorder="1" applyAlignment="1">
      <alignment horizontal="center"/>
    </xf>
    <xf numFmtId="0" fontId="0" fillId="4" borderId="60" xfId="0" applyFill="1" applyBorder="1" applyAlignment="1">
      <alignment horizontal="center"/>
    </xf>
    <xf numFmtId="0" fontId="0" fillId="5" borderId="60" xfId="0" applyFill="1" applyBorder="1"/>
    <xf numFmtId="0" fontId="0" fillId="5" borderId="61" xfId="0" applyFill="1" applyBorder="1"/>
    <xf numFmtId="0" fontId="0" fillId="5" borderId="62" xfId="0" applyFill="1" applyBorder="1"/>
    <xf numFmtId="0" fontId="0" fillId="2" borderId="44" xfId="0" applyFill="1" applyBorder="1" applyAlignment="1">
      <alignment horizontal="center"/>
    </xf>
    <xf numFmtId="0" fontId="0" fillId="2" borderId="45" xfId="0" applyFill="1" applyBorder="1" applyAlignment="1">
      <alignment horizontal="center"/>
    </xf>
    <xf numFmtId="0" fontId="0" fillId="2" borderId="46" xfId="0" applyFill="1" applyBorder="1" applyAlignment="1">
      <alignment horizontal="center"/>
    </xf>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47" xfId="0" applyFill="1" applyBorder="1" applyAlignment="1">
      <alignment horizontal="center"/>
    </xf>
    <xf numFmtId="0" fontId="0" fillId="3" borderId="44" xfId="0" applyFill="1" applyBorder="1" applyAlignment="1">
      <alignment horizontal="center"/>
    </xf>
    <xf numFmtId="0" fontId="0" fillId="3" borderId="45" xfId="0" applyFill="1" applyBorder="1" applyAlignment="1">
      <alignment horizontal="center"/>
    </xf>
    <xf numFmtId="0" fontId="0" fillId="3" borderId="46" xfId="0" applyFill="1" applyBorder="1" applyAlignment="1">
      <alignment horizontal="center"/>
    </xf>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47" xfId="0" applyFill="1" applyBorder="1" applyAlignment="1">
      <alignment horizontal="center"/>
    </xf>
    <xf numFmtId="0" fontId="0" fillId="4" borderId="44" xfId="0" applyFill="1" applyBorder="1" applyAlignment="1">
      <alignment horizontal="center"/>
    </xf>
    <xf numFmtId="0" fontId="0" fillId="4" borderId="45" xfId="0" applyFill="1" applyBorder="1" applyAlignment="1">
      <alignment horizontal="center"/>
    </xf>
    <xf numFmtId="0" fontId="0" fillId="4" borderId="46"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0" borderId="6" xfId="0" applyBorder="1" applyAlignment="1" applyProtection="1">
      <alignment horizontal="center"/>
      <protection locked="0"/>
    </xf>
    <xf numFmtId="0" fontId="0" fillId="0" borderId="49"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12" xfId="0" applyBorder="1" applyProtection="1">
      <protection locked="0"/>
    </xf>
    <xf numFmtId="0" fontId="0" fillId="0" borderId="13" xfId="0" applyBorder="1" applyProtection="1">
      <protection locked="0"/>
    </xf>
    <xf numFmtId="0" fontId="0" fillId="6" borderId="32" xfId="0" applyFill="1" applyBorder="1" applyAlignment="1" applyProtection="1">
      <alignment horizontal="center"/>
      <protection locked="0"/>
    </xf>
    <xf numFmtId="0" fontId="0" fillId="6" borderId="12" xfId="0" applyFill="1" applyBorder="1" applyAlignment="1" applyProtection="1">
      <alignment horizontal="center"/>
      <protection locked="0"/>
    </xf>
    <xf numFmtId="0" fontId="0" fillId="6" borderId="13" xfId="0" applyFill="1" applyBorder="1" applyAlignment="1" applyProtection="1">
      <alignment horizontal="center"/>
      <protection locked="0"/>
    </xf>
    <xf numFmtId="0" fontId="0" fillId="6" borderId="33" xfId="0" applyFill="1" applyBorder="1" applyAlignment="1" applyProtection="1">
      <alignment horizontal="center"/>
      <protection locked="0"/>
    </xf>
    <xf numFmtId="0" fontId="0" fillId="6" borderId="6" xfId="0" applyFill="1" applyBorder="1" applyAlignment="1" applyProtection="1">
      <alignment horizontal="center"/>
      <protection locked="0"/>
    </xf>
    <xf numFmtId="0" fontId="0" fillId="6" borderId="7" xfId="0" applyFill="1" applyBorder="1" applyAlignment="1" applyProtection="1">
      <alignment horizontal="center"/>
      <protection locked="0"/>
    </xf>
    <xf numFmtId="0" fontId="0" fillId="6" borderId="34" xfId="0" applyFill="1" applyBorder="1" applyAlignment="1" applyProtection="1">
      <alignment horizontal="center"/>
      <protection locked="0"/>
    </xf>
    <xf numFmtId="0" fontId="0" fillId="6" borderId="9" xfId="0" applyFill="1" applyBorder="1" applyAlignment="1" applyProtection="1">
      <alignment horizontal="center"/>
      <protection locked="0"/>
    </xf>
    <xf numFmtId="0" fontId="0" fillId="6" borderId="10" xfId="0" applyFill="1" applyBorder="1" applyAlignment="1" applyProtection="1">
      <alignment horizontal="center"/>
      <protection locked="0"/>
    </xf>
    <xf numFmtId="0" fontId="0" fillId="6" borderId="60" xfId="0" applyFill="1" applyBorder="1" applyProtection="1">
      <protection locked="0"/>
    </xf>
    <xf numFmtId="0" fontId="0" fillId="6" borderId="61" xfId="0" applyFill="1" applyBorder="1" applyProtection="1">
      <protection locked="0"/>
    </xf>
    <xf numFmtId="0" fontId="0" fillId="6" borderId="62"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43" xfId="0" applyBorder="1" applyProtection="1">
      <protection locked="0"/>
    </xf>
    <xf numFmtId="0" fontId="0" fillId="0" borderId="35" xfId="0" applyBorder="1"/>
    <xf numFmtId="0" fontId="0" fillId="0" borderId="36" xfId="0" applyBorder="1"/>
    <xf numFmtId="0" fontId="0" fillId="0" borderId="37" xfId="0" applyBorder="1"/>
    <xf numFmtId="0" fontId="0" fillId="3" borderId="1" xfId="0" applyFill="1" applyBorder="1"/>
    <xf numFmtId="0" fontId="4" fillId="3" borderId="1" xfId="0" applyFont="1" applyFill="1" applyBorder="1" applyAlignment="1">
      <alignment horizontal="center" vertical="top"/>
    </xf>
    <xf numFmtId="0" fontId="0" fillId="3" borderId="35" xfId="0" applyFill="1" applyBorder="1"/>
    <xf numFmtId="0" fontId="4" fillId="2" borderId="1" xfId="0" applyFont="1" applyFill="1" applyBorder="1" applyAlignment="1">
      <alignment horizontal="center" vertical="top"/>
    </xf>
    <xf numFmtId="0" fontId="0" fillId="2" borderId="35" xfId="0" applyFill="1" applyBorder="1"/>
    <xf numFmtId="0" fontId="0" fillId="6" borderId="38" xfId="0" applyFill="1" applyBorder="1" applyAlignment="1" applyProtection="1">
      <alignment horizontal="center"/>
      <protection locked="0"/>
    </xf>
    <xf numFmtId="0" fontId="0" fillId="3" borderId="23" xfId="0" applyFill="1" applyBorder="1" applyAlignment="1">
      <alignment horizontal="center"/>
    </xf>
    <xf numFmtId="0" fontId="0" fillId="3" borderId="19" xfId="0" applyFill="1" applyBorder="1" applyAlignment="1">
      <alignment horizontal="center"/>
    </xf>
    <xf numFmtId="0" fontId="0" fillId="3" borderId="24" xfId="0" applyFill="1" applyBorder="1" applyAlignment="1">
      <alignment horizontal="center"/>
    </xf>
    <xf numFmtId="0" fontId="0" fillId="6" borderId="63" xfId="0" applyFill="1" applyBorder="1" applyAlignment="1" applyProtection="1">
      <alignment horizontal="left"/>
      <protection locked="0"/>
    </xf>
    <xf numFmtId="0" fontId="0" fillId="6" borderId="52" xfId="0" applyFill="1" applyBorder="1" applyAlignment="1" applyProtection="1">
      <alignment horizontal="left"/>
      <protection locked="0"/>
    </xf>
    <xf numFmtId="0" fontId="0" fillId="6" borderId="53" xfId="0" applyFill="1" applyBorder="1" applyAlignment="1" applyProtection="1">
      <alignment horizontal="left"/>
      <protection locked="0"/>
    </xf>
    <xf numFmtId="0" fontId="0" fillId="4" borderId="64" xfId="0" applyFill="1" applyBorder="1" applyAlignment="1">
      <alignment horizontal="left"/>
    </xf>
    <xf numFmtId="0" fontId="0" fillId="4" borderId="55" xfId="0" applyFill="1" applyBorder="1" applyAlignment="1">
      <alignment horizontal="left"/>
    </xf>
    <xf numFmtId="0" fontId="0" fillId="4" borderId="56" xfId="0" applyFill="1" applyBorder="1" applyAlignment="1">
      <alignment horizontal="left"/>
    </xf>
    <xf numFmtId="0" fontId="0" fillId="4" borderId="63" xfId="0" applyFill="1" applyBorder="1" applyAlignment="1">
      <alignment horizontal="left"/>
    </xf>
    <xf numFmtId="0" fontId="0" fillId="4" borderId="52" xfId="0" applyFill="1" applyBorder="1" applyAlignment="1">
      <alignment horizontal="left"/>
    </xf>
    <xf numFmtId="0" fontId="0" fillId="4" borderId="53" xfId="0" applyFill="1" applyBorder="1" applyAlignment="1">
      <alignment horizontal="left"/>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2" borderId="23" xfId="0" applyFill="1" applyBorder="1" applyAlignment="1">
      <alignment horizontal="center"/>
    </xf>
    <xf numFmtId="0" fontId="0" fillId="2" borderId="19" xfId="0" applyFill="1" applyBorder="1" applyAlignment="1">
      <alignment horizontal="center"/>
    </xf>
    <xf numFmtId="0" fontId="0" fillId="2" borderId="24" xfId="0" applyFill="1" applyBorder="1" applyAlignment="1">
      <alignment horizontal="center"/>
    </xf>
    <xf numFmtId="0" fontId="0" fillId="4" borderId="20"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4" borderId="23" xfId="0" applyFill="1" applyBorder="1" applyAlignment="1">
      <alignment horizontal="center"/>
    </xf>
    <xf numFmtId="0" fontId="0" fillId="4" borderId="19" xfId="0" applyFill="1" applyBorder="1" applyAlignment="1">
      <alignment horizontal="center"/>
    </xf>
    <xf numFmtId="0" fontId="0" fillId="4" borderId="24" xfId="0" applyFill="1" applyBorder="1" applyAlignment="1">
      <alignment horizontal="center"/>
    </xf>
    <xf numFmtId="0" fontId="0" fillId="3" borderId="20"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5" borderId="14" xfId="0" applyFill="1" applyBorder="1" applyAlignment="1">
      <alignment horizontal="center"/>
    </xf>
    <xf numFmtId="0" fontId="0" fillId="5" borderId="16"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15" xfId="0" applyFill="1" applyBorder="1" applyAlignment="1">
      <alignment horizontal="center"/>
    </xf>
    <xf numFmtId="0" fontId="0" fillId="4" borderId="16" xfId="0" applyFill="1" applyBorder="1" applyAlignment="1">
      <alignment horizontal="center"/>
    </xf>
    <xf numFmtId="0" fontId="0" fillId="5" borderId="1" xfId="0" applyFill="1" applyBorder="1" applyAlignment="1">
      <alignment horizontal="center"/>
    </xf>
    <xf numFmtId="0" fontId="0" fillId="5" borderId="41" xfId="0" applyFill="1" applyBorder="1" applyAlignment="1">
      <alignment horizontal="center"/>
    </xf>
    <xf numFmtId="0" fontId="0" fillId="5" borderId="42" xfId="0" applyFill="1" applyBorder="1" applyAlignment="1">
      <alignment horizontal="center"/>
    </xf>
    <xf numFmtId="0" fontId="0" fillId="5" borderId="43" xfId="0" applyFill="1" applyBorder="1" applyAlignment="1">
      <alignment horizontal="center"/>
    </xf>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0" fillId="4" borderId="54" xfId="0" applyFill="1" applyBorder="1" applyAlignment="1">
      <alignment horizontal="left"/>
    </xf>
    <xf numFmtId="0" fontId="0" fillId="0" borderId="51" xfId="0" applyBorder="1" applyAlignment="1" applyProtection="1">
      <alignment horizontal="left"/>
      <protection locked="0"/>
    </xf>
    <xf numFmtId="0" fontId="0" fillId="0" borderId="52" xfId="0" applyBorder="1" applyAlignment="1" applyProtection="1">
      <alignment horizontal="left"/>
      <protection locked="0"/>
    </xf>
    <xf numFmtId="0" fontId="0" fillId="0" borderId="53" xfId="0" applyBorder="1" applyAlignment="1" applyProtection="1">
      <alignment horizontal="left"/>
      <protection locked="0"/>
    </xf>
    <xf numFmtId="0" fontId="0" fillId="4" borderId="51" xfId="0" applyFill="1" applyBorder="1" applyAlignment="1">
      <alignment horizontal="left"/>
    </xf>
    <xf numFmtId="0" fontId="0" fillId="0" borderId="57" xfId="0" applyBorder="1" applyAlignment="1" applyProtection="1">
      <alignment horizontal="left"/>
      <protection locked="0"/>
    </xf>
    <xf numFmtId="0" fontId="0" fillId="0" borderId="58" xfId="0" applyBorder="1" applyAlignment="1" applyProtection="1">
      <alignment horizontal="left"/>
      <protection locked="0"/>
    </xf>
    <xf numFmtId="0" fontId="0" fillId="0" borderId="59" xfId="0" applyBorder="1" applyAlignment="1" applyProtection="1">
      <alignment horizontal="left"/>
      <protection locked="0"/>
    </xf>
    <xf numFmtId="0" fontId="0" fillId="6" borderId="60" xfId="0" applyFill="1" applyBorder="1" applyProtection="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3" Type="http://schemas.openxmlformats.org/officeDocument/2006/relationships/chartUserShapes" Target="../drawings/drawing4.xml"/><Relationship Id="rId2" Type="http://schemas.microsoft.com/office/2011/relationships/chartColorStyle" Target="colors12.xml"/><Relationship Id="rId1" Type="http://schemas.microsoft.com/office/2011/relationships/chartStyle" Target="style1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static</a:t>
            </a:r>
            <a:r>
              <a:rPr lang="en-GB" baseline="0"/>
              <a:t> metal</a:t>
            </a:r>
          </a:p>
          <a:p>
            <a:pPr>
              <a:defRPr/>
            </a:pPr>
            <a:endParaRPr lang="en-GB" baseline="0"/>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static metal</c:v>
          </c:tx>
          <c:spPr>
            <a:ln w="19050" cap="rnd">
              <a:solidFill>
                <a:schemeClr val="accent1"/>
              </a:solidFill>
              <a:round/>
            </a:ln>
            <a:effectLst/>
          </c:spPr>
          <c:marker>
            <c:symbol val="none"/>
          </c:marker>
          <c:xVal>
            <c:numRef>
              <c:f>Friction!$T$8:$T$12</c:f>
              <c:numCache>
                <c:formatCode>General</c:formatCode>
                <c:ptCount val="5"/>
                <c:pt idx="0">
                  <c:v>0.32373000000000002</c:v>
                </c:pt>
                <c:pt idx="1">
                  <c:v>0.49050000000000005</c:v>
                </c:pt>
                <c:pt idx="2">
                  <c:v>0.49050000000000005</c:v>
                </c:pt>
                <c:pt idx="3">
                  <c:v>0.68670000000000009</c:v>
                </c:pt>
                <c:pt idx="4">
                  <c:v>0.68670000000000009</c:v>
                </c:pt>
              </c:numCache>
            </c:numRef>
          </c:xVal>
          <c:yVal>
            <c:numRef>
              <c:f>Friction!$R$8:$R$12</c:f>
              <c:numCache>
                <c:formatCode>General</c:formatCode>
                <c:ptCount val="5"/>
                <c:pt idx="0">
                  <c:v>2.8743300000000001</c:v>
                </c:pt>
                <c:pt idx="1">
                  <c:v>3.8259000000000003</c:v>
                </c:pt>
                <c:pt idx="2">
                  <c:v>4.6106999999999996</c:v>
                </c:pt>
                <c:pt idx="3">
                  <c:v>5.5916999999999994</c:v>
                </c:pt>
                <c:pt idx="4">
                  <c:v>6.3765000000000009</c:v>
                </c:pt>
              </c:numCache>
            </c:numRef>
          </c:yVal>
          <c:smooth val="1"/>
          <c:extLst>
            <c:ext xmlns:c16="http://schemas.microsoft.com/office/drawing/2014/chart" uri="{C3380CC4-5D6E-409C-BE32-E72D297353CC}">
              <c16:uniqueId val="{00000003-852B-49EE-88C6-45DC19E1AD8D}"/>
            </c:ext>
          </c:extLst>
        </c:ser>
        <c:dLbls>
          <c:showLegendKey val="0"/>
          <c:showVal val="0"/>
          <c:showCatName val="0"/>
          <c:showSerName val="0"/>
          <c:showPercent val="0"/>
          <c:showBubbleSize val="0"/>
        </c:dLbls>
        <c:axId val="537045279"/>
        <c:axId val="537061599"/>
      </c:scatterChart>
      <c:valAx>
        <c:axId val="5370452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7061599"/>
        <c:crosses val="autoZero"/>
        <c:crossBetween val="midCat"/>
      </c:valAx>
      <c:valAx>
        <c:axId val="53706159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704527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static wood</c:v>
          </c:tx>
          <c:spPr>
            <a:ln w="19050" cap="rnd">
              <a:solidFill>
                <a:schemeClr val="accent1"/>
              </a:solidFill>
              <a:round/>
            </a:ln>
            <a:effectLst/>
          </c:spPr>
          <c:marker>
            <c:symbol val="none"/>
          </c:marker>
          <c:xVal>
            <c:numRef>
              <c:f>Friction!$T$17:$T$21</c:f>
              <c:numCache>
                <c:formatCode>General</c:formatCode>
                <c:ptCount val="5"/>
                <c:pt idx="0">
                  <c:v>0.60821999999999998</c:v>
                </c:pt>
                <c:pt idx="1">
                  <c:v>0.82404000000000011</c:v>
                </c:pt>
                <c:pt idx="2">
                  <c:v>1.05948</c:v>
                </c:pt>
                <c:pt idx="3">
                  <c:v>1.1575800000000001</c:v>
                </c:pt>
                <c:pt idx="4">
                  <c:v>1.3734000000000002</c:v>
                </c:pt>
              </c:numCache>
            </c:numRef>
          </c:xVal>
          <c:yVal>
            <c:numRef>
              <c:f>Friction!$R$17:$R$21</c:f>
              <c:numCache>
                <c:formatCode>General</c:formatCode>
                <c:ptCount val="5"/>
                <c:pt idx="0">
                  <c:v>2.1778200000000001</c:v>
                </c:pt>
                <c:pt idx="1">
                  <c:v>3.1784400000000002</c:v>
                </c:pt>
                <c:pt idx="2">
                  <c:v>4.1986800000000004</c:v>
                </c:pt>
                <c:pt idx="3">
                  <c:v>5.0815800000000007</c:v>
                </c:pt>
                <c:pt idx="4">
                  <c:v>6.0822000000000003</c:v>
                </c:pt>
              </c:numCache>
            </c:numRef>
          </c:yVal>
          <c:smooth val="1"/>
          <c:extLst>
            <c:ext xmlns:c16="http://schemas.microsoft.com/office/drawing/2014/chart" uri="{C3380CC4-5D6E-409C-BE32-E72D297353CC}">
              <c16:uniqueId val="{00000000-FB8C-4B85-976B-47BCB112956B}"/>
            </c:ext>
          </c:extLst>
        </c:ser>
        <c:dLbls>
          <c:showLegendKey val="0"/>
          <c:showVal val="0"/>
          <c:showCatName val="0"/>
          <c:showSerName val="0"/>
          <c:showPercent val="0"/>
          <c:showBubbleSize val="0"/>
        </c:dLbls>
        <c:axId val="537074079"/>
        <c:axId val="537074559"/>
      </c:scatterChart>
      <c:valAx>
        <c:axId val="5370740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7074559"/>
        <c:crosses val="autoZero"/>
        <c:crossBetween val="midCat"/>
      </c:valAx>
      <c:valAx>
        <c:axId val="53707455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70740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static plastic</c:v>
          </c:tx>
          <c:spPr>
            <a:ln w="19050" cap="rnd">
              <a:solidFill>
                <a:schemeClr val="accent1"/>
              </a:solidFill>
              <a:round/>
            </a:ln>
            <a:effectLst/>
          </c:spPr>
          <c:marker>
            <c:symbol val="none"/>
          </c:marker>
          <c:xVal>
            <c:numRef>
              <c:f>Friction!$T$26:$T$30</c:f>
              <c:numCache>
                <c:formatCode>General</c:formatCode>
                <c:ptCount val="5"/>
                <c:pt idx="0">
                  <c:v>0.39240000000000003</c:v>
                </c:pt>
                <c:pt idx="1">
                  <c:v>0.68670000000000009</c:v>
                </c:pt>
                <c:pt idx="2">
                  <c:v>0.98100000000000009</c:v>
                </c:pt>
                <c:pt idx="3">
                  <c:v>1.1772</c:v>
                </c:pt>
                <c:pt idx="4">
                  <c:v>1.7658</c:v>
                </c:pt>
              </c:numCache>
            </c:numRef>
          </c:xVal>
          <c:yVal>
            <c:numRef>
              <c:f>Friction!$R$26:$R$30</c:f>
              <c:numCache>
                <c:formatCode>General</c:formatCode>
                <c:ptCount val="5"/>
                <c:pt idx="0">
                  <c:v>1.4322600000000001</c:v>
                </c:pt>
                <c:pt idx="1">
                  <c:v>2.21706</c:v>
                </c:pt>
                <c:pt idx="2">
                  <c:v>3.0018600000000002</c:v>
                </c:pt>
                <c:pt idx="3">
                  <c:v>3.7866600000000004</c:v>
                </c:pt>
                <c:pt idx="4">
                  <c:v>4.5714600000000001</c:v>
                </c:pt>
              </c:numCache>
            </c:numRef>
          </c:yVal>
          <c:smooth val="1"/>
          <c:extLst>
            <c:ext xmlns:c16="http://schemas.microsoft.com/office/drawing/2014/chart" uri="{C3380CC4-5D6E-409C-BE32-E72D297353CC}">
              <c16:uniqueId val="{00000000-3C98-46D0-B33F-2039703D6292}"/>
            </c:ext>
          </c:extLst>
        </c:ser>
        <c:dLbls>
          <c:showLegendKey val="0"/>
          <c:showVal val="0"/>
          <c:showCatName val="0"/>
          <c:showSerName val="0"/>
          <c:showPercent val="0"/>
          <c:showBubbleSize val="0"/>
        </c:dLbls>
        <c:axId val="537074079"/>
        <c:axId val="537075999"/>
      </c:scatterChart>
      <c:valAx>
        <c:axId val="5370740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7075999"/>
        <c:crosses val="autoZero"/>
        <c:crossBetween val="midCat"/>
      </c:valAx>
      <c:valAx>
        <c:axId val="53707599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370740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0" i="0" u="none" strike="noStrike" kern="1200" spc="70" baseline="0">
              <a:solidFill>
                <a:schemeClr val="dk1">
                  <a:lumMod val="50000"/>
                  <a:lumOff val="50000"/>
                </a:schemeClr>
              </a:solidFill>
              <a:latin typeface="+mn-lt"/>
              <a:ea typeface="+mn-ea"/>
              <a:cs typeface="+mn-cs"/>
            </a:defRPr>
          </a:pPr>
          <a:endParaRPr lang="en-US"/>
        </a:p>
      </c:txPr>
    </c:title>
    <c:autoTitleDeleted val="0"/>
    <c:plotArea>
      <c:layout/>
      <c:scatterChart>
        <c:scatterStyle val="smoothMarker"/>
        <c:varyColors val="0"/>
        <c:ser>
          <c:idx val="0"/>
          <c:order val="0"/>
          <c:tx>
            <c:v>Load vs Efficiency </c:v>
          </c:tx>
          <c:spPr>
            <a:ln w="28575">
              <a:solidFill>
                <a:schemeClr val="accent2">
                  <a:alpha val="20000"/>
                </a:schemeClr>
              </a:solidFill>
            </a:ln>
            <a:effectLst/>
          </c:spPr>
          <c:marker>
            <c:symbol val="circle"/>
            <c:size val="4"/>
            <c:spPr>
              <a:solidFill>
                <a:schemeClr val="accent2"/>
              </a:solidFill>
              <a:ln w="9525" cap="flat" cmpd="sng" algn="ctr">
                <a:solidFill>
                  <a:schemeClr val="accent2"/>
                </a:solidFill>
                <a:round/>
              </a:ln>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Friction'!$I$7:$I$16</c:f>
              <c:numCache>
                <c:formatCode>General</c:formatCode>
                <c:ptCount val="10"/>
                <c:pt idx="0">
                  <c:v>166.66666666666669</c:v>
                </c:pt>
                <c:pt idx="1">
                  <c:v>250</c:v>
                </c:pt>
                <c:pt idx="2">
                  <c:v>312.5</c:v>
                </c:pt>
                <c:pt idx="3">
                  <c:v>322.58064516129031</c:v>
                </c:pt>
                <c:pt idx="4">
                  <c:v>312.5</c:v>
                </c:pt>
                <c:pt idx="5">
                  <c:v>333.33333333333337</c:v>
                </c:pt>
                <c:pt idx="6">
                  <c:v>318.18181818181819</c:v>
                </c:pt>
                <c:pt idx="7">
                  <c:v>333.33333333333337</c:v>
                </c:pt>
                <c:pt idx="8">
                  <c:v>346.15384615384619</c:v>
                </c:pt>
                <c:pt idx="9">
                  <c:v>333.33333333333337</c:v>
                </c:pt>
              </c:numCache>
            </c:numRef>
          </c:yVal>
          <c:smooth val="1"/>
          <c:extLst>
            <c:ext xmlns:c16="http://schemas.microsoft.com/office/drawing/2014/chart" uri="{C3380CC4-5D6E-409C-BE32-E72D297353CC}">
              <c16:uniqueId val="{00000004-72A7-E048-AD68-A171E768DDC9}"/>
            </c:ext>
          </c:extLst>
        </c:ser>
        <c:dLbls>
          <c:showLegendKey val="0"/>
          <c:showVal val="0"/>
          <c:showCatName val="0"/>
          <c:showSerName val="0"/>
          <c:showPercent val="0"/>
          <c:showBubbleSize val="0"/>
        </c:dLbls>
        <c:axId val="1537399167"/>
        <c:axId val="1537932399"/>
      </c:scatterChart>
      <c:valAx>
        <c:axId val="1537399167"/>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50000"/>
                    <a:lumOff val="50000"/>
                  </a:schemeClr>
                </a:solidFill>
                <a:latin typeface="+mn-lt"/>
                <a:ea typeface="+mn-ea"/>
                <a:cs typeface="+mn-cs"/>
              </a:defRPr>
            </a:pPr>
            <a:endParaRPr lang="en-US"/>
          </a:p>
        </c:txPr>
        <c:crossAx val="1537932399"/>
        <c:crosses val="autoZero"/>
        <c:crossBetween val="midCat"/>
      </c:valAx>
      <c:valAx>
        <c:axId val="1537932399"/>
        <c:scaling>
          <c:orientation val="minMax"/>
        </c:scaling>
        <c:delete val="0"/>
        <c:axPos val="l"/>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50000"/>
                    <a:lumOff val="50000"/>
                  </a:schemeClr>
                </a:solidFill>
                <a:latin typeface="+mn-lt"/>
                <a:ea typeface="+mn-ea"/>
                <a:cs typeface="+mn-cs"/>
              </a:defRPr>
            </a:pPr>
            <a:endParaRPr lang="en-US"/>
          </a:p>
        </c:txPr>
        <c:crossAx val="1537399167"/>
        <c:crosses val="autoZero"/>
        <c:crossBetween val="midCat"/>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dk1">
                  <a:lumMod val="50000"/>
                  <a:lumOff val="50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100000">
          <a:schemeClr val="lt1">
            <a:lumMod val="95000"/>
          </a:schemeClr>
        </a:gs>
        <a:gs pos="43000">
          <a:schemeClr val="lt1"/>
        </a:gs>
      </a:gsLst>
      <a:path path="circle">
        <a:fillToRect l="50000" t="50000" r="50000" b="50000"/>
      </a:path>
      <a:tileRect/>
    </a:gra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0" i="0" u="none" strike="noStrike" kern="1200" spc="70" baseline="0">
              <a:solidFill>
                <a:schemeClr val="dk1">
                  <a:lumMod val="50000"/>
                  <a:lumOff val="50000"/>
                </a:schemeClr>
              </a:solidFill>
              <a:latin typeface="+mn-lt"/>
              <a:ea typeface="+mn-ea"/>
              <a:cs typeface="+mn-cs"/>
            </a:defRPr>
          </a:pPr>
          <a:endParaRPr lang="en-US"/>
        </a:p>
      </c:txPr>
    </c:title>
    <c:autoTitleDeleted val="0"/>
    <c:plotArea>
      <c:layout/>
      <c:scatterChart>
        <c:scatterStyle val="smoothMarker"/>
        <c:varyColors val="0"/>
        <c:ser>
          <c:idx val="1"/>
          <c:order val="0"/>
          <c:tx>
            <c:v>efficiency % vs load</c:v>
          </c:tx>
          <c:spPr>
            <a:ln w="28575">
              <a:solidFill>
                <a:schemeClr val="accent2">
                  <a:alpha val="20000"/>
                </a:schemeClr>
              </a:solidFill>
            </a:ln>
            <a:effectLst/>
          </c:spPr>
          <c:marker>
            <c:symbol val="circle"/>
            <c:size val="4"/>
            <c:spPr>
              <a:solidFill>
                <a:schemeClr val="accent2"/>
              </a:solidFill>
              <a:ln w="9525" cap="flat" cmpd="sng" algn="ctr">
                <a:solidFill>
                  <a:schemeClr val="accent2"/>
                </a:solidFill>
                <a:round/>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Friction'!$D$7:$D$16</c:f>
              <c:numCache>
                <c:formatCode>General</c:formatCode>
                <c:ptCount val="10"/>
                <c:pt idx="0">
                  <c:v>125</c:v>
                </c:pt>
                <c:pt idx="1">
                  <c:v>111.11111111111111</c:v>
                </c:pt>
                <c:pt idx="2">
                  <c:v>150</c:v>
                </c:pt>
                <c:pt idx="3">
                  <c:v>153.84615384615387</c:v>
                </c:pt>
                <c:pt idx="4">
                  <c:v>178.57142857142858</c:v>
                </c:pt>
                <c:pt idx="5">
                  <c:v>176.47058823529412</c:v>
                </c:pt>
                <c:pt idx="6">
                  <c:v>184.21052631578948</c:v>
                </c:pt>
                <c:pt idx="7">
                  <c:v>190.47619047619045</c:v>
                </c:pt>
                <c:pt idx="8">
                  <c:v>187.5</c:v>
                </c:pt>
                <c:pt idx="9">
                  <c:v>178.57142857142858</c:v>
                </c:pt>
              </c:numCache>
            </c:numRef>
          </c:yVal>
          <c:smooth val="1"/>
          <c:extLst>
            <c:ext xmlns:c16="http://schemas.microsoft.com/office/drawing/2014/chart" uri="{C3380CC4-5D6E-409C-BE32-E72D297353CC}">
              <c16:uniqueId val="{00000001-72A7-E048-AD68-A171E768DDC9}"/>
            </c:ext>
          </c:extLst>
        </c:ser>
        <c:dLbls>
          <c:showLegendKey val="0"/>
          <c:showVal val="0"/>
          <c:showCatName val="0"/>
          <c:showSerName val="0"/>
          <c:showPercent val="0"/>
          <c:showBubbleSize val="0"/>
        </c:dLbls>
        <c:axId val="1537399167"/>
        <c:axId val="1537932399"/>
      </c:scatterChart>
      <c:valAx>
        <c:axId val="1537399167"/>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50000"/>
                    <a:lumOff val="50000"/>
                  </a:schemeClr>
                </a:solidFill>
                <a:latin typeface="+mn-lt"/>
                <a:ea typeface="+mn-ea"/>
                <a:cs typeface="+mn-cs"/>
              </a:defRPr>
            </a:pPr>
            <a:endParaRPr lang="en-US"/>
          </a:p>
        </c:txPr>
        <c:crossAx val="1537932399"/>
        <c:crosses val="autoZero"/>
        <c:crossBetween val="midCat"/>
      </c:valAx>
      <c:valAx>
        <c:axId val="1537932399"/>
        <c:scaling>
          <c:orientation val="minMax"/>
        </c:scaling>
        <c:delete val="0"/>
        <c:axPos val="l"/>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50000"/>
                    <a:lumOff val="50000"/>
                  </a:schemeClr>
                </a:solidFill>
                <a:latin typeface="+mn-lt"/>
                <a:ea typeface="+mn-ea"/>
                <a:cs typeface="+mn-cs"/>
              </a:defRPr>
            </a:pPr>
            <a:endParaRPr lang="en-US"/>
          </a:p>
        </c:txPr>
        <c:crossAx val="1537399167"/>
        <c:crosses val="autoZero"/>
        <c:crossBetween val="midCat"/>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dk1">
                  <a:lumMod val="50000"/>
                  <a:lumOff val="50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100000">
          <a:schemeClr val="lt1">
            <a:lumMod val="95000"/>
          </a:schemeClr>
        </a:gs>
        <a:gs pos="43000">
          <a:schemeClr val="lt1"/>
        </a:gs>
      </a:gsLst>
      <a:path path="circle">
        <a:fillToRect l="50000" t="50000" r="50000" b="50000"/>
      </a:path>
      <a:tileRect/>
    </a:gra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tx>
            <c:v>Load vs Effort</c:v>
          </c:tx>
          <c:spPr>
            <a:ln w="28575">
              <a:solidFill>
                <a:schemeClr val="accent1">
                  <a:alpha val="20000"/>
                </a:schemeClr>
              </a:solidFill>
            </a:ln>
            <a:effectLst/>
          </c:spPr>
          <c:marker>
            <c:symbol val="circle"/>
            <c:size val="4"/>
            <c:spPr>
              <a:solidFill>
                <a:schemeClr val="accent1"/>
              </a:solidFill>
              <a:ln w="9525" cap="flat" cmpd="sng" algn="ctr">
                <a:solidFill>
                  <a:schemeClr val="accent1"/>
                </a:solidFill>
                <a:round/>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Friction'!$B$7:$B$16</c:f>
              <c:numCache>
                <c:formatCode>General</c:formatCode>
                <c:ptCount val="10"/>
                <c:pt idx="0">
                  <c:v>40</c:v>
                </c:pt>
                <c:pt idx="1">
                  <c:v>90</c:v>
                </c:pt>
                <c:pt idx="2">
                  <c:v>100</c:v>
                </c:pt>
                <c:pt idx="3">
                  <c:v>130</c:v>
                </c:pt>
                <c:pt idx="4">
                  <c:v>140</c:v>
                </c:pt>
                <c:pt idx="5">
                  <c:v>170</c:v>
                </c:pt>
                <c:pt idx="6">
                  <c:v>190</c:v>
                </c:pt>
                <c:pt idx="7">
                  <c:v>210</c:v>
                </c:pt>
                <c:pt idx="8">
                  <c:v>240</c:v>
                </c:pt>
                <c:pt idx="9">
                  <c:v>280</c:v>
                </c:pt>
              </c:numCache>
            </c:numRef>
          </c:yVal>
          <c:smooth val="1"/>
          <c:extLst>
            <c:ext xmlns:c16="http://schemas.microsoft.com/office/drawing/2014/chart" uri="{C3380CC4-5D6E-409C-BE32-E72D297353CC}">
              <c16:uniqueId val="{00000000-1C89-F045-A05C-9974B694364E}"/>
            </c:ext>
          </c:extLst>
        </c:ser>
        <c:dLbls>
          <c:showLegendKey val="0"/>
          <c:showVal val="0"/>
          <c:showCatName val="0"/>
          <c:showSerName val="0"/>
          <c:showPercent val="0"/>
          <c:showBubbleSize val="0"/>
        </c:dLbls>
        <c:axId val="1537399167"/>
        <c:axId val="1537932399"/>
      </c:scatterChart>
      <c:valAx>
        <c:axId val="1537399167"/>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50000"/>
                    <a:lumOff val="50000"/>
                  </a:schemeClr>
                </a:solidFill>
                <a:latin typeface="+mn-lt"/>
                <a:ea typeface="+mn-ea"/>
                <a:cs typeface="+mn-cs"/>
              </a:defRPr>
            </a:pPr>
            <a:endParaRPr lang="en-US"/>
          </a:p>
        </c:txPr>
        <c:crossAx val="1537932399"/>
        <c:crosses val="autoZero"/>
        <c:crossBetween val="midCat"/>
      </c:valAx>
      <c:valAx>
        <c:axId val="1537932399"/>
        <c:scaling>
          <c:orientation val="minMax"/>
        </c:scaling>
        <c:delete val="0"/>
        <c:axPos val="l"/>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50000"/>
                    <a:lumOff val="50000"/>
                  </a:schemeClr>
                </a:solidFill>
                <a:latin typeface="+mn-lt"/>
                <a:ea typeface="+mn-ea"/>
                <a:cs typeface="+mn-cs"/>
              </a:defRPr>
            </a:pPr>
            <a:endParaRPr lang="en-US"/>
          </a:p>
        </c:txPr>
        <c:crossAx val="1537399167"/>
        <c:crosses val="autoZero"/>
        <c:crossBetween val="midCat"/>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dk1">
                  <a:lumMod val="50000"/>
                  <a:lumOff val="50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100000">
          <a:schemeClr val="lt1">
            <a:lumMod val="95000"/>
          </a:schemeClr>
        </a:gs>
        <a:gs pos="43000">
          <a:schemeClr val="lt1"/>
        </a:gs>
      </a:gsLst>
      <a:path path="circle">
        <a:fillToRect l="50000" t="50000" r="50000" b="50000"/>
      </a:path>
      <a:tileRect/>
    </a:gra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0" i="0" u="none" strike="noStrike" kern="1200" spc="70" baseline="0">
              <a:solidFill>
                <a:schemeClr val="dk1">
                  <a:lumMod val="50000"/>
                  <a:lumOff val="50000"/>
                </a:schemeClr>
              </a:solidFill>
              <a:latin typeface="+mn-lt"/>
              <a:ea typeface="+mn-ea"/>
              <a:cs typeface="+mn-cs"/>
            </a:defRPr>
          </a:pPr>
          <a:endParaRPr lang="en-US"/>
        </a:p>
      </c:txPr>
    </c:title>
    <c:autoTitleDeleted val="0"/>
    <c:plotArea>
      <c:layout/>
      <c:scatterChart>
        <c:scatterStyle val="smoothMarker"/>
        <c:varyColors val="0"/>
        <c:ser>
          <c:idx val="0"/>
          <c:order val="0"/>
          <c:tx>
            <c:v>Load vs effort</c:v>
          </c:tx>
          <c:spPr>
            <a:ln w="28575">
              <a:solidFill>
                <a:schemeClr val="accent1">
                  <a:alpha val="20000"/>
                </a:schemeClr>
              </a:solidFill>
            </a:ln>
            <a:effectLst/>
          </c:spPr>
          <c:marker>
            <c:symbol val="circle"/>
            <c:size val="4"/>
            <c:spPr>
              <a:solidFill>
                <a:schemeClr val="accent1"/>
              </a:solidFill>
              <a:ln w="9525" cap="flat" cmpd="sng" algn="ctr">
                <a:solidFill>
                  <a:schemeClr val="accent1"/>
                </a:solidFill>
                <a:round/>
              </a:ln>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Friction'!$G$7:$G$16</c:f>
              <c:numCache>
                <c:formatCode>General</c:formatCode>
                <c:ptCount val="10"/>
                <c:pt idx="0">
                  <c:v>30</c:v>
                </c:pt>
                <c:pt idx="1">
                  <c:v>40</c:v>
                </c:pt>
                <c:pt idx="2">
                  <c:v>48</c:v>
                </c:pt>
                <c:pt idx="3">
                  <c:v>62</c:v>
                </c:pt>
                <c:pt idx="4">
                  <c:v>80</c:v>
                </c:pt>
                <c:pt idx="5">
                  <c:v>90</c:v>
                </c:pt>
                <c:pt idx="6">
                  <c:v>110</c:v>
                </c:pt>
                <c:pt idx="7">
                  <c:v>120</c:v>
                </c:pt>
                <c:pt idx="8">
                  <c:v>130</c:v>
                </c:pt>
                <c:pt idx="9">
                  <c:v>150</c:v>
                </c:pt>
              </c:numCache>
            </c:numRef>
          </c:yVal>
          <c:smooth val="1"/>
          <c:extLst>
            <c:ext xmlns:c16="http://schemas.microsoft.com/office/drawing/2014/chart" uri="{C3380CC4-5D6E-409C-BE32-E72D297353CC}">
              <c16:uniqueId val="{00000000-C10F-4F46-BA76-86DBDB745A80}"/>
            </c:ext>
          </c:extLst>
        </c:ser>
        <c:dLbls>
          <c:showLegendKey val="0"/>
          <c:showVal val="0"/>
          <c:showCatName val="0"/>
          <c:showSerName val="0"/>
          <c:showPercent val="0"/>
          <c:showBubbleSize val="0"/>
        </c:dLbls>
        <c:axId val="1542142271"/>
        <c:axId val="1594308511"/>
      </c:scatterChart>
      <c:valAx>
        <c:axId val="1542142271"/>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50000"/>
                    <a:lumOff val="50000"/>
                  </a:schemeClr>
                </a:solidFill>
                <a:latin typeface="+mn-lt"/>
                <a:ea typeface="+mn-ea"/>
                <a:cs typeface="+mn-cs"/>
              </a:defRPr>
            </a:pPr>
            <a:endParaRPr lang="en-US"/>
          </a:p>
        </c:txPr>
        <c:crossAx val="1594308511"/>
        <c:crosses val="autoZero"/>
        <c:crossBetween val="midCat"/>
      </c:valAx>
      <c:valAx>
        <c:axId val="1594308511"/>
        <c:scaling>
          <c:orientation val="minMax"/>
        </c:scaling>
        <c:delete val="0"/>
        <c:axPos val="l"/>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50000"/>
                    <a:lumOff val="50000"/>
                  </a:schemeClr>
                </a:solidFill>
                <a:latin typeface="+mn-lt"/>
                <a:ea typeface="+mn-ea"/>
                <a:cs typeface="+mn-cs"/>
              </a:defRPr>
            </a:pPr>
            <a:endParaRPr lang="en-US"/>
          </a:p>
        </c:txPr>
        <c:crossAx val="154214227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100000">
          <a:schemeClr val="lt1">
            <a:lumMod val="95000"/>
          </a:schemeClr>
        </a:gs>
        <a:gs pos="43000">
          <a:schemeClr val="lt1"/>
        </a:gs>
      </a:gsLst>
      <a:path path="circle">
        <a:fillToRect l="50000" t="50000" r="50000" b="50000"/>
      </a:path>
      <a:tileRect/>
    </a:gra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0" i="0" u="none" strike="noStrike" kern="1200" spc="70" baseline="0">
              <a:solidFill>
                <a:schemeClr val="dk1">
                  <a:lumMod val="50000"/>
                  <a:lumOff val="50000"/>
                </a:schemeClr>
              </a:solidFill>
              <a:latin typeface="+mn-lt"/>
              <a:ea typeface="+mn-ea"/>
              <a:cs typeface="+mn-cs"/>
            </a:defRPr>
          </a:pPr>
          <a:endParaRPr lang="en-US"/>
        </a:p>
      </c:txPr>
    </c:title>
    <c:autoTitleDeleted val="0"/>
    <c:plotArea>
      <c:layout/>
      <c:scatterChart>
        <c:scatterStyle val="smoothMarker"/>
        <c:varyColors val="0"/>
        <c:ser>
          <c:idx val="0"/>
          <c:order val="0"/>
          <c:tx>
            <c:v>Load vs Effort</c:v>
          </c:tx>
          <c:spPr>
            <a:ln w="28575">
              <a:solidFill>
                <a:schemeClr val="accent1">
                  <a:alpha val="20000"/>
                </a:schemeClr>
              </a:solidFill>
            </a:ln>
            <a:effectLst/>
          </c:spPr>
          <c:marker>
            <c:symbol val="circle"/>
            <c:size val="4"/>
            <c:spPr>
              <a:solidFill>
                <a:schemeClr val="accent1"/>
              </a:solidFill>
              <a:ln w="9525" cap="flat" cmpd="sng" algn="ctr">
                <a:solidFill>
                  <a:schemeClr val="accent1"/>
                </a:solidFill>
                <a:round/>
              </a:ln>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Friction'!$L$7:$L$16</c:f>
              <c:numCache>
                <c:formatCode>General</c:formatCode>
                <c:ptCount val="10"/>
                <c:pt idx="0">
                  <c:v>50</c:v>
                </c:pt>
                <c:pt idx="1">
                  <c:v>60</c:v>
                </c:pt>
                <c:pt idx="2">
                  <c:v>80</c:v>
                </c:pt>
                <c:pt idx="3">
                  <c:v>100</c:v>
                </c:pt>
                <c:pt idx="4">
                  <c:v>120</c:v>
                </c:pt>
                <c:pt idx="5">
                  <c:v>130</c:v>
                </c:pt>
                <c:pt idx="6">
                  <c:v>136</c:v>
                </c:pt>
                <c:pt idx="7">
                  <c:v>150</c:v>
                </c:pt>
                <c:pt idx="8">
                  <c:v>170</c:v>
                </c:pt>
                <c:pt idx="9">
                  <c:v>180</c:v>
                </c:pt>
              </c:numCache>
            </c:numRef>
          </c:yVal>
          <c:smooth val="1"/>
          <c:extLst>
            <c:ext xmlns:c16="http://schemas.microsoft.com/office/drawing/2014/chart" uri="{C3380CC4-5D6E-409C-BE32-E72D297353CC}">
              <c16:uniqueId val="{00000000-9111-DB48-B325-95D5B0361070}"/>
            </c:ext>
          </c:extLst>
        </c:ser>
        <c:dLbls>
          <c:showLegendKey val="0"/>
          <c:showVal val="0"/>
          <c:showCatName val="0"/>
          <c:showSerName val="0"/>
          <c:showPercent val="0"/>
          <c:showBubbleSize val="0"/>
        </c:dLbls>
        <c:axId val="1595675343"/>
        <c:axId val="1596419967"/>
      </c:scatterChart>
      <c:valAx>
        <c:axId val="1595675343"/>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50000"/>
                    <a:lumOff val="50000"/>
                  </a:schemeClr>
                </a:solidFill>
                <a:latin typeface="+mn-lt"/>
                <a:ea typeface="+mn-ea"/>
                <a:cs typeface="+mn-cs"/>
              </a:defRPr>
            </a:pPr>
            <a:endParaRPr lang="en-US"/>
          </a:p>
        </c:txPr>
        <c:crossAx val="1596419967"/>
        <c:crosses val="autoZero"/>
        <c:crossBetween val="midCat"/>
      </c:valAx>
      <c:valAx>
        <c:axId val="1596419967"/>
        <c:scaling>
          <c:orientation val="minMax"/>
        </c:scaling>
        <c:delete val="0"/>
        <c:axPos val="l"/>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50000"/>
                    <a:lumOff val="50000"/>
                  </a:schemeClr>
                </a:solidFill>
                <a:latin typeface="+mn-lt"/>
                <a:ea typeface="+mn-ea"/>
                <a:cs typeface="+mn-cs"/>
              </a:defRPr>
            </a:pPr>
            <a:endParaRPr lang="en-US"/>
          </a:p>
        </c:txPr>
        <c:crossAx val="159567534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100000">
          <a:schemeClr val="lt1">
            <a:lumMod val="95000"/>
          </a:schemeClr>
        </a:gs>
        <a:gs pos="43000">
          <a:schemeClr val="lt1"/>
        </a:gs>
      </a:gsLst>
      <a:path path="circle">
        <a:fillToRect l="50000" t="50000" r="50000" b="50000"/>
      </a:path>
      <a:tileRect/>
    </a:gra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0" i="0" u="none" strike="noStrike" kern="1200" spc="70" baseline="0">
              <a:solidFill>
                <a:schemeClr val="dk1">
                  <a:lumMod val="50000"/>
                  <a:lumOff val="50000"/>
                </a:schemeClr>
              </a:solidFill>
              <a:latin typeface="+mn-lt"/>
              <a:ea typeface="+mn-ea"/>
              <a:cs typeface="+mn-cs"/>
            </a:defRPr>
          </a:pPr>
          <a:endParaRPr lang="en-US"/>
        </a:p>
      </c:txPr>
    </c:title>
    <c:autoTitleDeleted val="0"/>
    <c:plotArea>
      <c:layout/>
      <c:scatterChart>
        <c:scatterStyle val="smoothMarker"/>
        <c:varyColors val="0"/>
        <c:ser>
          <c:idx val="0"/>
          <c:order val="0"/>
          <c:tx>
            <c:v>Efficiency vs Load</c:v>
          </c:tx>
          <c:spPr>
            <a:ln w="28575">
              <a:solidFill>
                <a:schemeClr val="accent2">
                  <a:alpha val="20000"/>
                </a:schemeClr>
              </a:solidFill>
            </a:ln>
            <a:effectLst/>
          </c:spPr>
          <c:marker>
            <c:symbol val="circle"/>
            <c:size val="4"/>
            <c:spPr>
              <a:solidFill>
                <a:schemeClr val="accent2"/>
              </a:solidFill>
              <a:ln w="9525" cap="flat" cmpd="sng" algn="ctr">
                <a:solidFill>
                  <a:schemeClr val="accent2"/>
                </a:solidFill>
                <a:round/>
              </a:ln>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Friction'!$N$7:$N$16</c:f>
              <c:numCache>
                <c:formatCode>General</c:formatCode>
                <c:ptCount val="10"/>
                <c:pt idx="0">
                  <c:v>100</c:v>
                </c:pt>
                <c:pt idx="1">
                  <c:v>166.66666666666669</c:v>
                </c:pt>
                <c:pt idx="2">
                  <c:v>187.5</c:v>
                </c:pt>
                <c:pt idx="3">
                  <c:v>200</c:v>
                </c:pt>
                <c:pt idx="4">
                  <c:v>208.33333333333334</c:v>
                </c:pt>
                <c:pt idx="5">
                  <c:v>230.76923076923075</c:v>
                </c:pt>
                <c:pt idx="6">
                  <c:v>257.35294117647061</c:v>
                </c:pt>
                <c:pt idx="7">
                  <c:v>266.66666666666663</c:v>
                </c:pt>
                <c:pt idx="8">
                  <c:v>264.70588235294116</c:v>
                </c:pt>
                <c:pt idx="9">
                  <c:v>277.77777777777777</c:v>
                </c:pt>
              </c:numCache>
            </c:numRef>
          </c:yVal>
          <c:smooth val="1"/>
          <c:extLst>
            <c:ext xmlns:c16="http://schemas.microsoft.com/office/drawing/2014/chart" uri="{C3380CC4-5D6E-409C-BE32-E72D297353CC}">
              <c16:uniqueId val="{00000000-3CC9-C94B-960A-29E224B6BBF8}"/>
            </c:ext>
          </c:extLst>
        </c:ser>
        <c:dLbls>
          <c:showLegendKey val="0"/>
          <c:showVal val="0"/>
          <c:showCatName val="0"/>
          <c:showSerName val="0"/>
          <c:showPercent val="0"/>
          <c:showBubbleSize val="0"/>
        </c:dLbls>
        <c:axId val="1596146127"/>
        <c:axId val="1596743279"/>
      </c:scatterChart>
      <c:valAx>
        <c:axId val="1596146127"/>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50000"/>
                    <a:lumOff val="50000"/>
                  </a:schemeClr>
                </a:solidFill>
                <a:latin typeface="+mn-lt"/>
                <a:ea typeface="+mn-ea"/>
                <a:cs typeface="+mn-cs"/>
              </a:defRPr>
            </a:pPr>
            <a:endParaRPr lang="en-US"/>
          </a:p>
        </c:txPr>
        <c:crossAx val="1596743279"/>
        <c:crosses val="autoZero"/>
        <c:crossBetween val="midCat"/>
      </c:valAx>
      <c:valAx>
        <c:axId val="1596743279"/>
        <c:scaling>
          <c:orientation val="minMax"/>
        </c:scaling>
        <c:delete val="0"/>
        <c:axPos val="l"/>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50000"/>
                    <a:lumOff val="50000"/>
                  </a:schemeClr>
                </a:solidFill>
                <a:latin typeface="+mn-lt"/>
                <a:ea typeface="+mn-ea"/>
                <a:cs typeface="+mn-cs"/>
              </a:defRPr>
            </a:pPr>
            <a:endParaRPr lang="en-US"/>
          </a:p>
        </c:txPr>
        <c:crossAx val="1596146127"/>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gradFill flip="none" rotWithShape="1">
      <a:gsLst>
        <a:gs pos="100000">
          <a:schemeClr val="lt1">
            <a:lumMod val="95000"/>
          </a:schemeClr>
        </a:gs>
        <a:gs pos="43000">
          <a:schemeClr val="lt1"/>
        </a:gs>
      </a:gsLst>
      <a:path path="circle">
        <a:fillToRect l="50000" t="50000" r="50000" b="50000"/>
      </a:path>
      <a:tileRect/>
    </a:gra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363904983575166"/>
          <c:y val="0.11002274083970552"/>
          <c:w val="0.8055801515376616"/>
          <c:h val="0.74897637795275596"/>
        </c:manualLayout>
      </c:layout>
      <c:scatterChart>
        <c:scatterStyle val="smoothMarker"/>
        <c:varyColors val="0"/>
        <c:ser>
          <c:idx val="0"/>
          <c:order val="0"/>
          <c:tx>
            <c:v>effort vs load data set 1</c:v>
          </c:tx>
          <c:spPr>
            <a:ln w="9525" cap="flat" cmpd="sng" algn="ctr">
              <a:solidFill>
                <a:schemeClr val="accent1">
                  <a:alpha val="70000"/>
                </a:schemeClr>
              </a:solidFill>
              <a:prstDash val="sysDot"/>
              <a:round/>
            </a:ln>
            <a:effectLst/>
          </c:spPr>
          <c:marker>
            <c:symbol val="circle"/>
            <c:size val="5"/>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Friction'!$Q$8:$Q$17</c:f>
              <c:numCache>
                <c:formatCode>General</c:formatCode>
                <c:ptCount val="10"/>
                <c:pt idx="0">
                  <c:v>63</c:v>
                </c:pt>
                <c:pt idx="1">
                  <c:v>120</c:v>
                </c:pt>
                <c:pt idx="2">
                  <c:v>178</c:v>
                </c:pt>
                <c:pt idx="3">
                  <c:v>232</c:v>
                </c:pt>
                <c:pt idx="4">
                  <c:v>290</c:v>
                </c:pt>
                <c:pt idx="5">
                  <c:v>343</c:v>
                </c:pt>
                <c:pt idx="6">
                  <c:v>400</c:v>
                </c:pt>
                <c:pt idx="7">
                  <c:v>460</c:v>
                </c:pt>
                <c:pt idx="8">
                  <c:v>520</c:v>
                </c:pt>
                <c:pt idx="9">
                  <c:v>575</c:v>
                </c:pt>
              </c:numCache>
            </c:numRef>
          </c:yVal>
          <c:smooth val="1"/>
          <c:extLst>
            <c:ext xmlns:c16="http://schemas.microsoft.com/office/drawing/2014/chart" uri="{C3380CC4-5D6E-409C-BE32-E72D297353CC}">
              <c16:uniqueId val="{00000000-30CC-4D48-B6B7-78F8D311FCD5}"/>
            </c:ext>
          </c:extLst>
        </c:ser>
        <c:ser>
          <c:idx val="1"/>
          <c:order val="1"/>
          <c:tx>
            <c:v>Oil sintered bearing</c:v>
          </c:tx>
          <c:spPr>
            <a:ln w="9525" cap="flat" cmpd="sng" algn="ctr">
              <a:solidFill>
                <a:schemeClr val="accent2">
                  <a:alpha val="70000"/>
                </a:schemeClr>
              </a:solidFill>
              <a:prstDash val="sysDot"/>
              <a:round/>
            </a:ln>
            <a:effectLst/>
          </c:spPr>
          <c:marker>
            <c:symbol val="circle"/>
            <c:size val="5"/>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Friction'!$V$8:$V$17</c:f>
              <c:numCache>
                <c:formatCode>General</c:formatCode>
                <c:ptCount val="10"/>
                <c:pt idx="0">
                  <c:v>70</c:v>
                </c:pt>
                <c:pt idx="1">
                  <c:v>120</c:v>
                </c:pt>
                <c:pt idx="2">
                  <c:v>170</c:v>
                </c:pt>
                <c:pt idx="3">
                  <c:v>230</c:v>
                </c:pt>
                <c:pt idx="4">
                  <c:v>290</c:v>
                </c:pt>
                <c:pt idx="5">
                  <c:v>340</c:v>
                </c:pt>
                <c:pt idx="6">
                  <c:v>400</c:v>
                </c:pt>
                <c:pt idx="7">
                  <c:v>450</c:v>
                </c:pt>
                <c:pt idx="8">
                  <c:v>510</c:v>
                </c:pt>
                <c:pt idx="9">
                  <c:v>547</c:v>
                </c:pt>
              </c:numCache>
            </c:numRef>
          </c:yVal>
          <c:smooth val="1"/>
          <c:extLst>
            <c:ext xmlns:c16="http://schemas.microsoft.com/office/drawing/2014/chart" uri="{C3380CC4-5D6E-409C-BE32-E72D297353CC}">
              <c16:uniqueId val="{00000001-30CC-4D48-B6B7-78F8D311FCD5}"/>
            </c:ext>
          </c:extLst>
        </c:ser>
        <c:ser>
          <c:idx val="2"/>
          <c:order val="2"/>
          <c:tx>
            <c:v>Brass Bearing</c:v>
          </c:tx>
          <c:spPr>
            <a:ln w="9525" cap="flat" cmpd="sng" algn="ctr">
              <a:solidFill>
                <a:schemeClr val="accent3">
                  <a:alpha val="70000"/>
                </a:schemeClr>
              </a:solidFill>
              <a:prstDash val="sysDot"/>
              <a:round/>
            </a:ln>
            <a:effectLst/>
          </c:spPr>
          <c:marker>
            <c:symbol val="circle"/>
            <c:size val="5"/>
            <c:spPr>
              <a:gradFill rotWithShape="1">
                <a:gsLst>
                  <a:gs pos="0">
                    <a:schemeClr val="accent3">
                      <a:lumMod val="110000"/>
                      <a:satMod val="105000"/>
                      <a:tint val="67000"/>
                    </a:schemeClr>
                  </a:gs>
                  <a:gs pos="50000">
                    <a:schemeClr val="accent3">
                      <a:lumMod val="105000"/>
                      <a:satMod val="103000"/>
                      <a:tint val="73000"/>
                    </a:schemeClr>
                  </a:gs>
                  <a:gs pos="100000">
                    <a:schemeClr val="accent3">
                      <a:lumMod val="105000"/>
                      <a:satMod val="109000"/>
                      <a:tint val="81000"/>
                    </a:schemeClr>
                  </a:gs>
                </a:gsLst>
                <a:lin ang="5400000" scaled="0"/>
              </a:gradFill>
              <a:ln w="9525" cap="flat" cmpd="sng" algn="ctr">
                <a:solidFill>
                  <a:schemeClr val="accent3">
                    <a:shade val="95000"/>
                  </a:schemeClr>
                </a:solidFill>
                <a:round/>
              </a:ln>
              <a:effectLst/>
            </c:spPr>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Friction'!$AA$8:$AA$17</c:f>
              <c:numCache>
                <c:formatCode>General</c:formatCode>
                <c:ptCount val="10"/>
                <c:pt idx="0">
                  <c:v>90</c:v>
                </c:pt>
                <c:pt idx="1">
                  <c:v>130</c:v>
                </c:pt>
                <c:pt idx="2">
                  <c:v>190</c:v>
                </c:pt>
                <c:pt idx="3">
                  <c:v>230</c:v>
                </c:pt>
                <c:pt idx="4">
                  <c:v>300</c:v>
                </c:pt>
                <c:pt idx="5">
                  <c:v>350</c:v>
                </c:pt>
                <c:pt idx="6">
                  <c:v>400</c:v>
                </c:pt>
                <c:pt idx="7">
                  <c:v>450</c:v>
                </c:pt>
                <c:pt idx="8">
                  <c:v>500</c:v>
                </c:pt>
                <c:pt idx="9">
                  <c:v>550</c:v>
                </c:pt>
              </c:numCache>
            </c:numRef>
          </c:yVal>
          <c:smooth val="1"/>
          <c:extLst>
            <c:ext xmlns:c16="http://schemas.microsoft.com/office/drawing/2014/chart" uri="{C3380CC4-5D6E-409C-BE32-E72D297353CC}">
              <c16:uniqueId val="{00000002-30CC-4D48-B6B7-78F8D311FCD5}"/>
            </c:ext>
          </c:extLst>
        </c:ser>
        <c:ser>
          <c:idx val="3"/>
          <c:order val="3"/>
          <c:tx>
            <c:v>Tufnol Bearing</c:v>
          </c:tx>
          <c:spPr>
            <a:ln w="9525" cap="flat" cmpd="sng" algn="ctr">
              <a:solidFill>
                <a:schemeClr val="accent4">
                  <a:alpha val="70000"/>
                </a:schemeClr>
              </a:solidFill>
              <a:prstDash val="sysDot"/>
              <a:round/>
            </a:ln>
            <a:effectLst/>
          </c:spPr>
          <c:marker>
            <c:symbol val="circle"/>
            <c:size val="5"/>
            <c:spPr>
              <a:gradFill rotWithShape="1">
                <a:gsLst>
                  <a:gs pos="0">
                    <a:schemeClr val="accent4">
                      <a:lumMod val="110000"/>
                      <a:satMod val="105000"/>
                      <a:tint val="67000"/>
                    </a:schemeClr>
                  </a:gs>
                  <a:gs pos="50000">
                    <a:schemeClr val="accent4">
                      <a:lumMod val="105000"/>
                      <a:satMod val="103000"/>
                      <a:tint val="73000"/>
                    </a:schemeClr>
                  </a:gs>
                  <a:gs pos="100000">
                    <a:schemeClr val="accent4">
                      <a:lumMod val="105000"/>
                      <a:satMod val="109000"/>
                      <a:tint val="81000"/>
                    </a:schemeClr>
                  </a:gs>
                </a:gsLst>
                <a:lin ang="5400000" scaled="0"/>
              </a:gradFill>
              <a:ln w="9525" cap="flat" cmpd="sng" algn="ctr">
                <a:solidFill>
                  <a:schemeClr val="accent4">
                    <a:shade val="95000"/>
                  </a:schemeClr>
                </a:solidFill>
                <a:round/>
              </a:ln>
              <a:effectLst/>
            </c:spPr>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Friction'!$AF$8:$AF$17</c:f>
              <c:numCache>
                <c:formatCode>General</c:formatCode>
                <c:ptCount val="10"/>
                <c:pt idx="0">
                  <c:v>50</c:v>
                </c:pt>
                <c:pt idx="1">
                  <c:v>100</c:v>
                </c:pt>
                <c:pt idx="2">
                  <c:v>150</c:v>
                </c:pt>
                <c:pt idx="3">
                  <c:v>210</c:v>
                </c:pt>
                <c:pt idx="4">
                  <c:v>270</c:v>
                </c:pt>
                <c:pt idx="5">
                  <c:v>320</c:v>
                </c:pt>
                <c:pt idx="6">
                  <c:v>370</c:v>
                </c:pt>
                <c:pt idx="7">
                  <c:v>430</c:v>
                </c:pt>
                <c:pt idx="8">
                  <c:v>470</c:v>
                </c:pt>
                <c:pt idx="9">
                  <c:v>510</c:v>
                </c:pt>
              </c:numCache>
            </c:numRef>
          </c:yVal>
          <c:smooth val="1"/>
          <c:extLst>
            <c:ext xmlns:c16="http://schemas.microsoft.com/office/drawing/2014/chart" uri="{C3380CC4-5D6E-409C-BE32-E72D297353CC}">
              <c16:uniqueId val="{00000003-30CC-4D48-B6B7-78F8D311FCD5}"/>
            </c:ext>
          </c:extLst>
        </c:ser>
        <c:dLbls>
          <c:showLegendKey val="0"/>
          <c:showVal val="0"/>
          <c:showCatName val="0"/>
          <c:showSerName val="0"/>
          <c:showPercent val="0"/>
          <c:showBubbleSize val="0"/>
        </c:dLbls>
        <c:axId val="1535660239"/>
        <c:axId val="1594201551"/>
      </c:scatterChart>
      <c:valAx>
        <c:axId val="1535660239"/>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rnd">
            <a:solidFill>
              <a:schemeClr val="dk1">
                <a:lumMod val="25000"/>
                <a:lumOff val="75000"/>
              </a:schemeClr>
            </a:solidFill>
            <a:round/>
          </a:ln>
          <a:effectLst/>
        </c:spPr>
        <c:txPr>
          <a:bodyPr rot="-60000000" spcFirstLastPara="1" vertOverflow="ellipsis" vert="horz" wrap="square" anchor="ctr" anchorCtr="1"/>
          <a:lstStyle/>
          <a:p>
            <a:pPr>
              <a:defRPr sz="900" b="0" i="0" u="none" strike="noStrike" kern="1200" spc="0" baseline="0">
                <a:solidFill>
                  <a:schemeClr val="dk1">
                    <a:lumMod val="65000"/>
                    <a:lumOff val="35000"/>
                  </a:schemeClr>
                </a:solidFill>
                <a:latin typeface="+mn-lt"/>
                <a:ea typeface="+mn-ea"/>
                <a:cs typeface="+mn-cs"/>
              </a:defRPr>
            </a:pPr>
            <a:endParaRPr lang="en-US"/>
          </a:p>
        </c:txPr>
        <c:crossAx val="1594201551"/>
        <c:crosses val="autoZero"/>
        <c:crossBetween val="midCat"/>
      </c:valAx>
      <c:valAx>
        <c:axId val="1594201551"/>
        <c:scaling>
          <c:orientation val="minMax"/>
        </c:scaling>
        <c:delete val="0"/>
        <c:axPos val="l"/>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rnd">
            <a:solidFill>
              <a:schemeClr val="dk1">
                <a:lumMod val="25000"/>
                <a:lumOff val="75000"/>
              </a:schemeClr>
            </a:solidFill>
            <a:round/>
          </a:ln>
          <a:effectLst/>
        </c:spPr>
        <c:txPr>
          <a:bodyPr rot="-60000000" spcFirstLastPara="1" vertOverflow="ellipsis" vert="horz" wrap="square" anchor="ctr" anchorCtr="1"/>
          <a:lstStyle/>
          <a:p>
            <a:pPr>
              <a:defRPr sz="900" b="0" i="0" u="none" strike="noStrike" kern="1200" spc="0" baseline="0">
                <a:solidFill>
                  <a:schemeClr val="dk1">
                    <a:lumMod val="65000"/>
                    <a:lumOff val="35000"/>
                  </a:schemeClr>
                </a:solidFill>
                <a:latin typeface="+mn-lt"/>
                <a:ea typeface="+mn-ea"/>
                <a:cs typeface="+mn-cs"/>
              </a:defRPr>
            </a:pPr>
            <a:endParaRPr lang="en-US"/>
          </a:p>
        </c:txPr>
        <c:crossAx val="1535660239"/>
        <c:crosses val="autoZero"/>
        <c:crossBetween val="midCat"/>
      </c:valAx>
      <c:spPr>
        <a:gradFill>
          <a:gsLst>
            <a:gs pos="100000">
              <a:schemeClr val="lt1">
                <a:lumMod val="95000"/>
              </a:schemeClr>
            </a:gs>
            <a:gs pos="0">
              <a:schemeClr val="lt1">
                <a:alpha val="0"/>
              </a:schemeClr>
            </a:gs>
          </a:gsLst>
          <a:lin ang="5400000" scaled="0"/>
        </a:grad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3136482939632545E-2"/>
          <c:y val="0.13930555555555557"/>
          <c:w val="0.87119685039370076"/>
          <c:h val="0.72088764946048411"/>
        </c:manualLayout>
      </c:layout>
      <c:scatterChart>
        <c:scatterStyle val="smoothMarker"/>
        <c:varyColors val="0"/>
        <c:ser>
          <c:idx val="0"/>
          <c:order val="0"/>
          <c:tx>
            <c:v>Efficiency vs Load</c:v>
          </c:tx>
          <c:spPr>
            <a:ln w="9525" cap="flat" cmpd="sng" algn="ctr">
              <a:solidFill>
                <a:schemeClr val="accent1">
                  <a:alpha val="70000"/>
                </a:schemeClr>
              </a:solidFill>
              <a:prstDash val="sysDot"/>
              <a:round/>
            </a:ln>
            <a:effectLst/>
          </c:spPr>
          <c:marker>
            <c:symbol val="circle"/>
            <c:size val="5"/>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Friction'!$S$8:$S$17</c:f>
              <c:numCache>
                <c:formatCode>General</c:formatCode>
                <c:ptCount val="10"/>
                <c:pt idx="0">
                  <c:v>79.365079365079367</c:v>
                </c:pt>
                <c:pt idx="1">
                  <c:v>83.333333333333343</c:v>
                </c:pt>
                <c:pt idx="2">
                  <c:v>84.269662921348313</c:v>
                </c:pt>
                <c:pt idx="3">
                  <c:v>86.206896551724128</c:v>
                </c:pt>
                <c:pt idx="4">
                  <c:v>86.206896551724128</c:v>
                </c:pt>
                <c:pt idx="5">
                  <c:v>87.463556851311949</c:v>
                </c:pt>
                <c:pt idx="6">
                  <c:v>87.5</c:v>
                </c:pt>
                <c:pt idx="7">
                  <c:v>86.956521739130437</c:v>
                </c:pt>
                <c:pt idx="8">
                  <c:v>86.538461538461547</c:v>
                </c:pt>
                <c:pt idx="9">
                  <c:v>86.956521739130437</c:v>
                </c:pt>
              </c:numCache>
            </c:numRef>
          </c:yVal>
          <c:smooth val="1"/>
          <c:extLst>
            <c:ext xmlns:c16="http://schemas.microsoft.com/office/drawing/2014/chart" uri="{C3380CC4-5D6E-409C-BE32-E72D297353CC}">
              <c16:uniqueId val="{00000000-90E2-EC48-8F66-07F6A8000C74}"/>
            </c:ext>
          </c:extLst>
        </c:ser>
        <c:ser>
          <c:idx val="1"/>
          <c:order val="1"/>
          <c:tx>
            <c:v>oil sintered bearing</c:v>
          </c:tx>
          <c:spPr>
            <a:ln w="9525" cap="flat" cmpd="sng" algn="ctr">
              <a:solidFill>
                <a:schemeClr val="accent2">
                  <a:alpha val="70000"/>
                </a:schemeClr>
              </a:solidFill>
              <a:prstDash val="sysDot"/>
              <a:round/>
            </a:ln>
            <a:effectLst/>
          </c:spPr>
          <c:marker>
            <c:symbol val="circle"/>
            <c:size val="5"/>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Friction'!$X$8:$X$17</c:f>
              <c:numCache>
                <c:formatCode>General</c:formatCode>
                <c:ptCount val="10"/>
                <c:pt idx="0">
                  <c:v>71.428571428571431</c:v>
                </c:pt>
                <c:pt idx="1">
                  <c:v>83.333333333333343</c:v>
                </c:pt>
                <c:pt idx="2">
                  <c:v>88.235294117647058</c:v>
                </c:pt>
                <c:pt idx="3">
                  <c:v>86.956521739130437</c:v>
                </c:pt>
                <c:pt idx="4">
                  <c:v>86.206896551724128</c:v>
                </c:pt>
                <c:pt idx="5">
                  <c:v>88.235294117647058</c:v>
                </c:pt>
                <c:pt idx="6">
                  <c:v>87.5</c:v>
                </c:pt>
                <c:pt idx="7">
                  <c:v>88.888888888888886</c:v>
                </c:pt>
                <c:pt idx="8">
                  <c:v>88.235294117647058</c:v>
                </c:pt>
                <c:pt idx="9">
                  <c:v>91.407678244972573</c:v>
                </c:pt>
              </c:numCache>
            </c:numRef>
          </c:yVal>
          <c:smooth val="1"/>
          <c:extLst>
            <c:ext xmlns:c16="http://schemas.microsoft.com/office/drawing/2014/chart" uri="{C3380CC4-5D6E-409C-BE32-E72D297353CC}">
              <c16:uniqueId val="{00000001-90E2-EC48-8F66-07F6A8000C74}"/>
            </c:ext>
          </c:extLst>
        </c:ser>
        <c:ser>
          <c:idx val="2"/>
          <c:order val="2"/>
          <c:tx>
            <c:v>brass Bearing </c:v>
          </c:tx>
          <c:spPr>
            <a:ln w="9525" cap="flat" cmpd="sng" algn="ctr">
              <a:solidFill>
                <a:schemeClr val="accent3">
                  <a:alpha val="70000"/>
                </a:schemeClr>
              </a:solidFill>
              <a:prstDash val="sysDot"/>
              <a:round/>
            </a:ln>
            <a:effectLst/>
          </c:spPr>
          <c:marker>
            <c:symbol val="circle"/>
            <c:size val="5"/>
            <c:spPr>
              <a:gradFill rotWithShape="1">
                <a:gsLst>
                  <a:gs pos="0">
                    <a:schemeClr val="accent3">
                      <a:lumMod val="110000"/>
                      <a:satMod val="105000"/>
                      <a:tint val="67000"/>
                    </a:schemeClr>
                  </a:gs>
                  <a:gs pos="50000">
                    <a:schemeClr val="accent3">
                      <a:lumMod val="105000"/>
                      <a:satMod val="103000"/>
                      <a:tint val="73000"/>
                    </a:schemeClr>
                  </a:gs>
                  <a:gs pos="100000">
                    <a:schemeClr val="accent3">
                      <a:lumMod val="105000"/>
                      <a:satMod val="109000"/>
                      <a:tint val="81000"/>
                    </a:schemeClr>
                  </a:gs>
                </a:gsLst>
                <a:lin ang="5400000" scaled="0"/>
              </a:gradFill>
              <a:ln w="9525" cap="flat" cmpd="sng" algn="ctr">
                <a:solidFill>
                  <a:schemeClr val="accent3">
                    <a:shade val="95000"/>
                  </a:schemeClr>
                </a:solidFill>
                <a:round/>
              </a:ln>
              <a:effectLst/>
            </c:spPr>
          </c:marker>
          <c:x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Friction'!$AC$8:$AC$17</c:f>
              <c:numCache>
                <c:formatCode>General</c:formatCode>
                <c:ptCount val="10"/>
                <c:pt idx="0">
                  <c:v>55.555555555555557</c:v>
                </c:pt>
                <c:pt idx="1">
                  <c:v>76.923076923076934</c:v>
                </c:pt>
                <c:pt idx="2">
                  <c:v>78.94736842105263</c:v>
                </c:pt>
                <c:pt idx="3">
                  <c:v>86.956521739130437</c:v>
                </c:pt>
                <c:pt idx="4">
                  <c:v>83.333333333333343</c:v>
                </c:pt>
                <c:pt idx="5">
                  <c:v>85.714285714285708</c:v>
                </c:pt>
                <c:pt idx="6">
                  <c:v>87.5</c:v>
                </c:pt>
                <c:pt idx="7">
                  <c:v>88.888888888888886</c:v>
                </c:pt>
                <c:pt idx="8">
                  <c:v>90</c:v>
                </c:pt>
                <c:pt idx="9">
                  <c:v>90.909090909090907</c:v>
                </c:pt>
              </c:numCache>
            </c:numRef>
          </c:yVal>
          <c:smooth val="1"/>
          <c:extLst>
            <c:ext xmlns:c16="http://schemas.microsoft.com/office/drawing/2014/chart" uri="{C3380CC4-5D6E-409C-BE32-E72D297353CC}">
              <c16:uniqueId val="{00000000-DCC4-D847-B318-365D2D14937E}"/>
            </c:ext>
          </c:extLst>
        </c:ser>
        <c:ser>
          <c:idx val="3"/>
          <c:order val="3"/>
          <c:tx>
            <c:v>Tufnol bearing</c:v>
          </c:tx>
          <c:spPr>
            <a:ln w="9525" cap="flat" cmpd="sng" algn="ctr">
              <a:solidFill>
                <a:schemeClr val="accent4">
                  <a:alpha val="70000"/>
                </a:schemeClr>
              </a:solidFill>
              <a:prstDash val="sysDot"/>
              <a:round/>
            </a:ln>
            <a:effectLst/>
          </c:spPr>
          <c:marker>
            <c:symbol val="circle"/>
            <c:size val="5"/>
            <c:spPr>
              <a:gradFill rotWithShape="1">
                <a:gsLst>
                  <a:gs pos="0">
                    <a:schemeClr val="accent4">
                      <a:lumMod val="110000"/>
                      <a:satMod val="105000"/>
                      <a:tint val="67000"/>
                    </a:schemeClr>
                  </a:gs>
                  <a:gs pos="50000">
                    <a:schemeClr val="accent4">
                      <a:lumMod val="105000"/>
                      <a:satMod val="103000"/>
                      <a:tint val="73000"/>
                    </a:schemeClr>
                  </a:gs>
                  <a:gs pos="100000">
                    <a:schemeClr val="accent4">
                      <a:lumMod val="105000"/>
                      <a:satMod val="109000"/>
                      <a:tint val="81000"/>
                    </a:schemeClr>
                  </a:gs>
                </a:gsLst>
                <a:lin ang="5400000" scaled="0"/>
              </a:gradFill>
              <a:ln w="9525" cap="flat" cmpd="sng" algn="ctr">
                <a:solidFill>
                  <a:schemeClr val="accent4">
                    <a:shade val="95000"/>
                  </a:schemeClr>
                </a:solidFill>
                <a:round/>
              </a:ln>
              <a:effectLst/>
            </c:spPr>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Friction'!$AH$8:$AH$17</c:f>
              <c:numCache>
                <c:formatCode>General</c:formatCode>
                <c:ptCount val="10"/>
                <c:pt idx="0">
                  <c:v>100</c:v>
                </c:pt>
                <c:pt idx="1">
                  <c:v>100</c:v>
                </c:pt>
                <c:pt idx="2">
                  <c:v>100</c:v>
                </c:pt>
                <c:pt idx="3">
                  <c:v>95.238095238095227</c:v>
                </c:pt>
                <c:pt idx="4">
                  <c:v>92.592592592592595</c:v>
                </c:pt>
                <c:pt idx="5">
                  <c:v>93.75</c:v>
                </c:pt>
                <c:pt idx="6">
                  <c:v>94.594594594594597</c:v>
                </c:pt>
                <c:pt idx="7">
                  <c:v>93.023255813953483</c:v>
                </c:pt>
                <c:pt idx="8">
                  <c:v>95.744680851063833</c:v>
                </c:pt>
                <c:pt idx="9">
                  <c:v>98.039215686274503</c:v>
                </c:pt>
              </c:numCache>
            </c:numRef>
          </c:yVal>
          <c:smooth val="1"/>
          <c:extLst>
            <c:ext xmlns:c16="http://schemas.microsoft.com/office/drawing/2014/chart" uri="{C3380CC4-5D6E-409C-BE32-E72D297353CC}">
              <c16:uniqueId val="{00000001-DCC4-D847-B318-365D2D14937E}"/>
            </c:ext>
          </c:extLst>
        </c:ser>
        <c:dLbls>
          <c:showLegendKey val="0"/>
          <c:showVal val="0"/>
          <c:showCatName val="0"/>
          <c:showSerName val="0"/>
          <c:showPercent val="0"/>
          <c:showBubbleSize val="0"/>
        </c:dLbls>
        <c:axId val="1596421359"/>
        <c:axId val="1538605295"/>
      </c:scatterChart>
      <c:valAx>
        <c:axId val="1596421359"/>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rnd">
            <a:solidFill>
              <a:schemeClr val="dk1">
                <a:lumMod val="25000"/>
                <a:lumOff val="75000"/>
              </a:schemeClr>
            </a:solidFill>
            <a:round/>
          </a:ln>
          <a:effectLst/>
        </c:spPr>
        <c:txPr>
          <a:bodyPr rot="-60000000" spcFirstLastPara="1" vertOverflow="ellipsis" vert="horz" wrap="square" anchor="ctr" anchorCtr="1"/>
          <a:lstStyle/>
          <a:p>
            <a:pPr>
              <a:defRPr sz="900" b="0" i="0" u="none" strike="noStrike" kern="1200" spc="0" baseline="0">
                <a:solidFill>
                  <a:schemeClr val="dk1">
                    <a:lumMod val="65000"/>
                    <a:lumOff val="35000"/>
                  </a:schemeClr>
                </a:solidFill>
                <a:latin typeface="+mn-lt"/>
                <a:ea typeface="+mn-ea"/>
                <a:cs typeface="+mn-cs"/>
              </a:defRPr>
            </a:pPr>
            <a:endParaRPr lang="en-US"/>
          </a:p>
        </c:txPr>
        <c:crossAx val="1538605295"/>
        <c:crosses val="autoZero"/>
        <c:crossBetween val="midCat"/>
      </c:valAx>
      <c:valAx>
        <c:axId val="1538605295"/>
        <c:scaling>
          <c:orientation val="minMax"/>
        </c:scaling>
        <c:delete val="0"/>
        <c:axPos val="l"/>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rnd">
            <a:solidFill>
              <a:schemeClr val="dk1">
                <a:lumMod val="25000"/>
                <a:lumOff val="75000"/>
              </a:schemeClr>
            </a:solidFill>
            <a:round/>
          </a:ln>
          <a:effectLst/>
        </c:spPr>
        <c:txPr>
          <a:bodyPr rot="-60000000" spcFirstLastPara="1" vertOverflow="ellipsis" vert="horz" wrap="square" anchor="ctr" anchorCtr="1"/>
          <a:lstStyle/>
          <a:p>
            <a:pPr>
              <a:defRPr sz="900" b="0" i="0" u="none" strike="noStrike" kern="1200" spc="0" baseline="0">
                <a:solidFill>
                  <a:schemeClr val="dk1">
                    <a:lumMod val="65000"/>
                    <a:lumOff val="35000"/>
                  </a:schemeClr>
                </a:solidFill>
                <a:latin typeface="+mn-lt"/>
                <a:ea typeface="+mn-ea"/>
                <a:cs typeface="+mn-cs"/>
              </a:defRPr>
            </a:pPr>
            <a:endParaRPr lang="en-US"/>
          </a:p>
        </c:txPr>
        <c:crossAx val="1596421359"/>
        <c:crosses val="autoZero"/>
        <c:crossBetween val="midCat"/>
      </c:valAx>
      <c:spPr>
        <a:gradFill>
          <a:gsLst>
            <a:gs pos="100000">
              <a:schemeClr val="lt1">
                <a:lumMod val="95000"/>
              </a:schemeClr>
            </a:gs>
            <a:gs pos="0">
              <a:schemeClr val="lt1">
                <a:alpha val="0"/>
              </a:schemeClr>
            </a:gs>
          </a:gsLst>
          <a:lin ang="5400000" scaled="0"/>
        </a:grad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bg1"/>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0025371828521443E-2"/>
          <c:y val="7.407407407407407E-2"/>
          <c:w val="0.89971084864391948"/>
          <c:h val="0.8416746864975212"/>
        </c:manualLayout>
      </c:layout>
      <c:scatterChart>
        <c:scatterStyle val="lineMarker"/>
        <c:varyColors val="0"/>
        <c:ser>
          <c:idx val="0"/>
          <c:order val="0"/>
          <c:tx>
            <c:v>graph</c:v>
          </c:tx>
          <c:spPr>
            <a:ln w="25400" cap="flat" cmpd="sng" algn="ctr">
              <a:noFill/>
              <a:prstDash val="sysDot"/>
              <a:round/>
            </a:ln>
            <a:effectLst/>
          </c:spPr>
          <c:marker>
            <c:symbol val="circle"/>
            <c:size val="5"/>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accent1">
                    <a:shade val="95000"/>
                  </a:schemeClr>
                </a:solidFill>
                <a:round/>
              </a:ln>
              <a:effectLst/>
            </c:spPr>
          </c:marker>
          <c:xVal>
            <c:numRef>
              <c:f>'Simple Harmonic Motion'!$B$5:$B$11</c:f>
              <c:numCache>
                <c:formatCode>General</c:formatCode>
                <c:ptCount val="7"/>
                <c:pt idx="0">
                  <c:v>0.5</c:v>
                </c:pt>
                <c:pt idx="1">
                  <c:v>0.45</c:v>
                </c:pt>
                <c:pt idx="2">
                  <c:v>0.4</c:v>
                </c:pt>
                <c:pt idx="3">
                  <c:v>0.35</c:v>
                </c:pt>
                <c:pt idx="4">
                  <c:v>0.3</c:v>
                </c:pt>
                <c:pt idx="5">
                  <c:v>0.25</c:v>
                </c:pt>
                <c:pt idx="6">
                  <c:v>0.2</c:v>
                </c:pt>
              </c:numCache>
            </c:numRef>
          </c:xVal>
          <c:yVal>
            <c:numRef>
              <c:f>'Simple Harmonic Motion'!$G$5:$G$11</c:f>
              <c:numCache>
                <c:formatCode>General</c:formatCode>
                <c:ptCount val="7"/>
                <c:pt idx="0">
                  <c:v>4.8818112088587462</c:v>
                </c:pt>
                <c:pt idx="1">
                  <c:v>4.3803519071262178</c:v>
                </c:pt>
                <c:pt idx="2">
                  <c:v>3.8973741305070373</c:v>
                </c:pt>
                <c:pt idx="3">
                  <c:v>3.4589410368233815</c:v>
                </c:pt>
                <c:pt idx="4">
                  <c:v>3.0214894752974133</c:v>
                </c:pt>
                <c:pt idx="5">
                  <c:v>2.4683881594084927</c:v>
                </c:pt>
                <c:pt idx="6">
                  <c:v>2.009268276204109</c:v>
                </c:pt>
              </c:numCache>
            </c:numRef>
          </c:yVal>
          <c:smooth val="0"/>
          <c:extLst>
            <c:ext xmlns:c16="http://schemas.microsoft.com/office/drawing/2014/chart" uri="{C3380CC4-5D6E-409C-BE32-E72D297353CC}">
              <c16:uniqueId val="{00000000-4049-514C-A914-6653B0C2254B}"/>
            </c:ext>
          </c:extLst>
        </c:ser>
        <c:ser>
          <c:idx val="1"/>
          <c:order val="1"/>
          <c:spPr>
            <a:ln w="25400" cap="flat" cmpd="sng" algn="ctr">
              <a:noFill/>
              <a:prstDash val="sysDot"/>
              <a:round/>
            </a:ln>
            <a:effectLst/>
          </c:spPr>
          <c:marker>
            <c:symbol val="circle"/>
            <c:size val="5"/>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accent2">
                    <a:shade val="95000"/>
                  </a:schemeClr>
                </a:solidFill>
                <a:round/>
              </a:ln>
              <a:effectLst/>
            </c:spPr>
          </c:marker>
          <c:xVal>
            <c:numRef>
              <c:f>'Simple Harmonic Motion'!$J$5:$J$11</c:f>
              <c:numCache>
                <c:formatCode>General</c:formatCode>
                <c:ptCount val="7"/>
                <c:pt idx="0">
                  <c:v>0.5</c:v>
                </c:pt>
                <c:pt idx="1">
                  <c:v>0.45</c:v>
                </c:pt>
                <c:pt idx="2">
                  <c:v>0.4</c:v>
                </c:pt>
                <c:pt idx="3">
                  <c:v>0.35</c:v>
                </c:pt>
                <c:pt idx="4">
                  <c:v>0.3</c:v>
                </c:pt>
                <c:pt idx="5">
                  <c:v>0.25</c:v>
                </c:pt>
                <c:pt idx="6">
                  <c:v>0.2</c:v>
                </c:pt>
              </c:numCache>
            </c:numRef>
          </c:xVal>
          <c:yVal>
            <c:numRef>
              <c:f>'Simple Harmonic Motion'!$O$5:$O$11</c:f>
              <c:numCache>
                <c:formatCode>General</c:formatCode>
                <c:ptCount val="7"/>
                <c:pt idx="0">
                  <c:v>4.962662218544116</c:v>
                </c:pt>
                <c:pt idx="1">
                  <c:v>4.2524272270735857</c:v>
                </c:pt>
                <c:pt idx="2">
                  <c:v>4.0324898043263024</c:v>
                </c:pt>
                <c:pt idx="3">
                  <c:v>3.5046650387887919</c:v>
                </c:pt>
                <c:pt idx="4">
                  <c:v>2.9186240169072799</c:v>
                </c:pt>
                <c:pt idx="5">
                  <c:v>2.5811972442327233</c:v>
                </c:pt>
                <c:pt idx="6">
                  <c:v>2.0666730536742528</c:v>
                </c:pt>
              </c:numCache>
            </c:numRef>
          </c:yVal>
          <c:smooth val="0"/>
          <c:extLst>
            <c:ext xmlns:c16="http://schemas.microsoft.com/office/drawing/2014/chart" uri="{C3380CC4-5D6E-409C-BE32-E72D297353CC}">
              <c16:uniqueId val="{00000002-4049-514C-A914-6653B0C2254B}"/>
            </c:ext>
          </c:extLst>
        </c:ser>
        <c:dLbls>
          <c:showLegendKey val="0"/>
          <c:showVal val="0"/>
          <c:showCatName val="0"/>
          <c:showSerName val="0"/>
          <c:showPercent val="0"/>
          <c:showBubbleSize val="0"/>
        </c:dLbls>
        <c:axId val="1596081167"/>
        <c:axId val="1598721199"/>
      </c:scatterChart>
      <c:valAx>
        <c:axId val="1596081167"/>
        <c:scaling>
          <c:orientation val="minMax"/>
        </c:scaling>
        <c:delete val="0"/>
        <c:axPos val="b"/>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rnd">
            <a:solidFill>
              <a:schemeClr val="dk1">
                <a:lumMod val="25000"/>
                <a:lumOff val="75000"/>
              </a:schemeClr>
            </a:solidFill>
            <a:round/>
          </a:ln>
          <a:effectLst/>
        </c:spPr>
        <c:txPr>
          <a:bodyPr rot="-60000000" spcFirstLastPara="1" vertOverflow="ellipsis" vert="horz" wrap="square" anchor="ctr" anchorCtr="1"/>
          <a:lstStyle/>
          <a:p>
            <a:pPr>
              <a:defRPr sz="900" b="0" i="0" u="none" strike="noStrike" kern="1200" spc="0" baseline="0">
                <a:solidFill>
                  <a:schemeClr val="dk1">
                    <a:lumMod val="65000"/>
                    <a:lumOff val="35000"/>
                  </a:schemeClr>
                </a:solidFill>
                <a:latin typeface="+mn-lt"/>
                <a:ea typeface="+mn-ea"/>
                <a:cs typeface="+mn-cs"/>
              </a:defRPr>
            </a:pPr>
            <a:endParaRPr lang="en-US"/>
          </a:p>
        </c:txPr>
        <c:crossAx val="1598721199"/>
        <c:crosses val="autoZero"/>
        <c:crossBetween val="midCat"/>
      </c:valAx>
      <c:valAx>
        <c:axId val="1598721199"/>
        <c:scaling>
          <c:orientation val="minMax"/>
        </c:scaling>
        <c:delete val="0"/>
        <c:axPos val="l"/>
        <c:majorGridlines>
          <c:spPr>
            <a:ln w="9525" cap="flat" cmpd="sng" algn="ctr">
              <a:solidFill>
                <a:schemeClr val="dk1">
                  <a:lumMod val="15000"/>
                  <a:lumOff val="85000"/>
                </a:schemeClr>
              </a:solidFill>
              <a:round/>
            </a:ln>
            <a:effectLst/>
          </c:spPr>
        </c:majorGridlines>
        <c:numFmt formatCode="General" sourceLinked="1"/>
        <c:majorTickMark val="none"/>
        <c:minorTickMark val="none"/>
        <c:tickLblPos val="nextTo"/>
        <c:spPr>
          <a:noFill/>
          <a:ln w="9525" cap="rnd">
            <a:solidFill>
              <a:schemeClr val="dk1">
                <a:lumMod val="25000"/>
                <a:lumOff val="75000"/>
              </a:schemeClr>
            </a:solidFill>
            <a:round/>
          </a:ln>
          <a:effectLst/>
        </c:spPr>
        <c:txPr>
          <a:bodyPr rot="-60000000" spcFirstLastPara="1" vertOverflow="ellipsis" vert="horz" wrap="square" anchor="ctr" anchorCtr="1"/>
          <a:lstStyle/>
          <a:p>
            <a:pPr>
              <a:defRPr sz="900" b="0" i="0" u="none" strike="noStrike" kern="1200" spc="0" baseline="0">
                <a:solidFill>
                  <a:schemeClr val="dk1">
                    <a:lumMod val="65000"/>
                    <a:lumOff val="35000"/>
                  </a:schemeClr>
                </a:solidFill>
                <a:latin typeface="+mn-lt"/>
                <a:ea typeface="+mn-ea"/>
                <a:cs typeface="+mn-cs"/>
              </a:defRPr>
            </a:pPr>
            <a:endParaRPr lang="en-US"/>
          </a:p>
        </c:txPr>
        <c:crossAx val="1596081167"/>
        <c:crosses val="autoZero"/>
        <c:crossBetween val="midCat"/>
      </c:valAx>
      <c:spPr>
        <a:gradFill>
          <a:gsLst>
            <a:gs pos="100000">
              <a:schemeClr val="lt1">
                <a:lumMod val="95000"/>
              </a:schemeClr>
            </a:gs>
            <a:gs pos="0">
              <a:schemeClr val="lt1">
                <a:alpha val="0"/>
              </a:schemeClr>
            </a:gs>
          </a:gsLst>
          <a:lin ang="5400000" scaled="0"/>
        </a:grad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lt1"/>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4">
  <cs:axisTitle>
    <cs:lnRef idx="0"/>
    <cs:fillRef idx="0"/>
    <cs:effectRef idx="0"/>
    <cs:fontRef idx="minor">
      <a:schemeClr val="dk1">
        <a:lumMod val="50000"/>
        <a:lumOff val="50000"/>
      </a:schemeClr>
    </cs:fontRef>
    <cs:defRPr sz="900" b="1" kern="1200"/>
  </cs:axisTitle>
  <cs:categoryAxis>
    <cs:lnRef idx="0"/>
    <cs:fillRef idx="0"/>
    <cs:effectRef idx="0"/>
    <cs:fontRef idx="minor">
      <a:schemeClr val="dk1">
        <a:lumMod val="50000"/>
        <a:lumOff val="50000"/>
      </a:schemeClr>
    </cs:fontRef>
    <cs:spPr>
      <a:ln w="9525" cap="flat" cmpd="sng" algn="ctr">
        <a:solidFill>
          <a:schemeClr val="dk1">
            <a:lumMod val="15000"/>
            <a:lumOff val="85000"/>
          </a:schemeClr>
        </a:solidFill>
        <a:round/>
      </a:ln>
    </cs:spPr>
    <cs:defRPr sz="900" kern="1200"/>
  </cs:categoryAxis>
  <cs:chartArea>
    <cs:lnRef idx="0"/>
    <cs:fillRef idx="0"/>
    <cs:effectRef idx="0"/>
    <cs:fontRef idx="minor">
      <a:schemeClr val="dk1"/>
    </cs:fontRef>
    <cs:spPr>
      <a:gradFill flip="none" rotWithShape="1">
        <a:gsLst>
          <a:gs pos="100000">
            <a:schemeClr val="lt1">
              <a:lumMod val="95000"/>
            </a:schemeClr>
          </a:gs>
          <a:gs pos="43000">
            <a:schemeClr val="lt1"/>
          </a:gs>
        </a:gsLst>
        <a:path path="circle">
          <a:fillToRect l="50000" t="50000" r="50000" b="50000"/>
        </a:path>
        <a:tileRect/>
      </a:gra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a:solidFill>
          <a:schemeClr val="phClr">
            <a:alpha val="20000"/>
          </a:schemeClr>
        </a:solidFill>
      </a:ln>
    </cs:spPr>
  </cs:dataPointLine>
  <cs:dataPointMarker>
    <cs:lnRef idx="0">
      <cs:styleClr val="auto"/>
    </cs:lnRef>
    <cs:fillRef idx="0">
      <cs:styleClr val="auto"/>
    </cs:fillRef>
    <cs:effectRef idx="0"/>
    <cs:fontRef idx="minor">
      <a:schemeClr val="tx1"/>
    </cs:fontRef>
    <cs:spPr>
      <a:solidFill>
        <a:schemeClr val="phClr"/>
      </a:solidFill>
      <a:ln w="9525" cap="flat" cmpd="sng" algn="ctr">
        <a:solidFill>
          <a:schemeClr val="phClr"/>
        </a:solidFill>
        <a:round/>
      </a:ln>
    </cs:spPr>
  </cs:dataPointMarker>
  <cs:dataPointMarkerLayout symbol="circle" size="4"/>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dk1">
        <a:lumMod val="50000"/>
        <a:lumOff val="50000"/>
      </a:schemeClr>
    </cs:fontRef>
    <cs:spPr>
      <a:ln w="9525" cap="rnd">
        <a:solidFill>
          <a:schemeClr val="dk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a:solidFill>
          <a:schemeClr val="dk1">
            <a:lumMod val="50000"/>
            <a:lumOff val="50000"/>
          </a:schemeClr>
        </a:solidFill>
      </a:ln>
    </cs:spPr>
  </cs:downBar>
  <cs:dropLine>
    <cs:lnRef idx="0"/>
    <cs:fillRef idx="0"/>
    <cs:effectRef idx="0"/>
    <cs:fontRef idx="minor">
      <a:schemeClr val="tx1"/>
    </cs:fontRef>
    <cs:spPr>
      <a:ln w="9525">
        <a:solidFill>
          <a:schemeClr val="dk1">
            <a:lumMod val="35000"/>
            <a:lumOff val="65000"/>
          </a:schemeClr>
        </a:solidFill>
      </a:ln>
    </cs:spPr>
  </cs:dropLine>
  <cs:errorBar>
    <cs:lnRef idx="0"/>
    <cs:fillRef idx="0"/>
    <cs:effectRef idx="0"/>
    <cs:fontRef idx="minor">
      <a:schemeClr val="tx1"/>
    </cs:fontRef>
    <cs:spPr>
      <a:ln w="9525">
        <a:solidFill>
          <a:schemeClr val="dk1">
            <a:lumMod val="50000"/>
            <a:lumOff val="50000"/>
          </a:schemeClr>
        </a:solidFill>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dk1">
            <a:lumMod val="15000"/>
            <a:lumOff val="85000"/>
          </a:schemeClr>
        </a:solidFill>
        <a:round/>
      </a:ln>
    </cs:spPr>
  </cs:gridlineMajor>
  <cs:gridlineMinor>
    <cs:lnRef idx="0"/>
    <cs:fillRef idx="0"/>
    <cs:effectRef idx="0"/>
    <cs:fontRef idx="minor">
      <a:schemeClr val="tx1"/>
    </cs:fontRef>
    <cs:spPr>
      <a:ln w="9525" cap="flat" cmpd="sng" algn="ctr">
        <a:solidFill>
          <a:schemeClr val="dk1">
            <a:lumMod val="5000"/>
            <a:lumOff val="95000"/>
          </a:schemeClr>
        </a:solidFill>
        <a:round/>
      </a:ln>
    </cs:spPr>
  </cs:gridlineMinor>
  <cs:hiLoLine>
    <cs:lnRef idx="0"/>
    <cs:fillRef idx="0"/>
    <cs:effectRef idx="0"/>
    <cs:fontRef idx="minor">
      <a:schemeClr val="tx1"/>
    </cs:fontRef>
    <cs:spPr>
      <a:ln w="9525">
        <a:solidFill>
          <a:schemeClr val="dk1">
            <a:lumMod val="35000"/>
            <a:lumOff val="65000"/>
          </a:schemeClr>
        </a:solidFill>
      </a:ln>
    </cs:spPr>
  </cs:hiLoLine>
  <cs:leaderLine>
    <cs:lnRef idx="0"/>
    <cs:fillRef idx="0"/>
    <cs:effectRef idx="0"/>
    <cs:fontRef idx="minor">
      <a:schemeClr val="tx1"/>
    </cs:fontRef>
    <cs:spPr>
      <a:ln w="9525">
        <a:solidFill>
          <a:schemeClr val="dk1">
            <a:lumMod val="35000"/>
            <a:lumOff val="65000"/>
          </a:schemeClr>
        </a:solidFill>
      </a:ln>
    </cs:spPr>
  </cs:leaderLine>
  <cs:legend>
    <cs:lnRef idx="0"/>
    <cs:fillRef idx="0"/>
    <cs:effectRef idx="0"/>
    <cs:fontRef idx="minor">
      <a:schemeClr val="dk1">
        <a:lumMod val="50000"/>
        <a:lumOff val="50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tx1">
        <a:lumMod val="50000"/>
        <a:lumOff val="50000"/>
      </a:schemeClr>
    </cs:fontRef>
    <cs:spPr>
      <a:ln w="9525">
        <a:solidFill>
          <a:schemeClr val="dk1">
            <a:lumMod val="15000"/>
            <a:lumOff val="85000"/>
          </a:schemeClr>
        </a:solidFill>
      </a:ln>
    </cs:spPr>
    <cs:defRPr sz="900" kern="1200"/>
  </cs:seriesAxis>
  <cs:seriesLine>
    <cs:lnRef idx="0"/>
    <cs:fillRef idx="0"/>
    <cs:effectRef idx="0"/>
    <cs:fontRef idx="minor">
      <a:schemeClr val="tx1"/>
    </cs:fontRef>
    <cs:spPr>
      <a:ln w="9525">
        <a:solidFill>
          <a:schemeClr val="dk1">
            <a:lumMod val="35000"/>
            <a:lumOff val="65000"/>
          </a:schemeClr>
        </a:solidFill>
      </a:ln>
    </cs:spPr>
  </cs:seriesLine>
  <cs:title>
    <cs:lnRef idx="0"/>
    <cs:fillRef idx="0"/>
    <cs:effectRef idx="0"/>
    <cs:fontRef idx="minor">
      <a:schemeClr val="dk1">
        <a:lumMod val="50000"/>
        <a:lumOff val="50000"/>
      </a:schemeClr>
    </cs:fontRef>
    <cs:defRPr sz="1600" b="0" kern="1200" spc="70" baseline="0"/>
  </cs:title>
  <cs:trendline>
    <cs:lnRef idx="0">
      <cs:styleClr val="0"/>
    </cs:lnRef>
    <cs:fillRef idx="0"/>
    <cs:effectRef idx="0"/>
    <cs:fontRef idx="minor">
      <a:schemeClr val="tx1"/>
    </cs:fontRef>
    <cs:spPr>
      <a:ln w="63500" cap="rnd" cmpd="sng" algn="ctr">
        <a:solidFill>
          <a:schemeClr val="phClr">
            <a:alpha val="25000"/>
          </a:schemeClr>
        </a:solidFill>
        <a:round/>
      </a:ln>
    </cs:spPr>
  </cs:trendline>
  <cs:trendlineLabel>
    <cs:lnRef idx="0"/>
    <cs:fillRef idx="0"/>
    <cs:effectRef idx="0"/>
    <cs:fontRef idx="minor">
      <a:schemeClr val="dk1">
        <a:lumMod val="50000"/>
        <a:lumOff val="50000"/>
      </a:schemeClr>
    </cs:fontRef>
    <cs:defRPr sz="900" kern="1200"/>
  </cs:trendlineLabel>
  <cs:upBar>
    <cs:lnRef idx="0"/>
    <cs:fillRef idx="0"/>
    <cs:effectRef idx="0"/>
    <cs:fontRef idx="minor">
      <a:schemeClr val="tx1"/>
    </cs:fontRef>
    <cs:spPr>
      <a:solidFill>
        <a:schemeClr val="lt1"/>
      </a:solidFill>
      <a:ln w="9525">
        <a:solidFill>
          <a:schemeClr val="dk1">
            <a:lumMod val="50000"/>
            <a:lumOff val="50000"/>
          </a:schemeClr>
        </a:solidFill>
      </a:ln>
    </cs:spPr>
  </cs:upBar>
  <cs:valueAxis>
    <cs:lnRef idx="0"/>
    <cs:fillRef idx="0"/>
    <cs:effectRef idx="0"/>
    <cs:fontRef idx="minor">
      <a:schemeClr val="dk1">
        <a:lumMod val="50000"/>
        <a:lumOff val="50000"/>
      </a:schemeClr>
    </cs:fontRef>
    <cs:defRPr sz="900" kern="1200"/>
  </cs:valueAxis>
  <cs:wall>
    <cs:lnRef idx="0"/>
    <cs:fillRef idx="0"/>
    <cs:effectRef idx="0"/>
    <cs:fontRef idx="minor">
      <a:schemeClr val="tx1"/>
    </cs:fontRef>
  </cs:wall>
</cs:chartStyle>
</file>

<file path=xl/charts/style5.xml><?xml version="1.0" encoding="utf-8"?>
<cs:chartStyle xmlns:cs="http://schemas.microsoft.com/office/drawing/2012/chartStyle" xmlns:a="http://schemas.openxmlformats.org/drawingml/2006/main" id="244">
  <cs:axisTitle>
    <cs:lnRef idx="0"/>
    <cs:fillRef idx="0"/>
    <cs:effectRef idx="0"/>
    <cs:fontRef idx="minor">
      <a:schemeClr val="dk1">
        <a:lumMod val="50000"/>
        <a:lumOff val="50000"/>
      </a:schemeClr>
    </cs:fontRef>
    <cs:defRPr sz="900" b="1" kern="1200"/>
  </cs:axisTitle>
  <cs:categoryAxis>
    <cs:lnRef idx="0"/>
    <cs:fillRef idx="0"/>
    <cs:effectRef idx="0"/>
    <cs:fontRef idx="minor">
      <a:schemeClr val="dk1">
        <a:lumMod val="50000"/>
        <a:lumOff val="50000"/>
      </a:schemeClr>
    </cs:fontRef>
    <cs:spPr>
      <a:ln w="9525" cap="flat" cmpd="sng" algn="ctr">
        <a:solidFill>
          <a:schemeClr val="dk1">
            <a:lumMod val="15000"/>
            <a:lumOff val="85000"/>
          </a:schemeClr>
        </a:solidFill>
        <a:round/>
      </a:ln>
    </cs:spPr>
    <cs:defRPr sz="900" kern="1200"/>
  </cs:categoryAxis>
  <cs:chartArea>
    <cs:lnRef idx="0"/>
    <cs:fillRef idx="0"/>
    <cs:effectRef idx="0"/>
    <cs:fontRef idx="minor">
      <a:schemeClr val="dk1"/>
    </cs:fontRef>
    <cs:spPr>
      <a:gradFill flip="none" rotWithShape="1">
        <a:gsLst>
          <a:gs pos="100000">
            <a:schemeClr val="lt1">
              <a:lumMod val="95000"/>
            </a:schemeClr>
          </a:gs>
          <a:gs pos="43000">
            <a:schemeClr val="lt1"/>
          </a:gs>
        </a:gsLst>
        <a:path path="circle">
          <a:fillToRect l="50000" t="50000" r="50000" b="50000"/>
        </a:path>
        <a:tileRect/>
      </a:gra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a:solidFill>
          <a:schemeClr val="phClr">
            <a:alpha val="20000"/>
          </a:schemeClr>
        </a:solidFill>
      </a:ln>
    </cs:spPr>
  </cs:dataPointLine>
  <cs:dataPointMarker>
    <cs:lnRef idx="0">
      <cs:styleClr val="auto"/>
    </cs:lnRef>
    <cs:fillRef idx="0">
      <cs:styleClr val="auto"/>
    </cs:fillRef>
    <cs:effectRef idx="0"/>
    <cs:fontRef idx="minor">
      <a:schemeClr val="tx1"/>
    </cs:fontRef>
    <cs:spPr>
      <a:solidFill>
        <a:schemeClr val="phClr"/>
      </a:solidFill>
      <a:ln w="9525" cap="flat" cmpd="sng" algn="ctr">
        <a:solidFill>
          <a:schemeClr val="phClr"/>
        </a:solidFill>
        <a:round/>
      </a:ln>
    </cs:spPr>
  </cs:dataPointMarker>
  <cs:dataPointMarkerLayout symbol="circle" size="4"/>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dk1">
        <a:lumMod val="50000"/>
        <a:lumOff val="50000"/>
      </a:schemeClr>
    </cs:fontRef>
    <cs:spPr>
      <a:ln w="9525" cap="rnd">
        <a:solidFill>
          <a:schemeClr val="dk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a:solidFill>
          <a:schemeClr val="dk1">
            <a:lumMod val="50000"/>
            <a:lumOff val="50000"/>
          </a:schemeClr>
        </a:solidFill>
      </a:ln>
    </cs:spPr>
  </cs:downBar>
  <cs:dropLine>
    <cs:lnRef idx="0"/>
    <cs:fillRef idx="0"/>
    <cs:effectRef idx="0"/>
    <cs:fontRef idx="minor">
      <a:schemeClr val="tx1"/>
    </cs:fontRef>
    <cs:spPr>
      <a:ln w="9525">
        <a:solidFill>
          <a:schemeClr val="dk1">
            <a:lumMod val="35000"/>
            <a:lumOff val="65000"/>
          </a:schemeClr>
        </a:solidFill>
      </a:ln>
    </cs:spPr>
  </cs:dropLine>
  <cs:errorBar>
    <cs:lnRef idx="0"/>
    <cs:fillRef idx="0"/>
    <cs:effectRef idx="0"/>
    <cs:fontRef idx="minor">
      <a:schemeClr val="tx1"/>
    </cs:fontRef>
    <cs:spPr>
      <a:ln w="9525">
        <a:solidFill>
          <a:schemeClr val="dk1">
            <a:lumMod val="50000"/>
            <a:lumOff val="50000"/>
          </a:schemeClr>
        </a:solidFill>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dk1">
            <a:lumMod val="15000"/>
            <a:lumOff val="85000"/>
          </a:schemeClr>
        </a:solidFill>
        <a:round/>
      </a:ln>
    </cs:spPr>
  </cs:gridlineMajor>
  <cs:gridlineMinor>
    <cs:lnRef idx="0"/>
    <cs:fillRef idx="0"/>
    <cs:effectRef idx="0"/>
    <cs:fontRef idx="minor">
      <a:schemeClr val="tx1"/>
    </cs:fontRef>
    <cs:spPr>
      <a:ln w="9525" cap="flat" cmpd="sng" algn="ctr">
        <a:solidFill>
          <a:schemeClr val="dk1">
            <a:lumMod val="5000"/>
            <a:lumOff val="95000"/>
          </a:schemeClr>
        </a:solidFill>
        <a:round/>
      </a:ln>
    </cs:spPr>
  </cs:gridlineMinor>
  <cs:hiLoLine>
    <cs:lnRef idx="0"/>
    <cs:fillRef idx="0"/>
    <cs:effectRef idx="0"/>
    <cs:fontRef idx="minor">
      <a:schemeClr val="tx1"/>
    </cs:fontRef>
    <cs:spPr>
      <a:ln w="9525">
        <a:solidFill>
          <a:schemeClr val="dk1">
            <a:lumMod val="35000"/>
            <a:lumOff val="65000"/>
          </a:schemeClr>
        </a:solidFill>
      </a:ln>
    </cs:spPr>
  </cs:hiLoLine>
  <cs:leaderLine>
    <cs:lnRef idx="0"/>
    <cs:fillRef idx="0"/>
    <cs:effectRef idx="0"/>
    <cs:fontRef idx="minor">
      <a:schemeClr val="tx1"/>
    </cs:fontRef>
    <cs:spPr>
      <a:ln w="9525">
        <a:solidFill>
          <a:schemeClr val="dk1">
            <a:lumMod val="35000"/>
            <a:lumOff val="65000"/>
          </a:schemeClr>
        </a:solidFill>
      </a:ln>
    </cs:spPr>
  </cs:leaderLine>
  <cs:legend>
    <cs:lnRef idx="0"/>
    <cs:fillRef idx="0"/>
    <cs:effectRef idx="0"/>
    <cs:fontRef idx="minor">
      <a:schemeClr val="dk1">
        <a:lumMod val="50000"/>
        <a:lumOff val="50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tx1">
        <a:lumMod val="50000"/>
        <a:lumOff val="50000"/>
      </a:schemeClr>
    </cs:fontRef>
    <cs:spPr>
      <a:ln w="9525">
        <a:solidFill>
          <a:schemeClr val="dk1">
            <a:lumMod val="15000"/>
            <a:lumOff val="85000"/>
          </a:schemeClr>
        </a:solidFill>
      </a:ln>
    </cs:spPr>
    <cs:defRPr sz="900" kern="1200"/>
  </cs:seriesAxis>
  <cs:seriesLine>
    <cs:lnRef idx="0"/>
    <cs:fillRef idx="0"/>
    <cs:effectRef idx="0"/>
    <cs:fontRef idx="minor">
      <a:schemeClr val="tx1"/>
    </cs:fontRef>
    <cs:spPr>
      <a:ln w="9525">
        <a:solidFill>
          <a:schemeClr val="dk1">
            <a:lumMod val="35000"/>
            <a:lumOff val="65000"/>
          </a:schemeClr>
        </a:solidFill>
      </a:ln>
    </cs:spPr>
  </cs:seriesLine>
  <cs:title>
    <cs:lnRef idx="0"/>
    <cs:fillRef idx="0"/>
    <cs:effectRef idx="0"/>
    <cs:fontRef idx="minor">
      <a:schemeClr val="dk1">
        <a:lumMod val="50000"/>
        <a:lumOff val="50000"/>
      </a:schemeClr>
    </cs:fontRef>
    <cs:defRPr sz="1600" b="0" kern="1200" spc="70" baseline="0"/>
  </cs:title>
  <cs:trendline>
    <cs:lnRef idx="0">
      <cs:styleClr val="0"/>
    </cs:lnRef>
    <cs:fillRef idx="0"/>
    <cs:effectRef idx="0"/>
    <cs:fontRef idx="minor">
      <a:schemeClr val="tx1"/>
    </cs:fontRef>
    <cs:spPr>
      <a:ln w="63500" cap="rnd" cmpd="sng" algn="ctr">
        <a:solidFill>
          <a:schemeClr val="phClr">
            <a:alpha val="25000"/>
          </a:schemeClr>
        </a:solidFill>
        <a:round/>
      </a:ln>
    </cs:spPr>
  </cs:trendline>
  <cs:trendlineLabel>
    <cs:lnRef idx="0"/>
    <cs:fillRef idx="0"/>
    <cs:effectRef idx="0"/>
    <cs:fontRef idx="minor">
      <a:schemeClr val="dk1">
        <a:lumMod val="50000"/>
        <a:lumOff val="50000"/>
      </a:schemeClr>
    </cs:fontRef>
    <cs:defRPr sz="900" kern="1200"/>
  </cs:trendlineLabel>
  <cs:upBar>
    <cs:lnRef idx="0"/>
    <cs:fillRef idx="0"/>
    <cs:effectRef idx="0"/>
    <cs:fontRef idx="minor">
      <a:schemeClr val="tx1"/>
    </cs:fontRef>
    <cs:spPr>
      <a:solidFill>
        <a:schemeClr val="lt1"/>
      </a:solidFill>
      <a:ln w="9525">
        <a:solidFill>
          <a:schemeClr val="dk1">
            <a:lumMod val="50000"/>
            <a:lumOff val="50000"/>
          </a:schemeClr>
        </a:solidFill>
      </a:ln>
    </cs:spPr>
  </cs:upBar>
  <cs:valueAxis>
    <cs:lnRef idx="0"/>
    <cs:fillRef idx="0"/>
    <cs:effectRef idx="0"/>
    <cs:fontRef idx="minor">
      <a:schemeClr val="dk1">
        <a:lumMod val="50000"/>
        <a:lumOff val="50000"/>
      </a:schemeClr>
    </cs:fontRef>
    <cs:defRPr sz="900" kern="1200"/>
  </cs:valueAxis>
  <cs:wall>
    <cs:lnRef idx="0"/>
    <cs:fillRef idx="0"/>
    <cs:effectRef idx="0"/>
    <cs:fontRef idx="minor">
      <a:schemeClr val="tx1"/>
    </cs:fontRef>
  </cs:wall>
</cs:chartStyle>
</file>

<file path=xl/charts/style6.xml><?xml version="1.0" encoding="utf-8"?>
<cs:chartStyle xmlns:cs="http://schemas.microsoft.com/office/drawing/2012/chartStyle" xmlns:a="http://schemas.openxmlformats.org/drawingml/2006/main" id="244">
  <cs:axisTitle>
    <cs:lnRef idx="0"/>
    <cs:fillRef idx="0"/>
    <cs:effectRef idx="0"/>
    <cs:fontRef idx="minor">
      <a:schemeClr val="dk1">
        <a:lumMod val="50000"/>
        <a:lumOff val="50000"/>
      </a:schemeClr>
    </cs:fontRef>
    <cs:defRPr sz="900" b="1" kern="1200"/>
  </cs:axisTitle>
  <cs:categoryAxis>
    <cs:lnRef idx="0"/>
    <cs:fillRef idx="0"/>
    <cs:effectRef idx="0"/>
    <cs:fontRef idx="minor">
      <a:schemeClr val="dk1">
        <a:lumMod val="50000"/>
        <a:lumOff val="50000"/>
      </a:schemeClr>
    </cs:fontRef>
    <cs:spPr>
      <a:ln w="9525" cap="flat" cmpd="sng" algn="ctr">
        <a:solidFill>
          <a:schemeClr val="dk1">
            <a:lumMod val="15000"/>
            <a:lumOff val="85000"/>
          </a:schemeClr>
        </a:solidFill>
        <a:round/>
      </a:ln>
    </cs:spPr>
    <cs:defRPr sz="900" kern="1200"/>
  </cs:categoryAxis>
  <cs:chartArea>
    <cs:lnRef idx="0"/>
    <cs:fillRef idx="0"/>
    <cs:effectRef idx="0"/>
    <cs:fontRef idx="minor">
      <a:schemeClr val="dk1"/>
    </cs:fontRef>
    <cs:spPr>
      <a:gradFill flip="none" rotWithShape="1">
        <a:gsLst>
          <a:gs pos="100000">
            <a:schemeClr val="lt1">
              <a:lumMod val="95000"/>
            </a:schemeClr>
          </a:gs>
          <a:gs pos="43000">
            <a:schemeClr val="lt1"/>
          </a:gs>
        </a:gsLst>
        <a:path path="circle">
          <a:fillToRect l="50000" t="50000" r="50000" b="50000"/>
        </a:path>
        <a:tileRect/>
      </a:gra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a:solidFill>
          <a:schemeClr val="phClr">
            <a:alpha val="20000"/>
          </a:schemeClr>
        </a:solidFill>
      </a:ln>
    </cs:spPr>
  </cs:dataPointLine>
  <cs:dataPointMarker>
    <cs:lnRef idx="0">
      <cs:styleClr val="auto"/>
    </cs:lnRef>
    <cs:fillRef idx="0">
      <cs:styleClr val="auto"/>
    </cs:fillRef>
    <cs:effectRef idx="0"/>
    <cs:fontRef idx="minor">
      <a:schemeClr val="tx1"/>
    </cs:fontRef>
    <cs:spPr>
      <a:solidFill>
        <a:schemeClr val="phClr"/>
      </a:solidFill>
      <a:ln w="9525" cap="flat" cmpd="sng" algn="ctr">
        <a:solidFill>
          <a:schemeClr val="phClr"/>
        </a:solidFill>
        <a:round/>
      </a:ln>
    </cs:spPr>
  </cs:dataPointMarker>
  <cs:dataPointMarkerLayout symbol="circle" size="4"/>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dk1">
        <a:lumMod val="50000"/>
        <a:lumOff val="50000"/>
      </a:schemeClr>
    </cs:fontRef>
    <cs:spPr>
      <a:ln w="9525" cap="rnd">
        <a:solidFill>
          <a:schemeClr val="dk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a:solidFill>
          <a:schemeClr val="dk1">
            <a:lumMod val="50000"/>
            <a:lumOff val="50000"/>
          </a:schemeClr>
        </a:solidFill>
      </a:ln>
    </cs:spPr>
  </cs:downBar>
  <cs:dropLine>
    <cs:lnRef idx="0"/>
    <cs:fillRef idx="0"/>
    <cs:effectRef idx="0"/>
    <cs:fontRef idx="minor">
      <a:schemeClr val="tx1"/>
    </cs:fontRef>
    <cs:spPr>
      <a:ln w="9525">
        <a:solidFill>
          <a:schemeClr val="dk1">
            <a:lumMod val="35000"/>
            <a:lumOff val="65000"/>
          </a:schemeClr>
        </a:solidFill>
      </a:ln>
    </cs:spPr>
  </cs:dropLine>
  <cs:errorBar>
    <cs:lnRef idx="0"/>
    <cs:fillRef idx="0"/>
    <cs:effectRef idx="0"/>
    <cs:fontRef idx="minor">
      <a:schemeClr val="tx1"/>
    </cs:fontRef>
    <cs:spPr>
      <a:ln w="9525">
        <a:solidFill>
          <a:schemeClr val="dk1">
            <a:lumMod val="50000"/>
            <a:lumOff val="50000"/>
          </a:schemeClr>
        </a:solidFill>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dk1">
            <a:lumMod val="15000"/>
            <a:lumOff val="85000"/>
          </a:schemeClr>
        </a:solidFill>
        <a:round/>
      </a:ln>
    </cs:spPr>
  </cs:gridlineMajor>
  <cs:gridlineMinor>
    <cs:lnRef idx="0"/>
    <cs:fillRef idx="0"/>
    <cs:effectRef idx="0"/>
    <cs:fontRef idx="minor">
      <a:schemeClr val="tx1"/>
    </cs:fontRef>
    <cs:spPr>
      <a:ln w="9525" cap="flat" cmpd="sng" algn="ctr">
        <a:solidFill>
          <a:schemeClr val="dk1">
            <a:lumMod val="5000"/>
            <a:lumOff val="95000"/>
          </a:schemeClr>
        </a:solidFill>
        <a:round/>
      </a:ln>
    </cs:spPr>
  </cs:gridlineMinor>
  <cs:hiLoLine>
    <cs:lnRef idx="0"/>
    <cs:fillRef idx="0"/>
    <cs:effectRef idx="0"/>
    <cs:fontRef idx="minor">
      <a:schemeClr val="tx1"/>
    </cs:fontRef>
    <cs:spPr>
      <a:ln w="9525">
        <a:solidFill>
          <a:schemeClr val="dk1">
            <a:lumMod val="35000"/>
            <a:lumOff val="65000"/>
          </a:schemeClr>
        </a:solidFill>
      </a:ln>
    </cs:spPr>
  </cs:hiLoLine>
  <cs:leaderLine>
    <cs:lnRef idx="0"/>
    <cs:fillRef idx="0"/>
    <cs:effectRef idx="0"/>
    <cs:fontRef idx="minor">
      <a:schemeClr val="tx1"/>
    </cs:fontRef>
    <cs:spPr>
      <a:ln w="9525">
        <a:solidFill>
          <a:schemeClr val="dk1">
            <a:lumMod val="35000"/>
            <a:lumOff val="65000"/>
          </a:schemeClr>
        </a:solidFill>
      </a:ln>
    </cs:spPr>
  </cs:leaderLine>
  <cs:legend>
    <cs:lnRef idx="0"/>
    <cs:fillRef idx="0"/>
    <cs:effectRef idx="0"/>
    <cs:fontRef idx="minor">
      <a:schemeClr val="dk1">
        <a:lumMod val="50000"/>
        <a:lumOff val="50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tx1">
        <a:lumMod val="50000"/>
        <a:lumOff val="50000"/>
      </a:schemeClr>
    </cs:fontRef>
    <cs:spPr>
      <a:ln w="9525">
        <a:solidFill>
          <a:schemeClr val="dk1">
            <a:lumMod val="15000"/>
            <a:lumOff val="85000"/>
          </a:schemeClr>
        </a:solidFill>
      </a:ln>
    </cs:spPr>
    <cs:defRPr sz="900" kern="1200"/>
  </cs:seriesAxis>
  <cs:seriesLine>
    <cs:lnRef idx="0"/>
    <cs:fillRef idx="0"/>
    <cs:effectRef idx="0"/>
    <cs:fontRef idx="minor">
      <a:schemeClr val="tx1"/>
    </cs:fontRef>
    <cs:spPr>
      <a:ln w="9525">
        <a:solidFill>
          <a:schemeClr val="dk1">
            <a:lumMod val="35000"/>
            <a:lumOff val="65000"/>
          </a:schemeClr>
        </a:solidFill>
      </a:ln>
    </cs:spPr>
  </cs:seriesLine>
  <cs:title>
    <cs:lnRef idx="0"/>
    <cs:fillRef idx="0"/>
    <cs:effectRef idx="0"/>
    <cs:fontRef idx="minor">
      <a:schemeClr val="dk1">
        <a:lumMod val="50000"/>
        <a:lumOff val="50000"/>
      </a:schemeClr>
    </cs:fontRef>
    <cs:defRPr sz="1600" b="0" kern="1200" spc="70" baseline="0"/>
  </cs:title>
  <cs:trendline>
    <cs:lnRef idx="0">
      <cs:styleClr val="0"/>
    </cs:lnRef>
    <cs:fillRef idx="0"/>
    <cs:effectRef idx="0"/>
    <cs:fontRef idx="minor">
      <a:schemeClr val="tx1"/>
    </cs:fontRef>
    <cs:spPr>
      <a:ln w="63500" cap="rnd" cmpd="sng" algn="ctr">
        <a:solidFill>
          <a:schemeClr val="phClr">
            <a:alpha val="25000"/>
          </a:schemeClr>
        </a:solidFill>
        <a:round/>
      </a:ln>
    </cs:spPr>
  </cs:trendline>
  <cs:trendlineLabel>
    <cs:lnRef idx="0"/>
    <cs:fillRef idx="0"/>
    <cs:effectRef idx="0"/>
    <cs:fontRef idx="minor">
      <a:schemeClr val="dk1">
        <a:lumMod val="50000"/>
        <a:lumOff val="50000"/>
      </a:schemeClr>
    </cs:fontRef>
    <cs:defRPr sz="900" kern="1200"/>
  </cs:trendlineLabel>
  <cs:upBar>
    <cs:lnRef idx="0"/>
    <cs:fillRef idx="0"/>
    <cs:effectRef idx="0"/>
    <cs:fontRef idx="minor">
      <a:schemeClr val="tx1"/>
    </cs:fontRef>
    <cs:spPr>
      <a:solidFill>
        <a:schemeClr val="lt1"/>
      </a:solidFill>
      <a:ln w="9525">
        <a:solidFill>
          <a:schemeClr val="dk1">
            <a:lumMod val="50000"/>
            <a:lumOff val="50000"/>
          </a:schemeClr>
        </a:solidFill>
      </a:ln>
    </cs:spPr>
  </cs:upBar>
  <cs:valueAxis>
    <cs:lnRef idx="0"/>
    <cs:fillRef idx="0"/>
    <cs:effectRef idx="0"/>
    <cs:fontRef idx="minor">
      <a:schemeClr val="dk1">
        <a:lumMod val="50000"/>
        <a:lumOff val="50000"/>
      </a:schemeClr>
    </cs:fontRef>
    <cs:defRPr sz="900" kern="1200"/>
  </cs:valueAxis>
  <cs:wall>
    <cs:lnRef idx="0"/>
    <cs:fillRef idx="0"/>
    <cs:effectRef idx="0"/>
    <cs:fontRef idx="minor">
      <a:schemeClr val="tx1"/>
    </cs:fontRef>
  </cs:wall>
</cs:chartStyle>
</file>

<file path=xl/charts/style7.xml><?xml version="1.0" encoding="utf-8"?>
<cs:chartStyle xmlns:cs="http://schemas.microsoft.com/office/drawing/2012/chartStyle" xmlns:a="http://schemas.openxmlformats.org/drawingml/2006/main" id="244">
  <cs:axisTitle>
    <cs:lnRef idx="0"/>
    <cs:fillRef idx="0"/>
    <cs:effectRef idx="0"/>
    <cs:fontRef idx="minor">
      <a:schemeClr val="dk1">
        <a:lumMod val="50000"/>
        <a:lumOff val="50000"/>
      </a:schemeClr>
    </cs:fontRef>
    <cs:defRPr sz="900" b="1" kern="1200"/>
  </cs:axisTitle>
  <cs:categoryAxis>
    <cs:lnRef idx="0"/>
    <cs:fillRef idx="0"/>
    <cs:effectRef idx="0"/>
    <cs:fontRef idx="minor">
      <a:schemeClr val="dk1">
        <a:lumMod val="50000"/>
        <a:lumOff val="50000"/>
      </a:schemeClr>
    </cs:fontRef>
    <cs:spPr>
      <a:ln w="9525" cap="flat" cmpd="sng" algn="ctr">
        <a:solidFill>
          <a:schemeClr val="dk1">
            <a:lumMod val="15000"/>
            <a:lumOff val="85000"/>
          </a:schemeClr>
        </a:solidFill>
        <a:round/>
      </a:ln>
    </cs:spPr>
    <cs:defRPr sz="900" kern="1200"/>
  </cs:categoryAxis>
  <cs:chartArea>
    <cs:lnRef idx="0"/>
    <cs:fillRef idx="0"/>
    <cs:effectRef idx="0"/>
    <cs:fontRef idx="minor">
      <a:schemeClr val="dk1"/>
    </cs:fontRef>
    <cs:spPr>
      <a:gradFill flip="none" rotWithShape="1">
        <a:gsLst>
          <a:gs pos="100000">
            <a:schemeClr val="lt1">
              <a:lumMod val="95000"/>
            </a:schemeClr>
          </a:gs>
          <a:gs pos="43000">
            <a:schemeClr val="lt1"/>
          </a:gs>
        </a:gsLst>
        <a:path path="circle">
          <a:fillToRect l="50000" t="50000" r="50000" b="50000"/>
        </a:path>
        <a:tileRect/>
      </a:gra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a:solidFill>
          <a:schemeClr val="phClr">
            <a:alpha val="20000"/>
          </a:schemeClr>
        </a:solidFill>
      </a:ln>
    </cs:spPr>
  </cs:dataPointLine>
  <cs:dataPointMarker>
    <cs:lnRef idx="0">
      <cs:styleClr val="auto"/>
    </cs:lnRef>
    <cs:fillRef idx="0">
      <cs:styleClr val="auto"/>
    </cs:fillRef>
    <cs:effectRef idx="0"/>
    <cs:fontRef idx="minor">
      <a:schemeClr val="tx1"/>
    </cs:fontRef>
    <cs:spPr>
      <a:solidFill>
        <a:schemeClr val="phClr"/>
      </a:solidFill>
      <a:ln w="9525" cap="flat" cmpd="sng" algn="ctr">
        <a:solidFill>
          <a:schemeClr val="phClr"/>
        </a:solidFill>
        <a:round/>
      </a:ln>
    </cs:spPr>
  </cs:dataPointMarker>
  <cs:dataPointMarkerLayout symbol="circle" size="4"/>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dk1">
        <a:lumMod val="50000"/>
        <a:lumOff val="50000"/>
      </a:schemeClr>
    </cs:fontRef>
    <cs:spPr>
      <a:ln w="9525" cap="rnd">
        <a:solidFill>
          <a:schemeClr val="dk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a:solidFill>
          <a:schemeClr val="dk1">
            <a:lumMod val="50000"/>
            <a:lumOff val="50000"/>
          </a:schemeClr>
        </a:solidFill>
      </a:ln>
    </cs:spPr>
  </cs:downBar>
  <cs:dropLine>
    <cs:lnRef idx="0"/>
    <cs:fillRef idx="0"/>
    <cs:effectRef idx="0"/>
    <cs:fontRef idx="minor">
      <a:schemeClr val="tx1"/>
    </cs:fontRef>
    <cs:spPr>
      <a:ln w="9525">
        <a:solidFill>
          <a:schemeClr val="dk1">
            <a:lumMod val="35000"/>
            <a:lumOff val="65000"/>
          </a:schemeClr>
        </a:solidFill>
      </a:ln>
    </cs:spPr>
  </cs:dropLine>
  <cs:errorBar>
    <cs:lnRef idx="0"/>
    <cs:fillRef idx="0"/>
    <cs:effectRef idx="0"/>
    <cs:fontRef idx="minor">
      <a:schemeClr val="tx1"/>
    </cs:fontRef>
    <cs:spPr>
      <a:ln w="9525">
        <a:solidFill>
          <a:schemeClr val="dk1">
            <a:lumMod val="50000"/>
            <a:lumOff val="50000"/>
          </a:schemeClr>
        </a:solidFill>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dk1">
            <a:lumMod val="15000"/>
            <a:lumOff val="85000"/>
          </a:schemeClr>
        </a:solidFill>
        <a:round/>
      </a:ln>
    </cs:spPr>
  </cs:gridlineMajor>
  <cs:gridlineMinor>
    <cs:lnRef idx="0"/>
    <cs:fillRef idx="0"/>
    <cs:effectRef idx="0"/>
    <cs:fontRef idx="minor">
      <a:schemeClr val="tx1"/>
    </cs:fontRef>
    <cs:spPr>
      <a:ln w="9525" cap="flat" cmpd="sng" algn="ctr">
        <a:solidFill>
          <a:schemeClr val="dk1">
            <a:lumMod val="5000"/>
            <a:lumOff val="95000"/>
          </a:schemeClr>
        </a:solidFill>
        <a:round/>
      </a:ln>
    </cs:spPr>
  </cs:gridlineMinor>
  <cs:hiLoLine>
    <cs:lnRef idx="0"/>
    <cs:fillRef idx="0"/>
    <cs:effectRef idx="0"/>
    <cs:fontRef idx="minor">
      <a:schemeClr val="tx1"/>
    </cs:fontRef>
    <cs:spPr>
      <a:ln w="9525">
        <a:solidFill>
          <a:schemeClr val="dk1">
            <a:lumMod val="35000"/>
            <a:lumOff val="65000"/>
          </a:schemeClr>
        </a:solidFill>
      </a:ln>
    </cs:spPr>
  </cs:hiLoLine>
  <cs:leaderLine>
    <cs:lnRef idx="0"/>
    <cs:fillRef idx="0"/>
    <cs:effectRef idx="0"/>
    <cs:fontRef idx="minor">
      <a:schemeClr val="tx1"/>
    </cs:fontRef>
    <cs:spPr>
      <a:ln w="9525">
        <a:solidFill>
          <a:schemeClr val="dk1">
            <a:lumMod val="35000"/>
            <a:lumOff val="65000"/>
          </a:schemeClr>
        </a:solidFill>
      </a:ln>
    </cs:spPr>
  </cs:leaderLine>
  <cs:legend>
    <cs:lnRef idx="0"/>
    <cs:fillRef idx="0"/>
    <cs:effectRef idx="0"/>
    <cs:fontRef idx="minor">
      <a:schemeClr val="dk1">
        <a:lumMod val="50000"/>
        <a:lumOff val="50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tx1">
        <a:lumMod val="50000"/>
        <a:lumOff val="50000"/>
      </a:schemeClr>
    </cs:fontRef>
    <cs:spPr>
      <a:ln w="9525">
        <a:solidFill>
          <a:schemeClr val="dk1">
            <a:lumMod val="15000"/>
            <a:lumOff val="85000"/>
          </a:schemeClr>
        </a:solidFill>
      </a:ln>
    </cs:spPr>
    <cs:defRPr sz="900" kern="1200"/>
  </cs:seriesAxis>
  <cs:seriesLine>
    <cs:lnRef idx="0"/>
    <cs:fillRef idx="0"/>
    <cs:effectRef idx="0"/>
    <cs:fontRef idx="minor">
      <a:schemeClr val="tx1"/>
    </cs:fontRef>
    <cs:spPr>
      <a:ln w="9525">
        <a:solidFill>
          <a:schemeClr val="dk1">
            <a:lumMod val="35000"/>
            <a:lumOff val="65000"/>
          </a:schemeClr>
        </a:solidFill>
      </a:ln>
    </cs:spPr>
  </cs:seriesLine>
  <cs:title>
    <cs:lnRef idx="0"/>
    <cs:fillRef idx="0"/>
    <cs:effectRef idx="0"/>
    <cs:fontRef idx="minor">
      <a:schemeClr val="dk1">
        <a:lumMod val="50000"/>
        <a:lumOff val="50000"/>
      </a:schemeClr>
    </cs:fontRef>
    <cs:defRPr sz="1600" b="0" kern="1200" spc="70" baseline="0"/>
  </cs:title>
  <cs:trendline>
    <cs:lnRef idx="0">
      <cs:styleClr val="0"/>
    </cs:lnRef>
    <cs:fillRef idx="0"/>
    <cs:effectRef idx="0"/>
    <cs:fontRef idx="minor">
      <a:schemeClr val="tx1"/>
    </cs:fontRef>
    <cs:spPr>
      <a:ln w="63500" cap="rnd" cmpd="sng" algn="ctr">
        <a:solidFill>
          <a:schemeClr val="phClr">
            <a:alpha val="25000"/>
          </a:schemeClr>
        </a:solidFill>
        <a:round/>
      </a:ln>
    </cs:spPr>
  </cs:trendline>
  <cs:trendlineLabel>
    <cs:lnRef idx="0"/>
    <cs:fillRef idx="0"/>
    <cs:effectRef idx="0"/>
    <cs:fontRef idx="minor">
      <a:schemeClr val="dk1">
        <a:lumMod val="50000"/>
        <a:lumOff val="50000"/>
      </a:schemeClr>
    </cs:fontRef>
    <cs:defRPr sz="900" kern="1200"/>
  </cs:trendlineLabel>
  <cs:upBar>
    <cs:lnRef idx="0"/>
    <cs:fillRef idx="0"/>
    <cs:effectRef idx="0"/>
    <cs:fontRef idx="minor">
      <a:schemeClr val="tx1"/>
    </cs:fontRef>
    <cs:spPr>
      <a:solidFill>
        <a:schemeClr val="lt1"/>
      </a:solidFill>
      <a:ln w="9525">
        <a:solidFill>
          <a:schemeClr val="dk1">
            <a:lumMod val="50000"/>
            <a:lumOff val="50000"/>
          </a:schemeClr>
        </a:solidFill>
      </a:ln>
    </cs:spPr>
  </cs:upBar>
  <cs:valueAxis>
    <cs:lnRef idx="0"/>
    <cs:fillRef idx="0"/>
    <cs:effectRef idx="0"/>
    <cs:fontRef idx="minor">
      <a:schemeClr val="dk1">
        <a:lumMod val="50000"/>
        <a:lumOff val="50000"/>
      </a:schemeClr>
    </cs:fontRef>
    <cs:defRPr sz="900" kern="1200"/>
  </cs:valueAxis>
  <cs:wall>
    <cs:lnRef idx="0"/>
    <cs:fillRef idx="0"/>
    <cs:effectRef idx="0"/>
    <cs:fontRef idx="minor">
      <a:schemeClr val="tx1"/>
    </cs:fontRef>
  </cs:wall>
</cs:chartStyle>
</file>

<file path=xl/charts/style8.xml><?xml version="1.0" encoding="utf-8"?>
<cs:chartStyle xmlns:cs="http://schemas.microsoft.com/office/drawing/2012/chartStyle" xmlns:a="http://schemas.openxmlformats.org/drawingml/2006/main" id="244">
  <cs:axisTitle>
    <cs:lnRef idx="0"/>
    <cs:fillRef idx="0"/>
    <cs:effectRef idx="0"/>
    <cs:fontRef idx="minor">
      <a:schemeClr val="dk1">
        <a:lumMod val="50000"/>
        <a:lumOff val="50000"/>
      </a:schemeClr>
    </cs:fontRef>
    <cs:defRPr sz="900" b="1" kern="1200"/>
  </cs:axisTitle>
  <cs:categoryAxis>
    <cs:lnRef idx="0"/>
    <cs:fillRef idx="0"/>
    <cs:effectRef idx="0"/>
    <cs:fontRef idx="minor">
      <a:schemeClr val="dk1">
        <a:lumMod val="50000"/>
        <a:lumOff val="50000"/>
      </a:schemeClr>
    </cs:fontRef>
    <cs:spPr>
      <a:ln w="9525" cap="flat" cmpd="sng" algn="ctr">
        <a:solidFill>
          <a:schemeClr val="dk1">
            <a:lumMod val="15000"/>
            <a:lumOff val="85000"/>
          </a:schemeClr>
        </a:solidFill>
        <a:round/>
      </a:ln>
    </cs:spPr>
    <cs:defRPr sz="900" kern="1200"/>
  </cs:categoryAxis>
  <cs:chartArea>
    <cs:lnRef idx="0"/>
    <cs:fillRef idx="0"/>
    <cs:effectRef idx="0"/>
    <cs:fontRef idx="minor">
      <a:schemeClr val="dk1"/>
    </cs:fontRef>
    <cs:spPr>
      <a:gradFill flip="none" rotWithShape="1">
        <a:gsLst>
          <a:gs pos="100000">
            <a:schemeClr val="lt1">
              <a:lumMod val="95000"/>
            </a:schemeClr>
          </a:gs>
          <a:gs pos="43000">
            <a:schemeClr val="lt1"/>
          </a:gs>
        </a:gsLst>
        <a:path path="circle">
          <a:fillToRect l="50000" t="50000" r="50000" b="50000"/>
        </a:path>
        <a:tileRect/>
      </a:gra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a:solidFill>
          <a:schemeClr val="phClr">
            <a:alpha val="20000"/>
          </a:schemeClr>
        </a:solidFill>
      </a:ln>
    </cs:spPr>
  </cs:dataPointLine>
  <cs:dataPointMarker>
    <cs:lnRef idx="0">
      <cs:styleClr val="auto"/>
    </cs:lnRef>
    <cs:fillRef idx="0">
      <cs:styleClr val="auto"/>
    </cs:fillRef>
    <cs:effectRef idx="0"/>
    <cs:fontRef idx="minor">
      <a:schemeClr val="tx1"/>
    </cs:fontRef>
    <cs:spPr>
      <a:solidFill>
        <a:schemeClr val="phClr"/>
      </a:solidFill>
      <a:ln w="9525" cap="flat" cmpd="sng" algn="ctr">
        <a:solidFill>
          <a:schemeClr val="phClr"/>
        </a:solidFill>
        <a:round/>
      </a:ln>
    </cs:spPr>
  </cs:dataPointMarker>
  <cs:dataPointMarkerLayout symbol="circle" size="4"/>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dk1">
        <a:lumMod val="50000"/>
        <a:lumOff val="50000"/>
      </a:schemeClr>
    </cs:fontRef>
    <cs:spPr>
      <a:ln w="9525" cap="rnd">
        <a:solidFill>
          <a:schemeClr val="dk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a:solidFill>
          <a:schemeClr val="dk1">
            <a:lumMod val="50000"/>
            <a:lumOff val="50000"/>
          </a:schemeClr>
        </a:solidFill>
      </a:ln>
    </cs:spPr>
  </cs:downBar>
  <cs:dropLine>
    <cs:lnRef idx="0"/>
    <cs:fillRef idx="0"/>
    <cs:effectRef idx="0"/>
    <cs:fontRef idx="minor">
      <a:schemeClr val="tx1"/>
    </cs:fontRef>
    <cs:spPr>
      <a:ln w="9525">
        <a:solidFill>
          <a:schemeClr val="dk1">
            <a:lumMod val="35000"/>
            <a:lumOff val="65000"/>
          </a:schemeClr>
        </a:solidFill>
      </a:ln>
    </cs:spPr>
  </cs:dropLine>
  <cs:errorBar>
    <cs:lnRef idx="0"/>
    <cs:fillRef idx="0"/>
    <cs:effectRef idx="0"/>
    <cs:fontRef idx="minor">
      <a:schemeClr val="tx1"/>
    </cs:fontRef>
    <cs:spPr>
      <a:ln w="9525">
        <a:solidFill>
          <a:schemeClr val="dk1">
            <a:lumMod val="50000"/>
            <a:lumOff val="50000"/>
          </a:schemeClr>
        </a:solidFill>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dk1">
            <a:lumMod val="15000"/>
            <a:lumOff val="85000"/>
          </a:schemeClr>
        </a:solidFill>
        <a:round/>
      </a:ln>
    </cs:spPr>
  </cs:gridlineMajor>
  <cs:gridlineMinor>
    <cs:lnRef idx="0"/>
    <cs:fillRef idx="0"/>
    <cs:effectRef idx="0"/>
    <cs:fontRef idx="minor">
      <a:schemeClr val="tx1"/>
    </cs:fontRef>
    <cs:spPr>
      <a:ln w="9525" cap="flat" cmpd="sng" algn="ctr">
        <a:solidFill>
          <a:schemeClr val="dk1">
            <a:lumMod val="5000"/>
            <a:lumOff val="95000"/>
          </a:schemeClr>
        </a:solidFill>
        <a:round/>
      </a:ln>
    </cs:spPr>
  </cs:gridlineMinor>
  <cs:hiLoLine>
    <cs:lnRef idx="0"/>
    <cs:fillRef idx="0"/>
    <cs:effectRef idx="0"/>
    <cs:fontRef idx="minor">
      <a:schemeClr val="tx1"/>
    </cs:fontRef>
    <cs:spPr>
      <a:ln w="9525">
        <a:solidFill>
          <a:schemeClr val="dk1">
            <a:lumMod val="35000"/>
            <a:lumOff val="65000"/>
          </a:schemeClr>
        </a:solidFill>
      </a:ln>
    </cs:spPr>
  </cs:hiLoLine>
  <cs:leaderLine>
    <cs:lnRef idx="0"/>
    <cs:fillRef idx="0"/>
    <cs:effectRef idx="0"/>
    <cs:fontRef idx="minor">
      <a:schemeClr val="tx1"/>
    </cs:fontRef>
    <cs:spPr>
      <a:ln w="9525">
        <a:solidFill>
          <a:schemeClr val="dk1">
            <a:lumMod val="35000"/>
            <a:lumOff val="65000"/>
          </a:schemeClr>
        </a:solidFill>
      </a:ln>
    </cs:spPr>
  </cs:leaderLine>
  <cs:legend>
    <cs:lnRef idx="0"/>
    <cs:fillRef idx="0"/>
    <cs:effectRef idx="0"/>
    <cs:fontRef idx="minor">
      <a:schemeClr val="dk1">
        <a:lumMod val="50000"/>
        <a:lumOff val="50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tx1">
        <a:lumMod val="50000"/>
        <a:lumOff val="50000"/>
      </a:schemeClr>
    </cs:fontRef>
    <cs:spPr>
      <a:ln w="9525">
        <a:solidFill>
          <a:schemeClr val="dk1">
            <a:lumMod val="15000"/>
            <a:lumOff val="85000"/>
          </a:schemeClr>
        </a:solidFill>
      </a:ln>
    </cs:spPr>
    <cs:defRPr sz="900" kern="1200"/>
  </cs:seriesAxis>
  <cs:seriesLine>
    <cs:lnRef idx="0"/>
    <cs:fillRef idx="0"/>
    <cs:effectRef idx="0"/>
    <cs:fontRef idx="minor">
      <a:schemeClr val="tx1"/>
    </cs:fontRef>
    <cs:spPr>
      <a:ln w="9525">
        <a:solidFill>
          <a:schemeClr val="dk1">
            <a:lumMod val="35000"/>
            <a:lumOff val="65000"/>
          </a:schemeClr>
        </a:solidFill>
      </a:ln>
    </cs:spPr>
  </cs:seriesLine>
  <cs:title>
    <cs:lnRef idx="0"/>
    <cs:fillRef idx="0"/>
    <cs:effectRef idx="0"/>
    <cs:fontRef idx="minor">
      <a:schemeClr val="dk1">
        <a:lumMod val="50000"/>
        <a:lumOff val="50000"/>
      </a:schemeClr>
    </cs:fontRef>
    <cs:defRPr sz="1600" b="0" kern="1200" spc="70" baseline="0"/>
  </cs:title>
  <cs:trendline>
    <cs:lnRef idx="0">
      <cs:styleClr val="0"/>
    </cs:lnRef>
    <cs:fillRef idx="0"/>
    <cs:effectRef idx="0"/>
    <cs:fontRef idx="minor">
      <a:schemeClr val="tx1"/>
    </cs:fontRef>
    <cs:spPr>
      <a:ln w="63500" cap="rnd" cmpd="sng" algn="ctr">
        <a:solidFill>
          <a:schemeClr val="phClr">
            <a:alpha val="25000"/>
          </a:schemeClr>
        </a:solidFill>
        <a:round/>
      </a:ln>
    </cs:spPr>
  </cs:trendline>
  <cs:trendlineLabel>
    <cs:lnRef idx="0"/>
    <cs:fillRef idx="0"/>
    <cs:effectRef idx="0"/>
    <cs:fontRef idx="minor">
      <a:schemeClr val="dk1">
        <a:lumMod val="50000"/>
        <a:lumOff val="50000"/>
      </a:schemeClr>
    </cs:fontRef>
    <cs:defRPr sz="900" kern="1200"/>
  </cs:trendlineLabel>
  <cs:upBar>
    <cs:lnRef idx="0"/>
    <cs:fillRef idx="0"/>
    <cs:effectRef idx="0"/>
    <cs:fontRef idx="minor">
      <a:schemeClr val="tx1"/>
    </cs:fontRef>
    <cs:spPr>
      <a:solidFill>
        <a:schemeClr val="lt1"/>
      </a:solidFill>
      <a:ln w="9525">
        <a:solidFill>
          <a:schemeClr val="dk1">
            <a:lumMod val="50000"/>
            <a:lumOff val="50000"/>
          </a:schemeClr>
        </a:solidFill>
      </a:ln>
    </cs:spPr>
  </cs:upBar>
  <cs:valueAxis>
    <cs:lnRef idx="0"/>
    <cs:fillRef idx="0"/>
    <cs:effectRef idx="0"/>
    <cs:fontRef idx="minor">
      <a:schemeClr val="dk1">
        <a:lumMod val="50000"/>
        <a:lumOff val="50000"/>
      </a:schemeClr>
    </cs:fontRef>
    <cs:defRPr sz="900" kern="1200"/>
  </cs:valueAxis>
  <cs:wall>
    <cs:lnRef idx="0"/>
    <cs:fillRef idx="0"/>
    <cs:effectRef idx="0"/>
    <cs:fontRef idx="minor">
      <a:schemeClr val="tx1"/>
    </cs:fontRef>
  </cs:wall>
</cs:chartStyle>
</file>

<file path=xl/charts/style9.xml><?xml version="1.0" encoding="utf-8"?>
<cs:chartStyle xmlns:cs="http://schemas.microsoft.com/office/drawing/2012/chartStyle" xmlns:a="http://schemas.openxmlformats.org/drawingml/2006/main" id="244">
  <cs:axisTitle>
    <cs:lnRef idx="0"/>
    <cs:fillRef idx="0"/>
    <cs:effectRef idx="0"/>
    <cs:fontRef idx="minor">
      <a:schemeClr val="dk1">
        <a:lumMod val="50000"/>
        <a:lumOff val="50000"/>
      </a:schemeClr>
    </cs:fontRef>
    <cs:defRPr sz="900" b="1" kern="1200"/>
  </cs:axisTitle>
  <cs:categoryAxis>
    <cs:lnRef idx="0"/>
    <cs:fillRef idx="0"/>
    <cs:effectRef idx="0"/>
    <cs:fontRef idx="minor">
      <a:schemeClr val="dk1">
        <a:lumMod val="50000"/>
        <a:lumOff val="50000"/>
      </a:schemeClr>
    </cs:fontRef>
    <cs:spPr>
      <a:ln w="9525" cap="flat" cmpd="sng" algn="ctr">
        <a:solidFill>
          <a:schemeClr val="dk1">
            <a:lumMod val="15000"/>
            <a:lumOff val="85000"/>
          </a:schemeClr>
        </a:solidFill>
        <a:round/>
      </a:ln>
    </cs:spPr>
    <cs:defRPr sz="900" kern="1200"/>
  </cs:categoryAxis>
  <cs:chartArea>
    <cs:lnRef idx="0"/>
    <cs:fillRef idx="0"/>
    <cs:effectRef idx="0"/>
    <cs:fontRef idx="minor">
      <a:schemeClr val="dk1"/>
    </cs:fontRef>
    <cs:spPr>
      <a:gradFill flip="none" rotWithShape="1">
        <a:gsLst>
          <a:gs pos="100000">
            <a:schemeClr val="lt1">
              <a:lumMod val="95000"/>
            </a:schemeClr>
          </a:gs>
          <a:gs pos="43000">
            <a:schemeClr val="lt1"/>
          </a:gs>
        </a:gsLst>
        <a:path path="circle">
          <a:fillToRect l="50000" t="50000" r="50000" b="50000"/>
        </a:path>
        <a:tileRect/>
      </a:gra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a:solidFill>
          <a:schemeClr val="phClr">
            <a:alpha val="20000"/>
          </a:schemeClr>
        </a:solidFill>
      </a:ln>
    </cs:spPr>
  </cs:dataPointLine>
  <cs:dataPointMarker>
    <cs:lnRef idx="0">
      <cs:styleClr val="auto"/>
    </cs:lnRef>
    <cs:fillRef idx="0">
      <cs:styleClr val="auto"/>
    </cs:fillRef>
    <cs:effectRef idx="0"/>
    <cs:fontRef idx="minor">
      <a:schemeClr val="tx1"/>
    </cs:fontRef>
    <cs:spPr>
      <a:solidFill>
        <a:schemeClr val="phClr"/>
      </a:solidFill>
      <a:ln w="9525" cap="flat" cmpd="sng" algn="ctr">
        <a:solidFill>
          <a:schemeClr val="phClr"/>
        </a:solidFill>
        <a:round/>
      </a:ln>
    </cs:spPr>
  </cs:dataPointMarker>
  <cs:dataPointMarkerLayout symbol="circle" size="4"/>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dk1">
        <a:lumMod val="50000"/>
        <a:lumOff val="50000"/>
      </a:schemeClr>
    </cs:fontRef>
    <cs:spPr>
      <a:ln w="9525" cap="rnd">
        <a:solidFill>
          <a:schemeClr val="dk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a:solidFill>
          <a:schemeClr val="dk1">
            <a:lumMod val="50000"/>
            <a:lumOff val="50000"/>
          </a:schemeClr>
        </a:solidFill>
      </a:ln>
    </cs:spPr>
  </cs:downBar>
  <cs:dropLine>
    <cs:lnRef idx="0"/>
    <cs:fillRef idx="0"/>
    <cs:effectRef idx="0"/>
    <cs:fontRef idx="minor">
      <a:schemeClr val="tx1"/>
    </cs:fontRef>
    <cs:spPr>
      <a:ln w="9525">
        <a:solidFill>
          <a:schemeClr val="dk1">
            <a:lumMod val="35000"/>
            <a:lumOff val="65000"/>
          </a:schemeClr>
        </a:solidFill>
      </a:ln>
    </cs:spPr>
  </cs:dropLine>
  <cs:errorBar>
    <cs:lnRef idx="0"/>
    <cs:fillRef idx="0"/>
    <cs:effectRef idx="0"/>
    <cs:fontRef idx="minor">
      <a:schemeClr val="tx1"/>
    </cs:fontRef>
    <cs:spPr>
      <a:ln w="9525">
        <a:solidFill>
          <a:schemeClr val="dk1">
            <a:lumMod val="50000"/>
            <a:lumOff val="50000"/>
          </a:schemeClr>
        </a:solidFill>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dk1">
            <a:lumMod val="15000"/>
            <a:lumOff val="85000"/>
          </a:schemeClr>
        </a:solidFill>
        <a:round/>
      </a:ln>
    </cs:spPr>
  </cs:gridlineMajor>
  <cs:gridlineMinor>
    <cs:lnRef idx="0"/>
    <cs:fillRef idx="0"/>
    <cs:effectRef idx="0"/>
    <cs:fontRef idx="minor">
      <a:schemeClr val="tx1"/>
    </cs:fontRef>
    <cs:spPr>
      <a:ln w="9525" cap="flat" cmpd="sng" algn="ctr">
        <a:solidFill>
          <a:schemeClr val="dk1">
            <a:lumMod val="5000"/>
            <a:lumOff val="95000"/>
          </a:schemeClr>
        </a:solidFill>
        <a:round/>
      </a:ln>
    </cs:spPr>
  </cs:gridlineMinor>
  <cs:hiLoLine>
    <cs:lnRef idx="0"/>
    <cs:fillRef idx="0"/>
    <cs:effectRef idx="0"/>
    <cs:fontRef idx="minor">
      <a:schemeClr val="tx1"/>
    </cs:fontRef>
    <cs:spPr>
      <a:ln w="9525">
        <a:solidFill>
          <a:schemeClr val="dk1">
            <a:lumMod val="35000"/>
            <a:lumOff val="65000"/>
          </a:schemeClr>
        </a:solidFill>
      </a:ln>
    </cs:spPr>
  </cs:hiLoLine>
  <cs:leaderLine>
    <cs:lnRef idx="0"/>
    <cs:fillRef idx="0"/>
    <cs:effectRef idx="0"/>
    <cs:fontRef idx="minor">
      <a:schemeClr val="tx1"/>
    </cs:fontRef>
    <cs:spPr>
      <a:ln w="9525">
        <a:solidFill>
          <a:schemeClr val="dk1">
            <a:lumMod val="35000"/>
            <a:lumOff val="65000"/>
          </a:schemeClr>
        </a:solidFill>
      </a:ln>
    </cs:spPr>
  </cs:leaderLine>
  <cs:legend>
    <cs:lnRef idx="0"/>
    <cs:fillRef idx="0"/>
    <cs:effectRef idx="0"/>
    <cs:fontRef idx="minor">
      <a:schemeClr val="dk1">
        <a:lumMod val="50000"/>
        <a:lumOff val="50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tx1">
        <a:lumMod val="50000"/>
        <a:lumOff val="50000"/>
      </a:schemeClr>
    </cs:fontRef>
    <cs:spPr>
      <a:ln w="9525">
        <a:solidFill>
          <a:schemeClr val="dk1">
            <a:lumMod val="15000"/>
            <a:lumOff val="85000"/>
          </a:schemeClr>
        </a:solidFill>
      </a:ln>
    </cs:spPr>
    <cs:defRPr sz="900" kern="1200"/>
  </cs:seriesAxis>
  <cs:seriesLine>
    <cs:lnRef idx="0"/>
    <cs:fillRef idx="0"/>
    <cs:effectRef idx="0"/>
    <cs:fontRef idx="minor">
      <a:schemeClr val="tx1"/>
    </cs:fontRef>
    <cs:spPr>
      <a:ln w="9525">
        <a:solidFill>
          <a:schemeClr val="dk1">
            <a:lumMod val="35000"/>
            <a:lumOff val="65000"/>
          </a:schemeClr>
        </a:solidFill>
      </a:ln>
    </cs:spPr>
  </cs:seriesLine>
  <cs:title>
    <cs:lnRef idx="0"/>
    <cs:fillRef idx="0"/>
    <cs:effectRef idx="0"/>
    <cs:fontRef idx="minor">
      <a:schemeClr val="dk1">
        <a:lumMod val="50000"/>
        <a:lumOff val="50000"/>
      </a:schemeClr>
    </cs:fontRef>
    <cs:defRPr sz="1600" b="0" kern="1200" spc="70" baseline="0"/>
  </cs:title>
  <cs:trendline>
    <cs:lnRef idx="0">
      <cs:styleClr val="0"/>
    </cs:lnRef>
    <cs:fillRef idx="0"/>
    <cs:effectRef idx="0"/>
    <cs:fontRef idx="minor">
      <a:schemeClr val="tx1"/>
    </cs:fontRef>
    <cs:spPr>
      <a:ln w="63500" cap="rnd" cmpd="sng" algn="ctr">
        <a:solidFill>
          <a:schemeClr val="phClr">
            <a:alpha val="25000"/>
          </a:schemeClr>
        </a:solidFill>
        <a:round/>
      </a:ln>
    </cs:spPr>
  </cs:trendline>
  <cs:trendlineLabel>
    <cs:lnRef idx="0"/>
    <cs:fillRef idx="0"/>
    <cs:effectRef idx="0"/>
    <cs:fontRef idx="minor">
      <a:schemeClr val="dk1">
        <a:lumMod val="50000"/>
        <a:lumOff val="50000"/>
      </a:schemeClr>
    </cs:fontRef>
    <cs:defRPr sz="900" kern="1200"/>
  </cs:trendlineLabel>
  <cs:upBar>
    <cs:lnRef idx="0"/>
    <cs:fillRef idx="0"/>
    <cs:effectRef idx="0"/>
    <cs:fontRef idx="minor">
      <a:schemeClr val="tx1"/>
    </cs:fontRef>
    <cs:spPr>
      <a:solidFill>
        <a:schemeClr val="lt1"/>
      </a:solidFill>
      <a:ln w="9525">
        <a:solidFill>
          <a:schemeClr val="dk1">
            <a:lumMod val="50000"/>
            <a:lumOff val="50000"/>
          </a:schemeClr>
        </a:solidFill>
      </a:ln>
    </cs:spPr>
  </cs:upBar>
  <cs:valueAxis>
    <cs:lnRef idx="0"/>
    <cs:fillRef idx="0"/>
    <cs:effectRef idx="0"/>
    <cs:fontRef idx="minor">
      <a:schemeClr val="dk1">
        <a:lumMod val="50000"/>
        <a:lumOff val="50000"/>
      </a:schemeClr>
    </cs:fontRef>
    <cs:defRPr sz="900" kern="1200"/>
  </cs:valueAxis>
  <cs:wall>
    <cs:lnRef idx="0"/>
    <cs:fillRef idx="0"/>
    <cs:effectRef idx="0"/>
    <cs:fontRef idx="minor">
      <a:schemeClr val="tx1"/>
    </cs:fontRef>
  </cs:wall>
</cs:chartStyle>
</file>

<file path=xl/charts/style10.xml><?xml version="1.0" encoding="utf-8"?>
<cs:chartStyle xmlns:cs="http://schemas.microsoft.com/office/drawing/2012/chartStyle" xmlns:a="http://schemas.openxmlformats.org/drawingml/2006/main" id="246">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spPr>
      <a:ln w="9525" cap="rnd">
        <a:solidFill>
          <a:schemeClr val="dk1">
            <a:lumMod val="20000"/>
            <a:lumOff val="80000"/>
          </a:schemeClr>
        </a:solidFill>
        <a:round/>
      </a:ln>
    </cs:spPr>
    <cs:defRPr sz="900" kern="1200"/>
  </cs:categoryAxis>
  <cs:chartArea mods="allowNoLineOverride">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effectRef idx="1"/>
    <cs:fontRef idx="minor">
      <a:schemeClr val="dk1"/>
    </cs:fontRef>
    <cs:spPr>
      <a:ln w="9525" cap="flat" cmpd="sng" algn="ctr">
        <a:solidFill>
          <a:schemeClr val="phClr">
            <a:alpha val="70000"/>
          </a:schemeClr>
        </a:solidFill>
        <a:prstDash val="sysDot"/>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rnd">
        <a:solidFill>
          <a:schemeClr val="dk1">
            <a:lumMod val="15000"/>
            <a:lumOff val="85000"/>
          </a:schemeClr>
        </a:solidFill>
        <a:round/>
      </a:ln>
    </cs:spPr>
    <cs:defRPr sz="900" kern="1200"/>
  </cs:dataTable>
  <cs:downBar>
    <cs:lnRef idx="0"/>
    <cs:fillRef idx="0"/>
    <cs:effectRef idx="0"/>
    <cs:fontRef idx="minor">
      <a:schemeClr val="dk1"/>
    </cs:fontRef>
    <cs:spPr>
      <a:solidFill>
        <a:schemeClr val="dk1">
          <a:lumMod val="75000"/>
          <a:lumOff val="25000"/>
        </a:schemeClr>
      </a:solidFill>
      <a:ln w="9525" cap="rnd">
        <a:solidFill>
          <a:schemeClr val="dk1">
            <a:lumMod val="65000"/>
            <a:lumOff val="35000"/>
          </a:schemeClr>
        </a:solidFill>
        <a:round/>
      </a:ln>
    </cs:spPr>
  </cs:downBar>
  <cs:dropLine>
    <cs:lnRef idx="0"/>
    <cs:fillRef idx="0"/>
    <cs:effectRef idx="0"/>
    <cs:fontRef idx="minor">
      <a:schemeClr val="dk1"/>
    </cs:fontRef>
    <cs:spPr>
      <a:ln w="9525" cap="rnd">
        <a:solidFill>
          <a:schemeClr val="dk1">
            <a:lumMod val="35000"/>
            <a:lumOff val="65000"/>
          </a:schemeClr>
        </a:solidFill>
        <a:round/>
      </a:ln>
    </cs:spPr>
  </cs:dropLine>
  <cs:errorBar>
    <cs:lnRef idx="0"/>
    <cs:fillRef idx="0"/>
    <cs:effectRef idx="0"/>
    <cs:fontRef idx="minor">
      <a:schemeClr val="dk1"/>
    </cs:fontRef>
    <cs:spPr>
      <a:ln w="9525" cap="rnd">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rnd">
        <a:solidFill>
          <a:schemeClr val="dk1">
            <a:lumMod val="35000"/>
            <a:lumOff val="65000"/>
          </a:schemeClr>
        </a:solidFill>
        <a:round/>
      </a:ln>
    </cs:spPr>
  </cs:hiLoLine>
  <cs:leaderLine>
    <cs:lnRef idx="0"/>
    <cs:fillRef idx="0"/>
    <cs:effectRef idx="0"/>
    <cs:fontRef idx="minor">
      <a:schemeClr val="dk1"/>
    </cs:fontRef>
    <cs:spPr>
      <a:ln w="9525" cap="rnd">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spc="0" baseline="0"/>
  </cs:legend>
  <cs:plotArea>
    <cs:lnRef idx="0"/>
    <cs:fillRef idx="0"/>
    <cs:effectRef idx="0"/>
    <cs:fontRef idx="minor">
      <a:schemeClr val="dk1"/>
    </cs:fontRef>
    <cs:spPr>
      <a:gradFill>
        <a:gsLst>
          <a:gs pos="100000">
            <a:schemeClr val="lt1">
              <a:lumMod val="95000"/>
            </a:schemeClr>
          </a:gs>
          <a:gs pos="0">
            <a:schemeClr val="lt1">
              <a:alpha val="0"/>
            </a:schemeClr>
          </a:gs>
        </a:gsLst>
        <a:lin ang="5400000" scaled="0"/>
      </a:gradFill>
    </cs:spPr>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rnd">
        <a:solidFill>
          <a:schemeClr val="dk1">
            <a:lumMod val="20000"/>
            <a:lumOff val="80000"/>
          </a:schemeClr>
        </a:solidFill>
        <a:round/>
      </a:ln>
    </cs:spPr>
    <cs:defRPr sz="900" kern="1200"/>
  </cs:seriesAxis>
  <cs:seriesLine>
    <cs:lnRef idx="0"/>
    <cs:fillRef idx="0"/>
    <cs:effectRef idx="0"/>
    <cs:fontRef idx="minor">
      <a:schemeClr val="dk1"/>
    </cs:fontRef>
    <cs:spPr>
      <a:ln w="9525" cap="rnd">
        <a:solidFill>
          <a:schemeClr val="dk1">
            <a:lumMod val="35000"/>
            <a:lumOff val="65000"/>
          </a:schemeClr>
        </a:solidFill>
        <a:round/>
      </a:ln>
    </cs:spPr>
  </cs:seriesLine>
  <cs:title>
    <cs:lnRef idx="0"/>
    <cs:fillRef idx="0"/>
    <cs:effectRef idx="0"/>
    <cs:fontRef idx="minor">
      <a:schemeClr val="dk1">
        <a:lumMod val="50000"/>
        <a:lumOff val="50000"/>
      </a:schemeClr>
    </cs:fontRef>
    <cs:defRPr sz="1400" kern="1200" cap="none" spc="2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cs:spPr>
  </cs:upBar>
  <cs:valueAxis>
    <cs:lnRef idx="0"/>
    <cs:fillRef idx="0"/>
    <cs:effectRef idx="0"/>
    <cs:fontRef idx="minor">
      <a:schemeClr val="dk1">
        <a:lumMod val="65000"/>
        <a:lumOff val="35000"/>
      </a:schemeClr>
    </cs:fontRef>
    <cs:spPr>
      <a:ln w="9525" cap="rnd">
        <a:solidFill>
          <a:schemeClr val="dk1">
            <a:lumMod val="25000"/>
            <a:lumOff val="75000"/>
          </a:schemeClr>
        </a:solidFill>
        <a:round/>
      </a:ln>
    </cs:spPr>
    <cs:defRPr sz="900" kern="1200" spc="0" baseline="0"/>
  </cs:valueAxis>
  <cs:wall>
    <cs:lnRef idx="0"/>
    <cs:fillRef idx="0"/>
    <cs:effectRef idx="0"/>
    <cs:fontRef idx="minor">
      <a:schemeClr val="dk1"/>
    </cs:fontRef>
  </cs:wall>
</cs:chartStyle>
</file>

<file path=xl/charts/style11.xml><?xml version="1.0" encoding="utf-8"?>
<cs:chartStyle xmlns:cs="http://schemas.microsoft.com/office/drawing/2012/chartStyle" xmlns:a="http://schemas.openxmlformats.org/drawingml/2006/main" id="246">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spPr>
      <a:ln w="9525" cap="rnd">
        <a:solidFill>
          <a:schemeClr val="dk1">
            <a:lumMod val="20000"/>
            <a:lumOff val="80000"/>
          </a:schemeClr>
        </a:solidFill>
        <a:round/>
      </a:ln>
    </cs:spPr>
    <cs:defRPr sz="900" kern="1200"/>
  </cs:categoryAxis>
  <cs:chartArea mods="allowNoLineOverride">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effectRef idx="1"/>
    <cs:fontRef idx="minor">
      <a:schemeClr val="dk1"/>
    </cs:fontRef>
    <cs:spPr>
      <a:ln w="9525" cap="flat" cmpd="sng" algn="ctr">
        <a:solidFill>
          <a:schemeClr val="phClr">
            <a:alpha val="70000"/>
          </a:schemeClr>
        </a:solidFill>
        <a:prstDash val="sysDot"/>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rnd">
        <a:solidFill>
          <a:schemeClr val="dk1">
            <a:lumMod val="15000"/>
            <a:lumOff val="85000"/>
          </a:schemeClr>
        </a:solidFill>
        <a:round/>
      </a:ln>
    </cs:spPr>
    <cs:defRPr sz="900" kern="1200"/>
  </cs:dataTable>
  <cs:downBar>
    <cs:lnRef idx="0"/>
    <cs:fillRef idx="0"/>
    <cs:effectRef idx="0"/>
    <cs:fontRef idx="minor">
      <a:schemeClr val="dk1"/>
    </cs:fontRef>
    <cs:spPr>
      <a:solidFill>
        <a:schemeClr val="dk1">
          <a:lumMod val="75000"/>
          <a:lumOff val="25000"/>
        </a:schemeClr>
      </a:solidFill>
      <a:ln w="9525" cap="rnd">
        <a:solidFill>
          <a:schemeClr val="dk1">
            <a:lumMod val="65000"/>
            <a:lumOff val="35000"/>
          </a:schemeClr>
        </a:solidFill>
        <a:round/>
      </a:ln>
    </cs:spPr>
  </cs:downBar>
  <cs:dropLine>
    <cs:lnRef idx="0"/>
    <cs:fillRef idx="0"/>
    <cs:effectRef idx="0"/>
    <cs:fontRef idx="minor">
      <a:schemeClr val="dk1"/>
    </cs:fontRef>
    <cs:spPr>
      <a:ln w="9525" cap="rnd">
        <a:solidFill>
          <a:schemeClr val="dk1">
            <a:lumMod val="35000"/>
            <a:lumOff val="65000"/>
          </a:schemeClr>
        </a:solidFill>
        <a:round/>
      </a:ln>
    </cs:spPr>
  </cs:dropLine>
  <cs:errorBar>
    <cs:lnRef idx="0"/>
    <cs:fillRef idx="0"/>
    <cs:effectRef idx="0"/>
    <cs:fontRef idx="minor">
      <a:schemeClr val="dk1"/>
    </cs:fontRef>
    <cs:spPr>
      <a:ln w="9525" cap="rnd">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rnd">
        <a:solidFill>
          <a:schemeClr val="dk1">
            <a:lumMod val="35000"/>
            <a:lumOff val="65000"/>
          </a:schemeClr>
        </a:solidFill>
        <a:round/>
      </a:ln>
    </cs:spPr>
  </cs:hiLoLine>
  <cs:leaderLine>
    <cs:lnRef idx="0"/>
    <cs:fillRef idx="0"/>
    <cs:effectRef idx="0"/>
    <cs:fontRef idx="minor">
      <a:schemeClr val="dk1"/>
    </cs:fontRef>
    <cs:spPr>
      <a:ln w="9525" cap="rnd">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spc="0" baseline="0"/>
  </cs:legend>
  <cs:plotArea>
    <cs:lnRef idx="0"/>
    <cs:fillRef idx="0"/>
    <cs:effectRef idx="0"/>
    <cs:fontRef idx="minor">
      <a:schemeClr val="dk1"/>
    </cs:fontRef>
    <cs:spPr>
      <a:gradFill>
        <a:gsLst>
          <a:gs pos="100000">
            <a:schemeClr val="lt1">
              <a:lumMod val="95000"/>
            </a:schemeClr>
          </a:gs>
          <a:gs pos="0">
            <a:schemeClr val="lt1">
              <a:alpha val="0"/>
            </a:schemeClr>
          </a:gs>
        </a:gsLst>
        <a:lin ang="5400000" scaled="0"/>
      </a:gradFill>
    </cs:spPr>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rnd">
        <a:solidFill>
          <a:schemeClr val="dk1">
            <a:lumMod val="20000"/>
            <a:lumOff val="80000"/>
          </a:schemeClr>
        </a:solidFill>
        <a:round/>
      </a:ln>
    </cs:spPr>
    <cs:defRPr sz="900" kern="1200"/>
  </cs:seriesAxis>
  <cs:seriesLine>
    <cs:lnRef idx="0"/>
    <cs:fillRef idx="0"/>
    <cs:effectRef idx="0"/>
    <cs:fontRef idx="minor">
      <a:schemeClr val="dk1"/>
    </cs:fontRef>
    <cs:spPr>
      <a:ln w="9525" cap="rnd">
        <a:solidFill>
          <a:schemeClr val="dk1">
            <a:lumMod val="35000"/>
            <a:lumOff val="65000"/>
          </a:schemeClr>
        </a:solidFill>
        <a:round/>
      </a:ln>
    </cs:spPr>
  </cs:seriesLine>
  <cs:title>
    <cs:lnRef idx="0"/>
    <cs:fillRef idx="0"/>
    <cs:effectRef idx="0"/>
    <cs:fontRef idx="minor">
      <a:schemeClr val="dk1">
        <a:lumMod val="50000"/>
        <a:lumOff val="50000"/>
      </a:schemeClr>
    </cs:fontRef>
    <cs:defRPr sz="1400" kern="1200" cap="none" spc="2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cs:spPr>
  </cs:upBar>
  <cs:valueAxis>
    <cs:lnRef idx="0"/>
    <cs:fillRef idx="0"/>
    <cs:effectRef idx="0"/>
    <cs:fontRef idx="minor">
      <a:schemeClr val="dk1">
        <a:lumMod val="65000"/>
        <a:lumOff val="35000"/>
      </a:schemeClr>
    </cs:fontRef>
    <cs:spPr>
      <a:ln w="9525" cap="rnd">
        <a:solidFill>
          <a:schemeClr val="dk1">
            <a:lumMod val="25000"/>
            <a:lumOff val="75000"/>
          </a:schemeClr>
        </a:solidFill>
        <a:round/>
      </a:ln>
    </cs:spPr>
    <cs:defRPr sz="900" kern="1200" spc="0" baseline="0"/>
  </cs:valueAxis>
  <cs:wall>
    <cs:lnRef idx="0"/>
    <cs:fillRef idx="0"/>
    <cs:effectRef idx="0"/>
    <cs:fontRef idx="minor">
      <a:schemeClr val="dk1"/>
    </cs:fontRef>
  </cs:wall>
</cs:chartStyle>
</file>

<file path=xl/charts/style12.xml><?xml version="1.0" encoding="utf-8"?>
<cs:chartStyle xmlns:cs="http://schemas.microsoft.com/office/drawing/2012/chartStyle" xmlns:a="http://schemas.openxmlformats.org/drawingml/2006/main" id="246">
  <cs:axisTitle>
    <cs:lnRef idx="0"/>
    <cs:fillRef idx="0"/>
    <cs:effectRef idx="0"/>
    <cs:fontRef idx="minor">
      <a:schemeClr val="dk1">
        <a:lumMod val="65000"/>
        <a:lumOff val="35000"/>
      </a:schemeClr>
    </cs:fontRef>
    <cs:defRPr sz="900" kern="1200"/>
  </cs:axisTitle>
  <cs:categoryAxis>
    <cs:lnRef idx="0"/>
    <cs:fillRef idx="0"/>
    <cs:effectRef idx="0"/>
    <cs:fontRef idx="minor">
      <a:schemeClr val="dk1">
        <a:lumMod val="65000"/>
        <a:lumOff val="35000"/>
      </a:schemeClr>
    </cs:fontRef>
    <cs:spPr>
      <a:ln w="9525" cap="rnd">
        <a:solidFill>
          <a:schemeClr val="dk1">
            <a:lumMod val="20000"/>
            <a:lumOff val="80000"/>
          </a:schemeClr>
        </a:solidFill>
        <a:round/>
      </a:ln>
    </cs:spPr>
    <cs:defRPr sz="900" kern="1200"/>
  </cs:categoryAxis>
  <cs:chartArea mods="allowNoLineOverride">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effectRef idx="1"/>
    <cs:fontRef idx="minor">
      <a:schemeClr val="dk1"/>
    </cs:fontRef>
    <cs:spPr>
      <a:ln w="9525" cap="flat" cmpd="sng" algn="ctr">
        <a:solidFill>
          <a:schemeClr val="phClr">
            <a:alpha val="70000"/>
          </a:schemeClr>
        </a:solidFill>
        <a:prstDash val="sysDot"/>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rnd">
        <a:solidFill>
          <a:schemeClr val="dk1">
            <a:lumMod val="15000"/>
            <a:lumOff val="85000"/>
          </a:schemeClr>
        </a:solidFill>
        <a:round/>
      </a:ln>
    </cs:spPr>
    <cs:defRPr sz="900" kern="1200"/>
  </cs:dataTable>
  <cs:downBar>
    <cs:lnRef idx="0"/>
    <cs:fillRef idx="0"/>
    <cs:effectRef idx="0"/>
    <cs:fontRef idx="minor">
      <a:schemeClr val="dk1"/>
    </cs:fontRef>
    <cs:spPr>
      <a:solidFill>
        <a:schemeClr val="dk1">
          <a:lumMod val="75000"/>
          <a:lumOff val="25000"/>
        </a:schemeClr>
      </a:solidFill>
      <a:ln w="9525" cap="rnd">
        <a:solidFill>
          <a:schemeClr val="dk1">
            <a:lumMod val="65000"/>
            <a:lumOff val="35000"/>
          </a:schemeClr>
        </a:solidFill>
        <a:round/>
      </a:ln>
    </cs:spPr>
  </cs:downBar>
  <cs:dropLine>
    <cs:lnRef idx="0"/>
    <cs:fillRef idx="0"/>
    <cs:effectRef idx="0"/>
    <cs:fontRef idx="minor">
      <a:schemeClr val="dk1"/>
    </cs:fontRef>
    <cs:spPr>
      <a:ln w="9525" cap="rnd">
        <a:solidFill>
          <a:schemeClr val="dk1">
            <a:lumMod val="35000"/>
            <a:lumOff val="65000"/>
          </a:schemeClr>
        </a:solidFill>
        <a:round/>
      </a:ln>
    </cs:spPr>
  </cs:dropLine>
  <cs:errorBar>
    <cs:lnRef idx="0"/>
    <cs:fillRef idx="0"/>
    <cs:effectRef idx="0"/>
    <cs:fontRef idx="minor">
      <a:schemeClr val="dk1"/>
    </cs:fontRef>
    <cs:spPr>
      <a:ln w="9525" cap="rnd">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dk1">
            <a:lumMod val="15000"/>
            <a:lumOff val="85000"/>
          </a:schemeClr>
        </a:solidFill>
        <a:round/>
      </a:ln>
    </cs:spPr>
  </cs:gridlineMajor>
  <cs:gridlineMinor>
    <cs:lnRef idx="0"/>
    <cs:fillRef idx="0"/>
    <cs:effectRef idx="0"/>
    <cs:fontRef idx="minor">
      <a:schemeClr val="dk1"/>
    </cs:fontRef>
    <cs:spPr>
      <a:ln w="9525" cap="flat" cmpd="sng" algn="ctr">
        <a:solidFill>
          <a:schemeClr val="dk1">
            <a:lumMod val="5000"/>
            <a:lumOff val="95000"/>
          </a:schemeClr>
        </a:solidFill>
        <a:round/>
      </a:ln>
    </cs:spPr>
  </cs:gridlineMinor>
  <cs:hiLoLine>
    <cs:lnRef idx="0"/>
    <cs:fillRef idx="0"/>
    <cs:effectRef idx="0"/>
    <cs:fontRef idx="minor">
      <a:schemeClr val="dk1"/>
    </cs:fontRef>
    <cs:spPr>
      <a:ln w="9525" cap="rnd">
        <a:solidFill>
          <a:schemeClr val="dk1">
            <a:lumMod val="35000"/>
            <a:lumOff val="65000"/>
          </a:schemeClr>
        </a:solidFill>
        <a:round/>
      </a:ln>
    </cs:spPr>
  </cs:hiLoLine>
  <cs:leaderLine>
    <cs:lnRef idx="0"/>
    <cs:fillRef idx="0"/>
    <cs:effectRef idx="0"/>
    <cs:fontRef idx="minor">
      <a:schemeClr val="dk1"/>
    </cs:fontRef>
    <cs:spPr>
      <a:ln w="9525" cap="rnd">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spc="0" baseline="0"/>
  </cs:legend>
  <cs:plotArea>
    <cs:lnRef idx="0"/>
    <cs:fillRef idx="0"/>
    <cs:effectRef idx="0"/>
    <cs:fontRef idx="minor">
      <a:schemeClr val="dk1"/>
    </cs:fontRef>
    <cs:spPr>
      <a:gradFill>
        <a:gsLst>
          <a:gs pos="100000">
            <a:schemeClr val="lt1">
              <a:lumMod val="95000"/>
            </a:schemeClr>
          </a:gs>
          <a:gs pos="0">
            <a:schemeClr val="lt1">
              <a:alpha val="0"/>
            </a:schemeClr>
          </a:gs>
        </a:gsLst>
        <a:lin ang="5400000" scaled="0"/>
      </a:gradFill>
    </cs:spPr>
  </cs:plotArea>
  <cs:plotArea3D>
    <cs:lnRef idx="0"/>
    <cs:fillRef idx="0"/>
    <cs:effectRef idx="0"/>
    <cs:fontRef idx="minor">
      <a:schemeClr val="dk1"/>
    </cs:fontRef>
  </cs:plotArea3D>
  <cs:seriesAxis>
    <cs:lnRef idx="0"/>
    <cs:fillRef idx="0"/>
    <cs:effectRef idx="0"/>
    <cs:fontRef idx="minor">
      <a:schemeClr val="dk1">
        <a:lumMod val="65000"/>
        <a:lumOff val="35000"/>
      </a:schemeClr>
    </cs:fontRef>
    <cs:spPr>
      <a:ln w="9525" cap="rnd">
        <a:solidFill>
          <a:schemeClr val="dk1">
            <a:lumMod val="20000"/>
            <a:lumOff val="80000"/>
          </a:schemeClr>
        </a:solidFill>
        <a:round/>
      </a:ln>
    </cs:spPr>
    <cs:defRPr sz="900" kern="1200"/>
  </cs:seriesAxis>
  <cs:seriesLine>
    <cs:lnRef idx="0"/>
    <cs:fillRef idx="0"/>
    <cs:effectRef idx="0"/>
    <cs:fontRef idx="minor">
      <a:schemeClr val="dk1"/>
    </cs:fontRef>
    <cs:spPr>
      <a:ln w="9525" cap="rnd">
        <a:solidFill>
          <a:schemeClr val="dk1">
            <a:lumMod val="35000"/>
            <a:lumOff val="65000"/>
          </a:schemeClr>
        </a:solidFill>
        <a:round/>
      </a:ln>
    </cs:spPr>
  </cs:seriesLine>
  <cs:title>
    <cs:lnRef idx="0"/>
    <cs:fillRef idx="0"/>
    <cs:effectRef idx="0"/>
    <cs:fontRef idx="minor">
      <a:schemeClr val="dk1">
        <a:lumMod val="50000"/>
        <a:lumOff val="50000"/>
      </a:schemeClr>
    </cs:fontRef>
    <cs:defRPr sz="1400" kern="1200" cap="none" spc="2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cs:spPr>
  </cs:upBar>
  <cs:valueAxis>
    <cs:lnRef idx="0"/>
    <cs:fillRef idx="0"/>
    <cs:effectRef idx="0"/>
    <cs:fontRef idx="minor">
      <a:schemeClr val="dk1">
        <a:lumMod val="65000"/>
        <a:lumOff val="35000"/>
      </a:schemeClr>
    </cs:fontRef>
    <cs:spPr>
      <a:ln w="9525" cap="rnd">
        <a:solidFill>
          <a:schemeClr val="dk1">
            <a:lumMod val="25000"/>
            <a:lumOff val="75000"/>
          </a:schemeClr>
        </a:solidFill>
        <a:round/>
      </a:ln>
    </cs:spPr>
    <cs:defRPr sz="900" kern="1200" spc="0" baseline="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8" Type="http://schemas.openxmlformats.org/officeDocument/2006/relationships/chart" Target="../charts/chart11.xml"/><Relationship Id="rId3" Type="http://schemas.openxmlformats.org/officeDocument/2006/relationships/chart" Target="../charts/chart6.xml"/><Relationship Id="rId7" Type="http://schemas.openxmlformats.org/officeDocument/2006/relationships/chart" Target="../charts/chart10.xml"/><Relationship Id="rId2" Type="http://schemas.openxmlformats.org/officeDocument/2006/relationships/chart" Target="../charts/chart5.xml"/><Relationship Id="rId1" Type="http://schemas.openxmlformats.org/officeDocument/2006/relationships/chart" Target="../charts/chart4.xml"/><Relationship Id="rId6" Type="http://schemas.openxmlformats.org/officeDocument/2006/relationships/chart" Target="../charts/chart9.xml"/><Relationship Id="rId5" Type="http://schemas.openxmlformats.org/officeDocument/2006/relationships/chart" Target="../charts/chart8.xml"/><Relationship Id="rId4" Type="http://schemas.openxmlformats.org/officeDocument/2006/relationships/chart" Target="../charts/chart7.xml"/></Relationships>
</file>

<file path=xl/drawings/_rels/drawing3.xml.rels><?xml version="1.0" encoding="UTF-8" standalone="yes"?>
<Relationships xmlns="http://schemas.openxmlformats.org/package/2006/relationships"><Relationship Id="rId1" Type="http://schemas.openxmlformats.org/officeDocument/2006/relationships/chart" Target="../charts/chart12.xml"/></Relationships>
</file>

<file path=xl/drawings/drawing1.xml><?xml version="1.0" encoding="utf-8"?>
<xdr:wsDr xmlns:xdr="http://schemas.openxmlformats.org/drawingml/2006/spreadsheetDrawing" xmlns:a="http://schemas.openxmlformats.org/drawingml/2006/main">
  <xdr:twoCellAnchor>
    <xdr:from>
      <xdr:col>15</xdr:col>
      <xdr:colOff>57150</xdr:colOff>
      <xdr:row>62</xdr:row>
      <xdr:rowOff>61913</xdr:rowOff>
    </xdr:from>
    <xdr:to>
      <xdr:col>20</xdr:col>
      <xdr:colOff>19050</xdr:colOff>
      <xdr:row>84</xdr:row>
      <xdr:rowOff>38100</xdr:rowOff>
    </xdr:to>
    <xdr:graphicFrame macro="">
      <xdr:nvGraphicFramePr>
        <xdr:cNvPr id="2" name="Chart 1">
          <a:extLst>
            <a:ext uri="{FF2B5EF4-FFF2-40B4-BE49-F238E27FC236}">
              <a16:creationId xmlns:a16="http://schemas.microsoft.com/office/drawing/2014/main" id="{65A714D2-4653-D566-1635-EC1A84459A9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47625</xdr:colOff>
      <xdr:row>84</xdr:row>
      <xdr:rowOff>61912</xdr:rowOff>
    </xdr:from>
    <xdr:to>
      <xdr:col>20</xdr:col>
      <xdr:colOff>66675</xdr:colOff>
      <xdr:row>105</xdr:row>
      <xdr:rowOff>180974</xdr:rowOff>
    </xdr:to>
    <xdr:graphicFrame macro="">
      <xdr:nvGraphicFramePr>
        <xdr:cNvPr id="3" name="Chart 2">
          <a:extLst>
            <a:ext uri="{FF2B5EF4-FFF2-40B4-BE49-F238E27FC236}">
              <a16:creationId xmlns:a16="http://schemas.microsoft.com/office/drawing/2014/main" id="{837038A5-7605-F669-7270-56214497982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28575</xdr:colOff>
      <xdr:row>106</xdr:row>
      <xdr:rowOff>14287</xdr:rowOff>
    </xdr:from>
    <xdr:to>
      <xdr:col>20</xdr:col>
      <xdr:colOff>85725</xdr:colOff>
      <xdr:row>127</xdr:row>
      <xdr:rowOff>19049</xdr:rowOff>
    </xdr:to>
    <xdr:graphicFrame macro="">
      <xdr:nvGraphicFramePr>
        <xdr:cNvPr id="4" name="Chart 3">
          <a:extLst>
            <a:ext uri="{FF2B5EF4-FFF2-40B4-BE49-F238E27FC236}">
              <a16:creationId xmlns:a16="http://schemas.microsoft.com/office/drawing/2014/main" id="{F9EF57FF-46F8-8D17-81D4-A8455162577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4</xdr:col>
      <xdr:colOff>571500</xdr:colOff>
      <xdr:row>31</xdr:row>
      <xdr:rowOff>171450</xdr:rowOff>
    </xdr:from>
    <xdr:to>
      <xdr:col>9</xdr:col>
      <xdr:colOff>139700</xdr:colOff>
      <xdr:row>43</xdr:row>
      <xdr:rowOff>101600</xdr:rowOff>
    </xdr:to>
    <xdr:graphicFrame macro="">
      <xdr:nvGraphicFramePr>
        <xdr:cNvPr id="3" name="Chart 2">
          <a:extLst>
            <a:ext uri="{FF2B5EF4-FFF2-40B4-BE49-F238E27FC236}">
              <a16:creationId xmlns:a16="http://schemas.microsoft.com/office/drawing/2014/main" id="{8224AD52-7FF9-E446-A951-B2F0720E54C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32</xdr:row>
      <xdr:rowOff>12700</xdr:rowOff>
    </xdr:from>
    <xdr:to>
      <xdr:col>3</xdr:col>
      <xdr:colOff>660400</xdr:colOff>
      <xdr:row>43</xdr:row>
      <xdr:rowOff>63500</xdr:rowOff>
    </xdr:to>
    <xdr:graphicFrame macro="">
      <xdr:nvGraphicFramePr>
        <xdr:cNvPr id="4" name="Chart 3">
          <a:extLst>
            <a:ext uri="{FF2B5EF4-FFF2-40B4-BE49-F238E27FC236}">
              <a16:creationId xmlns:a16="http://schemas.microsoft.com/office/drawing/2014/main" id="{71E8C6C4-DBC1-C043-85DF-3D131BC0A00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20</xdr:row>
      <xdr:rowOff>146050</xdr:rowOff>
    </xdr:from>
    <xdr:to>
      <xdr:col>3</xdr:col>
      <xdr:colOff>647700</xdr:colOff>
      <xdr:row>31</xdr:row>
      <xdr:rowOff>63500</xdr:rowOff>
    </xdr:to>
    <xdr:graphicFrame macro="">
      <xdr:nvGraphicFramePr>
        <xdr:cNvPr id="5" name="Chart 4">
          <a:extLst>
            <a:ext uri="{FF2B5EF4-FFF2-40B4-BE49-F238E27FC236}">
              <a16:creationId xmlns:a16="http://schemas.microsoft.com/office/drawing/2014/main" id="{0631D9D4-AD76-4643-BC6C-160B14ECDD3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571500</xdr:colOff>
      <xdr:row>20</xdr:row>
      <xdr:rowOff>69850</xdr:rowOff>
    </xdr:from>
    <xdr:to>
      <xdr:col>9</xdr:col>
      <xdr:colOff>139700</xdr:colOff>
      <xdr:row>31</xdr:row>
      <xdr:rowOff>114300</xdr:rowOff>
    </xdr:to>
    <xdr:graphicFrame macro="">
      <xdr:nvGraphicFramePr>
        <xdr:cNvPr id="7" name="Chart 6">
          <a:extLst>
            <a:ext uri="{FF2B5EF4-FFF2-40B4-BE49-F238E27FC236}">
              <a16:creationId xmlns:a16="http://schemas.microsoft.com/office/drawing/2014/main" id="{C901047F-C83E-E947-8FED-0570DFB00FE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590550</xdr:colOff>
      <xdr:row>20</xdr:row>
      <xdr:rowOff>57150</xdr:rowOff>
    </xdr:from>
    <xdr:to>
      <xdr:col>14</xdr:col>
      <xdr:colOff>76200</xdr:colOff>
      <xdr:row>31</xdr:row>
      <xdr:rowOff>127000</xdr:rowOff>
    </xdr:to>
    <xdr:graphicFrame macro="">
      <xdr:nvGraphicFramePr>
        <xdr:cNvPr id="8" name="Chart 7">
          <a:extLst>
            <a:ext uri="{FF2B5EF4-FFF2-40B4-BE49-F238E27FC236}">
              <a16:creationId xmlns:a16="http://schemas.microsoft.com/office/drawing/2014/main" id="{58D55D0B-2ED2-8C4A-9FA5-13A4B34E5BF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615950</xdr:colOff>
      <xdr:row>32</xdr:row>
      <xdr:rowOff>31750</xdr:rowOff>
    </xdr:from>
    <xdr:to>
      <xdr:col>14</xdr:col>
      <xdr:colOff>63500</xdr:colOff>
      <xdr:row>43</xdr:row>
      <xdr:rowOff>152400</xdr:rowOff>
    </xdr:to>
    <xdr:graphicFrame macro="">
      <xdr:nvGraphicFramePr>
        <xdr:cNvPr id="9" name="Chart 8">
          <a:extLst>
            <a:ext uri="{FF2B5EF4-FFF2-40B4-BE49-F238E27FC236}">
              <a16:creationId xmlns:a16="http://schemas.microsoft.com/office/drawing/2014/main" id="{D1FBAA36-B193-554C-9CE1-2B428E47E84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16</xdr:col>
      <xdr:colOff>273050</xdr:colOff>
      <xdr:row>22</xdr:row>
      <xdr:rowOff>139700</xdr:rowOff>
    </xdr:from>
    <xdr:to>
      <xdr:col>22</xdr:col>
      <xdr:colOff>635000</xdr:colOff>
      <xdr:row>41</xdr:row>
      <xdr:rowOff>50800</xdr:rowOff>
    </xdr:to>
    <xdr:graphicFrame macro="">
      <xdr:nvGraphicFramePr>
        <xdr:cNvPr id="10" name="Chart 9">
          <a:extLst>
            <a:ext uri="{FF2B5EF4-FFF2-40B4-BE49-F238E27FC236}">
              <a16:creationId xmlns:a16="http://schemas.microsoft.com/office/drawing/2014/main" id="{79AB6753-70E0-FA44-97AE-ACAFD9B3494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24</xdr:col>
      <xdr:colOff>584200</xdr:colOff>
      <xdr:row>24</xdr:row>
      <xdr:rowOff>15240</xdr:rowOff>
    </xdr:from>
    <xdr:to>
      <xdr:col>32</xdr:col>
      <xdr:colOff>492760</xdr:colOff>
      <xdr:row>43</xdr:row>
      <xdr:rowOff>154940</xdr:rowOff>
    </xdr:to>
    <xdr:graphicFrame macro="">
      <xdr:nvGraphicFramePr>
        <xdr:cNvPr id="15" name="Chart 14">
          <a:extLst>
            <a:ext uri="{FF2B5EF4-FFF2-40B4-BE49-F238E27FC236}">
              <a16:creationId xmlns:a16="http://schemas.microsoft.com/office/drawing/2014/main" id="{5FF0E257-5CF7-D04B-8275-042206AD108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3.xml><?xml version="1.0" encoding="utf-8"?>
<xdr:wsDr xmlns:xdr="http://schemas.openxmlformats.org/drawingml/2006/spreadsheetDrawing" xmlns:a="http://schemas.openxmlformats.org/drawingml/2006/main">
  <xdr:oneCellAnchor>
    <xdr:from>
      <xdr:col>9</xdr:col>
      <xdr:colOff>635794</xdr:colOff>
      <xdr:row>14</xdr:row>
      <xdr:rowOff>171450</xdr:rowOff>
    </xdr:from>
    <xdr:ext cx="65" cy="172227"/>
    <xdr:sp macro="" textlink="">
      <xdr:nvSpPr>
        <xdr:cNvPr id="2" name="TextBox 1">
          <a:extLst>
            <a:ext uri="{FF2B5EF4-FFF2-40B4-BE49-F238E27FC236}">
              <a16:creationId xmlns:a16="http://schemas.microsoft.com/office/drawing/2014/main" id="{9005031C-04E2-8FC6-C4A0-68431AD346F7}"/>
            </a:ext>
          </a:extLst>
        </xdr:cNvPr>
        <xdr:cNvSpPr txBox="1"/>
      </xdr:nvSpPr>
      <xdr:spPr>
        <a:xfrm>
          <a:off x="7631907" y="30289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GB" sz="1100"/>
        </a:p>
      </xdr:txBody>
    </xdr:sp>
    <xdr:clientData/>
  </xdr:oneCellAnchor>
  <xdr:twoCellAnchor>
    <xdr:from>
      <xdr:col>5</xdr:col>
      <xdr:colOff>603250</xdr:colOff>
      <xdr:row>11</xdr:row>
      <xdr:rowOff>152400</xdr:rowOff>
    </xdr:from>
    <xdr:to>
      <xdr:col>17</xdr:col>
      <xdr:colOff>127000</xdr:colOff>
      <xdr:row>35</xdr:row>
      <xdr:rowOff>0</xdr:rowOff>
    </xdr:to>
    <xdr:graphicFrame macro="">
      <xdr:nvGraphicFramePr>
        <xdr:cNvPr id="3" name="Chart 2">
          <a:extLst>
            <a:ext uri="{FF2B5EF4-FFF2-40B4-BE49-F238E27FC236}">
              <a16:creationId xmlns:a16="http://schemas.microsoft.com/office/drawing/2014/main" id="{A64B0092-93F9-684F-8341-CE51EB5025F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0.32861</cdr:x>
      <cdr:y>0.18911</cdr:y>
    </cdr:from>
    <cdr:to>
      <cdr:x>0.82033</cdr:x>
      <cdr:y>0.64756</cdr:y>
    </cdr:to>
    <cdr:cxnSp macro="">
      <cdr:nvCxnSpPr>
        <cdr:cNvPr id="3" name="Straight Connector 2">
          <a:extLst xmlns:a="http://schemas.openxmlformats.org/drawingml/2006/main">
            <a:ext uri="{FF2B5EF4-FFF2-40B4-BE49-F238E27FC236}">
              <a16:creationId xmlns:a16="http://schemas.microsoft.com/office/drawing/2014/main" id="{A3DA5FFB-0422-5D49-8F37-E40884F2E57E}"/>
            </a:ext>
          </a:extLst>
        </cdr:cNvPr>
        <cdr:cNvCxnSpPr/>
      </cdr:nvCxnSpPr>
      <cdr:spPr>
        <a:xfrm xmlns:a="http://schemas.openxmlformats.org/drawingml/2006/main" flipV="1">
          <a:off x="2647950" y="838200"/>
          <a:ext cx="3962400" cy="2032000"/>
        </a:xfrm>
        <a:prstGeom xmlns:a="http://schemas.openxmlformats.org/drawingml/2006/main" prst="line">
          <a:avLst/>
        </a:prstGeom>
        <a:ln xmlns:a="http://schemas.openxmlformats.org/drawingml/2006/main">
          <a:solidFill>
            <a:schemeClr val="accent6"/>
          </a:solidFill>
        </a:ln>
      </cdr:spPr>
      <cdr:style>
        <a:lnRef xmlns:a="http://schemas.openxmlformats.org/drawingml/2006/main" idx="2">
          <a:schemeClr val="accent1"/>
        </a:lnRef>
        <a:fillRef xmlns:a="http://schemas.openxmlformats.org/drawingml/2006/main" idx="0">
          <a:schemeClr val="accent1"/>
        </a:fillRef>
        <a:effectRef xmlns:a="http://schemas.openxmlformats.org/drawingml/2006/main" idx="1">
          <a:schemeClr val="accent1"/>
        </a:effectRef>
        <a:fontRef xmlns:a="http://schemas.openxmlformats.org/drawingml/2006/main" idx="minor">
          <a:schemeClr val="tx1"/>
        </a:fontRef>
      </cdr:style>
    </cdr:cxnSp>
  </cdr:relSizeAnchor>
</c:userShape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dimension ref="A1:AF63"/>
  <sheetViews>
    <sheetView tabSelected="1" topLeftCell="N84" zoomScale="80" zoomScaleNormal="80" workbookViewId="0">
      <selection activeCell="X115" sqref="X115:Y115"/>
    </sheetView>
  </sheetViews>
  <sheetFormatPr defaultColWidth="8.77734375" defaultRowHeight="14.4" x14ac:dyDescent="0.3"/>
  <cols>
    <col min="1" max="1" width="11" customWidth="1"/>
    <col min="2" max="2" width="13.109375" customWidth="1"/>
    <col min="5" max="5" width="13.44140625" customWidth="1"/>
    <col min="10" max="10" width="17.44140625" bestFit="1" customWidth="1"/>
    <col min="11" max="11" width="16" customWidth="1"/>
    <col min="12" max="12" width="20.44140625" customWidth="1"/>
    <col min="13" max="13" width="15.44140625" customWidth="1"/>
    <col min="14" max="14" width="20.44140625" customWidth="1"/>
    <col min="16" max="16" width="18.77734375" customWidth="1"/>
    <col min="17" max="17" width="29.44140625" bestFit="1" customWidth="1"/>
    <col min="18" max="18" width="24.44140625" bestFit="1" customWidth="1"/>
    <col min="19" max="19" width="14.44140625" bestFit="1" customWidth="1"/>
    <col min="20" max="20" width="13.44140625" bestFit="1" customWidth="1"/>
    <col min="22" max="22" width="14.44140625" customWidth="1"/>
  </cols>
  <sheetData>
    <row r="1" spans="1:32" x14ac:dyDescent="0.3">
      <c r="A1" s="1" t="s">
        <v>0</v>
      </c>
    </row>
    <row r="3" spans="1:32" x14ac:dyDescent="0.3">
      <c r="A3" s="1" t="s">
        <v>1</v>
      </c>
      <c r="J3" s="1" t="s">
        <v>2</v>
      </c>
      <c r="P3" s="1" t="s">
        <v>3</v>
      </c>
      <c r="V3" s="1" t="s">
        <v>4</v>
      </c>
    </row>
    <row r="4" spans="1:32" ht="15" thickBot="1" x14ac:dyDescent="0.35">
      <c r="P4" s="1" t="s">
        <v>5</v>
      </c>
    </row>
    <row r="5" spans="1:32" ht="15.6" thickTop="1" thickBot="1" x14ac:dyDescent="0.35">
      <c r="A5" s="9" t="s">
        <v>6</v>
      </c>
      <c r="B5" s="10"/>
      <c r="C5" s="11">
        <v>200</v>
      </c>
      <c r="J5" s="8"/>
      <c r="K5" s="153" t="s">
        <v>7</v>
      </c>
      <c r="L5" s="153"/>
      <c r="M5" s="147" t="s">
        <v>8</v>
      </c>
      <c r="N5" s="148"/>
      <c r="P5" s="132" t="s">
        <v>9</v>
      </c>
      <c r="Q5" s="133"/>
      <c r="R5" s="133"/>
      <c r="S5" s="133"/>
      <c r="T5" s="134"/>
      <c r="V5" s="58" t="s">
        <v>10</v>
      </c>
      <c r="W5" s="58" t="s">
        <v>11</v>
      </c>
      <c r="X5" s="58" t="s">
        <v>12</v>
      </c>
    </row>
    <row r="6" spans="1:32" ht="15.6" thickTop="1" thickBot="1" x14ac:dyDescent="0.35">
      <c r="A6" s="12" t="s">
        <v>13</v>
      </c>
      <c r="B6" s="13"/>
      <c r="C6" s="14"/>
      <c r="J6" s="26" t="s">
        <v>14</v>
      </c>
      <c r="K6" s="26" t="s">
        <v>15</v>
      </c>
      <c r="L6" s="26" t="s">
        <v>16</v>
      </c>
      <c r="M6" s="26" t="s">
        <v>15</v>
      </c>
      <c r="N6" s="26" t="s">
        <v>16</v>
      </c>
      <c r="P6" s="135" t="s">
        <v>17</v>
      </c>
      <c r="Q6" s="136"/>
      <c r="R6" s="136"/>
      <c r="S6" s="136"/>
      <c r="T6" s="137"/>
      <c r="V6" s="61" t="s">
        <v>18</v>
      </c>
      <c r="W6" s="103">
        <v>12.5</v>
      </c>
      <c r="X6" s="168">
        <f>TAN(W6)</f>
        <v>-6.6468241863274199E-2</v>
      </c>
    </row>
    <row r="7" spans="1:32" ht="15.6" thickTop="1" thickBot="1" x14ac:dyDescent="0.35">
      <c r="A7" s="15"/>
      <c r="B7" s="141" t="s">
        <v>19</v>
      </c>
      <c r="C7" s="142"/>
      <c r="D7" s="149"/>
      <c r="E7" s="150" t="s">
        <v>20</v>
      </c>
      <c r="F7" s="151"/>
      <c r="G7" s="152"/>
      <c r="J7" s="27" t="s">
        <v>21</v>
      </c>
      <c r="K7" s="94">
        <v>110</v>
      </c>
      <c r="L7" s="95">
        <v>1.0790999999999999</v>
      </c>
      <c r="M7" s="95">
        <v>430</v>
      </c>
      <c r="N7" s="96">
        <v>4.2183000000000002</v>
      </c>
      <c r="P7" s="31" t="s">
        <v>22</v>
      </c>
      <c r="Q7" s="32" t="s">
        <v>23</v>
      </c>
      <c r="R7" s="32" t="s">
        <v>24</v>
      </c>
      <c r="S7" s="32" t="s">
        <v>25</v>
      </c>
      <c r="T7" s="33" t="s">
        <v>26</v>
      </c>
      <c r="V7" s="62" t="s">
        <v>27</v>
      </c>
      <c r="W7" s="104">
        <v>20</v>
      </c>
      <c r="X7" s="168">
        <f t="shared" ref="X7:X9" si="0">TAN(W7)</f>
        <v>2.2371609442247422</v>
      </c>
    </row>
    <row r="8" spans="1:32" ht="15.6" thickTop="1" thickBot="1" x14ac:dyDescent="0.35">
      <c r="A8" s="17" t="s">
        <v>28</v>
      </c>
      <c r="B8" s="18" t="s">
        <v>29</v>
      </c>
      <c r="C8" s="19" t="s">
        <v>30</v>
      </c>
      <c r="D8" s="19" t="s">
        <v>30</v>
      </c>
      <c r="E8" s="19" t="s">
        <v>29</v>
      </c>
      <c r="F8" s="19" t="s">
        <v>30</v>
      </c>
      <c r="G8" s="19" t="s">
        <v>30</v>
      </c>
      <c r="J8" s="28" t="s">
        <v>31</v>
      </c>
      <c r="K8" s="97">
        <v>20</v>
      </c>
      <c r="L8" s="98">
        <v>0.19620000000000001</v>
      </c>
      <c r="M8" s="98">
        <v>30</v>
      </c>
      <c r="N8" s="99">
        <v>0.29430000000000001</v>
      </c>
      <c r="P8" s="4">
        <v>0</v>
      </c>
      <c r="Q8" s="95">
        <v>293</v>
      </c>
      <c r="R8" s="95">
        <f>(Q8/1000)*9.81</f>
        <v>2.8743300000000001</v>
      </c>
      <c r="S8" s="95">
        <v>33</v>
      </c>
      <c r="T8" s="96">
        <f>(S8/1000)*9.81</f>
        <v>0.32373000000000002</v>
      </c>
      <c r="V8" s="62" t="s">
        <v>32</v>
      </c>
      <c r="W8" s="104">
        <v>30</v>
      </c>
      <c r="X8" s="168">
        <f t="shared" si="0"/>
        <v>-6.4053311966462756</v>
      </c>
    </row>
    <row r="9" spans="1:32" ht="15" thickBot="1" x14ac:dyDescent="0.35">
      <c r="A9" s="17" t="s">
        <v>33</v>
      </c>
      <c r="B9" s="20" t="s">
        <v>34</v>
      </c>
      <c r="C9" s="17" t="s">
        <v>34</v>
      </c>
      <c r="D9" s="17" t="s">
        <v>34</v>
      </c>
      <c r="E9" s="17" t="s">
        <v>34</v>
      </c>
      <c r="F9" s="17" t="s">
        <v>34</v>
      </c>
      <c r="G9" s="17" t="s">
        <v>34</v>
      </c>
      <c r="J9" s="29" t="s">
        <v>35</v>
      </c>
      <c r="K9" s="100">
        <v>10</v>
      </c>
      <c r="L9" s="101">
        <v>9.8100000000000007E-2</v>
      </c>
      <c r="M9" s="101">
        <v>60</v>
      </c>
      <c r="N9" s="102">
        <v>0.58860000000000001</v>
      </c>
      <c r="P9" s="2" t="s">
        <v>36</v>
      </c>
      <c r="Q9" s="98">
        <v>390</v>
      </c>
      <c r="R9" s="95">
        <f t="shared" ref="R9:R12" si="1">(Q9/1000)*9.81</f>
        <v>3.8259000000000003</v>
      </c>
      <c r="S9" s="98">
        <v>50</v>
      </c>
      <c r="T9" s="96">
        <f t="shared" ref="T9:T12" si="2">(S9/1000)*9.81</f>
        <v>0.49050000000000005</v>
      </c>
      <c r="V9" s="63" t="s">
        <v>37</v>
      </c>
      <c r="W9" s="105">
        <v>32.5</v>
      </c>
      <c r="X9" s="168">
        <f t="shared" si="0"/>
        <v>1.8896947940917106</v>
      </c>
    </row>
    <row r="10" spans="1:32" ht="15" thickTop="1" x14ac:dyDescent="0.3">
      <c r="A10" s="17" t="s">
        <v>38</v>
      </c>
      <c r="B10" s="20" t="s">
        <v>39</v>
      </c>
      <c r="C10" s="17" t="s">
        <v>39</v>
      </c>
      <c r="D10" s="17" t="s">
        <v>39</v>
      </c>
      <c r="E10" s="17" t="s">
        <v>39</v>
      </c>
      <c r="F10" s="17" t="s">
        <v>39</v>
      </c>
      <c r="G10" s="17" t="s">
        <v>39</v>
      </c>
      <c r="P10" s="2" t="s">
        <v>40</v>
      </c>
      <c r="Q10" s="98">
        <v>470</v>
      </c>
      <c r="R10" s="95">
        <f t="shared" si="1"/>
        <v>4.6106999999999996</v>
      </c>
      <c r="S10" s="98">
        <v>50</v>
      </c>
      <c r="T10" s="96">
        <f t="shared" si="2"/>
        <v>0.49050000000000005</v>
      </c>
      <c r="V10" s="48"/>
      <c r="W10" s="48"/>
      <c r="X10" s="48"/>
    </row>
    <row r="11" spans="1:32" x14ac:dyDescent="0.3">
      <c r="A11" s="17"/>
      <c r="B11" s="20" t="s">
        <v>41</v>
      </c>
      <c r="C11" s="17" t="s">
        <v>42</v>
      </c>
      <c r="D11" s="17" t="s">
        <v>41</v>
      </c>
      <c r="E11" s="17" t="s">
        <v>41</v>
      </c>
      <c r="F11" s="17" t="s">
        <v>42</v>
      </c>
      <c r="G11" s="17" t="s">
        <v>41</v>
      </c>
      <c r="P11" s="2" t="s">
        <v>43</v>
      </c>
      <c r="Q11" s="98">
        <v>570</v>
      </c>
      <c r="R11" s="95">
        <f t="shared" si="1"/>
        <v>5.5916999999999994</v>
      </c>
      <c r="S11" s="98">
        <v>70</v>
      </c>
      <c r="T11" s="96">
        <f t="shared" si="2"/>
        <v>0.68670000000000009</v>
      </c>
    </row>
    <row r="12" spans="1:32" ht="15" thickBot="1" x14ac:dyDescent="0.35">
      <c r="A12" s="21"/>
      <c r="B12" s="16" t="s">
        <v>44</v>
      </c>
      <c r="C12" s="22" t="s">
        <v>45</v>
      </c>
      <c r="D12" s="22" t="s">
        <v>46</v>
      </c>
      <c r="E12" s="22" t="s">
        <v>47</v>
      </c>
      <c r="F12" s="22" t="s">
        <v>45</v>
      </c>
      <c r="G12" s="22" t="s">
        <v>48</v>
      </c>
      <c r="J12" s="43"/>
      <c r="P12" s="3" t="s">
        <v>49</v>
      </c>
      <c r="Q12" s="101">
        <v>650</v>
      </c>
      <c r="R12" s="95">
        <f t="shared" si="1"/>
        <v>6.3765000000000009</v>
      </c>
      <c r="S12" s="101">
        <v>70</v>
      </c>
      <c r="T12" s="96">
        <f t="shared" si="2"/>
        <v>0.68670000000000009</v>
      </c>
    </row>
    <row r="13" spans="1:32" ht="15.6" thickTop="1" thickBot="1" x14ac:dyDescent="0.35">
      <c r="A13" s="23">
        <v>15</v>
      </c>
      <c r="B13" s="92">
        <v>1.835</v>
      </c>
      <c r="C13" s="92">
        <v>190</v>
      </c>
      <c r="D13" s="92">
        <v>1.8638999999999999</v>
      </c>
      <c r="E13" s="92">
        <v>0.49099999999999999</v>
      </c>
      <c r="F13" s="92">
        <v>40</v>
      </c>
      <c r="G13" s="93">
        <v>0.39240000000000003</v>
      </c>
    </row>
    <row r="14" spans="1:32" ht="15.6" thickTop="1" thickBot="1" x14ac:dyDescent="0.35">
      <c r="A14" s="24">
        <v>25</v>
      </c>
      <c r="B14" s="87">
        <v>1.7210000000000001</v>
      </c>
      <c r="C14" s="87">
        <v>180</v>
      </c>
      <c r="D14" s="87">
        <v>1.7658</v>
      </c>
      <c r="E14" s="87">
        <v>0.80200000000000005</v>
      </c>
      <c r="F14" s="87">
        <v>84</v>
      </c>
      <c r="G14" s="88">
        <v>0.82399999999999995</v>
      </c>
      <c r="P14" s="138" t="s">
        <v>50</v>
      </c>
      <c r="Q14" s="139"/>
      <c r="R14" s="139"/>
      <c r="S14" s="139"/>
      <c r="T14" s="140"/>
      <c r="V14" s="1" t="s">
        <v>51</v>
      </c>
    </row>
    <row r="15" spans="1:32" ht="15" thickBot="1" x14ac:dyDescent="0.35">
      <c r="A15" s="24">
        <v>35</v>
      </c>
      <c r="B15" s="87">
        <v>1.55</v>
      </c>
      <c r="C15" s="87">
        <v>160</v>
      </c>
      <c r="D15" s="87">
        <v>1.5696000000000001</v>
      </c>
      <c r="E15" s="87">
        <v>1.089</v>
      </c>
      <c r="F15" s="87">
        <v>110</v>
      </c>
      <c r="G15" s="88">
        <v>1.0790999999999999</v>
      </c>
      <c r="P15" s="141" t="s">
        <v>17</v>
      </c>
      <c r="Q15" s="142"/>
      <c r="R15" s="142"/>
      <c r="S15" s="142"/>
      <c r="T15" s="143"/>
      <c r="V15" s="60">
        <v>1</v>
      </c>
      <c r="W15" s="126" t="s">
        <v>52</v>
      </c>
      <c r="X15" s="127"/>
      <c r="Y15" s="127"/>
      <c r="Z15" s="127"/>
      <c r="AA15" s="127"/>
      <c r="AB15" s="127"/>
      <c r="AC15" s="127"/>
      <c r="AD15" s="127"/>
      <c r="AE15" s="127"/>
      <c r="AF15" s="128"/>
    </row>
    <row r="16" spans="1:32" ht="15.6" thickTop="1" thickBot="1" x14ac:dyDescent="0.35">
      <c r="A16" s="24">
        <v>45</v>
      </c>
      <c r="B16" s="87">
        <v>1.34</v>
      </c>
      <c r="C16" s="87">
        <v>190</v>
      </c>
      <c r="D16" s="87">
        <v>1.8638999999999999</v>
      </c>
      <c r="E16" s="87">
        <v>1.343</v>
      </c>
      <c r="F16" s="87">
        <v>146</v>
      </c>
      <c r="G16" s="88">
        <v>1.4319999999999999</v>
      </c>
      <c r="P16" s="34" t="s">
        <v>22</v>
      </c>
      <c r="Q16" s="35" t="s">
        <v>23</v>
      </c>
      <c r="R16" s="35" t="s">
        <v>24</v>
      </c>
      <c r="S16" s="35" t="s">
        <v>25</v>
      </c>
      <c r="T16" s="36" t="s">
        <v>26</v>
      </c>
      <c r="V16" s="59" t="s">
        <v>53</v>
      </c>
      <c r="W16" s="123" t="s">
        <v>99</v>
      </c>
      <c r="X16" s="124"/>
      <c r="Y16" s="124"/>
      <c r="Z16" s="124"/>
      <c r="AA16" s="124"/>
      <c r="AB16" s="124"/>
      <c r="AC16" s="124"/>
      <c r="AD16" s="124"/>
      <c r="AE16" s="124"/>
      <c r="AF16" s="125"/>
    </row>
    <row r="17" spans="1:32" ht="15.6" thickTop="1" thickBot="1" x14ac:dyDescent="0.35">
      <c r="A17" s="25">
        <v>55</v>
      </c>
      <c r="B17" s="89">
        <v>1.089</v>
      </c>
      <c r="C17" s="89">
        <v>170</v>
      </c>
      <c r="D17" s="89">
        <v>1.6677</v>
      </c>
      <c r="E17" s="89">
        <v>1.556</v>
      </c>
      <c r="F17" s="89">
        <v>140</v>
      </c>
      <c r="G17" s="90">
        <v>1.3734</v>
      </c>
      <c r="J17" t="s">
        <v>54</v>
      </c>
      <c r="K17" t="s">
        <v>55</v>
      </c>
      <c r="P17" s="37">
        <v>0</v>
      </c>
      <c r="Q17" s="95">
        <v>222</v>
      </c>
      <c r="R17" s="95">
        <f>(Q17/1000)*9.81</f>
        <v>2.1778200000000001</v>
      </c>
      <c r="S17" s="95">
        <v>62</v>
      </c>
      <c r="T17" s="96">
        <f>(S17/1000)*9.81</f>
        <v>0.60821999999999998</v>
      </c>
      <c r="V17" s="59">
        <v>2</v>
      </c>
      <c r="W17" s="129" t="s">
        <v>56</v>
      </c>
      <c r="X17" s="130"/>
      <c r="Y17" s="130"/>
      <c r="Z17" s="130"/>
      <c r="AA17" s="130"/>
      <c r="AB17" s="130"/>
      <c r="AC17" s="130"/>
      <c r="AD17" s="130"/>
      <c r="AE17" s="130"/>
      <c r="AF17" s="131"/>
    </row>
    <row r="18" spans="1:32" ht="15" thickTop="1" x14ac:dyDescent="0.3">
      <c r="P18" s="38" t="s">
        <v>36</v>
      </c>
      <c r="Q18" s="98">
        <v>324</v>
      </c>
      <c r="R18" s="95">
        <f t="shared" ref="R18:R21" si="3">(Q18/1000)*9.81</f>
        <v>3.1784400000000002</v>
      </c>
      <c r="S18" s="98">
        <v>84</v>
      </c>
      <c r="T18" s="96">
        <f t="shared" ref="T18:T21" si="4">(S18/1000)*9.81</f>
        <v>0.82404000000000011</v>
      </c>
      <c r="V18" s="59" t="s">
        <v>53</v>
      </c>
      <c r="W18" s="123" t="s">
        <v>100</v>
      </c>
      <c r="X18" s="124"/>
      <c r="Y18" s="124"/>
      <c r="Z18" s="124"/>
      <c r="AA18" s="124"/>
      <c r="AB18" s="124"/>
      <c r="AC18" s="124"/>
      <c r="AD18" s="124"/>
      <c r="AE18" s="124"/>
      <c r="AF18" s="125"/>
    </row>
    <row r="19" spans="1:32" x14ac:dyDescent="0.3">
      <c r="P19" s="38" t="s">
        <v>40</v>
      </c>
      <c r="Q19" s="98">
        <v>428</v>
      </c>
      <c r="R19" s="95">
        <f t="shared" si="3"/>
        <v>4.1986800000000004</v>
      </c>
      <c r="S19" s="98">
        <v>108</v>
      </c>
      <c r="T19" s="96">
        <f t="shared" si="4"/>
        <v>1.05948</v>
      </c>
    </row>
    <row r="20" spans="1:32" x14ac:dyDescent="0.3">
      <c r="P20" s="38" t="s">
        <v>43</v>
      </c>
      <c r="Q20" s="98">
        <v>518</v>
      </c>
      <c r="R20" s="95">
        <f t="shared" si="3"/>
        <v>5.0815800000000007</v>
      </c>
      <c r="S20" s="98">
        <v>118</v>
      </c>
      <c r="T20" s="96">
        <f t="shared" si="4"/>
        <v>1.1575800000000001</v>
      </c>
    </row>
    <row r="21" spans="1:32" ht="15" thickBot="1" x14ac:dyDescent="0.35">
      <c r="P21" s="39" t="s">
        <v>49</v>
      </c>
      <c r="Q21" s="101">
        <v>620</v>
      </c>
      <c r="R21" s="95">
        <f t="shared" si="3"/>
        <v>6.0822000000000003</v>
      </c>
      <c r="S21" s="101">
        <v>140</v>
      </c>
      <c r="T21" s="96">
        <f t="shared" si="4"/>
        <v>1.3734000000000002</v>
      </c>
    </row>
    <row r="22" spans="1:32" ht="15.6" thickTop="1" thickBot="1" x14ac:dyDescent="0.35"/>
    <row r="23" spans="1:32" ht="15" thickTop="1" x14ac:dyDescent="0.3">
      <c r="P23" s="144" t="s">
        <v>57</v>
      </c>
      <c r="Q23" s="145"/>
      <c r="R23" s="145"/>
      <c r="S23" s="145"/>
      <c r="T23" s="146"/>
    </row>
    <row r="24" spans="1:32" ht="15" thickBot="1" x14ac:dyDescent="0.35">
      <c r="P24" s="120" t="s">
        <v>17</v>
      </c>
      <c r="Q24" s="121"/>
      <c r="R24" s="121"/>
      <c r="S24" s="121"/>
      <c r="T24" s="122"/>
    </row>
    <row r="25" spans="1:32" ht="15.6" thickTop="1" thickBot="1" x14ac:dyDescent="0.35">
      <c r="P25" s="40" t="s">
        <v>22</v>
      </c>
      <c r="Q25" s="41" t="s">
        <v>23</v>
      </c>
      <c r="R25" s="41" t="s">
        <v>24</v>
      </c>
      <c r="S25" s="41" t="s">
        <v>25</v>
      </c>
      <c r="T25" s="42" t="s">
        <v>26</v>
      </c>
    </row>
    <row r="26" spans="1:32" ht="15" thickTop="1" x14ac:dyDescent="0.3">
      <c r="P26" s="5">
        <v>0</v>
      </c>
      <c r="Q26" s="95">
        <v>146</v>
      </c>
      <c r="R26" s="95">
        <f>(Q26/1000)*9.81</f>
        <v>1.4322600000000001</v>
      </c>
      <c r="S26" s="95">
        <v>40</v>
      </c>
      <c r="T26" s="96">
        <f>(S26/1000)*9.81</f>
        <v>0.39240000000000003</v>
      </c>
    </row>
    <row r="27" spans="1:32" x14ac:dyDescent="0.3">
      <c r="P27" s="6" t="s">
        <v>36</v>
      </c>
      <c r="Q27" s="98">
        <f>146+80</f>
        <v>226</v>
      </c>
      <c r="R27" s="95">
        <f t="shared" ref="R27:R30" si="5">(Q27/1000)*9.81</f>
        <v>2.21706</v>
      </c>
      <c r="S27" s="98">
        <v>70</v>
      </c>
      <c r="T27" s="96">
        <f t="shared" ref="T27:T30" si="6">(S27/1000)*9.81</f>
        <v>0.68670000000000009</v>
      </c>
    </row>
    <row r="28" spans="1:32" x14ac:dyDescent="0.3">
      <c r="P28" s="6" t="s">
        <v>40</v>
      </c>
      <c r="Q28" s="98">
        <f>146+160</f>
        <v>306</v>
      </c>
      <c r="R28" s="95">
        <f t="shared" si="5"/>
        <v>3.0018600000000002</v>
      </c>
      <c r="S28" s="98">
        <v>100</v>
      </c>
      <c r="T28" s="96">
        <f t="shared" si="6"/>
        <v>0.98100000000000009</v>
      </c>
    </row>
    <row r="29" spans="1:32" ht="15" thickBot="1" x14ac:dyDescent="0.35">
      <c r="P29" s="6" t="s">
        <v>43</v>
      </c>
      <c r="Q29" s="98">
        <f>146+240</f>
        <v>386</v>
      </c>
      <c r="R29" s="95">
        <f t="shared" si="5"/>
        <v>3.7866600000000004</v>
      </c>
      <c r="S29" s="101">
        <v>120</v>
      </c>
      <c r="T29" s="96">
        <f t="shared" si="6"/>
        <v>1.1772</v>
      </c>
    </row>
    <row r="30" spans="1:32" ht="15.6" thickTop="1" thickBot="1" x14ac:dyDescent="0.35">
      <c r="P30" s="7" t="s">
        <v>49</v>
      </c>
      <c r="Q30" s="101">
        <f>146+320</f>
        <v>466</v>
      </c>
      <c r="R30" s="95">
        <f t="shared" si="5"/>
        <v>4.5714600000000001</v>
      </c>
      <c r="S30" s="119">
        <v>180</v>
      </c>
      <c r="T30" s="96">
        <f t="shared" si="6"/>
        <v>1.7658</v>
      </c>
    </row>
    <row r="31" spans="1:32" ht="15" thickTop="1" x14ac:dyDescent="0.3"/>
    <row r="33" spans="16:20" x14ac:dyDescent="0.3">
      <c r="P33" s="30" t="s">
        <v>58</v>
      </c>
    </row>
    <row r="35" spans="16:20" x14ac:dyDescent="0.3">
      <c r="P35" s="1" t="s">
        <v>59</v>
      </c>
    </row>
    <row r="36" spans="16:20" ht="15" thickBot="1" x14ac:dyDescent="0.35"/>
    <row r="37" spans="16:20" ht="15" thickTop="1" x14ac:dyDescent="0.3">
      <c r="P37" s="132" t="s">
        <v>60</v>
      </c>
      <c r="Q37" s="133"/>
      <c r="R37" s="133"/>
      <c r="S37" s="133"/>
      <c r="T37" s="134"/>
    </row>
    <row r="38" spans="16:20" ht="15" thickBot="1" x14ac:dyDescent="0.35">
      <c r="P38" s="135" t="s">
        <v>17</v>
      </c>
      <c r="Q38" s="136"/>
      <c r="R38" s="136"/>
      <c r="S38" s="136"/>
      <c r="T38" s="137"/>
    </row>
    <row r="39" spans="16:20" ht="15.6" thickTop="1" thickBot="1" x14ac:dyDescent="0.35">
      <c r="P39" s="31" t="s">
        <v>22</v>
      </c>
      <c r="Q39" s="32" t="s">
        <v>23</v>
      </c>
      <c r="R39" s="32" t="s">
        <v>24</v>
      </c>
      <c r="S39" s="32" t="s">
        <v>25</v>
      </c>
      <c r="T39" s="33" t="s">
        <v>26</v>
      </c>
    </row>
    <row r="40" spans="16:20" ht="15" thickTop="1" x14ac:dyDescent="0.3">
      <c r="P40" s="4">
        <v>0</v>
      </c>
      <c r="Q40" s="85">
        <v>250</v>
      </c>
      <c r="R40" s="85">
        <f>(Q40/1000)*9.81</f>
        <v>2.4525000000000001</v>
      </c>
      <c r="S40" s="106">
        <v>30</v>
      </c>
      <c r="T40" s="107">
        <f>(S40/1000)*9.81</f>
        <v>0.29430000000000001</v>
      </c>
    </row>
    <row r="41" spans="16:20" x14ac:dyDescent="0.3">
      <c r="P41" s="2" t="s">
        <v>36</v>
      </c>
      <c r="Q41" s="85">
        <f>250+80</f>
        <v>330</v>
      </c>
      <c r="R41" s="85">
        <f t="shared" ref="R41:R44" si="7">(Q41/1000)*9.81</f>
        <v>3.2373000000000003</v>
      </c>
      <c r="S41" s="85">
        <v>40</v>
      </c>
      <c r="T41" s="107">
        <f t="shared" ref="T41:T44" si="8">(S41/1000)*9.81</f>
        <v>0.39240000000000003</v>
      </c>
    </row>
    <row r="42" spans="16:20" x14ac:dyDescent="0.3">
      <c r="P42" s="2" t="s">
        <v>40</v>
      </c>
      <c r="Q42" s="85">
        <f>250+160</f>
        <v>410</v>
      </c>
      <c r="R42" s="85">
        <f t="shared" si="7"/>
        <v>4.0221</v>
      </c>
      <c r="S42" s="85">
        <v>60</v>
      </c>
      <c r="T42" s="107">
        <f t="shared" si="8"/>
        <v>0.58860000000000001</v>
      </c>
    </row>
    <row r="43" spans="16:20" x14ac:dyDescent="0.3">
      <c r="P43" s="2" t="s">
        <v>43</v>
      </c>
      <c r="Q43" s="85">
        <f>250+240</f>
        <v>490</v>
      </c>
      <c r="R43" s="85">
        <f t="shared" si="7"/>
        <v>4.8068999999999997</v>
      </c>
      <c r="S43" s="85">
        <v>70</v>
      </c>
      <c r="T43" s="107">
        <f t="shared" si="8"/>
        <v>0.68670000000000009</v>
      </c>
    </row>
    <row r="44" spans="16:20" ht="15" thickBot="1" x14ac:dyDescent="0.35">
      <c r="P44" s="3" t="s">
        <v>49</v>
      </c>
      <c r="Q44" s="91">
        <f>250+320</f>
        <v>570</v>
      </c>
      <c r="R44" s="85">
        <f t="shared" si="7"/>
        <v>5.5916999999999994</v>
      </c>
      <c r="S44" s="91">
        <v>90</v>
      </c>
      <c r="T44" s="107">
        <f t="shared" si="8"/>
        <v>0.88290000000000002</v>
      </c>
    </row>
    <row r="45" spans="16:20" ht="15.6" thickTop="1" thickBot="1" x14ac:dyDescent="0.35"/>
    <row r="46" spans="16:20" ht="15" thickTop="1" x14ac:dyDescent="0.3">
      <c r="P46" s="138" t="s">
        <v>61</v>
      </c>
      <c r="Q46" s="139"/>
      <c r="R46" s="139"/>
      <c r="S46" s="139"/>
      <c r="T46" s="140"/>
    </row>
    <row r="47" spans="16:20" ht="15" thickBot="1" x14ac:dyDescent="0.35">
      <c r="P47" s="141" t="s">
        <v>17</v>
      </c>
      <c r="Q47" s="142"/>
      <c r="R47" s="142"/>
      <c r="S47" s="142"/>
      <c r="T47" s="143"/>
    </row>
    <row r="48" spans="16:20" ht="15.6" thickTop="1" thickBot="1" x14ac:dyDescent="0.35">
      <c r="P48" s="34" t="s">
        <v>22</v>
      </c>
      <c r="Q48" s="35" t="s">
        <v>23</v>
      </c>
      <c r="R48" s="35" t="s">
        <v>24</v>
      </c>
      <c r="S48" s="35" t="s">
        <v>25</v>
      </c>
      <c r="T48" s="36" t="s">
        <v>26</v>
      </c>
    </row>
    <row r="49" spans="16:20" ht="15" thickTop="1" x14ac:dyDescent="0.3">
      <c r="P49" s="37">
        <v>0</v>
      </c>
      <c r="Q49" s="106">
        <v>160</v>
      </c>
      <c r="R49" s="106">
        <f>(Q49/1000)*9.81</f>
        <v>1.5696000000000001</v>
      </c>
      <c r="S49" s="106">
        <v>50</v>
      </c>
      <c r="T49" s="107">
        <f>(S49/1000)*9.81</f>
        <v>0.49050000000000005</v>
      </c>
    </row>
    <row r="50" spans="16:20" x14ac:dyDescent="0.3">
      <c r="P50" s="38" t="s">
        <v>36</v>
      </c>
      <c r="Q50" s="85">
        <f>160+80</f>
        <v>240</v>
      </c>
      <c r="R50" s="106">
        <f t="shared" ref="R50:R53" si="9">(Q50/1000)*9.81</f>
        <v>2.3544</v>
      </c>
      <c r="S50" s="85">
        <v>70</v>
      </c>
      <c r="T50" s="107">
        <f t="shared" ref="T50:T53" si="10">(S50/1000)*9.81</f>
        <v>0.68670000000000009</v>
      </c>
    </row>
    <row r="51" spans="16:20" x14ac:dyDescent="0.3">
      <c r="P51" s="38" t="s">
        <v>40</v>
      </c>
      <c r="Q51" s="85">
        <f>160+160</f>
        <v>320</v>
      </c>
      <c r="R51" s="106">
        <f t="shared" si="9"/>
        <v>3.1392000000000002</v>
      </c>
      <c r="S51" s="85">
        <v>90</v>
      </c>
      <c r="T51" s="107">
        <f t="shared" si="10"/>
        <v>0.88290000000000002</v>
      </c>
    </row>
    <row r="52" spans="16:20" x14ac:dyDescent="0.3">
      <c r="P52" s="38" t="s">
        <v>43</v>
      </c>
      <c r="Q52" s="85">
        <f>160+240</f>
        <v>400</v>
      </c>
      <c r="R52" s="106">
        <f t="shared" si="9"/>
        <v>3.9240000000000004</v>
      </c>
      <c r="S52" s="85">
        <v>110</v>
      </c>
      <c r="T52" s="107">
        <f t="shared" si="10"/>
        <v>1.0791000000000002</v>
      </c>
    </row>
    <row r="53" spans="16:20" ht="15" thickBot="1" x14ac:dyDescent="0.35">
      <c r="P53" s="39" t="s">
        <v>49</v>
      </c>
      <c r="Q53" s="91">
        <f>160+320</f>
        <v>480</v>
      </c>
      <c r="R53" s="106">
        <f t="shared" si="9"/>
        <v>4.7088000000000001</v>
      </c>
      <c r="S53" s="91">
        <v>130</v>
      </c>
      <c r="T53" s="107">
        <f t="shared" si="10"/>
        <v>1.2753000000000001</v>
      </c>
    </row>
    <row r="54" spans="16:20" ht="15.6" thickTop="1" thickBot="1" x14ac:dyDescent="0.35"/>
    <row r="55" spans="16:20" ht="15" thickTop="1" x14ac:dyDescent="0.3">
      <c r="P55" s="144" t="s">
        <v>62</v>
      </c>
      <c r="Q55" s="145"/>
      <c r="R55" s="145"/>
      <c r="S55" s="145"/>
      <c r="T55" s="146"/>
    </row>
    <row r="56" spans="16:20" ht="15" thickBot="1" x14ac:dyDescent="0.35">
      <c r="P56" s="120" t="s">
        <v>17</v>
      </c>
      <c r="Q56" s="121"/>
      <c r="R56" s="121"/>
      <c r="S56" s="121"/>
      <c r="T56" s="122"/>
    </row>
    <row r="57" spans="16:20" ht="15.6" thickTop="1" thickBot="1" x14ac:dyDescent="0.35">
      <c r="P57" s="40" t="s">
        <v>22</v>
      </c>
      <c r="Q57" s="41" t="s">
        <v>23</v>
      </c>
      <c r="R57" s="41" t="s">
        <v>24</v>
      </c>
      <c r="S57" s="41" t="s">
        <v>25</v>
      </c>
      <c r="T57" s="42" t="s">
        <v>26</v>
      </c>
    </row>
    <row r="58" spans="16:20" ht="15" thickTop="1" x14ac:dyDescent="0.3">
      <c r="P58" s="5">
        <v>0</v>
      </c>
      <c r="Q58" s="106">
        <v>146</v>
      </c>
      <c r="R58" s="106">
        <f>(Q58/1000)*9.81</f>
        <v>1.4322600000000001</v>
      </c>
      <c r="S58" s="106">
        <v>30</v>
      </c>
      <c r="T58" s="107">
        <f>(S58/1000)*9.81</f>
        <v>0.29430000000000001</v>
      </c>
    </row>
    <row r="59" spans="16:20" x14ac:dyDescent="0.3">
      <c r="P59" s="6" t="s">
        <v>36</v>
      </c>
      <c r="Q59" s="85">
        <f>146+80</f>
        <v>226</v>
      </c>
      <c r="R59" s="106">
        <f t="shared" ref="R59:R62" si="11">(Q59/1000)*9.81</f>
        <v>2.21706</v>
      </c>
      <c r="S59" s="85">
        <v>50</v>
      </c>
      <c r="T59" s="107">
        <f t="shared" ref="T59:T62" si="12">(S59/1000)*9.81</f>
        <v>0.49050000000000005</v>
      </c>
    </row>
    <row r="60" spans="16:20" x14ac:dyDescent="0.3">
      <c r="P60" s="6" t="s">
        <v>40</v>
      </c>
      <c r="Q60" s="85">
        <f>146+160</f>
        <v>306</v>
      </c>
      <c r="R60" s="106">
        <f t="shared" si="11"/>
        <v>3.0018600000000002</v>
      </c>
      <c r="S60" s="85">
        <v>70</v>
      </c>
      <c r="T60" s="107">
        <f t="shared" si="12"/>
        <v>0.68670000000000009</v>
      </c>
    </row>
    <row r="61" spans="16:20" x14ac:dyDescent="0.3">
      <c r="P61" s="6" t="s">
        <v>43</v>
      </c>
      <c r="Q61" s="85">
        <f>146+240</f>
        <v>386</v>
      </c>
      <c r="R61" s="106">
        <f t="shared" si="11"/>
        <v>3.7866600000000004</v>
      </c>
      <c r="S61" s="85">
        <v>90</v>
      </c>
      <c r="T61" s="107">
        <f t="shared" si="12"/>
        <v>0.88290000000000002</v>
      </c>
    </row>
    <row r="62" spans="16:20" ht="15" thickBot="1" x14ac:dyDescent="0.35">
      <c r="P62" s="7" t="s">
        <v>49</v>
      </c>
      <c r="Q62" s="91">
        <f>146+320</f>
        <v>466</v>
      </c>
      <c r="R62" s="106">
        <f t="shared" si="11"/>
        <v>4.5714600000000001</v>
      </c>
      <c r="S62" s="91">
        <v>120</v>
      </c>
      <c r="T62" s="107">
        <f t="shared" si="12"/>
        <v>1.1772</v>
      </c>
    </row>
    <row r="63" spans="16:20" ht="15" thickTop="1" x14ac:dyDescent="0.3"/>
  </sheetData>
  <mergeCells count="20">
    <mergeCell ref="P14:T14"/>
    <mergeCell ref="P15:T15"/>
    <mergeCell ref="M5:N5"/>
    <mergeCell ref="B7:D7"/>
    <mergeCell ref="E7:G7"/>
    <mergeCell ref="K5:L5"/>
    <mergeCell ref="P5:T5"/>
    <mergeCell ref="P6:T6"/>
    <mergeCell ref="P56:T56"/>
    <mergeCell ref="W16:AF16"/>
    <mergeCell ref="W18:AF18"/>
    <mergeCell ref="W15:AF15"/>
    <mergeCell ref="W17:AF17"/>
    <mergeCell ref="P37:T37"/>
    <mergeCell ref="P38:T38"/>
    <mergeCell ref="P46:T46"/>
    <mergeCell ref="P47:T47"/>
    <mergeCell ref="P55:T55"/>
    <mergeCell ref="P23:T23"/>
    <mergeCell ref="P24:T2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dimension ref="A1:AU21"/>
  <sheetViews>
    <sheetView topLeftCell="AB1" workbookViewId="0">
      <selection activeCell="AK21" sqref="AK21"/>
    </sheetView>
  </sheetViews>
  <sheetFormatPr defaultColWidth="8.77734375" defaultRowHeight="14.4" x14ac:dyDescent="0.3"/>
  <sheetData>
    <row r="1" spans="1:47" x14ac:dyDescent="0.3">
      <c r="A1" s="1" t="s">
        <v>65</v>
      </c>
    </row>
    <row r="2" spans="1:47" x14ac:dyDescent="0.3">
      <c r="A2" s="1"/>
    </row>
    <row r="3" spans="1:47" x14ac:dyDescent="0.3">
      <c r="A3" s="1" t="s">
        <v>66</v>
      </c>
      <c r="K3" s="1" t="s">
        <v>67</v>
      </c>
      <c r="P3" s="1" t="s">
        <v>68</v>
      </c>
    </row>
    <row r="4" spans="1:47" ht="15" thickBot="1" x14ac:dyDescent="0.35">
      <c r="K4" s="1" t="s">
        <v>69</v>
      </c>
      <c r="AJ4" t="s">
        <v>51</v>
      </c>
    </row>
    <row r="5" spans="1:47" ht="15" thickBot="1" x14ac:dyDescent="0.35">
      <c r="A5" s="64" t="s">
        <v>70</v>
      </c>
      <c r="B5" s="65" t="s">
        <v>71</v>
      </c>
      <c r="C5" s="65" t="s">
        <v>72</v>
      </c>
      <c r="D5" s="66" t="s">
        <v>73</v>
      </c>
      <c r="F5" s="71" t="s">
        <v>70</v>
      </c>
      <c r="G5" s="72" t="s">
        <v>71</v>
      </c>
      <c r="H5" s="72" t="s">
        <v>72</v>
      </c>
      <c r="I5" s="73" t="s">
        <v>73</v>
      </c>
      <c r="K5" s="78" t="s">
        <v>70</v>
      </c>
      <c r="L5" s="79" t="s">
        <v>71</v>
      </c>
      <c r="M5" s="79" t="s">
        <v>72</v>
      </c>
      <c r="N5" s="80" t="s">
        <v>73</v>
      </c>
      <c r="P5" s="154" t="s">
        <v>74</v>
      </c>
      <c r="Q5" s="155"/>
      <c r="R5" s="155"/>
      <c r="S5" s="156"/>
      <c r="U5" s="154" t="s">
        <v>75</v>
      </c>
      <c r="V5" s="155"/>
      <c r="W5" s="155"/>
      <c r="X5" s="156"/>
      <c r="Z5" s="154" t="s">
        <v>76</v>
      </c>
      <c r="AA5" s="155"/>
      <c r="AB5" s="155"/>
      <c r="AC5" s="156"/>
      <c r="AE5" s="154" t="s">
        <v>77</v>
      </c>
      <c r="AF5" s="155"/>
      <c r="AG5" s="155"/>
      <c r="AH5" s="156"/>
      <c r="AJ5" s="78">
        <v>1</v>
      </c>
      <c r="AK5" s="160" t="s">
        <v>78</v>
      </c>
      <c r="AL5" s="127"/>
      <c r="AM5" s="127"/>
      <c r="AN5" s="127"/>
      <c r="AO5" s="127"/>
      <c r="AP5" s="127"/>
      <c r="AQ5" s="127"/>
      <c r="AR5" s="127"/>
      <c r="AS5" s="127"/>
      <c r="AT5" s="127"/>
      <c r="AU5" s="128"/>
    </row>
    <row r="6" spans="1:47" ht="15" thickBot="1" x14ac:dyDescent="0.35">
      <c r="A6" s="67" t="s">
        <v>45</v>
      </c>
      <c r="B6" s="68" t="s">
        <v>45</v>
      </c>
      <c r="C6" s="68"/>
      <c r="D6" s="69" t="s">
        <v>79</v>
      </c>
      <c r="F6" s="74" t="s">
        <v>45</v>
      </c>
      <c r="G6" s="75" t="s">
        <v>45</v>
      </c>
      <c r="H6" s="75"/>
      <c r="I6" s="76" t="s">
        <v>79</v>
      </c>
      <c r="K6" s="57" t="s">
        <v>45</v>
      </c>
      <c r="L6" s="81" t="s">
        <v>45</v>
      </c>
      <c r="M6" s="81"/>
      <c r="N6" s="82" t="s">
        <v>79</v>
      </c>
      <c r="P6" s="49" t="s">
        <v>70</v>
      </c>
      <c r="Q6" s="50" t="s">
        <v>71</v>
      </c>
      <c r="R6" s="50" t="s">
        <v>72</v>
      </c>
      <c r="S6" s="51" t="s">
        <v>73</v>
      </c>
      <c r="U6" s="49" t="s">
        <v>70</v>
      </c>
      <c r="V6" s="50" t="s">
        <v>71</v>
      </c>
      <c r="W6" s="50" t="s">
        <v>72</v>
      </c>
      <c r="X6" s="51" t="s">
        <v>73</v>
      </c>
      <c r="Z6" s="49" t="s">
        <v>70</v>
      </c>
      <c r="AA6" s="50" t="s">
        <v>71</v>
      </c>
      <c r="AB6" s="50" t="s">
        <v>72</v>
      </c>
      <c r="AC6" s="51" t="s">
        <v>73</v>
      </c>
      <c r="AE6" s="49" t="s">
        <v>70</v>
      </c>
      <c r="AF6" s="50" t="s">
        <v>71</v>
      </c>
      <c r="AG6" s="50" t="s">
        <v>72</v>
      </c>
      <c r="AH6" s="51" t="s">
        <v>73</v>
      </c>
      <c r="AJ6" s="56" t="s">
        <v>53</v>
      </c>
      <c r="AK6" s="161" t="s">
        <v>101</v>
      </c>
      <c r="AL6" s="162"/>
      <c r="AM6" s="162"/>
      <c r="AN6" s="162"/>
      <c r="AO6" s="162"/>
      <c r="AP6" s="162"/>
      <c r="AQ6" s="162"/>
      <c r="AR6" s="162"/>
      <c r="AS6" s="162"/>
      <c r="AT6" s="162"/>
      <c r="AU6" s="163"/>
    </row>
    <row r="7" spans="1:47" ht="15" thickBot="1" x14ac:dyDescent="0.35">
      <c r="A7" s="64">
        <v>50</v>
      </c>
      <c r="B7" s="108">
        <v>40</v>
      </c>
      <c r="C7" s="108">
        <f>A7/B7</f>
        <v>1.25</v>
      </c>
      <c r="D7" s="109">
        <f>C7*100</f>
        <v>125</v>
      </c>
      <c r="F7" s="71">
        <v>50</v>
      </c>
      <c r="G7" s="108">
        <v>30</v>
      </c>
      <c r="H7" s="108">
        <f>F7/G7</f>
        <v>1.6666666666666667</v>
      </c>
      <c r="I7" s="109">
        <f>H7*100</f>
        <v>166.66666666666669</v>
      </c>
      <c r="K7" s="78">
        <v>50</v>
      </c>
      <c r="L7" s="108">
        <v>50</v>
      </c>
      <c r="M7" s="108">
        <f>K7/L7</f>
        <v>1</v>
      </c>
      <c r="N7" s="109">
        <f>M7*100</f>
        <v>100</v>
      </c>
      <c r="P7" s="53" t="s">
        <v>45</v>
      </c>
      <c r="Q7" s="54" t="s">
        <v>45</v>
      </c>
      <c r="R7" s="54"/>
      <c r="S7" s="55" t="s">
        <v>79</v>
      </c>
      <c r="U7" s="53" t="s">
        <v>45</v>
      </c>
      <c r="V7" s="54" t="s">
        <v>45</v>
      </c>
      <c r="W7" s="54"/>
      <c r="X7" s="55" t="s">
        <v>79</v>
      </c>
      <c r="Z7" s="53" t="s">
        <v>45</v>
      </c>
      <c r="AA7" s="54" t="s">
        <v>45</v>
      </c>
      <c r="AB7" s="54"/>
      <c r="AC7" s="55" t="s">
        <v>79</v>
      </c>
      <c r="AE7" s="53" t="s">
        <v>45</v>
      </c>
      <c r="AF7" s="54" t="s">
        <v>45</v>
      </c>
      <c r="AG7" s="54"/>
      <c r="AH7" s="55" t="s">
        <v>79</v>
      </c>
      <c r="AJ7" s="56">
        <v>2</v>
      </c>
      <c r="AK7" s="164" t="s">
        <v>80</v>
      </c>
      <c r="AL7" s="130"/>
      <c r="AM7" s="130"/>
      <c r="AN7" s="130"/>
      <c r="AO7" s="130"/>
      <c r="AP7" s="130"/>
      <c r="AQ7" s="130"/>
      <c r="AR7" s="130"/>
      <c r="AS7" s="130"/>
      <c r="AT7" s="130"/>
      <c r="AU7" s="131"/>
    </row>
    <row r="8" spans="1:47" ht="15" thickBot="1" x14ac:dyDescent="0.35">
      <c r="A8" s="70">
        <v>100</v>
      </c>
      <c r="B8" s="85">
        <v>90</v>
      </c>
      <c r="C8" s="108">
        <f>A8/B8</f>
        <v>1.1111111111111112</v>
      </c>
      <c r="D8" s="109">
        <f t="shared" ref="D8:D16" si="0">C8*100</f>
        <v>111.11111111111111</v>
      </c>
      <c r="F8" s="77">
        <v>100</v>
      </c>
      <c r="G8" s="85">
        <v>40</v>
      </c>
      <c r="H8" s="108">
        <f t="shared" ref="H8:H16" si="1">F8/G8</f>
        <v>2.5</v>
      </c>
      <c r="I8" s="109">
        <f t="shared" ref="I8:I16" si="2">H8*100</f>
        <v>250</v>
      </c>
      <c r="K8" s="56">
        <v>100</v>
      </c>
      <c r="L8" s="85">
        <v>60</v>
      </c>
      <c r="M8" s="108">
        <f t="shared" ref="M8:M16" si="3">K8/L8</f>
        <v>1.6666666666666667</v>
      </c>
      <c r="N8" s="109">
        <f t="shared" ref="N8:N16" si="4">M8*100</f>
        <v>166.66666666666669</v>
      </c>
      <c r="P8" s="49">
        <v>50</v>
      </c>
      <c r="Q8" s="108">
        <v>63</v>
      </c>
      <c r="R8" s="108">
        <f>P8/Q8</f>
        <v>0.79365079365079361</v>
      </c>
      <c r="S8" s="109">
        <f>R8*100</f>
        <v>79.365079365079367</v>
      </c>
      <c r="U8" s="49">
        <v>50</v>
      </c>
      <c r="V8" s="108">
        <v>70</v>
      </c>
      <c r="W8" s="108">
        <f>U8/V8</f>
        <v>0.7142857142857143</v>
      </c>
      <c r="X8" s="109">
        <f>W8*100</f>
        <v>71.428571428571431</v>
      </c>
      <c r="Z8" s="49">
        <v>50</v>
      </c>
      <c r="AA8" s="108">
        <v>90</v>
      </c>
      <c r="AB8" s="108">
        <f>Z8/AA8</f>
        <v>0.55555555555555558</v>
      </c>
      <c r="AC8" s="109">
        <f>AB8*100</f>
        <v>55.555555555555557</v>
      </c>
      <c r="AE8" s="49">
        <v>50</v>
      </c>
      <c r="AF8" s="108">
        <v>50</v>
      </c>
      <c r="AG8" s="108">
        <f>AE8/AF8</f>
        <v>1</v>
      </c>
      <c r="AH8" s="109">
        <f>AG8*100</f>
        <v>100</v>
      </c>
      <c r="AJ8" s="56" t="s">
        <v>53</v>
      </c>
      <c r="AK8" s="161" t="s">
        <v>102</v>
      </c>
      <c r="AL8" s="162"/>
      <c r="AM8" s="162"/>
      <c r="AN8" s="162"/>
      <c r="AO8" s="162"/>
      <c r="AP8" s="162"/>
      <c r="AQ8" s="162"/>
      <c r="AR8" s="162"/>
      <c r="AS8" s="162"/>
      <c r="AT8" s="162"/>
      <c r="AU8" s="163"/>
    </row>
    <row r="9" spans="1:47" ht="15" thickBot="1" x14ac:dyDescent="0.35">
      <c r="A9" s="70">
        <v>150</v>
      </c>
      <c r="B9" s="85">
        <v>100</v>
      </c>
      <c r="C9" s="108">
        <f t="shared" ref="C9:C16" si="5">A9/B9</f>
        <v>1.5</v>
      </c>
      <c r="D9" s="109">
        <f t="shared" si="0"/>
        <v>150</v>
      </c>
      <c r="F9" s="77">
        <v>150</v>
      </c>
      <c r="G9" s="85">
        <v>48</v>
      </c>
      <c r="H9" s="108">
        <f t="shared" si="1"/>
        <v>3.125</v>
      </c>
      <c r="I9" s="109">
        <f t="shared" si="2"/>
        <v>312.5</v>
      </c>
      <c r="K9" s="56">
        <v>150</v>
      </c>
      <c r="L9" s="85">
        <v>80</v>
      </c>
      <c r="M9" s="108">
        <f t="shared" si="3"/>
        <v>1.875</v>
      </c>
      <c r="N9" s="109">
        <f t="shared" si="4"/>
        <v>187.5</v>
      </c>
      <c r="P9" s="52">
        <v>100</v>
      </c>
      <c r="Q9" s="85">
        <v>120</v>
      </c>
      <c r="R9" s="108">
        <f t="shared" ref="R9:R17" si="6">P9/Q9</f>
        <v>0.83333333333333337</v>
      </c>
      <c r="S9" s="109">
        <f t="shared" ref="S9:S17" si="7">R9*100</f>
        <v>83.333333333333343</v>
      </c>
      <c r="U9" s="52">
        <v>100</v>
      </c>
      <c r="V9" s="85">
        <v>120</v>
      </c>
      <c r="W9" s="108">
        <f t="shared" ref="W9:W17" si="8">U9/V9</f>
        <v>0.83333333333333337</v>
      </c>
      <c r="X9" s="109">
        <f t="shared" ref="X9:X17" si="9">W9*100</f>
        <v>83.333333333333343</v>
      </c>
      <c r="Z9" s="52">
        <v>100</v>
      </c>
      <c r="AA9" s="85">
        <v>130</v>
      </c>
      <c r="AB9" s="108">
        <f t="shared" ref="AB9:AB17" si="10">Z9/AA9</f>
        <v>0.76923076923076927</v>
      </c>
      <c r="AC9" s="109">
        <f t="shared" ref="AC9:AC17" si="11">AB9*100</f>
        <v>76.923076923076934</v>
      </c>
      <c r="AE9" s="52">
        <v>100</v>
      </c>
      <c r="AF9" s="85">
        <v>100</v>
      </c>
      <c r="AG9" s="108">
        <f t="shared" ref="AG9:AG17" si="12">AE9/AF9</f>
        <v>1</v>
      </c>
      <c r="AH9" s="109">
        <f t="shared" ref="AH9:AH17" si="13">AG9*100</f>
        <v>100</v>
      </c>
      <c r="AJ9" s="56">
        <v>3</v>
      </c>
      <c r="AK9" s="164" t="s">
        <v>81</v>
      </c>
      <c r="AL9" s="130"/>
      <c r="AM9" s="130"/>
      <c r="AN9" s="130"/>
      <c r="AO9" s="130"/>
      <c r="AP9" s="130"/>
      <c r="AQ9" s="130"/>
      <c r="AR9" s="130"/>
      <c r="AS9" s="130"/>
      <c r="AT9" s="130"/>
      <c r="AU9" s="131"/>
    </row>
    <row r="10" spans="1:47" ht="15" thickBot="1" x14ac:dyDescent="0.35">
      <c r="A10" s="70">
        <v>200</v>
      </c>
      <c r="B10" s="85">
        <v>130</v>
      </c>
      <c r="C10" s="108">
        <f t="shared" si="5"/>
        <v>1.5384615384615385</v>
      </c>
      <c r="D10" s="109">
        <f t="shared" si="0"/>
        <v>153.84615384615387</v>
      </c>
      <c r="F10" s="77">
        <v>200</v>
      </c>
      <c r="G10" s="85">
        <v>62</v>
      </c>
      <c r="H10" s="108">
        <f t="shared" si="1"/>
        <v>3.225806451612903</v>
      </c>
      <c r="I10" s="109">
        <f t="shared" si="2"/>
        <v>322.58064516129031</v>
      </c>
      <c r="K10" s="56">
        <v>200</v>
      </c>
      <c r="L10" s="85">
        <v>100</v>
      </c>
      <c r="M10" s="108">
        <f t="shared" si="3"/>
        <v>2</v>
      </c>
      <c r="N10" s="109">
        <f t="shared" si="4"/>
        <v>200</v>
      </c>
      <c r="P10" s="52">
        <v>150</v>
      </c>
      <c r="Q10" s="85">
        <v>178</v>
      </c>
      <c r="R10" s="108">
        <f t="shared" si="6"/>
        <v>0.84269662921348309</v>
      </c>
      <c r="S10" s="109">
        <f t="shared" si="7"/>
        <v>84.269662921348313</v>
      </c>
      <c r="U10" s="52">
        <v>150</v>
      </c>
      <c r="V10" s="85">
        <v>170</v>
      </c>
      <c r="W10" s="108">
        <f t="shared" si="8"/>
        <v>0.88235294117647056</v>
      </c>
      <c r="X10" s="109">
        <f t="shared" si="9"/>
        <v>88.235294117647058</v>
      </c>
      <c r="Z10" s="52">
        <v>150</v>
      </c>
      <c r="AA10" s="85">
        <v>190</v>
      </c>
      <c r="AB10" s="108">
        <f t="shared" si="10"/>
        <v>0.78947368421052633</v>
      </c>
      <c r="AC10" s="109">
        <f t="shared" si="11"/>
        <v>78.94736842105263</v>
      </c>
      <c r="AE10" s="52">
        <v>150</v>
      </c>
      <c r="AF10" s="85">
        <v>150</v>
      </c>
      <c r="AG10" s="108">
        <f t="shared" si="12"/>
        <v>1</v>
      </c>
      <c r="AH10" s="109">
        <f t="shared" si="13"/>
        <v>100</v>
      </c>
      <c r="AJ10" s="57" t="s">
        <v>53</v>
      </c>
      <c r="AK10" s="165" t="s">
        <v>103</v>
      </c>
      <c r="AL10" s="166"/>
      <c r="AM10" s="166"/>
      <c r="AN10" s="166"/>
      <c r="AO10" s="166"/>
      <c r="AP10" s="166"/>
      <c r="AQ10" s="166"/>
      <c r="AR10" s="166"/>
      <c r="AS10" s="166"/>
      <c r="AT10" s="166"/>
      <c r="AU10" s="167"/>
    </row>
    <row r="11" spans="1:47" ht="15" thickBot="1" x14ac:dyDescent="0.35">
      <c r="A11" s="70">
        <v>250</v>
      </c>
      <c r="B11" s="85">
        <v>140</v>
      </c>
      <c r="C11" s="108">
        <f t="shared" si="5"/>
        <v>1.7857142857142858</v>
      </c>
      <c r="D11" s="109">
        <f t="shared" si="0"/>
        <v>178.57142857142858</v>
      </c>
      <c r="F11" s="77">
        <v>250</v>
      </c>
      <c r="G11" s="85">
        <v>80</v>
      </c>
      <c r="H11" s="108">
        <f t="shared" si="1"/>
        <v>3.125</v>
      </c>
      <c r="I11" s="109">
        <f t="shared" si="2"/>
        <v>312.5</v>
      </c>
      <c r="K11" s="56">
        <v>250</v>
      </c>
      <c r="L11" s="85">
        <v>120</v>
      </c>
      <c r="M11" s="108">
        <f t="shared" si="3"/>
        <v>2.0833333333333335</v>
      </c>
      <c r="N11" s="109">
        <f t="shared" si="4"/>
        <v>208.33333333333334</v>
      </c>
      <c r="P11" s="52">
        <v>200</v>
      </c>
      <c r="Q11" s="85">
        <v>232</v>
      </c>
      <c r="R11" s="108">
        <f t="shared" si="6"/>
        <v>0.86206896551724133</v>
      </c>
      <c r="S11" s="109">
        <f t="shared" si="7"/>
        <v>86.206896551724128</v>
      </c>
      <c r="U11" s="52">
        <v>200</v>
      </c>
      <c r="V11" s="85">
        <v>230</v>
      </c>
      <c r="W11" s="108">
        <f t="shared" si="8"/>
        <v>0.86956521739130432</v>
      </c>
      <c r="X11" s="109">
        <f t="shared" si="9"/>
        <v>86.956521739130437</v>
      </c>
      <c r="Z11" s="52">
        <v>200</v>
      </c>
      <c r="AA11" s="85">
        <v>230</v>
      </c>
      <c r="AB11" s="108">
        <f t="shared" si="10"/>
        <v>0.86956521739130432</v>
      </c>
      <c r="AC11" s="109">
        <f t="shared" si="11"/>
        <v>86.956521739130437</v>
      </c>
      <c r="AE11" s="52">
        <v>200</v>
      </c>
      <c r="AF11" s="85">
        <v>210</v>
      </c>
      <c r="AG11" s="108">
        <f t="shared" si="12"/>
        <v>0.95238095238095233</v>
      </c>
      <c r="AH11" s="109">
        <f t="shared" si="13"/>
        <v>95.238095238095227</v>
      </c>
    </row>
    <row r="12" spans="1:47" ht="15" thickBot="1" x14ac:dyDescent="0.35">
      <c r="A12" s="70">
        <v>300</v>
      </c>
      <c r="B12" s="85">
        <v>170</v>
      </c>
      <c r="C12" s="108">
        <f t="shared" si="5"/>
        <v>1.7647058823529411</v>
      </c>
      <c r="D12" s="109">
        <f t="shared" si="0"/>
        <v>176.47058823529412</v>
      </c>
      <c r="F12" s="77">
        <v>300</v>
      </c>
      <c r="G12" s="85">
        <v>90</v>
      </c>
      <c r="H12" s="108">
        <f t="shared" si="1"/>
        <v>3.3333333333333335</v>
      </c>
      <c r="I12" s="109">
        <f t="shared" si="2"/>
        <v>333.33333333333337</v>
      </c>
      <c r="K12" s="56">
        <v>300</v>
      </c>
      <c r="L12" s="85">
        <v>130</v>
      </c>
      <c r="M12" s="108">
        <f t="shared" si="3"/>
        <v>2.3076923076923075</v>
      </c>
      <c r="N12" s="109">
        <f t="shared" si="4"/>
        <v>230.76923076923075</v>
      </c>
      <c r="P12" s="52">
        <v>250</v>
      </c>
      <c r="Q12" s="85">
        <v>290</v>
      </c>
      <c r="R12" s="108">
        <f t="shared" si="6"/>
        <v>0.86206896551724133</v>
      </c>
      <c r="S12" s="109">
        <f t="shared" si="7"/>
        <v>86.206896551724128</v>
      </c>
      <c r="U12" s="52">
        <v>250</v>
      </c>
      <c r="V12" s="85">
        <v>290</v>
      </c>
      <c r="W12" s="108">
        <f t="shared" si="8"/>
        <v>0.86206896551724133</v>
      </c>
      <c r="X12" s="109">
        <f t="shared" si="9"/>
        <v>86.206896551724128</v>
      </c>
      <c r="Z12" s="52">
        <v>250</v>
      </c>
      <c r="AA12" s="85">
        <v>300</v>
      </c>
      <c r="AB12" s="108">
        <f t="shared" si="10"/>
        <v>0.83333333333333337</v>
      </c>
      <c r="AC12" s="109">
        <f t="shared" si="11"/>
        <v>83.333333333333343</v>
      </c>
      <c r="AE12" s="52">
        <v>250</v>
      </c>
      <c r="AF12" s="85">
        <v>270</v>
      </c>
      <c r="AG12" s="108">
        <f t="shared" si="12"/>
        <v>0.92592592592592593</v>
      </c>
      <c r="AH12" s="109">
        <f t="shared" si="13"/>
        <v>92.592592592592595</v>
      </c>
    </row>
    <row r="13" spans="1:47" ht="15" thickBot="1" x14ac:dyDescent="0.35">
      <c r="A13" s="70">
        <v>350</v>
      </c>
      <c r="B13" s="85">
        <v>190</v>
      </c>
      <c r="C13" s="108">
        <f t="shared" si="5"/>
        <v>1.8421052631578947</v>
      </c>
      <c r="D13" s="109">
        <f t="shared" si="0"/>
        <v>184.21052631578948</v>
      </c>
      <c r="F13" s="77">
        <v>350</v>
      </c>
      <c r="G13" s="85">
        <v>110</v>
      </c>
      <c r="H13" s="108">
        <f t="shared" si="1"/>
        <v>3.1818181818181817</v>
      </c>
      <c r="I13" s="109">
        <f t="shared" si="2"/>
        <v>318.18181818181819</v>
      </c>
      <c r="K13" s="56">
        <v>350</v>
      </c>
      <c r="L13" s="85">
        <v>136</v>
      </c>
      <c r="M13" s="108">
        <f t="shared" si="3"/>
        <v>2.5735294117647061</v>
      </c>
      <c r="N13" s="109">
        <f t="shared" si="4"/>
        <v>257.35294117647061</v>
      </c>
      <c r="P13" s="52">
        <v>300</v>
      </c>
      <c r="Q13" s="85">
        <v>343</v>
      </c>
      <c r="R13" s="108">
        <f t="shared" si="6"/>
        <v>0.87463556851311952</v>
      </c>
      <c r="S13" s="109">
        <f t="shared" si="7"/>
        <v>87.463556851311949</v>
      </c>
      <c r="U13" s="52">
        <v>300</v>
      </c>
      <c r="V13" s="85">
        <v>340</v>
      </c>
      <c r="W13" s="108">
        <f t="shared" si="8"/>
        <v>0.88235294117647056</v>
      </c>
      <c r="X13" s="109">
        <f t="shared" si="9"/>
        <v>88.235294117647058</v>
      </c>
      <c r="Z13" s="52">
        <v>300</v>
      </c>
      <c r="AA13" s="85">
        <v>350</v>
      </c>
      <c r="AB13" s="108">
        <f t="shared" si="10"/>
        <v>0.8571428571428571</v>
      </c>
      <c r="AC13" s="109">
        <f t="shared" si="11"/>
        <v>85.714285714285708</v>
      </c>
      <c r="AE13" s="52">
        <v>300</v>
      </c>
      <c r="AF13" s="85">
        <v>320</v>
      </c>
      <c r="AG13" s="108">
        <f t="shared" si="12"/>
        <v>0.9375</v>
      </c>
      <c r="AH13" s="109">
        <f t="shared" si="13"/>
        <v>93.75</v>
      </c>
    </row>
    <row r="14" spans="1:47" ht="15" thickBot="1" x14ac:dyDescent="0.35">
      <c r="A14" s="70">
        <v>400</v>
      </c>
      <c r="B14" s="85">
        <v>210</v>
      </c>
      <c r="C14" s="108">
        <f t="shared" si="5"/>
        <v>1.9047619047619047</v>
      </c>
      <c r="D14" s="109">
        <f t="shared" si="0"/>
        <v>190.47619047619045</v>
      </c>
      <c r="F14" s="77">
        <v>400</v>
      </c>
      <c r="G14" s="85">
        <v>120</v>
      </c>
      <c r="H14" s="108">
        <f t="shared" si="1"/>
        <v>3.3333333333333335</v>
      </c>
      <c r="I14" s="109">
        <f t="shared" si="2"/>
        <v>333.33333333333337</v>
      </c>
      <c r="K14" s="56">
        <v>400</v>
      </c>
      <c r="L14" s="85">
        <v>150</v>
      </c>
      <c r="M14" s="108">
        <f t="shared" si="3"/>
        <v>2.6666666666666665</v>
      </c>
      <c r="N14" s="109">
        <f t="shared" si="4"/>
        <v>266.66666666666663</v>
      </c>
      <c r="P14" s="52">
        <v>350</v>
      </c>
      <c r="Q14" s="85">
        <v>400</v>
      </c>
      <c r="R14" s="108">
        <f t="shared" si="6"/>
        <v>0.875</v>
      </c>
      <c r="S14" s="109">
        <f t="shared" si="7"/>
        <v>87.5</v>
      </c>
      <c r="U14" s="52">
        <v>350</v>
      </c>
      <c r="V14" s="85">
        <v>400</v>
      </c>
      <c r="W14" s="108">
        <f t="shared" si="8"/>
        <v>0.875</v>
      </c>
      <c r="X14" s="109">
        <f t="shared" si="9"/>
        <v>87.5</v>
      </c>
      <c r="Z14" s="52">
        <v>350</v>
      </c>
      <c r="AA14" s="85">
        <v>400</v>
      </c>
      <c r="AB14" s="108">
        <f t="shared" si="10"/>
        <v>0.875</v>
      </c>
      <c r="AC14" s="109">
        <f t="shared" si="11"/>
        <v>87.5</v>
      </c>
      <c r="AE14" s="52">
        <v>350</v>
      </c>
      <c r="AF14" s="85">
        <v>370</v>
      </c>
      <c r="AG14" s="108">
        <f t="shared" si="12"/>
        <v>0.94594594594594594</v>
      </c>
      <c r="AH14" s="109">
        <f t="shared" si="13"/>
        <v>94.594594594594597</v>
      </c>
    </row>
    <row r="15" spans="1:47" ht="15" thickBot="1" x14ac:dyDescent="0.35">
      <c r="A15" s="70">
        <v>450</v>
      </c>
      <c r="B15" s="85">
        <v>240</v>
      </c>
      <c r="C15" s="108">
        <f t="shared" si="5"/>
        <v>1.875</v>
      </c>
      <c r="D15" s="109">
        <f t="shared" si="0"/>
        <v>187.5</v>
      </c>
      <c r="F15" s="77">
        <v>450</v>
      </c>
      <c r="G15" s="85">
        <v>130</v>
      </c>
      <c r="H15" s="108">
        <f t="shared" si="1"/>
        <v>3.4615384615384617</v>
      </c>
      <c r="I15" s="109">
        <f t="shared" si="2"/>
        <v>346.15384615384619</v>
      </c>
      <c r="K15" s="56">
        <v>450</v>
      </c>
      <c r="L15" s="85">
        <v>170</v>
      </c>
      <c r="M15" s="108">
        <f t="shared" si="3"/>
        <v>2.6470588235294117</v>
      </c>
      <c r="N15" s="109">
        <f t="shared" si="4"/>
        <v>264.70588235294116</v>
      </c>
      <c r="P15" s="52">
        <v>400</v>
      </c>
      <c r="Q15" s="85">
        <v>460</v>
      </c>
      <c r="R15" s="108">
        <f t="shared" si="6"/>
        <v>0.86956521739130432</v>
      </c>
      <c r="S15" s="109">
        <f t="shared" si="7"/>
        <v>86.956521739130437</v>
      </c>
      <c r="U15" s="52">
        <v>400</v>
      </c>
      <c r="V15" s="85">
        <v>450</v>
      </c>
      <c r="W15" s="108">
        <f t="shared" si="8"/>
        <v>0.88888888888888884</v>
      </c>
      <c r="X15" s="109">
        <f t="shared" si="9"/>
        <v>88.888888888888886</v>
      </c>
      <c r="Z15" s="52">
        <v>400</v>
      </c>
      <c r="AA15" s="85">
        <v>450</v>
      </c>
      <c r="AB15" s="108">
        <f t="shared" si="10"/>
        <v>0.88888888888888884</v>
      </c>
      <c r="AC15" s="109">
        <f t="shared" si="11"/>
        <v>88.888888888888886</v>
      </c>
      <c r="AE15" s="52">
        <v>400</v>
      </c>
      <c r="AF15" s="85">
        <v>430</v>
      </c>
      <c r="AG15" s="108">
        <f t="shared" si="12"/>
        <v>0.93023255813953487</v>
      </c>
      <c r="AH15" s="109">
        <f t="shared" si="13"/>
        <v>93.023255813953483</v>
      </c>
    </row>
    <row r="16" spans="1:47" ht="15" thickBot="1" x14ac:dyDescent="0.35">
      <c r="A16" s="67">
        <v>500</v>
      </c>
      <c r="B16" s="86">
        <v>280</v>
      </c>
      <c r="C16" s="108">
        <f t="shared" si="5"/>
        <v>1.7857142857142858</v>
      </c>
      <c r="D16" s="109">
        <f t="shared" si="0"/>
        <v>178.57142857142858</v>
      </c>
      <c r="F16" s="74">
        <v>500</v>
      </c>
      <c r="G16" s="86">
        <v>150</v>
      </c>
      <c r="H16" s="108">
        <f t="shared" si="1"/>
        <v>3.3333333333333335</v>
      </c>
      <c r="I16" s="109">
        <f t="shared" si="2"/>
        <v>333.33333333333337</v>
      </c>
      <c r="K16" s="57">
        <v>500</v>
      </c>
      <c r="L16" s="86">
        <v>180</v>
      </c>
      <c r="M16" s="108">
        <f t="shared" si="3"/>
        <v>2.7777777777777777</v>
      </c>
      <c r="N16" s="109">
        <f t="shared" si="4"/>
        <v>277.77777777777777</v>
      </c>
      <c r="P16" s="52">
        <v>450</v>
      </c>
      <c r="Q16" s="85">
        <v>520</v>
      </c>
      <c r="R16" s="108">
        <f t="shared" si="6"/>
        <v>0.86538461538461542</v>
      </c>
      <c r="S16" s="109">
        <f t="shared" si="7"/>
        <v>86.538461538461547</v>
      </c>
      <c r="U16" s="52">
        <v>450</v>
      </c>
      <c r="V16" s="85">
        <v>510</v>
      </c>
      <c r="W16" s="108">
        <f t="shared" si="8"/>
        <v>0.88235294117647056</v>
      </c>
      <c r="X16" s="109">
        <f t="shared" si="9"/>
        <v>88.235294117647058</v>
      </c>
      <c r="Z16" s="52">
        <v>450</v>
      </c>
      <c r="AA16" s="85">
        <v>500</v>
      </c>
      <c r="AB16" s="108">
        <f t="shared" si="10"/>
        <v>0.9</v>
      </c>
      <c r="AC16" s="109">
        <f t="shared" si="11"/>
        <v>90</v>
      </c>
      <c r="AE16" s="52">
        <v>450</v>
      </c>
      <c r="AF16" s="85">
        <v>470</v>
      </c>
      <c r="AG16" s="108">
        <f t="shared" si="12"/>
        <v>0.95744680851063835</v>
      </c>
      <c r="AH16" s="109">
        <f t="shared" si="13"/>
        <v>95.744680851063833</v>
      </c>
    </row>
    <row r="17" spans="1:34" ht="15" thickBot="1" x14ac:dyDescent="0.35">
      <c r="A17" s="157" t="s">
        <v>82</v>
      </c>
      <c r="B17" s="158"/>
      <c r="C17" s="158"/>
      <c r="D17" s="110"/>
      <c r="F17" s="157" t="s">
        <v>83</v>
      </c>
      <c r="G17" s="158"/>
      <c r="H17" s="158"/>
      <c r="I17" s="110"/>
      <c r="K17" s="157" t="s">
        <v>84</v>
      </c>
      <c r="L17" s="158"/>
      <c r="M17" s="158"/>
      <c r="N17" s="159"/>
      <c r="P17" s="53">
        <v>500</v>
      </c>
      <c r="Q17" s="86">
        <v>575</v>
      </c>
      <c r="R17" s="108">
        <f t="shared" si="6"/>
        <v>0.86956521739130432</v>
      </c>
      <c r="S17" s="109">
        <f t="shared" si="7"/>
        <v>86.956521739130437</v>
      </c>
      <c r="U17" s="53">
        <v>500</v>
      </c>
      <c r="V17" s="86">
        <v>547</v>
      </c>
      <c r="W17" s="108">
        <f t="shared" si="8"/>
        <v>0.91407678244972579</v>
      </c>
      <c r="X17" s="109">
        <f t="shared" si="9"/>
        <v>91.407678244972573</v>
      </c>
      <c r="Z17" s="53">
        <v>500</v>
      </c>
      <c r="AA17" s="86">
        <v>550</v>
      </c>
      <c r="AB17" s="108">
        <f t="shared" si="10"/>
        <v>0.90909090909090906</v>
      </c>
      <c r="AC17" s="109">
        <f t="shared" si="11"/>
        <v>90.909090909090907</v>
      </c>
      <c r="AE17" s="53">
        <v>500</v>
      </c>
      <c r="AF17" s="86">
        <v>510</v>
      </c>
      <c r="AG17" s="108">
        <f t="shared" si="12"/>
        <v>0.98039215686274506</v>
      </c>
      <c r="AH17" s="109">
        <f t="shared" si="13"/>
        <v>98.039215686274503</v>
      </c>
    </row>
    <row r="18" spans="1:34" ht="15" thickBot="1" x14ac:dyDescent="0.35">
      <c r="P18" s="157" t="s">
        <v>85</v>
      </c>
      <c r="Q18" s="158"/>
      <c r="R18" s="158"/>
      <c r="S18" s="159"/>
      <c r="U18" s="157" t="s">
        <v>85</v>
      </c>
      <c r="V18" s="158"/>
      <c r="W18" s="158"/>
      <c r="X18" s="159"/>
      <c r="Z18" s="157" t="s">
        <v>85</v>
      </c>
      <c r="AA18" s="158"/>
      <c r="AB18" s="158"/>
      <c r="AC18" s="159"/>
      <c r="AE18" s="157" t="s">
        <v>85</v>
      </c>
      <c r="AF18" s="158"/>
      <c r="AG18" s="158"/>
      <c r="AH18" s="159"/>
    </row>
    <row r="19" spans="1:34" x14ac:dyDescent="0.3">
      <c r="A19" s="1" t="s">
        <v>63</v>
      </c>
      <c r="F19" s="1" t="s">
        <v>63</v>
      </c>
      <c r="K19" s="1" t="s">
        <v>63</v>
      </c>
    </row>
    <row r="20" spans="1:34" x14ac:dyDescent="0.3">
      <c r="A20" s="1" t="s">
        <v>64</v>
      </c>
      <c r="F20" s="1" t="s">
        <v>64</v>
      </c>
      <c r="K20" s="1" t="s">
        <v>64</v>
      </c>
      <c r="P20" s="1" t="s">
        <v>63</v>
      </c>
    </row>
    <row r="21" spans="1:34" x14ac:dyDescent="0.3">
      <c r="P21" s="1" t="s">
        <v>64</v>
      </c>
    </row>
  </sheetData>
  <mergeCells count="17">
    <mergeCell ref="U5:X5"/>
    <mergeCell ref="U18:X18"/>
    <mergeCell ref="A17:C17"/>
    <mergeCell ref="F17:H17"/>
    <mergeCell ref="K17:N17"/>
    <mergeCell ref="P18:S18"/>
    <mergeCell ref="P5:S5"/>
    <mergeCell ref="Z5:AC5"/>
    <mergeCell ref="Z18:AC18"/>
    <mergeCell ref="AE5:AH5"/>
    <mergeCell ref="AE18:AH18"/>
    <mergeCell ref="AK5:AU5"/>
    <mergeCell ref="AK6:AU6"/>
    <mergeCell ref="AK7:AU7"/>
    <mergeCell ref="AK8:AU8"/>
    <mergeCell ref="AK9:AU9"/>
    <mergeCell ref="AK10:AU1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26485-9DA4-4A72-B8D8-319BAE76D4A8}">
  <dimension ref="A1:O15"/>
  <sheetViews>
    <sheetView workbookViewId="0">
      <selection activeCell="A29" sqref="A29"/>
    </sheetView>
  </sheetViews>
  <sheetFormatPr defaultColWidth="8.77734375" defaultRowHeight="14.4" x14ac:dyDescent="0.3"/>
  <cols>
    <col min="4" max="4" width="15.109375" bestFit="1" customWidth="1"/>
    <col min="5" max="5" width="13.44140625" bestFit="1" customWidth="1"/>
    <col min="6" max="6" width="14.77734375" bestFit="1" customWidth="1"/>
  </cols>
  <sheetData>
    <row r="1" spans="1:15" x14ac:dyDescent="0.3">
      <c r="A1" s="1" t="s">
        <v>86</v>
      </c>
    </row>
    <row r="2" spans="1:15" ht="15" thickBot="1" x14ac:dyDescent="0.35"/>
    <row r="3" spans="1:15" ht="37.5" customHeight="1" thickTop="1" thickBot="1" x14ac:dyDescent="0.35">
      <c r="A3" s="114" t="s">
        <v>87</v>
      </c>
      <c r="B3" s="84" t="s">
        <v>88</v>
      </c>
      <c r="C3" s="115" t="s">
        <v>89</v>
      </c>
      <c r="D3" s="84" t="s">
        <v>90</v>
      </c>
      <c r="E3" s="84" t="s">
        <v>91</v>
      </c>
      <c r="F3" s="84" t="s">
        <v>92</v>
      </c>
      <c r="G3" s="84" t="s">
        <v>93</v>
      </c>
      <c r="I3" s="83" t="s">
        <v>94</v>
      </c>
      <c r="J3" s="83" t="s">
        <v>88</v>
      </c>
      <c r="K3" s="117" t="s">
        <v>89</v>
      </c>
      <c r="L3" s="83" t="s">
        <v>90</v>
      </c>
      <c r="M3" s="83" t="s">
        <v>91</v>
      </c>
      <c r="N3" s="83" t="s">
        <v>92</v>
      </c>
      <c r="O3" s="83" t="s">
        <v>93</v>
      </c>
    </row>
    <row r="4" spans="1:15" ht="15.6" thickTop="1" thickBot="1" x14ac:dyDescent="0.35">
      <c r="B4" s="84" t="s">
        <v>95</v>
      </c>
      <c r="C4" s="84"/>
      <c r="D4" s="84" t="s">
        <v>96</v>
      </c>
      <c r="E4" s="84" t="s">
        <v>96</v>
      </c>
      <c r="F4" s="84" t="s">
        <v>96</v>
      </c>
      <c r="G4" s="84"/>
      <c r="J4" s="83" t="s">
        <v>95</v>
      </c>
      <c r="K4" s="83"/>
      <c r="L4" s="83" t="s">
        <v>96</v>
      </c>
      <c r="M4" s="83" t="s">
        <v>96</v>
      </c>
      <c r="N4" s="83" t="s">
        <v>96</v>
      </c>
      <c r="O4" s="83"/>
    </row>
    <row r="5" spans="1:15" ht="15.6" thickTop="1" thickBot="1" x14ac:dyDescent="0.35">
      <c r="B5" s="116">
        <v>0.5</v>
      </c>
      <c r="C5" s="111">
        <f>SQRT(B5)</f>
        <v>0.70710678118654757</v>
      </c>
      <c r="D5" s="111">
        <v>70.33</v>
      </c>
      <c r="E5" s="111">
        <f>D5/50</f>
        <v>1.4066000000000001</v>
      </c>
      <c r="F5" s="111">
        <f>2*PI()*SQRT(B5/9.81)</f>
        <v>1.4185033534428875</v>
      </c>
      <c r="G5" s="111">
        <f>(E5/2*PI())^2</f>
        <v>4.8818112088587462</v>
      </c>
      <c r="J5" s="118">
        <v>0.5</v>
      </c>
      <c r="K5" s="111">
        <f>SQRT(J5)</f>
        <v>0.70710678118654757</v>
      </c>
      <c r="L5" s="111">
        <v>70.91</v>
      </c>
      <c r="M5" s="111">
        <f>L5/50</f>
        <v>1.4181999999999999</v>
      </c>
      <c r="N5" s="111">
        <f>2*PI()*SQRT(J5/9.81)</f>
        <v>1.4185033534428875</v>
      </c>
      <c r="O5" s="111">
        <f>(M5/2*PI())^2</f>
        <v>4.962662218544116</v>
      </c>
    </row>
    <row r="6" spans="1:15" ht="15.6" thickTop="1" thickBot="1" x14ac:dyDescent="0.35">
      <c r="B6" s="44">
        <v>0.45</v>
      </c>
      <c r="C6" s="111">
        <f t="shared" ref="C6:C11" si="0">SQRT(B6)</f>
        <v>0.67082039324993692</v>
      </c>
      <c r="D6" s="112">
        <v>66.62</v>
      </c>
      <c r="E6" s="111">
        <f t="shared" ref="E6:E11" si="1">D6/50</f>
        <v>1.3324</v>
      </c>
      <c r="F6" s="111">
        <f t="shared" ref="F6:F11" si="2">2*PI()*SQRT(B6/9.81)</f>
        <v>1.345710439639912</v>
      </c>
      <c r="G6" s="111">
        <f t="shared" ref="G6:G11" si="3">(E6/2*PI())^2</f>
        <v>4.3803519071262178</v>
      </c>
      <c r="J6" s="46">
        <v>0.45</v>
      </c>
      <c r="K6" s="111">
        <f t="shared" ref="K6:K11" si="4">SQRT(J6)</f>
        <v>0.67082039324993692</v>
      </c>
      <c r="L6" s="112">
        <v>65.64</v>
      </c>
      <c r="M6" s="111">
        <f t="shared" ref="M6:M11" si="5">L6/50</f>
        <v>1.3128</v>
      </c>
      <c r="N6" s="111">
        <f t="shared" ref="N6:N11" si="6">2*PI()*SQRT(J6/9.81)</f>
        <v>1.345710439639912</v>
      </c>
      <c r="O6" s="111">
        <f t="shared" ref="O6:O11" si="7">(M6/2*PI())^2</f>
        <v>4.2524272270735857</v>
      </c>
    </row>
    <row r="7" spans="1:15" ht="15.6" thickTop="1" thickBot="1" x14ac:dyDescent="0.35">
      <c r="B7" s="44">
        <v>0.4</v>
      </c>
      <c r="C7" s="111">
        <f t="shared" si="0"/>
        <v>0.63245553203367588</v>
      </c>
      <c r="D7" s="112">
        <v>62.84</v>
      </c>
      <c r="E7" s="111">
        <f t="shared" si="1"/>
        <v>1.2568000000000001</v>
      </c>
      <c r="F7" s="111">
        <f t="shared" si="2"/>
        <v>1.2687479698438826</v>
      </c>
      <c r="G7" s="111">
        <f t="shared" si="3"/>
        <v>3.8973741305070373</v>
      </c>
      <c r="J7" s="46">
        <v>0.4</v>
      </c>
      <c r="K7" s="111">
        <f t="shared" si="4"/>
        <v>0.63245553203367588</v>
      </c>
      <c r="L7" s="112">
        <v>63.92</v>
      </c>
      <c r="M7" s="111">
        <f t="shared" si="5"/>
        <v>1.2784</v>
      </c>
      <c r="N7" s="111">
        <f t="shared" si="6"/>
        <v>1.2687479698438826</v>
      </c>
      <c r="O7" s="111">
        <f t="shared" si="7"/>
        <v>4.0324898043263024</v>
      </c>
    </row>
    <row r="8" spans="1:15" ht="15.6" thickTop="1" thickBot="1" x14ac:dyDescent="0.35">
      <c r="B8" s="44">
        <v>0.35</v>
      </c>
      <c r="C8" s="111">
        <f t="shared" si="0"/>
        <v>0.59160797830996159</v>
      </c>
      <c r="D8" s="112">
        <v>59.2</v>
      </c>
      <c r="E8" s="111">
        <f t="shared" si="1"/>
        <v>1.1840000000000002</v>
      </c>
      <c r="F8" s="111">
        <f t="shared" si="2"/>
        <v>1.1868050533302013</v>
      </c>
      <c r="G8" s="111">
        <f t="shared" si="3"/>
        <v>3.4589410368233815</v>
      </c>
      <c r="J8" s="46">
        <v>0.35</v>
      </c>
      <c r="K8" s="111">
        <f t="shared" si="4"/>
        <v>0.59160797830996159</v>
      </c>
      <c r="L8" s="112">
        <v>59.59</v>
      </c>
      <c r="M8" s="111">
        <f t="shared" si="5"/>
        <v>1.1918</v>
      </c>
      <c r="N8" s="111">
        <f t="shared" si="6"/>
        <v>1.1868050533302013</v>
      </c>
      <c r="O8" s="111">
        <f t="shared" si="7"/>
        <v>3.5046650387887919</v>
      </c>
    </row>
    <row r="9" spans="1:15" ht="15.6" thickTop="1" thickBot="1" x14ac:dyDescent="0.35">
      <c r="B9" s="44">
        <v>0.3</v>
      </c>
      <c r="C9" s="111">
        <f t="shared" si="0"/>
        <v>0.54772255750516607</v>
      </c>
      <c r="D9" s="112">
        <v>55.33</v>
      </c>
      <c r="E9" s="111">
        <f t="shared" si="1"/>
        <v>1.1066</v>
      </c>
      <c r="F9" s="111">
        <f t="shared" si="2"/>
        <v>1.0987679728847353</v>
      </c>
      <c r="G9" s="111">
        <f t="shared" si="3"/>
        <v>3.0214894752974133</v>
      </c>
      <c r="J9" s="46">
        <v>0.3</v>
      </c>
      <c r="K9" s="111">
        <f t="shared" si="4"/>
        <v>0.54772255750516607</v>
      </c>
      <c r="L9" s="112">
        <v>54.38</v>
      </c>
      <c r="M9" s="111">
        <f t="shared" si="5"/>
        <v>1.0876000000000001</v>
      </c>
      <c r="N9" s="111">
        <f t="shared" si="6"/>
        <v>1.0987679728847353</v>
      </c>
      <c r="O9" s="111">
        <f t="shared" si="7"/>
        <v>2.9186240169072799</v>
      </c>
    </row>
    <row r="10" spans="1:15" ht="15.6" thickTop="1" thickBot="1" x14ac:dyDescent="0.35">
      <c r="B10" s="44">
        <v>0.25</v>
      </c>
      <c r="C10" s="111">
        <f t="shared" si="0"/>
        <v>0.5</v>
      </c>
      <c r="D10" s="112">
        <v>50.01</v>
      </c>
      <c r="E10" s="111">
        <f t="shared" si="1"/>
        <v>1.0002</v>
      </c>
      <c r="F10" s="111">
        <f t="shared" si="2"/>
        <v>1.0030333403553238</v>
      </c>
      <c r="G10" s="111">
        <f t="shared" si="3"/>
        <v>2.4683881594084927</v>
      </c>
      <c r="J10" s="46">
        <v>0.25</v>
      </c>
      <c r="K10" s="111">
        <f t="shared" si="4"/>
        <v>0.5</v>
      </c>
      <c r="L10" s="112">
        <v>51.14</v>
      </c>
      <c r="M10" s="111">
        <f t="shared" si="5"/>
        <v>1.0227999999999999</v>
      </c>
      <c r="N10" s="111">
        <f t="shared" si="6"/>
        <v>1.0030333403553238</v>
      </c>
      <c r="O10" s="111">
        <f t="shared" si="7"/>
        <v>2.5811972442327233</v>
      </c>
    </row>
    <row r="11" spans="1:15" ht="15.6" thickTop="1" thickBot="1" x14ac:dyDescent="0.35">
      <c r="B11" s="45">
        <v>0.2</v>
      </c>
      <c r="C11" s="111">
        <f t="shared" si="0"/>
        <v>0.44721359549995793</v>
      </c>
      <c r="D11" s="113">
        <v>45.12</v>
      </c>
      <c r="E11" s="111">
        <f t="shared" si="1"/>
        <v>0.90239999999999998</v>
      </c>
      <c r="F11" s="111">
        <f t="shared" si="2"/>
        <v>0.8971402930932747</v>
      </c>
      <c r="G11" s="111">
        <f t="shared" si="3"/>
        <v>2.009268276204109</v>
      </c>
      <c r="J11" s="47">
        <v>0.2</v>
      </c>
      <c r="K11" s="111">
        <f t="shared" si="4"/>
        <v>0.44721359549995793</v>
      </c>
      <c r="L11" s="113">
        <v>45.76</v>
      </c>
      <c r="M11" s="111">
        <f t="shared" si="5"/>
        <v>0.91520000000000001</v>
      </c>
      <c r="N11" s="111">
        <f t="shared" si="6"/>
        <v>0.8971402930932747</v>
      </c>
      <c r="O11" s="111">
        <f t="shared" si="7"/>
        <v>2.0666730536742528</v>
      </c>
    </row>
    <row r="12" spans="1:15" ht="15" thickTop="1" x14ac:dyDescent="0.3"/>
    <row r="14" spans="1:15" x14ac:dyDescent="0.3">
      <c r="B14" s="1" t="s">
        <v>97</v>
      </c>
      <c r="C14" s="1"/>
      <c r="D14" s="1"/>
    </row>
    <row r="15" spans="1:15" x14ac:dyDescent="0.3">
      <c r="B15" s="1" t="s">
        <v>98</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0C4E9246EAD664A9A522726E403CA17" ma:contentTypeVersion="8" ma:contentTypeDescription="Create a new document." ma:contentTypeScope="" ma:versionID="9d087dce77300ca28177e64cf6b077b8">
  <xsd:schema xmlns:xsd="http://www.w3.org/2001/XMLSchema" xmlns:xs="http://www.w3.org/2001/XMLSchema" xmlns:p="http://schemas.microsoft.com/office/2006/metadata/properties" xmlns:ns3="b4f9f7ee-5770-4a14-8925-17f3d16e50b7" targetNamespace="http://schemas.microsoft.com/office/2006/metadata/properties" ma:root="true" ma:fieldsID="5e9e1ab5468bcc6abce52ce80bfe8745" ns3:_="">
    <xsd:import namespace="b4f9f7ee-5770-4a14-8925-17f3d16e50b7"/>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GenerationTime" minOccurs="0"/>
                <xsd:element ref="ns3:MediaServiceEventHashCode"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f9f7ee-5770-4a14-8925-17f3d16e50b7"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56056DC-4400-483D-A6F5-F9E9E18E79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f9f7ee-5770-4a14-8925-17f3d16e50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EA09BA-852E-4B73-969D-423207FB4191}">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45A07109-93EF-450D-B102-57E66D92584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Friction</vt:lpstr>
      <vt:lpstr>Rotational Friction</vt:lpstr>
      <vt:lpstr>Simple Harmonic Motion</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Jack Flannagan (2502520)</cp:lastModifiedBy>
  <cp:revision/>
  <dcterms:created xsi:type="dcterms:W3CDTF">2025-06-27T08:03:11Z</dcterms:created>
  <dcterms:modified xsi:type="dcterms:W3CDTF">2025-12-07T19:31:13Z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0x01010060C4E9246EAD664A9A522726E403CA17</vt:lpwstr>
  </property>
  <property fmtid="{D5CDD505-2E9C-101B-9397-08002B2CF9AE}" pid="3" name="MediaServiceImageTags">
    <vt:lpwstr/>
  </property>
</Properties>
</file>