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.docs.live.net/d63d56fd45fd4b97/Documents/Year 1/Vehicle and motorsport tech/Semester 2- Powetrain/"/>
    </mc:Choice>
  </mc:AlternateContent>
  <xr:revisionPtr revIDLastSave="696" documentId="8_{52D38883-A626-4C03-BB4C-43539F81ACC6}" xr6:coauthVersionLast="47" xr6:coauthVersionMax="47" xr10:uidLastSave="{C5CEAD81-9F4E-4587-8356-780B095ADF5F}"/>
  <bookViews>
    <workbookView xWindow="-120" yWindow="-120" windowWidth="29040" windowHeight="15720" xr2:uid="{00000000-000D-0000-FFFF-FFFF00000000}"/>
  </bookViews>
  <sheets>
    <sheet name="GrE HnD BsC" sheetId="1" r:id="rId1"/>
    <sheet name="Grahps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I6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F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M28" i="1" l="1"/>
  <c r="M29" i="1"/>
  <c r="M9" i="1" l="1"/>
  <c r="M21" i="1"/>
  <c r="M70" i="1"/>
  <c r="M94" i="1"/>
  <c r="M82" i="1"/>
  <c r="M86" i="1"/>
  <c r="M23" i="1"/>
  <c r="M69" i="1"/>
  <c r="M20" i="1"/>
  <c r="M96" i="1"/>
  <c r="M15" i="1"/>
  <c r="M35" i="1"/>
  <c r="M81" i="1"/>
  <c r="M51" i="1"/>
  <c r="M57" i="1"/>
  <c r="M78" i="1"/>
  <c r="M24" i="1"/>
  <c r="M13" i="1"/>
  <c r="M63" i="1"/>
  <c r="M71" i="1"/>
  <c r="M93" i="1"/>
  <c r="M95" i="1"/>
  <c r="M45" i="1"/>
  <c r="M76" i="1"/>
  <c r="M36" i="1"/>
  <c r="M25" i="1"/>
  <c r="M39" i="1"/>
  <c r="M83" i="1"/>
  <c r="M33" i="1"/>
  <c r="M26" i="1"/>
  <c r="M30" i="1"/>
  <c r="M88" i="1"/>
  <c r="M72" i="1"/>
  <c r="M37" i="1"/>
  <c r="M75" i="1"/>
  <c r="M10" i="1"/>
  <c r="M41" i="1"/>
  <c r="M48" i="1"/>
  <c r="M84" i="1"/>
  <c r="M49" i="1"/>
  <c r="M64" i="1"/>
  <c r="M40" i="1"/>
  <c r="M22" i="1"/>
  <c r="M87" i="1"/>
  <c r="M50" i="1"/>
  <c r="M12" i="1"/>
  <c r="M61" i="1"/>
  <c r="M52" i="1"/>
  <c r="M34" i="1"/>
  <c r="M16" i="1"/>
  <c r="M11" i="1"/>
  <c r="M73" i="1"/>
  <c r="M46" i="1"/>
  <c r="M38" i="1"/>
  <c r="M60" i="1"/>
  <c r="M56" i="1"/>
  <c r="M6" i="1"/>
  <c r="M27" i="1"/>
  <c r="M85" i="1"/>
  <c r="M14" i="1"/>
  <c r="M58" i="1"/>
  <c r="M89" i="1"/>
  <c r="M55" i="1"/>
  <c r="M43" i="1"/>
  <c r="M67" i="1"/>
  <c r="M8" i="1"/>
  <c r="M42" i="1"/>
  <c r="M54" i="1"/>
  <c r="M79" i="1"/>
  <c r="M66" i="1"/>
  <c r="M92" i="1"/>
  <c r="M90" i="1"/>
  <c r="M7" i="1"/>
  <c r="M31" i="1"/>
  <c r="M91" i="1"/>
  <c r="M17" i="1"/>
  <c r="M68" i="1"/>
  <c r="M47" i="1"/>
  <c r="M53" i="1"/>
  <c r="M19" i="1"/>
  <c r="M32" i="1"/>
  <c r="M59" i="1"/>
  <c r="M62" i="1"/>
  <c r="M65" i="1"/>
  <c r="M44" i="1"/>
  <c r="M74" i="1"/>
  <c r="M77" i="1"/>
  <c r="M18" i="1"/>
  <c r="M80" i="1"/>
</calcChain>
</file>

<file path=xl/sharedStrings.xml><?xml version="1.0" encoding="utf-8"?>
<sst xmlns="http://schemas.openxmlformats.org/spreadsheetml/2006/main" count="50" uniqueCount="44">
  <si>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</si>
  <si>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</si>
  <si>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</si>
  <si>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</si>
  <si>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</si>
  <si>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</si>
  <si>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</si>
  <si>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</si>
  <si>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</si>
  <si>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</si>
  <si>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</si>
  <si>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</si>
  <si>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</si>
  <si>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Corrected power</t>
  </si>
  <si>
    <t>Kw</t>
  </si>
  <si>
    <t>Measured power</t>
  </si>
  <si>
    <t>Torque</t>
  </si>
  <si>
    <t>Nm</t>
  </si>
  <si>
    <t>BMEP</t>
  </si>
  <si>
    <t>SFC</t>
  </si>
  <si>
    <t xml:space="preserve">Thermal Efficiency </t>
  </si>
  <si>
    <t>Fuel mass flow rate</t>
  </si>
  <si>
    <t xml:space="preserve">  </t>
  </si>
  <si>
    <t>BHP</t>
  </si>
  <si>
    <t>Power</t>
  </si>
  <si>
    <t xml:space="preserve">Fuel flow rate </t>
  </si>
  <si>
    <t>l/hour</t>
  </si>
  <si>
    <t>Bore</t>
  </si>
  <si>
    <t>mm</t>
  </si>
  <si>
    <t>Displacment</t>
  </si>
  <si>
    <t>Stroke</t>
  </si>
  <si>
    <t>cm^3</t>
  </si>
  <si>
    <t>Pressure</t>
  </si>
  <si>
    <t>Kpa</t>
  </si>
  <si>
    <t>Ambient Temp</t>
  </si>
  <si>
    <t>Kelvin</t>
  </si>
  <si>
    <t>Bar</t>
  </si>
  <si>
    <t xml:space="preserve">            kg/kWh</t>
  </si>
  <si>
    <t xml:space="preserve">                %</t>
  </si>
  <si>
    <t>Ft LBS</t>
  </si>
  <si>
    <t xml:space="preserve"> </t>
  </si>
  <si>
    <t>Dyno length</t>
  </si>
  <si>
    <t xml:space="preserve">dyno length 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</si>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</sst>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1111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/>
    <xf numFmtId="1" fontId="0" fillId="0" borderId="1" xfId="0" applyNumberFormat="1" applyBorder="1"/>
    <xf numFmtId="165" fontId="0" fillId="0" borderId="1" xfId="0" applyNumberFormat="1" applyBorder="1"/>
    <xf numFmtId="165" fontId="0" fillId="0" borderId="1" xfId="0" applyNumberFormat="1" applyBorder="1" applyAlignment="1">
      <alignment horizontal="center"/>
    </xf>
    <xf numFmtId="0" fontId="0" fillId="0" borderId="3" xfId="0" applyBorder="1"/>
    <xf numFmtId="0" fontId="1" fillId="0" borderId="1" xfId="0" applyFont="1" applyBorder="1" applyAlignment="1">
      <alignment vertical="top"/>
    </xf>
    <xf numFmtId="2" fontId="0" fillId="0" borderId="1" xfId="0" applyNumberFormat="1" applyBorder="1"/>
    <xf numFmtId="0" fontId="2" fillId="0" borderId="0" xfId="0" applyFont="1" applyAlignment="1">
      <alignment vertic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SFC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BsC'!$M$6:$M$96</c:f>
              <c:numCache>
                <c:formatCode>0.0</c:formatCode>
                <c:ptCount val="91"/>
                <c:pt idx="0">
                  <c:v>0.48343867440549992</c:v>
                </c:pt>
                <c:pt idx="1">
                  <c:v>0.47128139634513039</c:v>
                </c:pt>
                <c:pt idx="2">
                  <c:v>0.45381655644620894</c:v>
                </c:pt>
                <c:pt idx="3">
                  <c:v>0.42664487195017525</c:v>
                </c:pt>
                <c:pt idx="4">
                  <c:v>0.41152771621997364</c:v>
                </c:pt>
                <c:pt idx="5">
                  <c:v>0.41260214261672662</c:v>
                </c:pt>
                <c:pt idx="6">
                  <c:v>0.38981220771864955</c:v>
                </c:pt>
                <c:pt idx="7">
                  <c:v>0.37041397975071394</c:v>
                </c:pt>
                <c:pt idx="8">
                  <c:v>0.36658275698151177</c:v>
                </c:pt>
                <c:pt idx="9">
                  <c:v>0.35433073846148327</c:v>
                </c:pt>
                <c:pt idx="10">
                  <c:v>0.3548097298928925</c:v>
                </c:pt>
                <c:pt idx="11">
                  <c:v>0.35852660274853254</c:v>
                </c:pt>
                <c:pt idx="12">
                  <c:v>0.35532420223545774</c:v>
                </c:pt>
                <c:pt idx="13">
                  <c:v>0.3538973494053117</c:v>
                </c:pt>
                <c:pt idx="14">
                  <c:v>0.3483506997261015</c:v>
                </c:pt>
                <c:pt idx="15">
                  <c:v>0.34794354755136603</c:v>
                </c:pt>
                <c:pt idx="16">
                  <c:v>0.35662583384031893</c:v>
                </c:pt>
                <c:pt idx="17">
                  <c:v>0.36132672813883948</c:v>
                </c:pt>
                <c:pt idx="18">
                  <c:v>0.3612600144436412</c:v>
                </c:pt>
                <c:pt idx="19">
                  <c:v>0.35898155257664344</c:v>
                </c:pt>
                <c:pt idx="20">
                  <c:v>0.36091637131489424</c:v>
                </c:pt>
                <c:pt idx="21">
                  <c:v>0.35655588266399857</c:v>
                </c:pt>
                <c:pt idx="22">
                  <c:v>0.35363232708362885</c:v>
                </c:pt>
                <c:pt idx="23">
                  <c:v>0.35167680484239844</c:v>
                </c:pt>
                <c:pt idx="24">
                  <c:v>0.35128834394084962</c:v>
                </c:pt>
                <c:pt idx="25">
                  <c:v>0.34935080435975419</c:v>
                </c:pt>
                <c:pt idx="26">
                  <c:v>0.34945327859650432</c:v>
                </c:pt>
                <c:pt idx="27">
                  <c:v>0.35312828615133157</c:v>
                </c:pt>
                <c:pt idx="28">
                  <c:v>0.35502465091915719</c:v>
                </c:pt>
                <c:pt idx="29">
                  <c:v>0.35257559463700655</c:v>
                </c:pt>
                <c:pt idx="30">
                  <c:v>0.35461204268826285</c:v>
                </c:pt>
                <c:pt idx="31">
                  <c:v>0.35475214871071997</c:v>
                </c:pt>
                <c:pt idx="32">
                  <c:v>0.35981417253418352</c:v>
                </c:pt>
                <c:pt idx="33">
                  <c:v>0.3610663101939533</c:v>
                </c:pt>
                <c:pt idx="34">
                  <c:v>0.36369921194897709</c:v>
                </c:pt>
                <c:pt idx="35">
                  <c:v>0.36764988895206763</c:v>
                </c:pt>
                <c:pt idx="36">
                  <c:v>0.36512555947283604</c:v>
                </c:pt>
                <c:pt idx="37">
                  <c:v>0.36568341092540541</c:v>
                </c:pt>
                <c:pt idx="38">
                  <c:v>0.37141852262803626</c:v>
                </c:pt>
                <c:pt idx="39">
                  <c:v>0.37625348360758748</c:v>
                </c:pt>
                <c:pt idx="40">
                  <c:v>0.38277833320431842</c:v>
                </c:pt>
                <c:pt idx="41">
                  <c:v>0.39172778778558048</c:v>
                </c:pt>
                <c:pt idx="42">
                  <c:v>0.39288821946844044</c:v>
                </c:pt>
                <c:pt idx="43">
                  <c:v>0.39859485435536285</c:v>
                </c:pt>
                <c:pt idx="44">
                  <c:v>0.39665434079490247</c:v>
                </c:pt>
                <c:pt idx="45">
                  <c:v>0.39888377327735053</c:v>
                </c:pt>
                <c:pt idx="46">
                  <c:v>0.39456577123086756</c:v>
                </c:pt>
                <c:pt idx="47">
                  <c:v>0.39208113027381369</c:v>
                </c:pt>
                <c:pt idx="48">
                  <c:v>0.39352987993054178</c:v>
                </c:pt>
                <c:pt idx="49">
                  <c:v>0.38917424745196239</c:v>
                </c:pt>
                <c:pt idx="50">
                  <c:v>0.39335267658165862</c:v>
                </c:pt>
                <c:pt idx="51">
                  <c:v>0.39096134819412681</c:v>
                </c:pt>
                <c:pt idx="52">
                  <c:v>0.40105899955079827</c:v>
                </c:pt>
                <c:pt idx="53">
                  <c:v>0.3997613635532683</c:v>
                </c:pt>
                <c:pt idx="54">
                  <c:v>0.40542152668861969</c:v>
                </c:pt>
                <c:pt idx="55">
                  <c:v>0.40115463573967702</c:v>
                </c:pt>
                <c:pt idx="56">
                  <c:v>0.40298823818487473</c:v>
                </c:pt>
                <c:pt idx="57">
                  <c:v>0.4070860046320609</c:v>
                </c:pt>
                <c:pt idx="58">
                  <c:v>0.40673070018392643</c:v>
                </c:pt>
                <c:pt idx="59">
                  <c:v>0.41500375229045955</c:v>
                </c:pt>
                <c:pt idx="60">
                  <c:v>0.41633324907112601</c:v>
                </c:pt>
                <c:pt idx="61">
                  <c:v>0.41931586054631359</c:v>
                </c:pt>
                <c:pt idx="62">
                  <c:v>0.42145734113834926</c:v>
                </c:pt>
                <c:pt idx="63">
                  <c:v>0.42570222792244566</c:v>
                </c:pt>
                <c:pt idx="64">
                  <c:v>0.42536731859129723</c:v>
                </c:pt>
                <c:pt idx="65">
                  <c:v>0.42687311424434504</c:v>
                </c:pt>
                <c:pt idx="66">
                  <c:v>0.43149162155531268</c:v>
                </c:pt>
                <c:pt idx="67">
                  <c:v>0.4333866663800417</c:v>
                </c:pt>
                <c:pt idx="68">
                  <c:v>0.43342293988631136</c:v>
                </c:pt>
                <c:pt idx="69">
                  <c:v>0.42909364358497842</c:v>
                </c:pt>
                <c:pt idx="70">
                  <c:v>0.43313611481536446</c:v>
                </c:pt>
                <c:pt idx="71">
                  <c:v>0.43287281178721476</c:v>
                </c:pt>
                <c:pt idx="72">
                  <c:v>0.43465211442172497</c:v>
                </c:pt>
                <c:pt idx="73">
                  <c:v>0.43593272091584423</c:v>
                </c:pt>
                <c:pt idx="74">
                  <c:v>0.43576590654304265</c:v>
                </c:pt>
                <c:pt idx="75">
                  <c:v>0.44206055214135881</c:v>
                </c:pt>
                <c:pt idx="76">
                  <c:v>0.44349268045072399</c:v>
                </c:pt>
                <c:pt idx="77">
                  <c:v>0.44816031834865827</c:v>
                </c:pt>
                <c:pt idx="78">
                  <c:v>0.45323631623076749</c:v>
                </c:pt>
                <c:pt idx="79">
                  <c:v>0.45538434106409625</c:v>
                </c:pt>
                <c:pt idx="80">
                  <c:v>0.45665791579896681</c:v>
                </c:pt>
                <c:pt idx="81">
                  <c:v>0.46190101871913286</c:v>
                </c:pt>
                <c:pt idx="82">
                  <c:v>0.46528548096886235</c:v>
                </c:pt>
                <c:pt idx="83">
                  <c:v>0.47087713464337416</c:v>
                </c:pt>
                <c:pt idx="84">
                  <c:v>0.47555171608570868</c:v>
                </c:pt>
                <c:pt idx="85">
                  <c:v>0.4760601911252979</c:v>
                </c:pt>
                <c:pt idx="86">
                  <c:v>0.47988217557198826</c:v>
                </c:pt>
                <c:pt idx="87">
                  <c:v>0.4793485980850774</c:v>
                </c:pt>
                <c:pt idx="88">
                  <c:v>0.49158498608149237</c:v>
                </c:pt>
                <c:pt idx="89">
                  <c:v>0.49821957320358762</c:v>
                </c:pt>
                <c:pt idx="90">
                  <c:v>0.50244207880220237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D20-4D39-ABB2-F11E893232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2145824"/>
        <c:axId val="2092144864"/>
      </c:scatterChart>
      <c:valAx>
        <c:axId val="2092145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2144864"/>
        <c:crosses val="autoZero"/>
        <c:crossBetween val="midCat"/>
      </c:valAx>
      <c:valAx>
        <c:axId val="2092144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layout>
            <c:manualLayout>
              <c:xMode val="edge"/>
              <c:yMode val="edge"/>
              <c:x val="2.0671834625322998E-2"/>
              <c:y val="0.348729536326154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21458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0.0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03-4D0C-981C-70758225D7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0627408"/>
        <c:axId val="570624528"/>
      </c:scatterChart>
      <c:valAx>
        <c:axId val="570627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624528"/>
        <c:crosses val="autoZero"/>
        <c:crossBetween val="midCat"/>
      </c:valAx>
      <c:valAx>
        <c:axId val="570624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(N/m)</a:t>
                </a:r>
              </a:p>
            </c:rich>
          </c:tx>
          <c:layout>
            <c:manualLayout>
              <c:xMode val="edge"/>
              <c:yMode val="edge"/>
              <c:x val="3.0555555555555555E-2"/>
              <c:y val="0.3201775298920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6274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526159230096239"/>
          <c:y val="0.18058717874632765"/>
          <c:w val="0.81169928207503472"/>
          <c:h val="0.61384191459694659"/>
        </c:manualLayout>
      </c:layout>
      <c:scatterChart>
        <c:scatterStyle val="lineMarker"/>
        <c:varyColors val="0"/>
        <c:ser>
          <c:idx val="0"/>
          <c:order val="0"/>
          <c:tx>
            <c:v>Brake Power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BsC'!$J$6:$J$96</c:f>
              <c:numCache>
                <c:formatCode>0</c:formatCode>
                <c:ptCount val="91"/>
                <c:pt idx="0">
                  <c:v>11.717544272475248</c:v>
                </c:pt>
                <c:pt idx="1">
                  <c:v>12.361284558548912</c:v>
                </c:pt>
                <c:pt idx="2">
                  <c:v>13.067499319242771</c:v>
                </c:pt>
                <c:pt idx="3">
                  <c:v>13.729988821842378</c:v>
                </c:pt>
                <c:pt idx="4">
                  <c:v>14.547192299367921</c:v>
                </c:pt>
                <c:pt idx="5">
                  <c:v>15.396641221386139</c:v>
                </c:pt>
                <c:pt idx="6">
                  <c:v>16.3071095917497</c:v>
                </c:pt>
                <c:pt idx="7">
                  <c:v>17.291434866686728</c:v>
                </c:pt>
                <c:pt idx="8">
                  <c:v>18.328198372017429</c:v>
                </c:pt>
                <c:pt idx="9">
                  <c:v>19.234456331703761</c:v>
                </c:pt>
                <c:pt idx="10">
                  <c:v>20.104281350019804</c:v>
                </c:pt>
                <c:pt idx="11">
                  <c:v>20.917022365072473</c:v>
                </c:pt>
                <c:pt idx="12">
                  <c:v>21.716966023046339</c:v>
                </c:pt>
                <c:pt idx="13">
                  <c:v>22.452521904133068</c:v>
                </c:pt>
                <c:pt idx="14">
                  <c:v>23.110308349363962</c:v>
                </c:pt>
                <c:pt idx="15">
                  <c:v>23.831124928855445</c:v>
                </c:pt>
                <c:pt idx="16">
                  <c:v>24.661114306559998</c:v>
                </c:pt>
                <c:pt idx="17">
                  <c:v>25.420328685737825</c:v>
                </c:pt>
                <c:pt idx="18">
                  <c:v>26.160043421452674</c:v>
                </c:pt>
                <c:pt idx="19">
                  <c:v>27.020937786373064</c:v>
                </c:pt>
                <c:pt idx="20">
                  <c:v>27.990810182209895</c:v>
                </c:pt>
                <c:pt idx="21">
                  <c:v>28.852168551572277</c:v>
                </c:pt>
                <c:pt idx="22">
                  <c:v>29.784685725604756</c:v>
                </c:pt>
                <c:pt idx="23">
                  <c:v>30.739675608598809</c:v>
                </c:pt>
                <c:pt idx="24">
                  <c:v>31.541005551448713</c:v>
                </c:pt>
                <c:pt idx="25">
                  <c:v>32.487528785489111</c:v>
                </c:pt>
                <c:pt idx="26">
                  <c:v>33.376011365132669</c:v>
                </c:pt>
                <c:pt idx="27">
                  <c:v>34.145193247138216</c:v>
                </c:pt>
                <c:pt idx="28">
                  <c:v>34.835391261908903</c:v>
                </c:pt>
                <c:pt idx="29">
                  <c:v>35.522392801634858</c:v>
                </c:pt>
                <c:pt idx="30">
                  <c:v>36.214687429069308</c:v>
                </c:pt>
                <c:pt idx="31">
                  <c:v>36.880843139605545</c:v>
                </c:pt>
                <c:pt idx="32">
                  <c:v>37.580762333858218</c:v>
                </c:pt>
                <c:pt idx="33">
                  <c:v>38.20813643856475</c:v>
                </c:pt>
                <c:pt idx="34">
                  <c:v>38.63950590145901</c:v>
                </c:pt>
                <c:pt idx="35">
                  <c:v>39.045028598400002</c:v>
                </c:pt>
                <c:pt idx="36">
                  <c:v>39.678589428999601</c:v>
                </c:pt>
                <c:pt idx="37">
                  <c:v>40.289179175496237</c:v>
                </c:pt>
                <c:pt idx="38">
                  <c:v>40.70694929832554</c:v>
                </c:pt>
                <c:pt idx="39">
                  <c:v>41.178291884628912</c:v>
                </c:pt>
                <c:pt idx="40">
                  <c:v>41.832234539976241</c:v>
                </c:pt>
                <c:pt idx="41">
                  <c:v>42.324669278815051</c:v>
                </c:pt>
                <c:pt idx="42">
                  <c:v>43.01887148006653</c:v>
                </c:pt>
                <c:pt idx="43">
                  <c:v>43.614200636026922</c:v>
                </c:pt>
                <c:pt idx="44">
                  <c:v>44.213001232627335</c:v>
                </c:pt>
                <c:pt idx="45">
                  <c:v>44.994682592316835</c:v>
                </c:pt>
                <c:pt idx="46">
                  <c:v>45.986724089270503</c:v>
                </c:pt>
                <c:pt idx="47">
                  <c:v>46.893818402642374</c:v>
                </c:pt>
                <c:pt idx="48">
                  <c:v>47.886656154132282</c:v>
                </c:pt>
                <c:pt idx="49">
                  <c:v>48.805104255207915</c:v>
                </c:pt>
                <c:pt idx="50">
                  <c:v>49.493578006558423</c:v>
                </c:pt>
                <c:pt idx="51">
                  <c:v>50.516650516625738</c:v>
                </c:pt>
                <c:pt idx="52">
                  <c:v>51.170822309969118</c:v>
                </c:pt>
                <c:pt idx="53">
                  <c:v>51.840128667950893</c:v>
                </c:pt>
                <c:pt idx="54">
                  <c:v>52.485833812340594</c:v>
                </c:pt>
                <c:pt idx="55">
                  <c:v>53.17447941718811</c:v>
                </c:pt>
                <c:pt idx="56">
                  <c:v>53.771149030425342</c:v>
                </c:pt>
                <c:pt idx="57">
                  <c:v>54.109471281577825</c:v>
                </c:pt>
                <c:pt idx="58">
                  <c:v>54.582079855309303</c:v>
                </c:pt>
                <c:pt idx="59">
                  <c:v>54.841521351325142</c:v>
                </c:pt>
                <c:pt idx="60">
                  <c:v>54.994952153473264</c:v>
                </c:pt>
                <c:pt idx="61">
                  <c:v>55.093103414076836</c:v>
                </c:pt>
                <c:pt idx="62">
                  <c:v>55.166370288310489</c:v>
                </c:pt>
                <c:pt idx="63">
                  <c:v>55.391246317623761</c:v>
                </c:pt>
                <c:pt idx="64">
                  <c:v>55.784813739621377</c:v>
                </c:pt>
                <c:pt idx="65">
                  <c:v>56.012153002392076</c:v>
                </c:pt>
                <c:pt idx="66">
                  <c:v>56.354347685677631</c:v>
                </c:pt>
                <c:pt idx="67">
                  <c:v>56.822740120281978</c:v>
                </c:pt>
                <c:pt idx="68">
                  <c:v>57.402780043456623</c:v>
                </c:pt>
                <c:pt idx="69">
                  <c:v>58.113205214827715</c:v>
                </c:pt>
                <c:pt idx="70">
                  <c:v>58.416097003342578</c:v>
                </c:pt>
                <c:pt idx="71">
                  <c:v>58.944225713514463</c:v>
                </c:pt>
                <c:pt idx="72">
                  <c:v>59.128716171025729</c:v>
                </c:pt>
                <c:pt idx="73">
                  <c:v>59.167285824209117</c:v>
                </c:pt>
                <c:pt idx="74">
                  <c:v>59.217633170388908</c:v>
                </c:pt>
                <c:pt idx="75">
                  <c:v>59.12980457650692</c:v>
                </c:pt>
                <c:pt idx="76">
                  <c:v>58.884432153447911</c:v>
                </c:pt>
                <c:pt idx="77">
                  <c:v>58.477620555279202</c:v>
                </c:pt>
                <c:pt idx="78">
                  <c:v>58.177770573661782</c:v>
                </c:pt>
                <c:pt idx="79">
                  <c:v>58.03587114116435</c:v>
                </c:pt>
                <c:pt idx="80">
                  <c:v>57.918065568950496</c:v>
                </c:pt>
                <c:pt idx="81">
                  <c:v>57.460963336256</c:v>
                </c:pt>
                <c:pt idx="82">
                  <c:v>57.017054869373467</c:v>
                </c:pt>
                <c:pt idx="83">
                  <c:v>56.553582027544074</c:v>
                </c:pt>
                <c:pt idx="84">
                  <c:v>56.4798992678476</c:v>
                </c:pt>
                <c:pt idx="85">
                  <c:v>55.99701843775366</c:v>
                </c:pt>
                <c:pt idx="86">
                  <c:v>55.735478037694108</c:v>
                </c:pt>
                <c:pt idx="87">
                  <c:v>55.528938776513897</c:v>
                </c:pt>
                <c:pt idx="88">
                  <c:v>55.456202356741059</c:v>
                </c:pt>
                <c:pt idx="89">
                  <c:v>55.525237052187883</c:v>
                </c:pt>
                <c:pt idx="90">
                  <c:v>55.859340872833265</c:v>
                </c:pt>
              </c:numCache>
            </c:numRef>
          </c:xVal>
          <c:y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B12-4FE5-BC7E-32F9E356FD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9637760"/>
        <c:axId val="1680731040"/>
      </c:scatterChart>
      <c:valAx>
        <c:axId val="569637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(BHP)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731040"/>
        <c:crosses val="autoZero"/>
        <c:crossBetween val="midCat"/>
      </c:valAx>
      <c:valAx>
        <c:axId val="1680731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</a:t>
                </a:r>
                <a:r>
                  <a:rPr lang="en-GB"/>
                  <a:t>)</a:t>
                </a:r>
              </a:p>
            </c:rich>
          </c:tx>
          <c:layout>
            <c:manualLayout>
              <c:xMode val="edge"/>
              <c:yMode val="edge"/>
              <c:x val="2.2222222222222223E-2"/>
              <c:y val="0.3942516039661708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6377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23812</xdr:rowOff>
    </xdr:from>
    <xdr:to>
      <xdr:col>8</xdr:col>
      <xdr:colOff>409575</xdr:colOff>
      <xdr:row>16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107FD23-6FA6-FC9E-D18E-31C2994403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219074</xdr:colOff>
      <xdr:row>1</xdr:row>
      <xdr:rowOff>0</xdr:rowOff>
    </xdr:from>
    <xdr:to>
      <xdr:col>16</xdr:col>
      <xdr:colOff>609599</xdr:colOff>
      <xdr:row>16</xdr:row>
      <xdr:rowOff>4762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5E138BD-A855-82F6-FE1F-4AE23ECDD9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571500</xdr:colOff>
      <xdr:row>18</xdr:row>
      <xdr:rowOff>80961</xdr:rowOff>
    </xdr:from>
    <xdr:to>
      <xdr:col>9</xdr:col>
      <xdr:colOff>266700</xdr:colOff>
      <xdr:row>33</xdr:row>
      <xdr:rowOff>85724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4FC24A5-3769-E501-9790-B03B7F8DCB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2"/>
  <sheetViews>
    <sheetView tabSelected="1" zoomScaleNormal="100" workbookViewId="0">
      <selection activeCell="W10" sqref="W10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4.5703125" style="1" customWidth="1"/>
    <col min="5" max="5" width="15.5703125" customWidth="1"/>
    <col min="6" max="6" width="15.7109375" customWidth="1"/>
    <col min="7" max="7" width="16.28515625" style="1" customWidth="1"/>
    <col min="8" max="8" width="18.28515625" style="1" customWidth="1"/>
    <col min="9" max="9" width="15.28515625" style="1" customWidth="1"/>
    <col min="10" max="10" width="17.85546875" customWidth="1"/>
    <col min="11" max="11" width="16.85546875" customWidth="1"/>
    <col min="12" max="12" width="18.28515625" customWidth="1"/>
    <col min="13" max="13" width="18" customWidth="1"/>
    <col min="14" max="14" width="19.140625" customWidth="1"/>
    <col min="17" max="17" width="14.140625" customWidth="1"/>
    <col min="18" max="18" width="12" customWidth="1"/>
  </cols>
  <sheetData>
    <row r="1" spans="1:25" x14ac:dyDescent="0.25">
      <c r="A1" s="2" t="s">
        <v>0</v>
      </c>
      <c r="B1" s="2" t="s">
        <v>1</v>
      </c>
      <c r="C1" s="2" t="s">
        <v>2</v>
      </c>
      <c r="D1" s="2" t="s">
        <v>41</v>
      </c>
      <c r="E1" s="2" t="s">
        <v>42</v>
      </c>
      <c r="G1" s="2"/>
      <c r="H1" s="2"/>
      <c r="I1" s="2"/>
    </row>
    <row r="2" spans="1:25" x14ac:dyDescent="0.25">
      <c r="A2" s="2" t="s">
        <v>3</v>
      </c>
      <c r="B2" s="2" t="s">
        <v>4</v>
      </c>
      <c r="C2" s="2" t="s">
        <v>5</v>
      </c>
      <c r="D2" s="2" t="s">
        <v>28</v>
      </c>
      <c r="E2" s="2" t="s">
        <v>43</v>
      </c>
      <c r="G2" s="2"/>
      <c r="H2" s="2"/>
      <c r="I2" s="2"/>
    </row>
    <row r="3" spans="1:25" x14ac:dyDescent="0.25">
      <c r="A3" s="3">
        <v>1018.9</v>
      </c>
      <c r="B3" s="3">
        <v>46</v>
      </c>
      <c r="C3" s="3">
        <v>27</v>
      </c>
      <c r="D3" s="3">
        <v>815.77599999999995</v>
      </c>
      <c r="E3" s="3">
        <v>0.81577599999999995</v>
      </c>
      <c r="F3" t="s">
        <v>22</v>
      </c>
    </row>
    <row r="4" spans="1:25" ht="30" x14ac:dyDescent="0.25">
      <c r="A4" s="6" t="s">
        <v>6</v>
      </c>
      <c r="B4" s="6" t="s">
        <v>7</v>
      </c>
      <c r="C4" s="6" t="s">
        <v>8</v>
      </c>
      <c r="D4" s="6" t="s">
        <v>25</v>
      </c>
      <c r="E4" s="6" t="s">
        <v>9</v>
      </c>
      <c r="F4" s="6" t="s">
        <v>16</v>
      </c>
      <c r="G4" s="6" t="s">
        <v>16</v>
      </c>
      <c r="H4" s="6" t="s">
        <v>15</v>
      </c>
      <c r="I4" s="6" t="s">
        <v>13</v>
      </c>
      <c r="J4" s="6" t="s">
        <v>24</v>
      </c>
      <c r="K4" s="6" t="s">
        <v>18</v>
      </c>
      <c r="L4" s="7" t="s">
        <v>21</v>
      </c>
      <c r="M4" s="6" t="s">
        <v>19</v>
      </c>
      <c r="N4" s="6" t="s">
        <v>20</v>
      </c>
      <c r="P4" s="11" t="s">
        <v>27</v>
      </c>
      <c r="Q4" s="11" t="s">
        <v>30</v>
      </c>
      <c r="R4" s="11" t="s">
        <v>29</v>
      </c>
    </row>
    <row r="5" spans="1:25" x14ac:dyDescent="0.25">
      <c r="A5" s="6" t="s">
        <v>10</v>
      </c>
      <c r="B5" s="6" t="s">
        <v>11</v>
      </c>
      <c r="C5" s="6" t="s">
        <v>12</v>
      </c>
      <c r="D5" s="6" t="s">
        <v>26</v>
      </c>
      <c r="E5" s="6" t="s">
        <v>9</v>
      </c>
      <c r="F5" s="6" t="s">
        <v>17</v>
      </c>
      <c r="G5" s="6" t="s">
        <v>39</v>
      </c>
      <c r="H5" s="6" t="s">
        <v>14</v>
      </c>
      <c r="I5" s="6" t="s">
        <v>14</v>
      </c>
      <c r="J5" s="6" t="s">
        <v>23</v>
      </c>
      <c r="K5" s="6" t="s">
        <v>36</v>
      </c>
      <c r="L5" s="6" t="s">
        <v>26</v>
      </c>
      <c r="M5" s="18" t="s">
        <v>37</v>
      </c>
      <c r="N5" s="16" t="s">
        <v>38</v>
      </c>
      <c r="P5" s="11" t="s">
        <v>28</v>
      </c>
      <c r="Q5" s="11" t="s">
        <v>28</v>
      </c>
      <c r="R5" s="11" t="s">
        <v>31</v>
      </c>
      <c r="W5" s="5"/>
      <c r="X5" s="4"/>
      <c r="Y5" s="4"/>
    </row>
    <row r="6" spans="1:25" x14ac:dyDescent="0.25">
      <c r="A6" s="8">
        <v>102.27500000000001</v>
      </c>
      <c r="B6" s="8">
        <v>1000</v>
      </c>
      <c r="C6" s="8">
        <v>7.0400000000000004E-2</v>
      </c>
      <c r="D6" s="8">
        <f>C6*60</f>
        <v>4.2240000000000002</v>
      </c>
      <c r="E6" s="8">
        <v>1.2658</v>
      </c>
      <c r="F6" s="13">
        <f>A6 * 0.815776</f>
        <v>83.433490399999997</v>
      </c>
      <c r="G6" s="14">
        <f>F6*0.7376</f>
        <v>61.540542519040002</v>
      </c>
      <c r="H6" s="12">
        <f>F6*B6/9549</f>
        <v>8.7374060529898419</v>
      </c>
      <c r="I6" s="13">
        <f>((1.01325*H6)/1.0189)*SQRT(300/293)</f>
        <v>8.792135781066758</v>
      </c>
      <c r="J6" s="9">
        <f>G6*B6/5252</f>
        <v>11.717544272475248</v>
      </c>
      <c r="K6" s="19">
        <f>4*PI()*F6/160</f>
        <v>6.5528510125998638</v>
      </c>
      <c r="L6" s="10">
        <f t="shared" ref="L6:L37" si="0">C6*0.7445/60</f>
        <v>8.7354666666666686E-4</v>
      </c>
      <c r="M6" s="14">
        <f t="shared" ref="M6:M37" si="1">D6/H6</f>
        <v>0.48343867440549992</v>
      </c>
      <c r="N6" s="11">
        <v>22.56</v>
      </c>
      <c r="P6" s="11">
        <v>75</v>
      </c>
      <c r="Q6" s="11">
        <v>90</v>
      </c>
      <c r="R6" s="11">
        <v>1590</v>
      </c>
    </row>
    <row r="7" spans="1:25" x14ac:dyDescent="0.25">
      <c r="A7" s="8">
        <v>102.756</v>
      </c>
      <c r="B7" s="8">
        <f t="shared" ref="B7:B38" si="2">B6+50</f>
        <v>1050</v>
      </c>
      <c r="C7" s="8">
        <v>7.2400000000000006E-2</v>
      </c>
      <c r="D7" s="8">
        <f t="shared" ref="D7:D70" si="3">C7*60</f>
        <v>4.3440000000000003</v>
      </c>
      <c r="E7" s="8">
        <v>1.26783</v>
      </c>
      <c r="F7" s="13">
        <f t="shared" ref="F7:F37" si="4">A7 * 0.815776</f>
        <v>83.825878656</v>
      </c>
      <c r="G7" s="14">
        <f t="shared" ref="G7:G70" si="5">F7*0.7376</f>
        <v>61.829968096665603</v>
      </c>
      <c r="H7" s="12">
        <f t="shared" ref="H7:H70" si="6">F7*B7/9549</f>
        <v>9.2174230378887856</v>
      </c>
      <c r="I7" s="13">
        <f t="shared" ref="I7:I70" si="7">((1.01325*H7)/1.0189)*SQRT(300/293)</f>
        <v>9.2751595163555187</v>
      </c>
      <c r="J7" s="9">
        <f t="shared" ref="J7:J70" si="8">G7*B7/5252</f>
        <v>12.361284558548912</v>
      </c>
      <c r="K7" s="19">
        <f t="shared" ref="K7:K70" si="9">4*PI()*F7/160</f>
        <v>6.5836691141599761</v>
      </c>
      <c r="L7" s="10">
        <f t="shared" si="0"/>
        <v>8.9836333333333349E-4</v>
      </c>
      <c r="M7" s="14">
        <f t="shared" si="1"/>
        <v>0.47128139634513039</v>
      </c>
      <c r="N7" s="11">
        <v>23.15</v>
      </c>
      <c r="P7" s="11"/>
      <c r="Q7" s="15"/>
    </row>
    <row r="8" spans="1:25" x14ac:dyDescent="0.25">
      <c r="A8" s="8">
        <v>103.68899999999999</v>
      </c>
      <c r="B8" s="8">
        <f t="shared" si="2"/>
        <v>1100</v>
      </c>
      <c r="C8" s="8">
        <v>7.3700000000000002E-2</v>
      </c>
      <c r="D8" s="8">
        <f t="shared" si="3"/>
        <v>4.4219999999999997</v>
      </c>
      <c r="E8" s="8">
        <v>1.2734399999999999</v>
      </c>
      <c r="F8" s="13">
        <f t="shared" si="4"/>
        <v>84.586997663999995</v>
      </c>
      <c r="G8" s="14">
        <f t="shared" si="5"/>
        <v>62.391369476966396</v>
      </c>
      <c r="H8" s="12">
        <f t="shared" si="6"/>
        <v>9.7440252833176242</v>
      </c>
      <c r="I8" s="13">
        <f t="shared" si="7"/>
        <v>9.8050603148700475</v>
      </c>
      <c r="J8" s="9">
        <f t="shared" si="8"/>
        <v>13.067499319242771</v>
      </c>
      <c r="K8" s="19">
        <f t="shared" si="9"/>
        <v>6.6434472612609836</v>
      </c>
      <c r="L8" s="10">
        <f t="shared" si="0"/>
        <v>9.1449416666666676E-4</v>
      </c>
      <c r="M8" s="14">
        <f t="shared" si="1"/>
        <v>0.45381655644620894</v>
      </c>
      <c r="N8" s="11">
        <v>24.04</v>
      </c>
      <c r="P8" s="11" t="s">
        <v>32</v>
      </c>
      <c r="Q8" s="11" t="s">
        <v>34</v>
      </c>
    </row>
    <row r="9" spans="1:25" x14ac:dyDescent="0.25">
      <c r="A9" s="8">
        <v>104.209</v>
      </c>
      <c r="B9" s="8">
        <f t="shared" si="2"/>
        <v>1150</v>
      </c>
      <c r="C9" s="8">
        <v>7.2800000000000004E-2</v>
      </c>
      <c r="D9" s="8">
        <f t="shared" si="3"/>
        <v>4.3680000000000003</v>
      </c>
      <c r="E9" s="8">
        <v>1.2847599999999999</v>
      </c>
      <c r="F9" s="13">
        <f t="shared" si="4"/>
        <v>85.011201184000001</v>
      </c>
      <c r="G9" s="14">
        <f t="shared" si="5"/>
        <v>62.704261993318404</v>
      </c>
      <c r="H9" s="12">
        <f t="shared" si="6"/>
        <v>10.238022972206513</v>
      </c>
      <c r="I9" s="13">
        <f t="shared" si="7"/>
        <v>10.30215232706491</v>
      </c>
      <c r="J9" s="9">
        <f t="shared" si="8"/>
        <v>13.729988821842378</v>
      </c>
      <c r="K9" s="19">
        <f t="shared" si="9"/>
        <v>6.6767641278124588</v>
      </c>
      <c r="L9" s="10">
        <f t="shared" si="0"/>
        <v>9.0332666666666683E-4</v>
      </c>
      <c r="M9" s="14">
        <f t="shared" si="1"/>
        <v>0.42664487195017525</v>
      </c>
      <c r="N9" s="11">
        <v>25.57</v>
      </c>
      <c r="P9" s="11" t="s">
        <v>33</v>
      </c>
      <c r="Q9" s="11" t="s">
        <v>35</v>
      </c>
    </row>
    <row r="10" spans="1:25" x14ac:dyDescent="0.25">
      <c r="A10" s="8">
        <v>105.81100000000001</v>
      </c>
      <c r="B10" s="8">
        <f t="shared" si="2"/>
        <v>1200</v>
      </c>
      <c r="C10" s="8">
        <v>7.4399999999999994E-2</v>
      </c>
      <c r="D10" s="8">
        <f t="shared" si="3"/>
        <v>4.4639999999999995</v>
      </c>
      <c r="E10" s="8">
        <v>1.2918099999999999</v>
      </c>
      <c r="F10" s="13">
        <f t="shared" si="4"/>
        <v>86.318074335999995</v>
      </c>
      <c r="G10" s="14">
        <f t="shared" si="5"/>
        <v>63.6682116302336</v>
      </c>
      <c r="H10" s="12">
        <f t="shared" si="6"/>
        <v>10.847386030285893</v>
      </c>
      <c r="I10" s="13">
        <f t="shared" si="7"/>
        <v>10.915332338856471</v>
      </c>
      <c r="J10" s="9">
        <f t="shared" si="8"/>
        <v>14.547192299367921</v>
      </c>
      <c r="K10" s="19">
        <f t="shared" si="9"/>
        <v>6.7794057051498813</v>
      </c>
      <c r="L10" s="10">
        <f t="shared" si="0"/>
        <v>9.231799999999999E-4</v>
      </c>
      <c r="M10" s="14">
        <f t="shared" si="1"/>
        <v>0.41152771621997364</v>
      </c>
      <c r="N10" s="17">
        <v>26.508002183184519</v>
      </c>
      <c r="P10" s="11">
        <v>101.89</v>
      </c>
      <c r="Q10" s="11">
        <v>300.14999999999998</v>
      </c>
    </row>
    <row r="11" spans="1:25" x14ac:dyDescent="0.25">
      <c r="A11" s="8">
        <v>107.51</v>
      </c>
      <c r="B11" s="8">
        <f t="shared" si="2"/>
        <v>1250</v>
      </c>
      <c r="C11" s="8">
        <v>7.8950000000000006E-2</v>
      </c>
      <c r="D11" s="8">
        <f t="shared" si="3"/>
        <v>4.7370000000000001</v>
      </c>
      <c r="E11" s="8">
        <v>1.2972900000000001</v>
      </c>
      <c r="F11" s="13">
        <f t="shared" si="4"/>
        <v>87.704077760000004</v>
      </c>
      <c r="G11" s="14">
        <f t="shared" si="5"/>
        <v>64.690527755776003</v>
      </c>
      <c r="H11" s="12">
        <f t="shared" si="6"/>
        <v>11.480793507173527</v>
      </c>
      <c r="I11" s="13">
        <f t="shared" si="7"/>
        <v>11.552707379888624</v>
      </c>
      <c r="J11" s="9">
        <f t="shared" si="8"/>
        <v>15.396641221386139</v>
      </c>
      <c r="K11" s="19">
        <f t="shared" si="9"/>
        <v>6.8882621595170992</v>
      </c>
      <c r="L11" s="10">
        <f t="shared" si="0"/>
        <v>9.7963791666666683E-4</v>
      </c>
      <c r="M11" s="14">
        <f t="shared" si="1"/>
        <v>0.41260214261672662</v>
      </c>
      <c r="N11" s="17">
        <v>26.43897467622546</v>
      </c>
    </row>
    <row r="12" spans="1:25" x14ac:dyDescent="0.25">
      <c r="A12" s="8">
        <v>109.488</v>
      </c>
      <c r="B12" s="8">
        <f t="shared" si="2"/>
        <v>1300</v>
      </c>
      <c r="C12" s="8">
        <v>7.9000000000000001E-2</v>
      </c>
      <c r="D12" s="8">
        <f t="shared" si="3"/>
        <v>4.74</v>
      </c>
      <c r="E12" s="8">
        <v>1.29895</v>
      </c>
      <c r="F12" s="13">
        <f t="shared" si="4"/>
        <v>89.317682687999991</v>
      </c>
      <c r="G12" s="14">
        <f t="shared" si="5"/>
        <v>65.880722750668795</v>
      </c>
      <c r="H12" s="12">
        <f t="shared" si="6"/>
        <v>12.159701277034243</v>
      </c>
      <c r="I12" s="13">
        <f t="shared" si="7"/>
        <v>12.235867720524743</v>
      </c>
      <c r="J12" s="9">
        <f t="shared" si="8"/>
        <v>16.3071095917497</v>
      </c>
      <c r="K12" s="19">
        <f t="shared" si="9"/>
        <v>7.0149943942071262</v>
      </c>
      <c r="L12" s="10">
        <f t="shared" si="0"/>
        <v>9.802583333333335E-4</v>
      </c>
      <c r="M12" s="14">
        <f t="shared" si="1"/>
        <v>0.38981220771864955</v>
      </c>
      <c r="N12" s="17">
        <v>27.98469977080223</v>
      </c>
    </row>
    <row r="13" spans="1:25" x14ac:dyDescent="0.25">
      <c r="A13" s="8">
        <v>111.797</v>
      </c>
      <c r="B13" s="8">
        <f t="shared" si="2"/>
        <v>1350</v>
      </c>
      <c r="C13" s="8">
        <v>7.9600000000000004E-2</v>
      </c>
      <c r="D13" s="8">
        <f t="shared" si="3"/>
        <v>4.7759999999999998</v>
      </c>
      <c r="E13" s="8">
        <v>1.2946899999999999</v>
      </c>
      <c r="F13" s="13">
        <f t="shared" si="4"/>
        <v>91.201309471999991</v>
      </c>
      <c r="G13" s="14">
        <f t="shared" si="5"/>
        <v>67.270085866547191</v>
      </c>
      <c r="H13" s="12">
        <f t="shared" si="6"/>
        <v>12.893681829217718</v>
      </c>
      <c r="I13" s="13">
        <f t="shared" si="7"/>
        <v>12.97444581067213</v>
      </c>
      <c r="J13" s="9">
        <f t="shared" si="8"/>
        <v>17.291434866686728</v>
      </c>
      <c r="K13" s="19">
        <f t="shared" si="9"/>
        <v>7.1629340958751104</v>
      </c>
      <c r="L13" s="10">
        <f t="shared" si="0"/>
        <v>9.8770333333333352E-4</v>
      </c>
      <c r="M13" s="14">
        <f t="shared" si="1"/>
        <v>0.37041397975071394</v>
      </c>
      <c r="N13" s="17">
        <v>29.45023189281769</v>
      </c>
    </row>
    <row r="14" spans="1:25" x14ac:dyDescent="0.25">
      <c r="A14" s="8">
        <v>114.268</v>
      </c>
      <c r="B14" s="8">
        <f t="shared" si="2"/>
        <v>1400</v>
      </c>
      <c r="C14" s="8">
        <v>8.3500000000000005E-2</v>
      </c>
      <c r="D14" s="8">
        <f t="shared" si="3"/>
        <v>5.0100000000000007</v>
      </c>
      <c r="E14" s="8">
        <v>1.2855000000000001</v>
      </c>
      <c r="F14" s="13">
        <f t="shared" si="4"/>
        <v>93.217091967999991</v>
      </c>
      <c r="G14" s="14">
        <f t="shared" si="5"/>
        <v>68.756927035596803</v>
      </c>
      <c r="H14" s="12">
        <f t="shared" si="6"/>
        <v>13.666763928704576</v>
      </c>
      <c r="I14" s="13">
        <f t="shared" si="7"/>
        <v>13.752370374024061</v>
      </c>
      <c r="J14" s="9">
        <f t="shared" si="8"/>
        <v>18.328198372017429</v>
      </c>
      <c r="K14" s="19">
        <f t="shared" si="9"/>
        <v>7.3212532828918215</v>
      </c>
      <c r="L14" s="10">
        <f t="shared" si="0"/>
        <v>1.0360958333333334E-3</v>
      </c>
      <c r="M14" s="14">
        <f t="shared" si="1"/>
        <v>0.36658275698151177</v>
      </c>
      <c r="N14" s="17">
        <v>29.75802159879051</v>
      </c>
    </row>
    <row r="15" spans="1:25" x14ac:dyDescent="0.25">
      <c r="A15" s="8">
        <v>115.783</v>
      </c>
      <c r="B15" s="8">
        <f t="shared" si="2"/>
        <v>1450</v>
      </c>
      <c r="C15" s="8">
        <v>8.4699999999999998E-2</v>
      </c>
      <c r="D15" s="8">
        <f t="shared" si="3"/>
        <v>5.0819999999999999</v>
      </c>
      <c r="E15" s="8">
        <v>1.2781800000000001</v>
      </c>
      <c r="F15" s="13">
        <f t="shared" si="4"/>
        <v>94.452992607999988</v>
      </c>
      <c r="G15" s="14">
        <f t="shared" si="5"/>
        <v>69.668527347660799</v>
      </c>
      <c r="H15" s="12">
        <f t="shared" si="6"/>
        <v>14.34253212709184</v>
      </c>
      <c r="I15" s="13">
        <f t="shared" si="7"/>
        <v>14.432371477408124</v>
      </c>
      <c r="J15" s="9">
        <f t="shared" si="8"/>
        <v>19.234456331703761</v>
      </c>
      <c r="K15" s="19">
        <f t="shared" si="9"/>
        <v>7.4183206921715952</v>
      </c>
      <c r="L15" s="10">
        <f t="shared" si="0"/>
        <v>1.0509858333333335E-3</v>
      </c>
      <c r="M15" s="14">
        <f t="shared" si="1"/>
        <v>0.35433073846148327</v>
      </c>
      <c r="N15" s="17">
        <v>30.78699197073983</v>
      </c>
    </row>
    <row r="16" spans="1:25" x14ac:dyDescent="0.25">
      <c r="A16" s="8">
        <v>116.985</v>
      </c>
      <c r="B16" s="8">
        <f t="shared" si="2"/>
        <v>1500</v>
      </c>
      <c r="C16" s="8">
        <v>8.8650000000000007E-2</v>
      </c>
      <c r="D16" s="8">
        <f t="shared" si="3"/>
        <v>5.3190000000000008</v>
      </c>
      <c r="E16" s="8">
        <v>1.2795000000000001</v>
      </c>
      <c r="F16" s="13">
        <f t="shared" si="4"/>
        <v>95.43355536</v>
      </c>
      <c r="G16" s="14">
        <f t="shared" si="5"/>
        <v>70.391790433536002</v>
      </c>
      <c r="H16" s="12">
        <f t="shared" si="6"/>
        <v>14.99113342130066</v>
      </c>
      <c r="I16" s="13">
        <f t="shared" si="7"/>
        <v>15.085035507427445</v>
      </c>
      <c r="J16" s="9">
        <f t="shared" si="8"/>
        <v>20.104281350019804</v>
      </c>
      <c r="K16" s="19">
        <f t="shared" si="9"/>
        <v>7.4953339106232706</v>
      </c>
      <c r="L16" s="10">
        <f t="shared" si="0"/>
        <v>1.0999987500000003E-3</v>
      </c>
      <c r="M16" s="14">
        <f t="shared" si="1"/>
        <v>0.3548097298928925</v>
      </c>
      <c r="N16" s="17">
        <v>30.74542967943146</v>
      </c>
    </row>
    <row r="17" spans="1:14" x14ac:dyDescent="0.25">
      <c r="A17" s="8">
        <v>117.788</v>
      </c>
      <c r="B17" s="8">
        <f t="shared" si="2"/>
        <v>1550</v>
      </c>
      <c r="C17" s="8">
        <v>9.3200000000000005E-2</v>
      </c>
      <c r="D17" s="8">
        <f t="shared" si="3"/>
        <v>5.5920000000000005</v>
      </c>
      <c r="E17" s="8">
        <v>1.27766</v>
      </c>
      <c r="F17" s="13">
        <f t="shared" si="4"/>
        <v>96.088623487999996</v>
      </c>
      <c r="G17" s="14">
        <f t="shared" si="5"/>
        <v>70.874968684748794</v>
      </c>
      <c r="H17" s="12">
        <f t="shared" si="6"/>
        <v>15.597168960770761</v>
      </c>
      <c r="I17" s="13">
        <f t="shared" si="7"/>
        <v>15.69486715756002</v>
      </c>
      <c r="J17" s="9">
        <f t="shared" si="8"/>
        <v>20.917022365072473</v>
      </c>
      <c r="K17" s="19">
        <f t="shared" si="9"/>
        <v>7.5467828410864097</v>
      </c>
      <c r="L17" s="10">
        <f t="shared" si="0"/>
        <v>1.1564566666666667E-3</v>
      </c>
      <c r="M17" s="14">
        <f t="shared" si="1"/>
        <v>0.35852660274853254</v>
      </c>
      <c r="N17" s="17">
        <v>30.426689446114331</v>
      </c>
    </row>
    <row r="18" spans="1:14" x14ac:dyDescent="0.25">
      <c r="A18" s="8">
        <v>118.471</v>
      </c>
      <c r="B18" s="8">
        <f t="shared" si="2"/>
        <v>1600</v>
      </c>
      <c r="C18" s="8">
        <v>9.5899999999999999E-2</v>
      </c>
      <c r="D18" s="8">
        <f t="shared" si="3"/>
        <v>5.7539999999999996</v>
      </c>
      <c r="E18" s="8">
        <v>1.2823500000000001</v>
      </c>
      <c r="F18" s="13">
        <f t="shared" si="4"/>
        <v>96.645798495999998</v>
      </c>
      <c r="G18" s="14">
        <f t="shared" si="5"/>
        <v>71.285940970649605</v>
      </c>
      <c r="H18" s="12">
        <f t="shared" si="6"/>
        <v>16.19366191157189</v>
      </c>
      <c r="I18" s="13">
        <f t="shared" si="7"/>
        <v>16.295096445759135</v>
      </c>
      <c r="J18" s="9">
        <f t="shared" si="8"/>
        <v>21.716966023046339</v>
      </c>
      <c r="K18" s="19">
        <f t="shared" si="9"/>
        <v>7.5905432638838262</v>
      </c>
      <c r="L18" s="10">
        <f t="shared" si="0"/>
        <v>1.1899591666666668E-3</v>
      </c>
      <c r="M18" s="14">
        <f t="shared" si="1"/>
        <v>0.35532420223545774</v>
      </c>
      <c r="N18" s="17">
        <v>30.70091350763445</v>
      </c>
    </row>
    <row r="19" spans="1:14" x14ac:dyDescent="0.25">
      <c r="A19" s="8">
        <v>118.77200000000001</v>
      </c>
      <c r="B19" s="8">
        <f t="shared" si="2"/>
        <v>1650</v>
      </c>
      <c r="C19" s="8">
        <v>9.8750000000000004E-2</v>
      </c>
      <c r="D19" s="8">
        <f t="shared" si="3"/>
        <v>5.9250000000000007</v>
      </c>
      <c r="E19" s="8">
        <v>1.2902800000000001</v>
      </c>
      <c r="F19" s="13">
        <f t="shared" si="4"/>
        <v>96.891347072000002</v>
      </c>
      <c r="G19" s="14">
        <f t="shared" si="5"/>
        <v>71.4670576003072</v>
      </c>
      <c r="H19" s="12">
        <f t="shared" si="6"/>
        <v>16.742142912221176</v>
      </c>
      <c r="I19" s="13">
        <f t="shared" si="7"/>
        <v>16.847013044552632</v>
      </c>
      <c r="J19" s="9">
        <f t="shared" si="8"/>
        <v>22.452521904133068</v>
      </c>
      <c r="K19" s="19">
        <f t="shared" si="9"/>
        <v>7.6098286039453527</v>
      </c>
      <c r="L19" s="10">
        <f t="shared" si="0"/>
        <v>1.2253229166666669E-3</v>
      </c>
      <c r="M19" s="14">
        <f t="shared" si="1"/>
        <v>0.3538973494053117</v>
      </c>
      <c r="N19" s="17">
        <v>30.824694274571659</v>
      </c>
    </row>
    <row r="20" spans="1:14" x14ac:dyDescent="0.25">
      <c r="A20" s="8">
        <v>118.65600000000001</v>
      </c>
      <c r="B20" s="8">
        <f t="shared" si="2"/>
        <v>1700</v>
      </c>
      <c r="C20" s="8">
        <v>0.10005</v>
      </c>
      <c r="D20" s="8">
        <f t="shared" si="3"/>
        <v>6.0030000000000001</v>
      </c>
      <c r="E20" s="8">
        <v>1.29942</v>
      </c>
      <c r="F20" s="13">
        <f t="shared" si="4"/>
        <v>96.796717055999991</v>
      </c>
      <c r="G20" s="14">
        <f t="shared" si="5"/>
        <v>71.3972585005056</v>
      </c>
      <c r="H20" s="12">
        <f t="shared" si="6"/>
        <v>17.232633678416587</v>
      </c>
      <c r="I20" s="13">
        <f t="shared" si="7"/>
        <v>17.340576167245533</v>
      </c>
      <c r="J20" s="9">
        <f t="shared" si="8"/>
        <v>23.110308349363962</v>
      </c>
      <c r="K20" s="19">
        <f t="shared" si="9"/>
        <v>7.6023963798684848</v>
      </c>
      <c r="L20" s="10">
        <f t="shared" si="0"/>
        <v>1.24145375E-3</v>
      </c>
      <c r="M20" s="14">
        <f t="shared" si="1"/>
        <v>0.3483506997261015</v>
      </c>
      <c r="N20" s="17">
        <v>31.315503624873639</v>
      </c>
    </row>
    <row r="21" spans="1:14" x14ac:dyDescent="0.25">
      <c r="A21" s="8">
        <v>118.861</v>
      </c>
      <c r="B21" s="8">
        <f t="shared" si="2"/>
        <v>1750</v>
      </c>
      <c r="C21" s="8">
        <v>0.10305</v>
      </c>
      <c r="D21" s="8">
        <f t="shared" si="3"/>
        <v>6.1829999999999998</v>
      </c>
      <c r="E21" s="8">
        <v>1.31053</v>
      </c>
      <c r="F21" s="13">
        <f t="shared" si="4"/>
        <v>96.963951135999991</v>
      </c>
      <c r="G21" s="14">
        <f t="shared" si="5"/>
        <v>71.520610357913597</v>
      </c>
      <c r="H21" s="12">
        <f t="shared" si="6"/>
        <v>17.770124043145877</v>
      </c>
      <c r="I21" s="13">
        <f t="shared" si="7"/>
        <v>17.881433286515843</v>
      </c>
      <c r="J21" s="9">
        <f t="shared" si="8"/>
        <v>23.831124928855445</v>
      </c>
      <c r="K21" s="19">
        <f t="shared" si="9"/>
        <v>7.6155309137974312</v>
      </c>
      <c r="L21" s="10">
        <f t="shared" si="0"/>
        <v>1.2786787500000001E-3</v>
      </c>
      <c r="M21" s="14">
        <f t="shared" si="1"/>
        <v>0.34794354755136603</v>
      </c>
      <c r="N21" s="17">
        <v>31.352148004381551</v>
      </c>
    </row>
    <row r="22" spans="1:14" x14ac:dyDescent="0.25">
      <c r="A22" s="8">
        <v>119.584</v>
      </c>
      <c r="B22" s="8">
        <f t="shared" si="2"/>
        <v>1800</v>
      </c>
      <c r="C22" s="8">
        <v>0.10929999999999999</v>
      </c>
      <c r="D22" s="8">
        <f t="shared" si="3"/>
        <v>6.5579999999999998</v>
      </c>
      <c r="E22" s="8">
        <v>1.3149</v>
      </c>
      <c r="F22" s="13">
        <f t="shared" si="4"/>
        <v>97.553757183999991</v>
      </c>
      <c r="G22" s="14">
        <f t="shared" si="5"/>
        <v>71.955651298918397</v>
      </c>
      <c r="H22" s="12">
        <f t="shared" si="6"/>
        <v>18.389021146842598</v>
      </c>
      <c r="I22" s="13">
        <f t="shared" si="7"/>
        <v>18.504207063676912</v>
      </c>
      <c r="J22" s="9">
        <f t="shared" si="8"/>
        <v>24.661114306559998</v>
      </c>
      <c r="K22" s="19">
        <f t="shared" si="9"/>
        <v>7.6618541724834213</v>
      </c>
      <c r="L22" s="10">
        <f t="shared" si="0"/>
        <v>1.3562308333333333E-3</v>
      </c>
      <c r="M22" s="14">
        <f t="shared" si="1"/>
        <v>0.35662583384031893</v>
      </c>
      <c r="N22" s="17">
        <v>30.58885970914957</v>
      </c>
    </row>
    <row r="23" spans="1:14" x14ac:dyDescent="0.25">
      <c r="A23" s="8">
        <v>119.934</v>
      </c>
      <c r="B23" s="8">
        <f t="shared" si="2"/>
        <v>1850</v>
      </c>
      <c r="C23" s="8">
        <v>0.11415</v>
      </c>
      <c r="D23" s="8">
        <f t="shared" si="3"/>
        <v>6.8490000000000002</v>
      </c>
      <c r="E23" s="8">
        <v>1.3184899999999999</v>
      </c>
      <c r="F23" s="13">
        <f t="shared" si="4"/>
        <v>97.839278783999987</v>
      </c>
      <c r="G23" s="14">
        <f t="shared" si="5"/>
        <v>72.1662520310784</v>
      </c>
      <c r="H23" s="12">
        <f t="shared" si="6"/>
        <v>18.955143549104616</v>
      </c>
      <c r="I23" s="13">
        <f t="shared" si="7"/>
        <v>19.073875567029592</v>
      </c>
      <c r="J23" s="9">
        <f t="shared" si="8"/>
        <v>25.420328685737825</v>
      </c>
      <c r="K23" s="19">
        <f t="shared" si="9"/>
        <v>7.6842789865084509</v>
      </c>
      <c r="L23" s="10">
        <f t="shared" si="0"/>
        <v>1.4164112500000001E-3</v>
      </c>
      <c r="M23" s="14">
        <f t="shared" si="1"/>
        <v>0.36132672813883948</v>
      </c>
      <c r="N23" s="17">
        <v>30.190895802782428</v>
      </c>
    </row>
    <row r="24" spans="1:14" x14ac:dyDescent="0.25">
      <c r="A24" s="8">
        <v>120.176</v>
      </c>
      <c r="B24" s="8">
        <f t="shared" si="2"/>
        <v>1900</v>
      </c>
      <c r="C24" s="8">
        <v>0.11745</v>
      </c>
      <c r="D24" s="8">
        <f t="shared" si="3"/>
        <v>7.0469999999999997</v>
      </c>
      <c r="E24" s="8">
        <v>1.3189200000000001</v>
      </c>
      <c r="F24" s="13">
        <f t="shared" si="4"/>
        <v>98.036696575999997</v>
      </c>
      <c r="G24" s="14">
        <f t="shared" si="5"/>
        <v>72.311867394457607</v>
      </c>
      <c r="H24" s="12">
        <f t="shared" si="6"/>
        <v>19.506725677495027</v>
      </c>
      <c r="I24" s="13">
        <f t="shared" si="7"/>
        <v>19.628912718537368</v>
      </c>
      <c r="J24" s="9">
        <f t="shared" si="8"/>
        <v>26.160043421452674</v>
      </c>
      <c r="K24" s="19">
        <f t="shared" si="9"/>
        <v>7.6997841436343304</v>
      </c>
      <c r="L24" s="10">
        <f t="shared" si="0"/>
        <v>1.45735875E-3</v>
      </c>
      <c r="M24" s="14">
        <f t="shared" si="1"/>
        <v>0.3612600144436412</v>
      </c>
      <c r="N24" s="17">
        <v>30.196471139492349</v>
      </c>
    </row>
    <row r="25" spans="1:14" x14ac:dyDescent="0.25">
      <c r="A25" s="8">
        <v>120.94799999999999</v>
      </c>
      <c r="B25" s="8">
        <f t="shared" si="2"/>
        <v>1950</v>
      </c>
      <c r="C25" s="8">
        <v>0.12055</v>
      </c>
      <c r="D25" s="8">
        <f t="shared" si="3"/>
        <v>7.2330000000000005</v>
      </c>
      <c r="E25" s="8">
        <v>1.31484</v>
      </c>
      <c r="F25" s="13">
        <f t="shared" si="4"/>
        <v>98.666475647999988</v>
      </c>
      <c r="G25" s="14">
        <f t="shared" si="5"/>
        <v>72.776392437964788</v>
      </c>
      <c r="H25" s="12">
        <f t="shared" si="6"/>
        <v>20.148667662959472</v>
      </c>
      <c r="I25" s="13">
        <f t="shared" si="7"/>
        <v>20.274875726956747</v>
      </c>
      <c r="J25" s="9">
        <f t="shared" si="8"/>
        <v>27.020937786373064</v>
      </c>
      <c r="K25" s="19">
        <f t="shared" si="9"/>
        <v>7.7492468762838245</v>
      </c>
      <c r="L25" s="10">
        <f t="shared" si="0"/>
        <v>1.4958245833333334E-3</v>
      </c>
      <c r="M25" s="14">
        <f t="shared" si="1"/>
        <v>0.35898155257664344</v>
      </c>
      <c r="N25" s="17">
        <v>30.388128642546189</v>
      </c>
    </row>
    <row r="26" spans="1:14" x14ac:dyDescent="0.25">
      <c r="A26" s="8">
        <v>122.157</v>
      </c>
      <c r="B26" s="8">
        <f t="shared" si="2"/>
        <v>2000</v>
      </c>
      <c r="C26" s="8">
        <v>0.12554999999999999</v>
      </c>
      <c r="D26" s="8">
        <f t="shared" si="3"/>
        <v>7.5329999999999995</v>
      </c>
      <c r="E26" s="8">
        <v>1.31653</v>
      </c>
      <c r="F26" s="13">
        <f t="shared" si="4"/>
        <v>99.652748831999986</v>
      </c>
      <c r="G26" s="14">
        <f t="shared" si="5"/>
        <v>73.503867538483192</v>
      </c>
      <c r="H26" s="12">
        <f t="shared" si="6"/>
        <v>20.871871155513663</v>
      </c>
      <c r="I26" s="13">
        <f t="shared" si="7"/>
        <v>21.002609251679718</v>
      </c>
      <c r="J26" s="9">
        <f t="shared" si="8"/>
        <v>27.990810182209895</v>
      </c>
      <c r="K26" s="19">
        <f t="shared" si="9"/>
        <v>7.8267085910159988</v>
      </c>
      <c r="L26" s="10">
        <f t="shared" si="0"/>
        <v>1.5578662500000001E-3</v>
      </c>
      <c r="M26" s="14">
        <f t="shared" si="1"/>
        <v>0.36091637131489424</v>
      </c>
      <c r="N26" s="17">
        <v>30.225222425508239</v>
      </c>
    </row>
    <row r="27" spans="1:14" x14ac:dyDescent="0.25">
      <c r="A27" s="8">
        <v>122.845</v>
      </c>
      <c r="B27" s="8">
        <f t="shared" si="2"/>
        <v>2050</v>
      </c>
      <c r="C27" s="8">
        <v>0.12784999999999999</v>
      </c>
      <c r="D27" s="8">
        <f t="shared" si="3"/>
        <v>7.6709999999999994</v>
      </c>
      <c r="E27" s="8">
        <v>1.32098</v>
      </c>
      <c r="F27" s="13">
        <f t="shared" si="4"/>
        <v>100.21400272</v>
      </c>
      <c r="G27" s="14">
        <f t="shared" si="5"/>
        <v>73.917848406272</v>
      </c>
      <c r="H27" s="12">
        <f t="shared" si="6"/>
        <v>21.514159134569063</v>
      </c>
      <c r="I27" s="13">
        <f t="shared" si="7"/>
        <v>21.64892042093912</v>
      </c>
      <c r="J27" s="9">
        <f t="shared" si="8"/>
        <v>28.852168551572277</v>
      </c>
      <c r="K27" s="19">
        <f t="shared" si="9"/>
        <v>7.8707893682994881</v>
      </c>
      <c r="L27" s="10">
        <f t="shared" si="0"/>
        <v>1.5864054166666666E-3</v>
      </c>
      <c r="M27" s="14">
        <f t="shared" si="1"/>
        <v>0.35655588266399857</v>
      </c>
      <c r="N27" s="17">
        <v>30.594860806938129</v>
      </c>
    </row>
    <row r="28" spans="1:14" x14ac:dyDescent="0.25">
      <c r="A28" s="8">
        <v>123.79600000000001</v>
      </c>
      <c r="B28" s="8">
        <f t="shared" si="2"/>
        <v>2100</v>
      </c>
      <c r="C28" s="8">
        <v>0.13089999999999999</v>
      </c>
      <c r="D28" s="8">
        <f t="shared" si="3"/>
        <v>7.8539999999999992</v>
      </c>
      <c r="E28" s="8">
        <v>1.32287</v>
      </c>
      <c r="F28" s="13">
        <f t="shared" si="4"/>
        <v>100.989805696</v>
      </c>
      <c r="G28" s="14">
        <f t="shared" si="5"/>
        <v>74.490080681369605</v>
      </c>
      <c r="H28" s="12">
        <f t="shared" si="6"/>
        <v>22.209508007288722</v>
      </c>
      <c r="I28" s="13">
        <f t="shared" si="7"/>
        <v>22.348624848899288</v>
      </c>
      <c r="J28" s="9">
        <f t="shared" si="8"/>
        <v>29.784685725604756</v>
      </c>
      <c r="K28" s="19">
        <f t="shared" si="9"/>
        <v>7.9317207915503563</v>
      </c>
      <c r="L28" s="10">
        <f t="shared" si="0"/>
        <v>1.6242508333333334E-3</v>
      </c>
      <c r="M28" s="14">
        <f t="shared" si="1"/>
        <v>0.35363232708362885</v>
      </c>
      <c r="N28" s="17">
        <v>30.847795194414559</v>
      </c>
    </row>
    <row r="29" spans="1:14" x14ac:dyDescent="0.25">
      <c r="A29" s="8">
        <v>124.794</v>
      </c>
      <c r="B29" s="8">
        <f t="shared" si="2"/>
        <v>2150</v>
      </c>
      <c r="C29" s="8">
        <v>0.13435</v>
      </c>
      <c r="D29" s="8">
        <f t="shared" si="3"/>
        <v>8.0609999999999999</v>
      </c>
      <c r="E29" s="8">
        <v>1.3216399999999999</v>
      </c>
      <c r="F29" s="13">
        <f t="shared" si="4"/>
        <v>101.80395014399998</v>
      </c>
      <c r="G29" s="14">
        <f t="shared" si="5"/>
        <v>75.090593626214385</v>
      </c>
      <c r="H29" s="12">
        <f t="shared" si="6"/>
        <v>22.921614075777565</v>
      </c>
      <c r="I29" s="13">
        <f t="shared" si="7"/>
        <v>23.06519143704968</v>
      </c>
      <c r="J29" s="9">
        <f t="shared" si="8"/>
        <v>30.739675608598809</v>
      </c>
      <c r="K29" s="19">
        <f t="shared" si="9"/>
        <v>7.995663546970297</v>
      </c>
      <c r="L29" s="10">
        <f t="shared" si="0"/>
        <v>1.6670595833333335E-3</v>
      </c>
      <c r="M29" s="14">
        <f t="shared" si="1"/>
        <v>0.35167680484239844</v>
      </c>
      <c r="N29" s="17">
        <v>31.019326409339659</v>
      </c>
    </row>
    <row r="30" spans="1:14" x14ac:dyDescent="0.25">
      <c r="A30" s="8">
        <v>125.137</v>
      </c>
      <c r="B30" s="8">
        <f t="shared" si="2"/>
        <v>2200</v>
      </c>
      <c r="C30" s="8">
        <v>0.13769999999999999</v>
      </c>
      <c r="D30" s="8">
        <f t="shared" si="3"/>
        <v>8.2619999999999987</v>
      </c>
      <c r="E30" s="8">
        <v>1.3165199999999999</v>
      </c>
      <c r="F30" s="13">
        <f t="shared" si="4"/>
        <v>102.08376131199999</v>
      </c>
      <c r="G30" s="14">
        <f t="shared" si="5"/>
        <v>75.296982343731202</v>
      </c>
      <c r="H30" s="12">
        <f t="shared" si="6"/>
        <v>23.519140735825736</v>
      </c>
      <c r="I30" s="13">
        <f t="shared" si="7"/>
        <v>23.666460909486887</v>
      </c>
      <c r="J30" s="9">
        <f t="shared" si="8"/>
        <v>31.541005551448713</v>
      </c>
      <c r="K30" s="19">
        <f t="shared" si="9"/>
        <v>8.0176398647148268</v>
      </c>
      <c r="L30" s="10">
        <f t="shared" si="0"/>
        <v>1.7086275000000001E-3</v>
      </c>
      <c r="M30" s="14">
        <f t="shared" si="1"/>
        <v>0.35128834394084962</v>
      </c>
      <c r="N30" s="17">
        <v>31.05362813244049</v>
      </c>
    </row>
    <row r="31" spans="1:14" x14ac:dyDescent="0.25">
      <c r="A31" s="8">
        <v>126.02800000000001</v>
      </c>
      <c r="B31" s="8">
        <f t="shared" si="2"/>
        <v>2250</v>
      </c>
      <c r="C31" s="8">
        <v>0.14105000000000001</v>
      </c>
      <c r="D31" s="8">
        <f t="shared" si="3"/>
        <v>8.463000000000001</v>
      </c>
      <c r="E31" s="8">
        <v>1.3046500000000001</v>
      </c>
      <c r="F31" s="13">
        <f t="shared" si="4"/>
        <v>102.810617728</v>
      </c>
      <c r="G31" s="14">
        <f t="shared" si="5"/>
        <v>75.833111636172802</v>
      </c>
      <c r="H31" s="12">
        <f t="shared" si="6"/>
        <v>24.22493348916117</v>
      </c>
      <c r="I31" s="13">
        <f t="shared" si="7"/>
        <v>24.376674636877368</v>
      </c>
      <c r="J31" s="9">
        <f t="shared" si="8"/>
        <v>32.487528785489111</v>
      </c>
      <c r="K31" s="19">
        <f t="shared" si="9"/>
        <v>8.0747270341328328</v>
      </c>
      <c r="L31" s="10">
        <f t="shared" si="0"/>
        <v>1.7501954166666668E-3</v>
      </c>
      <c r="M31" s="14">
        <f t="shared" si="1"/>
        <v>0.34935080435975419</v>
      </c>
      <c r="N31" s="17">
        <v>31.225855111432249</v>
      </c>
    </row>
    <row r="32" spans="1:14" x14ac:dyDescent="0.25">
      <c r="A32" s="8">
        <v>126.66</v>
      </c>
      <c r="B32" s="8">
        <f t="shared" si="2"/>
        <v>2300</v>
      </c>
      <c r="C32" s="8">
        <v>0.14495</v>
      </c>
      <c r="D32" s="8">
        <f t="shared" si="3"/>
        <v>8.6969999999999992</v>
      </c>
      <c r="E32" s="8">
        <v>1.2964599999999999</v>
      </c>
      <c r="F32" s="13">
        <f t="shared" si="4"/>
        <v>103.32618815999999</v>
      </c>
      <c r="G32" s="14">
        <f t="shared" si="5"/>
        <v>76.213396386815987</v>
      </c>
      <c r="H32" s="12">
        <f t="shared" si="6"/>
        <v>24.8874471429469</v>
      </c>
      <c r="I32" s="13">
        <f t="shared" si="7"/>
        <v>25.043338171291175</v>
      </c>
      <c r="J32" s="9">
        <f t="shared" si="8"/>
        <v>33.376011365132669</v>
      </c>
      <c r="K32" s="19">
        <f t="shared" si="9"/>
        <v>8.1152198411723155</v>
      </c>
      <c r="L32" s="10">
        <f t="shared" si="0"/>
        <v>1.7985879166666668E-3</v>
      </c>
      <c r="M32" s="14">
        <f t="shared" si="1"/>
        <v>0.34945327859650432</v>
      </c>
      <c r="N32" s="17">
        <v>31.216698391878019</v>
      </c>
    </row>
    <row r="33" spans="1:14" x14ac:dyDescent="0.25">
      <c r="A33" s="8">
        <v>126.822</v>
      </c>
      <c r="B33" s="8">
        <f t="shared" si="2"/>
        <v>2350</v>
      </c>
      <c r="C33" s="8">
        <v>0.14985000000000001</v>
      </c>
      <c r="D33" s="8">
        <f t="shared" si="3"/>
        <v>8.9910000000000014</v>
      </c>
      <c r="E33" s="8">
        <v>1.2822899999999999</v>
      </c>
      <c r="F33" s="13">
        <f t="shared" si="4"/>
        <v>103.458343872</v>
      </c>
      <c r="G33" s="14">
        <f t="shared" si="5"/>
        <v>76.310874439987202</v>
      </c>
      <c r="H33" s="12">
        <f t="shared" si="6"/>
        <v>25.461002000125667</v>
      </c>
      <c r="I33" s="13">
        <f t="shared" si="7"/>
        <v>25.620485685281384</v>
      </c>
      <c r="J33" s="9">
        <f t="shared" si="8"/>
        <v>34.145193247138216</v>
      </c>
      <c r="K33" s="19">
        <f t="shared" si="9"/>
        <v>8.1255993265210442</v>
      </c>
      <c r="L33" s="10">
        <f t="shared" si="0"/>
        <v>1.8593887500000003E-3</v>
      </c>
      <c r="M33" s="14">
        <f t="shared" si="1"/>
        <v>0.35312828615133157</v>
      </c>
      <c r="N33" s="17">
        <v>30.891826080805931</v>
      </c>
    </row>
    <row r="34" spans="1:14" x14ac:dyDescent="0.25">
      <c r="A34" s="8">
        <v>126.69</v>
      </c>
      <c r="B34" s="8">
        <f t="shared" si="2"/>
        <v>2400</v>
      </c>
      <c r="C34" s="8">
        <v>0.1537</v>
      </c>
      <c r="D34" s="8">
        <f t="shared" si="3"/>
        <v>9.2219999999999995</v>
      </c>
      <c r="E34" s="8">
        <v>1.2730399999999999</v>
      </c>
      <c r="F34" s="13">
        <f t="shared" si="4"/>
        <v>103.35066144</v>
      </c>
      <c r="G34" s="14">
        <f t="shared" si="5"/>
        <v>76.231447878143996</v>
      </c>
      <c r="H34" s="12">
        <f t="shared" si="6"/>
        <v>25.975661059377945</v>
      </c>
      <c r="I34" s="13">
        <f t="shared" si="7"/>
        <v>26.138368487392167</v>
      </c>
      <c r="J34" s="9">
        <f t="shared" si="8"/>
        <v>34.835391261908903</v>
      </c>
      <c r="K34" s="19">
        <f t="shared" si="9"/>
        <v>8.1171419680887471</v>
      </c>
      <c r="L34" s="10">
        <f t="shared" si="0"/>
        <v>1.9071608333333335E-3</v>
      </c>
      <c r="M34" s="14">
        <f t="shared" si="1"/>
        <v>0.35502465091915719</v>
      </c>
      <c r="N34" s="17">
        <v>30.72681734002758</v>
      </c>
    </row>
    <row r="35" spans="1:14" x14ac:dyDescent="0.25">
      <c r="A35" s="8">
        <v>126.55200000000001</v>
      </c>
      <c r="B35" s="8">
        <f t="shared" si="2"/>
        <v>2450</v>
      </c>
      <c r="C35" s="8">
        <v>0.15565000000000001</v>
      </c>
      <c r="D35" s="8">
        <f t="shared" si="3"/>
        <v>9.3390000000000004</v>
      </c>
      <c r="E35" s="8">
        <v>1.2698400000000001</v>
      </c>
      <c r="F35" s="13">
        <f t="shared" si="4"/>
        <v>103.238084352</v>
      </c>
      <c r="G35" s="14">
        <f t="shared" si="5"/>
        <v>76.148411018035205</v>
      </c>
      <c r="H35" s="12">
        <f t="shared" si="6"/>
        <v>26.487936607225887</v>
      </c>
      <c r="I35" s="13">
        <f t="shared" si="7"/>
        <v>26.653852848160572</v>
      </c>
      <c r="J35" s="9">
        <f t="shared" si="8"/>
        <v>35.522392801634858</v>
      </c>
      <c r="K35" s="19">
        <f t="shared" si="9"/>
        <v>8.1083001842731655</v>
      </c>
      <c r="L35" s="10">
        <f t="shared" si="0"/>
        <v>1.9313570833333336E-3</v>
      </c>
      <c r="M35" s="14">
        <f t="shared" si="1"/>
        <v>0.35257559463700655</v>
      </c>
      <c r="N35" s="17">
        <v>30.940251582731101</v>
      </c>
    </row>
    <row r="36" spans="1:14" x14ac:dyDescent="0.25">
      <c r="A36" s="8">
        <v>126.438</v>
      </c>
      <c r="B36" s="8">
        <f t="shared" si="2"/>
        <v>2500</v>
      </c>
      <c r="C36" s="8">
        <v>0.15959999999999999</v>
      </c>
      <c r="D36" s="8">
        <f t="shared" si="3"/>
        <v>9.5759999999999987</v>
      </c>
      <c r="E36" s="8">
        <v>1.2744599999999999</v>
      </c>
      <c r="F36" s="13">
        <f t="shared" si="4"/>
        <v>103.145085888</v>
      </c>
      <c r="G36" s="14">
        <f t="shared" si="5"/>
        <v>76.079815350988795</v>
      </c>
      <c r="H36" s="12">
        <f t="shared" si="6"/>
        <v>27.004159044926169</v>
      </c>
      <c r="I36" s="13">
        <f t="shared" si="7"/>
        <v>27.173308821474421</v>
      </c>
      <c r="J36" s="9">
        <f t="shared" si="8"/>
        <v>36.214687429069308</v>
      </c>
      <c r="K36" s="19">
        <f t="shared" si="9"/>
        <v>8.1009961019907255</v>
      </c>
      <c r="L36" s="10">
        <f t="shared" si="0"/>
        <v>1.98037E-3</v>
      </c>
      <c r="M36" s="14">
        <f t="shared" si="1"/>
        <v>0.35461204268826285</v>
      </c>
      <c r="N36" s="17">
        <v>30.76256947536843</v>
      </c>
    </row>
    <row r="37" spans="1:14" x14ac:dyDescent="0.25">
      <c r="A37" s="8">
        <v>126.239</v>
      </c>
      <c r="B37" s="8">
        <f t="shared" si="2"/>
        <v>2550</v>
      </c>
      <c r="C37" s="8">
        <v>0.16259999999999999</v>
      </c>
      <c r="D37" s="8">
        <f t="shared" si="3"/>
        <v>9.7560000000000002</v>
      </c>
      <c r="E37" s="8">
        <v>1.2787599999999999</v>
      </c>
      <c r="F37" s="13">
        <f t="shared" si="4"/>
        <v>102.982746464</v>
      </c>
      <c r="G37" s="14">
        <f t="shared" si="5"/>
        <v>75.960073791846398</v>
      </c>
      <c r="H37" s="12">
        <f t="shared" si="6"/>
        <v>27.500890510336159</v>
      </c>
      <c r="I37" s="13">
        <f t="shared" si="7"/>
        <v>27.673151734133658</v>
      </c>
      <c r="J37" s="9">
        <f t="shared" si="8"/>
        <v>36.880843139605545</v>
      </c>
      <c r="K37" s="19">
        <f t="shared" si="9"/>
        <v>8.0882459934450672</v>
      </c>
      <c r="L37" s="10">
        <f t="shared" si="0"/>
        <v>2.0175950000000001E-3</v>
      </c>
      <c r="M37" s="14">
        <f t="shared" si="1"/>
        <v>0.35475214871071997</v>
      </c>
      <c r="N37" s="17">
        <v>30.750420088069671</v>
      </c>
    </row>
    <row r="38" spans="1:14" x14ac:dyDescent="0.25">
      <c r="A38" s="8">
        <v>126.161</v>
      </c>
      <c r="B38" s="8">
        <f t="shared" si="2"/>
        <v>2600</v>
      </c>
      <c r="C38" s="8">
        <v>0.16805</v>
      </c>
      <c r="D38" s="8">
        <f t="shared" si="3"/>
        <v>10.083</v>
      </c>
      <c r="E38" s="8">
        <v>1.27634</v>
      </c>
      <c r="F38" s="13">
        <f t="shared" ref="F38:F69" si="10">A38 * 0.815776</f>
        <v>102.919115936</v>
      </c>
      <c r="G38" s="14">
        <f t="shared" si="5"/>
        <v>75.913139914393597</v>
      </c>
      <c r="H38" s="12">
        <f t="shared" si="6"/>
        <v>28.022798348895172</v>
      </c>
      <c r="I38" s="13">
        <f t="shared" si="7"/>
        <v>28.198328720757019</v>
      </c>
      <c r="J38" s="9">
        <f t="shared" si="8"/>
        <v>37.580762333858218</v>
      </c>
      <c r="K38" s="19">
        <f t="shared" si="9"/>
        <v>8.0832484634623452</v>
      </c>
      <c r="L38" s="10">
        <f t="shared" ref="L38:L69" si="11">C38*0.7445/60</f>
        <v>2.0852204166666669E-3</v>
      </c>
      <c r="M38" s="14">
        <f t="shared" ref="M38:M69" si="12">D38/H38</f>
        <v>0.35981417253418352</v>
      </c>
      <c r="N38" s="17">
        <v>30.31780967150101</v>
      </c>
    </row>
    <row r="39" spans="1:14" x14ac:dyDescent="0.25">
      <c r="A39" s="8">
        <v>125.84699999999999</v>
      </c>
      <c r="B39" s="8">
        <f t="shared" ref="B39:B70" si="13">B38+50</f>
        <v>2650</v>
      </c>
      <c r="C39" s="8">
        <v>0.17144999999999999</v>
      </c>
      <c r="D39" s="8">
        <f t="shared" si="3"/>
        <v>10.286999999999999</v>
      </c>
      <c r="E39" s="8">
        <v>1.28027</v>
      </c>
      <c r="F39" s="13">
        <f t="shared" si="10"/>
        <v>102.66296227199999</v>
      </c>
      <c r="G39" s="14">
        <f t="shared" si="5"/>
        <v>75.724200971827187</v>
      </c>
      <c r="H39" s="12">
        <f t="shared" si="6"/>
        <v>28.490611584542879</v>
      </c>
      <c r="I39" s="13">
        <f t="shared" si="7"/>
        <v>28.669072264441521</v>
      </c>
      <c r="J39" s="9">
        <f t="shared" si="8"/>
        <v>38.20813643856475</v>
      </c>
      <c r="K39" s="19">
        <f t="shared" si="9"/>
        <v>8.0631302017370317</v>
      </c>
      <c r="L39" s="10">
        <f t="shared" si="11"/>
        <v>2.1274087499999999E-3</v>
      </c>
      <c r="M39" s="14">
        <f t="shared" si="12"/>
        <v>0.3610663101939533</v>
      </c>
      <c r="N39" s="17">
        <v>30.21267089178205</v>
      </c>
    </row>
    <row r="40" spans="1:14" x14ac:dyDescent="0.25">
      <c r="A40" s="8">
        <v>124.911</v>
      </c>
      <c r="B40" s="8">
        <f t="shared" si="13"/>
        <v>2700</v>
      </c>
      <c r="C40" s="8">
        <v>0.17465</v>
      </c>
      <c r="D40" s="8">
        <f t="shared" si="3"/>
        <v>10.478999999999999</v>
      </c>
      <c r="E40" s="8">
        <v>1.2837099999999999</v>
      </c>
      <c r="F40" s="13">
        <f t="shared" si="10"/>
        <v>101.89939593599999</v>
      </c>
      <c r="G40" s="14">
        <f t="shared" si="5"/>
        <v>75.160994442393601</v>
      </c>
      <c r="H40" s="12">
        <f t="shared" si="6"/>
        <v>28.812270292931196</v>
      </c>
      <c r="I40" s="13">
        <f t="shared" si="7"/>
        <v>28.992745792049281</v>
      </c>
      <c r="J40" s="9">
        <f t="shared" si="8"/>
        <v>38.63950590145901</v>
      </c>
      <c r="K40" s="19">
        <f t="shared" si="9"/>
        <v>8.0031598419443792</v>
      </c>
      <c r="L40" s="10">
        <f t="shared" si="11"/>
        <v>2.1671154166666667E-3</v>
      </c>
      <c r="M40" s="14">
        <f t="shared" si="12"/>
        <v>0.36369921194897709</v>
      </c>
      <c r="N40" s="17">
        <v>29.993954459077511</v>
      </c>
    </row>
    <row r="41" spans="1:14" x14ac:dyDescent="0.25">
      <c r="A41" s="8">
        <v>123.92700000000001</v>
      </c>
      <c r="B41" s="8">
        <f t="shared" si="13"/>
        <v>2750</v>
      </c>
      <c r="C41" s="8">
        <v>0.1784</v>
      </c>
      <c r="D41" s="8">
        <f t="shared" si="3"/>
        <v>10.704000000000001</v>
      </c>
      <c r="E41" s="8">
        <v>1.2811999999999999</v>
      </c>
      <c r="F41" s="13">
        <f t="shared" si="10"/>
        <v>101.096672352</v>
      </c>
      <c r="G41" s="14">
        <f t="shared" si="5"/>
        <v>74.568905526835209</v>
      </c>
      <c r="H41" s="12">
        <f t="shared" si="6"/>
        <v>29.114655876845742</v>
      </c>
      <c r="I41" s="13">
        <f t="shared" si="7"/>
        <v>29.297025471383183</v>
      </c>
      <c r="J41" s="9">
        <f t="shared" si="8"/>
        <v>39.045028598400002</v>
      </c>
      <c r="K41" s="19">
        <f t="shared" si="9"/>
        <v>7.9401140790854381</v>
      </c>
      <c r="L41" s="10">
        <f t="shared" si="11"/>
        <v>2.2136466666666669E-3</v>
      </c>
      <c r="M41" s="14">
        <f t="shared" si="12"/>
        <v>0.36764988895206763</v>
      </c>
      <c r="N41" s="17">
        <v>29.671646661158739</v>
      </c>
    </row>
    <row r="42" spans="1:14" x14ac:dyDescent="0.25">
      <c r="A42" s="8">
        <v>123.68899999999999</v>
      </c>
      <c r="B42" s="8">
        <f t="shared" si="13"/>
        <v>2800</v>
      </c>
      <c r="C42" s="8">
        <v>0.18004999999999999</v>
      </c>
      <c r="D42" s="8">
        <f t="shared" si="3"/>
        <v>10.802999999999999</v>
      </c>
      <c r="E42" s="8">
        <v>1.2744800000000001</v>
      </c>
      <c r="F42" s="13">
        <f t="shared" si="10"/>
        <v>100.90251766399999</v>
      </c>
      <c r="G42" s="14">
        <f t="shared" si="5"/>
        <v>74.425697028966397</v>
      </c>
      <c r="H42" s="12">
        <f t="shared" si="6"/>
        <v>29.587082360372808</v>
      </c>
      <c r="I42" s="13">
        <f t="shared" si="7"/>
        <v>29.772411159601315</v>
      </c>
      <c r="J42" s="9">
        <f t="shared" si="8"/>
        <v>39.678589428999601</v>
      </c>
      <c r="K42" s="19">
        <f t="shared" si="9"/>
        <v>7.924865205548417</v>
      </c>
      <c r="L42" s="10">
        <f t="shared" si="11"/>
        <v>2.2341204166666665E-3</v>
      </c>
      <c r="M42" s="14">
        <f t="shared" si="12"/>
        <v>0.36512555947283604</v>
      </c>
      <c r="N42" s="17">
        <v>29.876784347143388</v>
      </c>
    </row>
    <row r="43" spans="1:14" x14ac:dyDescent="0.25">
      <c r="A43" s="8">
        <v>123.389</v>
      </c>
      <c r="B43" s="8">
        <f t="shared" si="13"/>
        <v>2850</v>
      </c>
      <c r="C43" s="8">
        <v>0.18310000000000001</v>
      </c>
      <c r="D43" s="8">
        <f t="shared" si="3"/>
        <v>10.986000000000001</v>
      </c>
      <c r="E43" s="8">
        <v>1.2603599999999999</v>
      </c>
      <c r="F43" s="13">
        <f t="shared" si="10"/>
        <v>100.65778486399999</v>
      </c>
      <c r="G43" s="14">
        <f t="shared" si="5"/>
        <v>74.245182115686404</v>
      </c>
      <c r="H43" s="12">
        <f t="shared" si="6"/>
        <v>30.042380025384855</v>
      </c>
      <c r="I43" s="13">
        <f t="shared" si="7"/>
        <v>30.230560737097349</v>
      </c>
      <c r="J43" s="9">
        <f t="shared" si="8"/>
        <v>40.289179175496237</v>
      </c>
      <c r="K43" s="19">
        <f t="shared" si="9"/>
        <v>7.9056439363841067</v>
      </c>
      <c r="L43" s="10">
        <f t="shared" si="11"/>
        <v>2.2719658333333337E-3</v>
      </c>
      <c r="M43" s="14">
        <f t="shared" si="12"/>
        <v>0.36568341092540541</v>
      </c>
      <c r="N43" s="17">
        <v>29.83120719748824</v>
      </c>
    </row>
    <row r="44" spans="1:14" x14ac:dyDescent="0.25">
      <c r="A44" s="8">
        <v>122.51900000000001</v>
      </c>
      <c r="B44" s="8">
        <f t="shared" si="13"/>
        <v>2900</v>
      </c>
      <c r="C44" s="8">
        <v>0.18790000000000001</v>
      </c>
      <c r="D44" s="8">
        <f t="shared" si="3"/>
        <v>11.274000000000001</v>
      </c>
      <c r="E44" s="8">
        <v>1.2531000000000001</v>
      </c>
      <c r="F44" s="13">
        <f t="shared" si="10"/>
        <v>99.948059743999991</v>
      </c>
      <c r="G44" s="14">
        <f t="shared" si="5"/>
        <v>73.721688867174393</v>
      </c>
      <c r="H44" s="12">
        <f t="shared" si="6"/>
        <v>30.353898131490201</v>
      </c>
      <c r="I44" s="13">
        <f t="shared" si="7"/>
        <v>30.544030143295053</v>
      </c>
      <c r="J44" s="9">
        <f t="shared" si="8"/>
        <v>40.70694929832554</v>
      </c>
      <c r="K44" s="19">
        <f t="shared" si="9"/>
        <v>7.8499022558076019</v>
      </c>
      <c r="L44" s="10">
        <f t="shared" si="11"/>
        <v>2.3315258333333339E-3</v>
      </c>
      <c r="M44" s="14">
        <f t="shared" si="12"/>
        <v>0.37141852262803626</v>
      </c>
      <c r="N44" s="17">
        <v>29.370580451435341</v>
      </c>
    </row>
    <row r="45" spans="1:14" x14ac:dyDescent="0.25">
      <c r="A45" s="8">
        <v>121.837</v>
      </c>
      <c r="B45" s="8">
        <f t="shared" si="13"/>
        <v>2950</v>
      </c>
      <c r="C45" s="8">
        <v>0.19255</v>
      </c>
      <c r="D45" s="8">
        <f t="shared" si="3"/>
        <v>11.553000000000001</v>
      </c>
      <c r="E45" s="8">
        <v>1.23943</v>
      </c>
      <c r="F45" s="13">
        <f t="shared" si="10"/>
        <v>99.391700512</v>
      </c>
      <c r="G45" s="14">
        <f t="shared" si="5"/>
        <v>73.311318297651198</v>
      </c>
      <c r="H45" s="12">
        <f t="shared" si="6"/>
        <v>30.705363547010158</v>
      </c>
      <c r="I45" s="13">
        <f t="shared" si="7"/>
        <v>30.897697082528477</v>
      </c>
      <c r="J45" s="9">
        <f t="shared" si="8"/>
        <v>41.178291884628912</v>
      </c>
      <c r="K45" s="19">
        <f t="shared" si="9"/>
        <v>7.8062059039074017</v>
      </c>
      <c r="L45" s="10">
        <f t="shared" si="11"/>
        <v>2.3892245833333336E-3</v>
      </c>
      <c r="M45" s="14">
        <f t="shared" si="12"/>
        <v>0.37625348360758748</v>
      </c>
      <c r="N45" s="17">
        <v>28.993160396562011</v>
      </c>
    </row>
    <row r="46" spans="1:14" x14ac:dyDescent="0.25">
      <c r="A46" s="8">
        <v>121.709</v>
      </c>
      <c r="B46" s="8">
        <f t="shared" si="13"/>
        <v>3000</v>
      </c>
      <c r="C46" s="8">
        <v>0.19900000000000001</v>
      </c>
      <c r="D46" s="8">
        <f t="shared" si="3"/>
        <v>11.940000000000001</v>
      </c>
      <c r="E46" s="8">
        <v>1.2273499999999999</v>
      </c>
      <c r="F46" s="13">
        <f t="shared" si="10"/>
        <v>99.287281183999994</v>
      </c>
      <c r="G46" s="14">
        <f t="shared" si="5"/>
        <v>73.2342986013184</v>
      </c>
      <c r="H46" s="12">
        <f t="shared" si="6"/>
        <v>31.192988119384228</v>
      </c>
      <c r="I46" s="13">
        <f t="shared" si="7"/>
        <v>31.388376058015762</v>
      </c>
      <c r="J46" s="9">
        <f t="shared" si="8"/>
        <v>41.832234539976241</v>
      </c>
      <c r="K46" s="19">
        <f t="shared" si="9"/>
        <v>7.7980048290639612</v>
      </c>
      <c r="L46" s="10">
        <f t="shared" si="11"/>
        <v>2.4692583333333338E-3</v>
      </c>
      <c r="M46" s="14">
        <f t="shared" si="12"/>
        <v>0.38277833320431842</v>
      </c>
      <c r="N46" s="17">
        <v>28.498942217236579</v>
      </c>
    </row>
    <row r="47" spans="1:14" x14ac:dyDescent="0.25">
      <c r="A47" s="8">
        <v>121.123</v>
      </c>
      <c r="B47" s="8">
        <f t="shared" si="13"/>
        <v>3050</v>
      </c>
      <c r="C47" s="8">
        <v>0.20605000000000001</v>
      </c>
      <c r="D47" s="8">
        <f t="shared" si="3"/>
        <v>12.363000000000001</v>
      </c>
      <c r="E47" s="8">
        <v>1.2193000000000001</v>
      </c>
      <c r="F47" s="13">
        <f t="shared" si="10"/>
        <v>98.809236447999993</v>
      </c>
      <c r="G47" s="14">
        <f t="shared" si="5"/>
        <v>72.881692804044803</v>
      </c>
      <c r="H47" s="12">
        <f t="shared" si="6"/>
        <v>31.560181292952137</v>
      </c>
      <c r="I47" s="13">
        <f t="shared" si="7"/>
        <v>31.75786927148329</v>
      </c>
      <c r="J47" s="9">
        <f t="shared" si="8"/>
        <v>42.324669278815051</v>
      </c>
      <c r="K47" s="19">
        <f t="shared" si="9"/>
        <v>7.7604592832963402</v>
      </c>
      <c r="L47" s="10">
        <f t="shared" si="11"/>
        <v>2.5567370833333336E-3</v>
      </c>
      <c r="M47" s="14">
        <f t="shared" si="12"/>
        <v>0.39172778778558048</v>
      </c>
      <c r="N47" s="17">
        <v>27.847852361117479</v>
      </c>
    </row>
    <row r="48" spans="1:14" x14ac:dyDescent="0.25">
      <c r="A48" s="8">
        <v>121.124</v>
      </c>
      <c r="B48" s="8">
        <f t="shared" si="13"/>
        <v>3100</v>
      </c>
      <c r="C48" s="8">
        <v>0.21004999999999999</v>
      </c>
      <c r="D48" s="8">
        <f t="shared" si="3"/>
        <v>12.603</v>
      </c>
      <c r="E48" s="8">
        <v>1.20692</v>
      </c>
      <c r="F48" s="13">
        <f t="shared" si="10"/>
        <v>98.810052223999989</v>
      </c>
      <c r="G48" s="14">
        <f t="shared" si="5"/>
        <v>72.882294520422391</v>
      </c>
      <c r="H48" s="12">
        <f t="shared" si="6"/>
        <v>32.077826148748557</v>
      </c>
      <c r="I48" s="13">
        <f t="shared" si="7"/>
        <v>32.278756572695009</v>
      </c>
      <c r="J48" s="9">
        <f t="shared" si="8"/>
        <v>43.01887148006653</v>
      </c>
      <c r="K48" s="19">
        <f t="shared" si="9"/>
        <v>7.7605233541935545</v>
      </c>
      <c r="L48" s="10">
        <f t="shared" si="11"/>
        <v>2.6063704166666671E-3</v>
      </c>
      <c r="M48" s="14">
        <f t="shared" si="12"/>
        <v>0.39288821946844044</v>
      </c>
      <c r="N48" s="17">
        <v>27.76560115434123</v>
      </c>
    </row>
    <row r="49" spans="1:14" x14ac:dyDescent="0.25">
      <c r="A49" s="8">
        <v>120.851</v>
      </c>
      <c r="B49" s="8">
        <f t="shared" si="13"/>
        <v>3150</v>
      </c>
      <c r="C49" s="8">
        <v>0.21604999999999999</v>
      </c>
      <c r="D49" s="8">
        <f t="shared" si="3"/>
        <v>12.962999999999999</v>
      </c>
      <c r="E49" s="8">
        <v>1.1927399999999999</v>
      </c>
      <c r="F49" s="13">
        <f t="shared" si="10"/>
        <v>98.587345375999988</v>
      </c>
      <c r="G49" s="14">
        <f t="shared" si="5"/>
        <v>72.718025949337587</v>
      </c>
      <c r="H49" s="12">
        <f t="shared" si="6"/>
        <v>32.521744468991514</v>
      </c>
      <c r="I49" s="13">
        <f t="shared" si="7"/>
        <v>32.725455527008066</v>
      </c>
      <c r="J49" s="9">
        <f t="shared" si="8"/>
        <v>43.614200636026922</v>
      </c>
      <c r="K49" s="19">
        <f t="shared" si="9"/>
        <v>7.7430319992540309</v>
      </c>
      <c r="L49" s="10">
        <f t="shared" si="11"/>
        <v>2.6808204166666669E-3</v>
      </c>
      <c r="M49" s="14">
        <f t="shared" si="12"/>
        <v>0.39859485435536285</v>
      </c>
      <c r="N49" s="17">
        <v>27.36808436135605</v>
      </c>
    </row>
    <row r="50" spans="1:14" x14ac:dyDescent="0.25">
      <c r="A50" s="8">
        <v>120.596</v>
      </c>
      <c r="B50" s="8">
        <f t="shared" si="13"/>
        <v>3200</v>
      </c>
      <c r="C50" s="8">
        <v>0.21795</v>
      </c>
      <c r="D50" s="8">
        <f t="shared" si="3"/>
        <v>13.077</v>
      </c>
      <c r="E50" s="8">
        <v>1.1848099999999999</v>
      </c>
      <c r="F50" s="13">
        <f t="shared" si="10"/>
        <v>98.379322496</v>
      </c>
      <c r="G50" s="14">
        <f t="shared" si="5"/>
        <v>72.564588273049608</v>
      </c>
      <c r="H50" s="12">
        <f t="shared" si="6"/>
        <v>32.968251333877895</v>
      </c>
      <c r="I50" s="13">
        <f t="shared" si="7"/>
        <v>33.174759240198341</v>
      </c>
      <c r="J50" s="9">
        <f t="shared" si="8"/>
        <v>44.213001232627335</v>
      </c>
      <c r="K50" s="19">
        <f t="shared" si="9"/>
        <v>7.7266939204643661</v>
      </c>
      <c r="L50" s="10">
        <f t="shared" si="11"/>
        <v>2.7043962500000003E-3</v>
      </c>
      <c r="M50" s="14">
        <f t="shared" si="12"/>
        <v>0.39665434079490247</v>
      </c>
      <c r="N50" s="17">
        <v>27.501974586080699</v>
      </c>
    </row>
    <row r="51" spans="1:14" x14ac:dyDescent="0.25">
      <c r="A51" s="8">
        <v>120.84</v>
      </c>
      <c r="B51" s="8">
        <f t="shared" si="13"/>
        <v>3250</v>
      </c>
      <c r="C51" s="8">
        <v>0.22305</v>
      </c>
      <c r="D51" s="8">
        <f t="shared" si="3"/>
        <v>13.382999999999999</v>
      </c>
      <c r="E51" s="8">
        <v>1.17378</v>
      </c>
      <c r="F51" s="13">
        <f t="shared" si="10"/>
        <v>98.578371840000003</v>
      </c>
      <c r="G51" s="14">
        <f t="shared" si="5"/>
        <v>72.711407069184006</v>
      </c>
      <c r="H51" s="12">
        <f t="shared" si="6"/>
        <v>33.551126660383289</v>
      </c>
      <c r="I51" s="13">
        <f t="shared" si="7"/>
        <v>33.761285605459278</v>
      </c>
      <c r="J51" s="9">
        <f t="shared" si="8"/>
        <v>44.994682592316835</v>
      </c>
      <c r="K51" s="19">
        <f t="shared" si="9"/>
        <v>7.7423272193846744</v>
      </c>
      <c r="L51" s="10">
        <f t="shared" si="11"/>
        <v>2.7676787500000005E-3</v>
      </c>
      <c r="M51" s="14">
        <f t="shared" si="12"/>
        <v>0.39888377327735053</v>
      </c>
      <c r="N51" s="17">
        <v>27.34826114978345</v>
      </c>
    </row>
    <row r="52" spans="1:14" x14ac:dyDescent="0.25">
      <c r="A52" s="8">
        <v>121.633</v>
      </c>
      <c r="B52" s="8">
        <f t="shared" si="13"/>
        <v>3300</v>
      </c>
      <c r="C52" s="8">
        <v>0.22550000000000001</v>
      </c>
      <c r="D52" s="8">
        <f t="shared" si="3"/>
        <v>13.530000000000001</v>
      </c>
      <c r="E52" s="8">
        <v>1.1611800000000001</v>
      </c>
      <c r="F52" s="13">
        <f t="shared" si="10"/>
        <v>99.225282207999996</v>
      </c>
      <c r="G52" s="14">
        <f t="shared" si="5"/>
        <v>73.188568156620804</v>
      </c>
      <c r="H52" s="12">
        <f t="shared" si="6"/>
        <v>34.290860957838518</v>
      </c>
      <c r="I52" s="13">
        <f t="shared" si="7"/>
        <v>34.505653481427785</v>
      </c>
      <c r="J52" s="9">
        <f t="shared" si="8"/>
        <v>45.986724089270503</v>
      </c>
      <c r="K52" s="19">
        <f t="shared" si="9"/>
        <v>7.7931354408756706</v>
      </c>
      <c r="L52" s="10">
        <f t="shared" si="11"/>
        <v>2.7980791666666672E-3</v>
      </c>
      <c r="M52" s="14">
        <f t="shared" si="12"/>
        <v>0.39456577123086756</v>
      </c>
      <c r="N52" s="17">
        <v>27.64755180351688</v>
      </c>
    </row>
    <row r="53" spans="1:14" x14ac:dyDescent="0.25">
      <c r="A53" s="8">
        <v>122.181</v>
      </c>
      <c r="B53" s="8">
        <f t="shared" si="13"/>
        <v>3350</v>
      </c>
      <c r="C53" s="8">
        <v>0.22850000000000001</v>
      </c>
      <c r="D53" s="8">
        <f t="shared" si="3"/>
        <v>13.71</v>
      </c>
      <c r="E53" s="8">
        <v>1.1510400000000001</v>
      </c>
      <c r="F53" s="13">
        <f t="shared" si="10"/>
        <v>99.672327455999991</v>
      </c>
      <c r="G53" s="14">
        <f t="shared" si="5"/>
        <v>73.518308731545602</v>
      </c>
      <c r="H53" s="12">
        <f t="shared" si="6"/>
        <v>34.967252798994657</v>
      </c>
      <c r="I53" s="13">
        <f t="shared" si="7"/>
        <v>35.186282133980278</v>
      </c>
      <c r="J53" s="9">
        <f t="shared" si="8"/>
        <v>46.893818402642374</v>
      </c>
      <c r="K53" s="19">
        <f t="shared" si="9"/>
        <v>7.8282462925491441</v>
      </c>
      <c r="L53" s="10">
        <f t="shared" si="11"/>
        <v>2.8353041666666673E-3</v>
      </c>
      <c r="M53" s="14">
        <f t="shared" si="12"/>
        <v>0.39208113027381369</v>
      </c>
      <c r="N53" s="17">
        <v>27.822755949468281</v>
      </c>
    </row>
    <row r="54" spans="1:14" x14ac:dyDescent="0.25">
      <c r="A54" s="8">
        <v>122.93300000000001</v>
      </c>
      <c r="B54" s="8">
        <f t="shared" si="13"/>
        <v>3400</v>
      </c>
      <c r="C54" s="8">
        <v>0.23419999999999999</v>
      </c>
      <c r="D54" s="8">
        <f t="shared" si="3"/>
        <v>14.052</v>
      </c>
      <c r="E54" s="8">
        <v>1.14117</v>
      </c>
      <c r="F54" s="13">
        <f t="shared" si="10"/>
        <v>100.285791008</v>
      </c>
      <c r="G54" s="14">
        <f t="shared" si="5"/>
        <v>73.970799447500809</v>
      </c>
      <c r="H54" s="12">
        <f t="shared" si="6"/>
        <v>35.707580838538064</v>
      </c>
      <c r="I54" s="13">
        <f t="shared" si="7"/>
        <v>35.931247471143394</v>
      </c>
      <c r="J54" s="9">
        <f t="shared" si="8"/>
        <v>47.886656154132282</v>
      </c>
      <c r="K54" s="19">
        <f t="shared" si="9"/>
        <v>7.876427607254354</v>
      </c>
      <c r="L54" s="10">
        <f t="shared" si="11"/>
        <v>2.9060316666666671E-3</v>
      </c>
      <c r="M54" s="14">
        <f t="shared" si="12"/>
        <v>0.39352987993054178</v>
      </c>
      <c r="N54" s="17">
        <v>27.720328636609249</v>
      </c>
    </row>
    <row r="55" spans="1:14" x14ac:dyDescent="0.25">
      <c r="A55" s="8">
        <v>123.47499999999999</v>
      </c>
      <c r="B55" s="8">
        <f t="shared" si="13"/>
        <v>3450</v>
      </c>
      <c r="C55" s="8">
        <v>0.23605000000000001</v>
      </c>
      <c r="D55" s="8">
        <f t="shared" si="3"/>
        <v>14.163</v>
      </c>
      <c r="E55" s="8">
        <v>1.12669</v>
      </c>
      <c r="F55" s="13">
        <f t="shared" si="10"/>
        <v>100.72794159999999</v>
      </c>
      <c r="G55" s="14">
        <f t="shared" si="5"/>
        <v>74.296929724159995</v>
      </c>
      <c r="H55" s="12">
        <f t="shared" si="6"/>
        <v>36.392438843857995</v>
      </c>
      <c r="I55" s="13">
        <f t="shared" si="7"/>
        <v>36.620395318571518</v>
      </c>
      <c r="J55" s="9">
        <f t="shared" si="8"/>
        <v>48.805104255207915</v>
      </c>
      <c r="K55" s="19">
        <f t="shared" si="9"/>
        <v>7.9111540335445429</v>
      </c>
      <c r="L55" s="10">
        <f t="shared" si="11"/>
        <v>2.9289870833333338E-3</v>
      </c>
      <c r="M55" s="14">
        <f t="shared" si="12"/>
        <v>0.38917424745196239</v>
      </c>
      <c r="N55" s="17">
        <v>28.03057414878543</v>
      </c>
    </row>
    <row r="56" spans="1:14" x14ac:dyDescent="0.25">
      <c r="A56" s="8">
        <v>123.428</v>
      </c>
      <c r="B56" s="8">
        <f t="shared" si="13"/>
        <v>3500</v>
      </c>
      <c r="C56" s="8">
        <v>0.24195</v>
      </c>
      <c r="D56" s="8">
        <f t="shared" si="3"/>
        <v>14.516999999999999</v>
      </c>
      <c r="E56" s="8">
        <v>1.11975</v>
      </c>
      <c r="F56" s="13">
        <f t="shared" si="10"/>
        <v>100.689600128</v>
      </c>
      <c r="G56" s="14">
        <f t="shared" si="5"/>
        <v>74.268649054412805</v>
      </c>
      <c r="H56" s="12">
        <f t="shared" si="6"/>
        <v>36.905812173840189</v>
      </c>
      <c r="I56" s="13">
        <f t="shared" si="7"/>
        <v>37.136984337807647</v>
      </c>
      <c r="J56" s="9">
        <f t="shared" si="8"/>
        <v>49.493578006558423</v>
      </c>
      <c r="K56" s="19">
        <f t="shared" si="9"/>
        <v>7.9081427013754659</v>
      </c>
      <c r="L56" s="10">
        <f t="shared" si="11"/>
        <v>3.0021962500000002E-3</v>
      </c>
      <c r="M56" s="14">
        <f t="shared" si="12"/>
        <v>0.39335267658165862</v>
      </c>
      <c r="N56" s="17">
        <v>27.732816501466921</v>
      </c>
    </row>
    <row r="57" spans="1:14" x14ac:dyDescent="0.25">
      <c r="A57" s="8">
        <v>124.205</v>
      </c>
      <c r="B57" s="8">
        <f t="shared" si="13"/>
        <v>3550</v>
      </c>
      <c r="C57" s="8">
        <v>0.24545</v>
      </c>
      <c r="D57" s="8">
        <f t="shared" si="3"/>
        <v>14.727</v>
      </c>
      <c r="E57" s="8">
        <v>1.10622</v>
      </c>
      <c r="F57" s="13">
        <f t="shared" si="10"/>
        <v>101.32345807999999</v>
      </c>
      <c r="G57" s="14">
        <f t="shared" si="5"/>
        <v>74.736182679807996</v>
      </c>
      <c r="H57" s="12">
        <f t="shared" si="6"/>
        <v>37.668685326631056</v>
      </c>
      <c r="I57" s="13">
        <f t="shared" si="7"/>
        <v>37.904636007237919</v>
      </c>
      <c r="J57" s="9">
        <f t="shared" si="8"/>
        <v>50.516650516625738</v>
      </c>
      <c r="K57" s="19">
        <f t="shared" si="9"/>
        <v>7.9579257885110337</v>
      </c>
      <c r="L57" s="10">
        <f t="shared" si="11"/>
        <v>3.045625416666667E-3</v>
      </c>
      <c r="M57" s="14">
        <f t="shared" si="12"/>
        <v>0.39096134819412681</v>
      </c>
      <c r="N57" s="17">
        <v>27.902445217125109</v>
      </c>
    </row>
    <row r="58" spans="1:14" x14ac:dyDescent="0.25">
      <c r="A58" s="8">
        <v>124.066</v>
      </c>
      <c r="B58" s="8">
        <f t="shared" si="13"/>
        <v>3600</v>
      </c>
      <c r="C58" s="8">
        <v>0.25505</v>
      </c>
      <c r="D58" s="8">
        <f t="shared" si="3"/>
        <v>15.303000000000001</v>
      </c>
      <c r="E58" s="8">
        <v>1.09697</v>
      </c>
      <c r="F58" s="13">
        <f t="shared" si="10"/>
        <v>101.21006521599999</v>
      </c>
      <c r="G58" s="14">
        <f t="shared" si="5"/>
        <v>74.652544103321603</v>
      </c>
      <c r="H58" s="12">
        <f t="shared" si="6"/>
        <v>38.156480760037695</v>
      </c>
      <c r="I58" s="13">
        <f t="shared" si="7"/>
        <v>38.395486914004223</v>
      </c>
      <c r="J58" s="9">
        <f t="shared" si="8"/>
        <v>51.170822309969118</v>
      </c>
      <c r="K58" s="19">
        <f t="shared" si="9"/>
        <v>7.9490199337982359</v>
      </c>
      <c r="L58" s="10">
        <f t="shared" si="11"/>
        <v>3.1647454166666669E-3</v>
      </c>
      <c r="M58" s="14">
        <f t="shared" si="12"/>
        <v>0.40105899955079827</v>
      </c>
      <c r="N58" s="17">
        <v>27.199932210019622</v>
      </c>
    </row>
    <row r="59" spans="1:14" x14ac:dyDescent="0.25">
      <c r="A59" s="8">
        <v>123.967</v>
      </c>
      <c r="B59" s="8">
        <f t="shared" si="13"/>
        <v>3650</v>
      </c>
      <c r="C59" s="8">
        <v>0.25755</v>
      </c>
      <c r="D59" s="8">
        <f t="shared" si="3"/>
        <v>15.452999999999999</v>
      </c>
      <c r="E59" s="8">
        <v>1.0940099999999999</v>
      </c>
      <c r="F59" s="13">
        <f t="shared" si="10"/>
        <v>101.129303392</v>
      </c>
      <c r="G59" s="14">
        <f t="shared" si="5"/>
        <v>74.592974181939198</v>
      </c>
      <c r="H59" s="12">
        <f t="shared" si="6"/>
        <v>38.65556156464551</v>
      </c>
      <c r="I59" s="13">
        <f t="shared" si="7"/>
        <v>38.897693881750037</v>
      </c>
      <c r="J59" s="9">
        <f t="shared" si="8"/>
        <v>51.840128667950893</v>
      </c>
      <c r="K59" s="19">
        <f t="shared" si="9"/>
        <v>7.9426769149740135</v>
      </c>
      <c r="L59" s="10">
        <f t="shared" si="11"/>
        <v>3.1957662500000004E-3</v>
      </c>
      <c r="M59" s="14">
        <f t="shared" si="12"/>
        <v>0.3997613635532683</v>
      </c>
      <c r="N59" s="17">
        <v>27.28822391197993</v>
      </c>
    </row>
    <row r="60" spans="1:14" x14ac:dyDescent="0.25">
      <c r="A60" s="8">
        <v>123.815</v>
      </c>
      <c r="B60" s="8">
        <f t="shared" si="13"/>
        <v>3700</v>
      </c>
      <c r="C60" s="8">
        <v>0.26445000000000002</v>
      </c>
      <c r="D60" s="8">
        <f t="shared" si="3"/>
        <v>15.867000000000001</v>
      </c>
      <c r="E60" s="8">
        <v>1.09659</v>
      </c>
      <c r="F60" s="13">
        <f t="shared" si="10"/>
        <v>101.00530543999999</v>
      </c>
      <c r="G60" s="14">
        <f t="shared" si="5"/>
        <v>74.50151329254399</v>
      </c>
      <c r="H60" s="12">
        <f t="shared" si="6"/>
        <v>39.137043682898728</v>
      </c>
      <c r="I60" s="13">
        <f t="shared" si="7"/>
        <v>39.382191927756416</v>
      </c>
      <c r="J60" s="9">
        <f t="shared" si="8"/>
        <v>52.485833812340594</v>
      </c>
      <c r="K60" s="19">
        <f t="shared" si="9"/>
        <v>7.9329381385974287</v>
      </c>
      <c r="L60" s="10">
        <f t="shared" si="11"/>
        <v>3.2813837500000002E-3</v>
      </c>
      <c r="M60" s="14">
        <f t="shared" si="12"/>
        <v>0.40542152668861969</v>
      </c>
      <c r="N60" s="17">
        <v>26.90724809089475</v>
      </c>
    </row>
    <row r="61" spans="1:14" x14ac:dyDescent="0.25">
      <c r="A61" s="8">
        <v>123.767</v>
      </c>
      <c r="B61" s="8">
        <f t="shared" si="13"/>
        <v>3750</v>
      </c>
      <c r="C61" s="8">
        <v>0.2651</v>
      </c>
      <c r="D61" s="8">
        <f t="shared" si="3"/>
        <v>15.906000000000001</v>
      </c>
      <c r="E61" s="8">
        <v>1.0980799999999999</v>
      </c>
      <c r="F61" s="13">
        <f t="shared" si="10"/>
        <v>100.96614819199999</v>
      </c>
      <c r="G61" s="14">
        <f t="shared" si="5"/>
        <v>74.472630906419198</v>
      </c>
      <c r="H61" s="12">
        <f t="shared" si="6"/>
        <v>39.650545158655348</v>
      </c>
      <c r="I61" s="13">
        <f t="shared" si="7"/>
        <v>39.898909895451816</v>
      </c>
      <c r="J61" s="9">
        <f t="shared" si="8"/>
        <v>53.17447941718811</v>
      </c>
      <c r="K61" s="19">
        <f t="shared" si="9"/>
        <v>7.9298627355311382</v>
      </c>
      <c r="L61" s="10">
        <f t="shared" si="11"/>
        <v>3.2894491666666669E-3</v>
      </c>
      <c r="M61" s="14">
        <f t="shared" si="12"/>
        <v>0.40115463573967702</v>
      </c>
      <c r="N61" s="17">
        <v>27.19344768354885</v>
      </c>
    </row>
    <row r="62" spans="1:14" x14ac:dyDescent="0.25">
      <c r="A62" s="8">
        <v>123.509</v>
      </c>
      <c r="B62" s="8">
        <f t="shared" si="13"/>
        <v>3800</v>
      </c>
      <c r="C62" s="8">
        <v>0.26929999999999998</v>
      </c>
      <c r="D62" s="8">
        <f t="shared" si="3"/>
        <v>16.157999999999998</v>
      </c>
      <c r="E62" s="8">
        <v>1.09907</v>
      </c>
      <c r="F62" s="13">
        <f t="shared" si="10"/>
        <v>100.75567798399999</v>
      </c>
      <c r="G62" s="14">
        <f t="shared" si="5"/>
        <v>74.317388080998398</v>
      </c>
      <c r="H62" s="12">
        <f t="shared" si="6"/>
        <v>40.09546301593884</v>
      </c>
      <c r="I62" s="13">
        <f t="shared" si="7"/>
        <v>40.346614647747167</v>
      </c>
      <c r="J62" s="9">
        <f t="shared" si="8"/>
        <v>53.771149030425342</v>
      </c>
      <c r="K62" s="19">
        <f t="shared" si="9"/>
        <v>7.9133324440498303</v>
      </c>
      <c r="L62" s="10">
        <f t="shared" si="11"/>
        <v>3.3415641666666666E-3</v>
      </c>
      <c r="M62" s="14">
        <f t="shared" si="12"/>
        <v>0.40298823818487473</v>
      </c>
      <c r="N62" s="17">
        <v>27.069717094312541</v>
      </c>
    </row>
    <row r="63" spans="1:14" x14ac:dyDescent="0.25">
      <c r="A63" s="8">
        <v>122.672</v>
      </c>
      <c r="B63" s="8">
        <f t="shared" si="13"/>
        <v>3850</v>
      </c>
      <c r="C63" s="8">
        <v>0.27374999999999999</v>
      </c>
      <c r="D63" s="8">
        <f t="shared" si="3"/>
        <v>16.425000000000001</v>
      </c>
      <c r="E63" s="8">
        <v>1.1053299999999999</v>
      </c>
      <c r="F63" s="13">
        <f t="shared" si="10"/>
        <v>100.072873472</v>
      </c>
      <c r="G63" s="14">
        <f t="shared" si="5"/>
        <v>73.813751472947203</v>
      </c>
      <c r="H63" s="12">
        <f t="shared" si="6"/>
        <v>40.347739330526757</v>
      </c>
      <c r="I63" s="13">
        <f t="shared" si="7"/>
        <v>40.600471181225437</v>
      </c>
      <c r="J63" s="9">
        <f t="shared" si="8"/>
        <v>54.109471281577825</v>
      </c>
      <c r="K63" s="19">
        <f t="shared" si="9"/>
        <v>7.8597051030814011</v>
      </c>
      <c r="L63" s="10">
        <f t="shared" si="11"/>
        <v>3.3967812500000001E-3</v>
      </c>
      <c r="M63" s="14">
        <f t="shared" si="12"/>
        <v>0.4070860046320609</v>
      </c>
      <c r="N63" s="17">
        <v>26.797230747000871</v>
      </c>
    </row>
    <row r="64" spans="1:14" x14ac:dyDescent="0.25">
      <c r="A64" s="8">
        <v>122.157</v>
      </c>
      <c r="B64" s="8">
        <f t="shared" si="13"/>
        <v>3900</v>
      </c>
      <c r="C64" s="8">
        <v>0.27589999999999998</v>
      </c>
      <c r="D64" s="8">
        <f t="shared" si="3"/>
        <v>16.553999999999998</v>
      </c>
      <c r="E64" s="8">
        <v>1.11704</v>
      </c>
      <c r="F64" s="13">
        <f t="shared" si="10"/>
        <v>99.652748831999986</v>
      </c>
      <c r="G64" s="14">
        <f t="shared" si="5"/>
        <v>73.503867538483192</v>
      </c>
      <c r="H64" s="12">
        <f t="shared" si="6"/>
        <v>40.700148753251639</v>
      </c>
      <c r="I64" s="13">
        <f t="shared" si="7"/>
        <v>40.955088040775451</v>
      </c>
      <c r="J64" s="9">
        <f t="shared" si="8"/>
        <v>54.582079855309303</v>
      </c>
      <c r="K64" s="19">
        <f t="shared" si="9"/>
        <v>7.8267085910159988</v>
      </c>
      <c r="L64" s="10">
        <f t="shared" si="11"/>
        <v>3.4234591666666664E-3</v>
      </c>
      <c r="M64" s="14">
        <f t="shared" si="12"/>
        <v>0.40673070018392643</v>
      </c>
      <c r="N64" s="17">
        <v>26.820639787129359</v>
      </c>
    </row>
    <row r="65" spans="1:14" x14ac:dyDescent="0.25">
      <c r="A65" s="8">
        <v>121.184</v>
      </c>
      <c r="B65" s="8">
        <f t="shared" si="13"/>
        <v>3950</v>
      </c>
      <c r="C65" s="8">
        <v>0.28284999999999999</v>
      </c>
      <c r="D65" s="8">
        <f t="shared" si="3"/>
        <v>16.971</v>
      </c>
      <c r="E65" s="8">
        <v>1.12259</v>
      </c>
      <c r="F65" s="13">
        <f t="shared" si="10"/>
        <v>98.858998783999994</v>
      </c>
      <c r="G65" s="14">
        <f t="shared" si="5"/>
        <v>72.918397503078396</v>
      </c>
      <c r="H65" s="12">
        <f t="shared" si="6"/>
        <v>40.893606157377732</v>
      </c>
      <c r="I65" s="13">
        <f t="shared" si="7"/>
        <v>41.149757231449868</v>
      </c>
      <c r="J65" s="9">
        <f t="shared" si="8"/>
        <v>54.841521351325142</v>
      </c>
      <c r="K65" s="19">
        <f t="shared" si="9"/>
        <v>7.7643676080264168</v>
      </c>
      <c r="L65" s="10">
        <f t="shared" si="11"/>
        <v>3.5096970833333333E-3</v>
      </c>
      <c r="M65" s="14">
        <f t="shared" si="12"/>
        <v>0.41500375229045955</v>
      </c>
      <c r="N65" s="17">
        <v>26.285973415404179</v>
      </c>
    </row>
    <row r="66" spans="1:14" x14ac:dyDescent="0.25">
      <c r="A66" s="8">
        <v>120.004</v>
      </c>
      <c r="B66" s="8">
        <f t="shared" si="13"/>
        <v>4000</v>
      </c>
      <c r="C66" s="8">
        <v>0.28455000000000003</v>
      </c>
      <c r="D66" s="8">
        <f t="shared" si="3"/>
        <v>17.073</v>
      </c>
      <c r="E66" s="8">
        <v>1.1246100000000001</v>
      </c>
      <c r="F66" s="13">
        <f t="shared" si="10"/>
        <v>97.896383103999995</v>
      </c>
      <c r="G66" s="14">
        <f t="shared" si="5"/>
        <v>72.208372177510398</v>
      </c>
      <c r="H66" s="12">
        <f t="shared" si="6"/>
        <v>41.008014704785836</v>
      </c>
      <c r="I66" s="13">
        <f t="shared" si="7"/>
        <v>41.264882415884031</v>
      </c>
      <c r="J66" s="9">
        <f t="shared" si="8"/>
        <v>54.994952153473264</v>
      </c>
      <c r="K66" s="19">
        <f t="shared" si="9"/>
        <v>7.6887639493134587</v>
      </c>
      <c r="L66" s="10">
        <f t="shared" si="11"/>
        <v>3.5307912500000004E-3</v>
      </c>
      <c r="M66" s="14">
        <f t="shared" si="12"/>
        <v>0.41633324907112601</v>
      </c>
      <c r="N66" s="17">
        <v>26.20203316535105</v>
      </c>
    </row>
    <row r="67" spans="1:14" x14ac:dyDescent="0.25">
      <c r="A67" s="8">
        <v>118.73399999999999</v>
      </c>
      <c r="B67" s="8">
        <f t="shared" si="13"/>
        <v>4050</v>
      </c>
      <c r="C67" s="8">
        <v>0.28710000000000002</v>
      </c>
      <c r="D67" s="8">
        <f t="shared" si="3"/>
        <v>17.226000000000003</v>
      </c>
      <c r="E67" s="8">
        <v>1.1222000000000001</v>
      </c>
      <c r="F67" s="13">
        <f t="shared" si="10"/>
        <v>96.860347583999996</v>
      </c>
      <c r="G67" s="14">
        <f t="shared" si="5"/>
        <v>71.444192377958402</v>
      </c>
      <c r="H67" s="12">
        <f t="shared" si="6"/>
        <v>41.081203028086712</v>
      </c>
      <c r="I67" s="13">
        <f t="shared" si="7"/>
        <v>41.338529179253783</v>
      </c>
      <c r="J67" s="9">
        <f t="shared" si="8"/>
        <v>55.093103414076836</v>
      </c>
      <c r="K67" s="19">
        <f t="shared" si="9"/>
        <v>7.607393909851206</v>
      </c>
      <c r="L67" s="10">
        <f t="shared" si="11"/>
        <v>3.5624325000000001E-3</v>
      </c>
      <c r="M67" s="14">
        <f t="shared" si="12"/>
        <v>0.41931586054631359</v>
      </c>
      <c r="N67" s="17">
        <v>26.015656993721372</v>
      </c>
    </row>
    <row r="68" spans="1:14" x14ac:dyDescent="0.25">
      <c r="A68" s="8">
        <v>117.44199999999999</v>
      </c>
      <c r="B68" s="8">
        <f t="shared" si="13"/>
        <v>4100</v>
      </c>
      <c r="C68" s="8">
        <v>0.28894999999999998</v>
      </c>
      <c r="D68" s="8">
        <f t="shared" si="3"/>
        <v>17.337</v>
      </c>
      <c r="E68" s="8">
        <v>1.1239399999999999</v>
      </c>
      <c r="F68" s="13">
        <f t="shared" si="10"/>
        <v>95.806364991999985</v>
      </c>
      <c r="G68" s="14">
        <f t="shared" si="5"/>
        <v>70.666774818099185</v>
      </c>
      <c r="H68" s="12">
        <f t="shared" si="6"/>
        <v>41.13583584325059</v>
      </c>
      <c r="I68" s="13">
        <f t="shared" si="7"/>
        <v>41.393504205721548</v>
      </c>
      <c r="J68" s="9">
        <f t="shared" si="8"/>
        <v>55.166370288310489</v>
      </c>
      <c r="K68" s="19">
        <f t="shared" si="9"/>
        <v>7.5246143106502377</v>
      </c>
      <c r="L68" s="10">
        <f t="shared" si="11"/>
        <v>3.5853879166666668E-3</v>
      </c>
      <c r="M68" s="14">
        <f t="shared" si="12"/>
        <v>0.42145734113834926</v>
      </c>
      <c r="N68" s="17">
        <v>25.883467993547281</v>
      </c>
    </row>
    <row r="69" spans="1:14" x14ac:dyDescent="0.25">
      <c r="A69" s="8">
        <v>116.5</v>
      </c>
      <c r="B69" s="8">
        <f t="shared" si="13"/>
        <v>4150</v>
      </c>
      <c r="C69" s="8">
        <v>0.29304999999999998</v>
      </c>
      <c r="D69" s="8">
        <f t="shared" si="3"/>
        <v>17.582999999999998</v>
      </c>
      <c r="E69" s="8">
        <v>1.12233</v>
      </c>
      <c r="F69" s="13">
        <f t="shared" si="10"/>
        <v>95.037903999999997</v>
      </c>
      <c r="G69" s="14">
        <f t="shared" si="5"/>
        <v>70.0999579904</v>
      </c>
      <c r="H69" s="12">
        <f t="shared" si="6"/>
        <v>41.303518860613678</v>
      </c>
      <c r="I69" s="13">
        <f t="shared" si="7"/>
        <v>41.562237562955275</v>
      </c>
      <c r="J69" s="9">
        <f t="shared" si="8"/>
        <v>55.391246317623761</v>
      </c>
      <c r="K69" s="19">
        <f t="shared" si="9"/>
        <v>7.4642595254742998</v>
      </c>
      <c r="L69" s="10">
        <f t="shared" si="11"/>
        <v>3.6362620833333332E-3</v>
      </c>
      <c r="M69" s="14">
        <f t="shared" si="12"/>
        <v>0.42570222792244566</v>
      </c>
      <c r="N69" s="17">
        <v>25.625371173738269</v>
      </c>
    </row>
    <row r="70" spans="1:14" x14ac:dyDescent="0.25">
      <c r="A70" s="8">
        <v>115.931</v>
      </c>
      <c r="B70" s="8">
        <f t="shared" si="13"/>
        <v>4200</v>
      </c>
      <c r="C70" s="8">
        <v>0.2949</v>
      </c>
      <c r="D70" s="8">
        <f t="shared" si="3"/>
        <v>17.693999999999999</v>
      </c>
      <c r="E70" s="8">
        <v>1.1217900000000001</v>
      </c>
      <c r="F70" s="13">
        <f t="shared" ref="F70:F96" si="14">A70 * 0.815776</f>
        <v>94.573727455999986</v>
      </c>
      <c r="G70" s="14">
        <f t="shared" si="5"/>
        <v>69.757581371545598</v>
      </c>
      <c r="H70" s="12">
        <f t="shared" si="6"/>
        <v>41.596989770153932</v>
      </c>
      <c r="I70" s="13">
        <f t="shared" si="7"/>
        <v>41.85754672780611</v>
      </c>
      <c r="J70" s="9">
        <f t="shared" si="8"/>
        <v>55.784813739621377</v>
      </c>
      <c r="K70" s="19">
        <f t="shared" si="9"/>
        <v>7.4278031849593216</v>
      </c>
      <c r="L70" s="10">
        <f t="shared" ref="L70:L96" si="15">C70*0.7445/60</f>
        <v>3.6592174999999999E-3</v>
      </c>
      <c r="M70" s="14">
        <f t="shared" ref="M70:M96" si="16">D70/H70</f>
        <v>0.42536731859129723</v>
      </c>
      <c r="N70" s="17">
        <v>25.645547091222131</v>
      </c>
    </row>
    <row r="71" spans="1:14" x14ac:dyDescent="0.25">
      <c r="A71" s="8">
        <v>115.03400000000001</v>
      </c>
      <c r="B71" s="8">
        <f t="shared" ref="B71:B96" si="17">B70+50</f>
        <v>4250</v>
      </c>
      <c r="C71" s="8">
        <v>0.29715000000000003</v>
      </c>
      <c r="D71" s="8">
        <f t="shared" ref="D71:D96" si="18">C71*60</f>
        <v>17.829000000000001</v>
      </c>
      <c r="E71" s="8">
        <v>1.12456</v>
      </c>
      <c r="F71" s="13">
        <f t="shared" si="14"/>
        <v>93.841976383999992</v>
      </c>
      <c r="G71" s="14">
        <f t="shared" ref="G71:G96" si="19">F71*0.7376</f>
        <v>69.217841780838398</v>
      </c>
      <c r="H71" s="12">
        <f t="shared" ref="H71:H96" si="20">F71*B71/9549</f>
        <v>41.766509543617126</v>
      </c>
      <c r="I71" s="13">
        <f t="shared" ref="I71:I96" si="21">((1.01325*H71)/1.0189)*SQRT(300/293)</f>
        <v>42.028128346289328</v>
      </c>
      <c r="J71" s="9">
        <f t="shared" ref="J71:J96" si="22">G71*B71/5252</f>
        <v>56.012153002392076</v>
      </c>
      <c r="K71" s="19">
        <f t="shared" ref="K71:K96" si="23">4*PI()*F71/160</f>
        <v>7.3703315901580311</v>
      </c>
      <c r="L71" s="10">
        <f t="shared" si="15"/>
        <v>3.6871362500000004E-3</v>
      </c>
      <c r="M71" s="14">
        <f t="shared" si="16"/>
        <v>0.42687311424434504</v>
      </c>
      <c r="N71" s="17">
        <v>25.555082379247111</v>
      </c>
    </row>
    <row r="72" spans="1:14" x14ac:dyDescent="0.25">
      <c r="A72" s="8">
        <v>114.39100000000001</v>
      </c>
      <c r="B72" s="8">
        <f t="shared" si="17"/>
        <v>4300</v>
      </c>
      <c r="C72" s="8">
        <v>0.30220000000000002</v>
      </c>
      <c r="D72" s="8">
        <f t="shared" si="18"/>
        <v>18.132000000000001</v>
      </c>
      <c r="E72" s="8">
        <v>1.1227799999999999</v>
      </c>
      <c r="F72" s="13">
        <f t="shared" si="14"/>
        <v>93.317432416000003</v>
      </c>
      <c r="G72" s="14">
        <f t="shared" si="19"/>
        <v>68.830938150041604</v>
      </c>
      <c r="H72" s="12">
        <f t="shared" si="20"/>
        <v>42.021673409655463</v>
      </c>
      <c r="I72" s="13">
        <f t="shared" si="21"/>
        <v>42.284890518383108</v>
      </c>
      <c r="J72" s="9">
        <f t="shared" si="22"/>
        <v>56.354347685677631</v>
      </c>
      <c r="K72" s="19">
        <f t="shared" si="23"/>
        <v>7.3291340032491901</v>
      </c>
      <c r="L72" s="10">
        <f t="shared" si="15"/>
        <v>3.749798333333334E-3</v>
      </c>
      <c r="M72" s="14">
        <f t="shared" si="16"/>
        <v>0.43149162155531268</v>
      </c>
      <c r="N72" s="17">
        <v>25.281551379095799</v>
      </c>
    </row>
    <row r="73" spans="1:14" x14ac:dyDescent="0.25">
      <c r="A73" s="8">
        <v>114.01600000000001</v>
      </c>
      <c r="B73" s="8">
        <f t="shared" si="17"/>
        <v>4350</v>
      </c>
      <c r="C73" s="8">
        <v>0.30604999999999999</v>
      </c>
      <c r="D73" s="8">
        <f t="shared" si="18"/>
        <v>18.363</v>
      </c>
      <c r="E73" s="8">
        <v>1.1194299999999999</v>
      </c>
      <c r="F73" s="13">
        <f t="shared" si="14"/>
        <v>93.011516415999992</v>
      </c>
      <c r="G73" s="14">
        <f t="shared" si="19"/>
        <v>68.605294508441602</v>
      </c>
      <c r="H73" s="12">
        <f t="shared" si="20"/>
        <v>42.370938989381081</v>
      </c>
      <c r="I73" s="13">
        <f t="shared" si="21"/>
        <v>42.636343842399086</v>
      </c>
      <c r="J73" s="9">
        <f t="shared" si="22"/>
        <v>56.822740120281978</v>
      </c>
      <c r="K73" s="19">
        <f t="shared" si="23"/>
        <v>7.3051074167938008</v>
      </c>
      <c r="L73" s="10">
        <f t="shared" si="15"/>
        <v>3.7975704166666666E-3</v>
      </c>
      <c r="M73" s="14">
        <f t="shared" si="16"/>
        <v>0.4333866663800417</v>
      </c>
      <c r="N73" s="17">
        <v>25.171004200747529</v>
      </c>
    </row>
    <row r="74" spans="1:14" x14ac:dyDescent="0.25">
      <c r="A74" s="8">
        <v>113.871</v>
      </c>
      <c r="B74" s="8">
        <f t="shared" si="17"/>
        <v>4400</v>
      </c>
      <c r="C74" s="8">
        <v>0.30919999999999997</v>
      </c>
      <c r="D74" s="8">
        <f t="shared" si="18"/>
        <v>18.552</v>
      </c>
      <c r="E74" s="8">
        <v>1.1198600000000001</v>
      </c>
      <c r="F74" s="13">
        <f t="shared" si="14"/>
        <v>92.893228895999997</v>
      </c>
      <c r="G74" s="14">
        <f t="shared" si="19"/>
        <v>68.518045633689596</v>
      </c>
      <c r="H74" s="12">
        <f t="shared" si="20"/>
        <v>42.803456607225883</v>
      </c>
      <c r="I74" s="13">
        <f t="shared" si="21"/>
        <v>43.071570682119301</v>
      </c>
      <c r="J74" s="9">
        <f t="shared" si="22"/>
        <v>57.402780043456623</v>
      </c>
      <c r="K74" s="19">
        <f t="shared" si="23"/>
        <v>7.2958171366977167</v>
      </c>
      <c r="L74" s="10">
        <f t="shared" si="15"/>
        <v>3.8366566666666667E-3</v>
      </c>
      <c r="M74" s="14">
        <f t="shared" si="16"/>
        <v>0.43342293988631136</v>
      </c>
      <c r="N74" s="17">
        <v>25.168897619635501</v>
      </c>
    </row>
    <row r="75" spans="1:14" x14ac:dyDescent="0.25">
      <c r="A75" s="8">
        <v>113.985</v>
      </c>
      <c r="B75" s="8">
        <f t="shared" si="17"/>
        <v>4450</v>
      </c>
      <c r="C75" s="8">
        <v>0.30990000000000001</v>
      </c>
      <c r="D75" s="8">
        <f t="shared" si="18"/>
        <v>18.594000000000001</v>
      </c>
      <c r="E75" s="8">
        <v>1.11873</v>
      </c>
      <c r="F75" s="13">
        <f t="shared" si="14"/>
        <v>92.986227359999987</v>
      </c>
      <c r="G75" s="14">
        <f t="shared" si="19"/>
        <v>68.586641300735991</v>
      </c>
      <c r="H75" s="12">
        <f t="shared" si="20"/>
        <v>43.33319842412817</v>
      </c>
      <c r="I75" s="13">
        <f t="shared" si="21"/>
        <v>43.60463071788589</v>
      </c>
      <c r="J75" s="9">
        <f t="shared" si="22"/>
        <v>58.113205214827715</v>
      </c>
      <c r="K75" s="19">
        <f t="shared" si="23"/>
        <v>7.3031212189801549</v>
      </c>
      <c r="L75" s="10">
        <f t="shared" si="15"/>
        <v>3.8453425000000005E-3</v>
      </c>
      <c r="M75" s="14">
        <f t="shared" si="16"/>
        <v>0.42909364358497842</v>
      </c>
      <c r="N75" s="17">
        <v>25.422836630390709</v>
      </c>
    </row>
    <row r="76" spans="1:14" x14ac:dyDescent="0.25">
      <c r="A76" s="8">
        <v>113.306</v>
      </c>
      <c r="B76" s="8">
        <f t="shared" si="17"/>
        <v>4500</v>
      </c>
      <c r="C76" s="8">
        <v>0.31445000000000001</v>
      </c>
      <c r="D76" s="8">
        <f t="shared" si="18"/>
        <v>18.867000000000001</v>
      </c>
      <c r="E76" s="8">
        <v>1.1156299999999999</v>
      </c>
      <c r="F76" s="13">
        <f t="shared" si="14"/>
        <v>92.432315455999998</v>
      </c>
      <c r="G76" s="14">
        <f t="shared" si="19"/>
        <v>68.178075880345602</v>
      </c>
      <c r="H76" s="12">
        <f t="shared" si="20"/>
        <v>43.559055351555138</v>
      </c>
      <c r="I76" s="13">
        <f t="shared" si="21"/>
        <v>43.831902377345152</v>
      </c>
      <c r="J76" s="9">
        <f t="shared" si="22"/>
        <v>58.416097003342578</v>
      </c>
      <c r="K76" s="19">
        <f t="shared" si="23"/>
        <v>7.2596170797715969</v>
      </c>
      <c r="L76" s="10">
        <f t="shared" si="15"/>
        <v>3.9018004166666673E-3</v>
      </c>
      <c r="M76" s="14">
        <f t="shared" si="16"/>
        <v>0.43313611481536446</v>
      </c>
      <c r="N76" s="17">
        <v>25.18556459936422</v>
      </c>
    </row>
    <row r="77" spans="1:14" x14ac:dyDescent="0.25">
      <c r="A77" s="8">
        <v>113.074</v>
      </c>
      <c r="B77" s="8">
        <f t="shared" si="17"/>
        <v>4550</v>
      </c>
      <c r="C77" s="8">
        <v>0.31709999999999999</v>
      </c>
      <c r="D77" s="8">
        <f t="shared" si="18"/>
        <v>19.026</v>
      </c>
      <c r="E77" s="8">
        <v>1.1095299999999999</v>
      </c>
      <c r="F77" s="13">
        <f t="shared" si="14"/>
        <v>92.243055423999991</v>
      </c>
      <c r="G77" s="14">
        <f t="shared" si="19"/>
        <v>68.038477680742403</v>
      </c>
      <c r="H77" s="12">
        <f t="shared" si="20"/>
        <v>43.952864402471462</v>
      </c>
      <c r="I77" s="13">
        <f t="shared" si="21"/>
        <v>44.228178185802577</v>
      </c>
      <c r="J77" s="9">
        <f t="shared" si="22"/>
        <v>58.944225713514463</v>
      </c>
      <c r="K77" s="19">
        <f t="shared" si="23"/>
        <v>7.2447526316178621</v>
      </c>
      <c r="L77" s="10">
        <f t="shared" si="15"/>
        <v>3.9346824999999998E-3</v>
      </c>
      <c r="M77" s="14">
        <f t="shared" si="16"/>
        <v>0.43287281178721476</v>
      </c>
      <c r="N77" s="17">
        <v>25.200884192658361</v>
      </c>
    </row>
    <row r="78" spans="1:14" x14ac:dyDescent="0.25">
      <c r="A78" s="8">
        <v>112.19499999999999</v>
      </c>
      <c r="B78" s="8">
        <f t="shared" si="17"/>
        <v>4600</v>
      </c>
      <c r="C78" s="8">
        <v>0.31940000000000002</v>
      </c>
      <c r="D78" s="8">
        <f t="shared" si="18"/>
        <v>19.164000000000001</v>
      </c>
      <c r="E78" s="8">
        <v>1.1056900000000001</v>
      </c>
      <c r="F78" s="13">
        <f t="shared" si="14"/>
        <v>91.525988319999982</v>
      </c>
      <c r="G78" s="14">
        <f t="shared" si="19"/>
        <v>67.509568984831986</v>
      </c>
      <c r="H78" s="12">
        <f t="shared" si="20"/>
        <v>44.090433162844263</v>
      </c>
      <c r="I78" s="13">
        <f t="shared" si="21"/>
        <v>44.366608655108372</v>
      </c>
      <c r="J78" s="9">
        <f t="shared" si="22"/>
        <v>59.128716171025729</v>
      </c>
      <c r="K78" s="19">
        <f t="shared" si="23"/>
        <v>7.1884343129664288</v>
      </c>
      <c r="L78" s="10">
        <f t="shared" si="15"/>
        <v>3.9632216666666675E-3</v>
      </c>
      <c r="M78" s="14">
        <f t="shared" si="16"/>
        <v>0.43465211442172497</v>
      </c>
      <c r="N78" s="17">
        <v>25.09772123049116</v>
      </c>
    </row>
    <row r="79" spans="1:14" x14ac:dyDescent="0.25">
      <c r="A79" s="8">
        <v>111.06100000000001</v>
      </c>
      <c r="B79" s="8">
        <f t="shared" si="17"/>
        <v>4650</v>
      </c>
      <c r="C79" s="8">
        <v>0.32055</v>
      </c>
      <c r="D79" s="8">
        <f t="shared" si="18"/>
        <v>19.233000000000001</v>
      </c>
      <c r="E79" s="8">
        <v>1.09782</v>
      </c>
      <c r="F79" s="13">
        <f t="shared" si="14"/>
        <v>90.600898336</v>
      </c>
      <c r="G79" s="14">
        <f t="shared" si="19"/>
        <v>66.827222612633605</v>
      </c>
      <c r="H79" s="12">
        <f t="shared" si="20"/>
        <v>44.119193346151427</v>
      </c>
      <c r="I79" s="13">
        <f t="shared" si="21"/>
        <v>44.395548987650024</v>
      </c>
      <c r="J79" s="9">
        <f t="shared" si="22"/>
        <v>59.167285824209117</v>
      </c>
      <c r="K79" s="19">
        <f t="shared" si="23"/>
        <v>7.1157779155253325</v>
      </c>
      <c r="L79" s="10">
        <f t="shared" si="15"/>
        <v>3.9774912500000004E-3</v>
      </c>
      <c r="M79" s="14">
        <f t="shared" si="16"/>
        <v>0.43593272091584423</v>
      </c>
      <c r="N79" s="17">
        <v>25.02399355818466</v>
      </c>
    </row>
    <row r="80" spans="1:14" x14ac:dyDescent="0.25">
      <c r="A80" s="8">
        <v>109.973</v>
      </c>
      <c r="B80" s="8">
        <f t="shared" si="17"/>
        <v>4700</v>
      </c>
      <c r="C80" s="8">
        <v>0.32069999999999999</v>
      </c>
      <c r="D80" s="8">
        <f t="shared" si="18"/>
        <v>19.241999999999997</v>
      </c>
      <c r="E80" s="8">
        <v>1.09558</v>
      </c>
      <c r="F80" s="13">
        <f t="shared" si="14"/>
        <v>89.713334047999993</v>
      </c>
      <c r="G80" s="14">
        <f t="shared" si="19"/>
        <v>66.172555193804797</v>
      </c>
      <c r="H80" s="12">
        <f t="shared" si="20"/>
        <v>44.156735786532614</v>
      </c>
      <c r="I80" s="13">
        <f t="shared" si="21"/>
        <v>44.433326587933465</v>
      </c>
      <c r="J80" s="9">
        <f t="shared" si="22"/>
        <v>59.217633170388908</v>
      </c>
      <c r="K80" s="19">
        <f t="shared" si="23"/>
        <v>7.0460687793560961</v>
      </c>
      <c r="L80" s="10">
        <f t="shared" si="15"/>
        <v>3.9793525E-3</v>
      </c>
      <c r="M80" s="14">
        <f t="shared" si="16"/>
        <v>0.43576590654304265</v>
      </c>
      <c r="N80" s="17">
        <v>25.033572925748121</v>
      </c>
    </row>
    <row r="81" spans="1:14" x14ac:dyDescent="0.25">
      <c r="A81" s="8">
        <v>108.654</v>
      </c>
      <c r="B81" s="8">
        <f t="shared" si="17"/>
        <v>4750</v>
      </c>
      <c r="C81" s="8">
        <v>0.32485000000000003</v>
      </c>
      <c r="D81" s="8">
        <f t="shared" si="18"/>
        <v>19.491000000000003</v>
      </c>
      <c r="E81" s="8">
        <v>1.0882700000000001</v>
      </c>
      <c r="F81" s="13">
        <f t="shared" si="14"/>
        <v>88.637325503999989</v>
      </c>
      <c r="G81" s="14">
        <f t="shared" si="19"/>
        <v>65.378891291750392</v>
      </c>
      <c r="H81" s="12">
        <f t="shared" si="20"/>
        <v>44.091244752748977</v>
      </c>
      <c r="I81" s="13">
        <f t="shared" si="21"/>
        <v>44.367425328683744</v>
      </c>
      <c r="J81" s="9">
        <f t="shared" si="22"/>
        <v>59.12980457650692</v>
      </c>
      <c r="K81" s="19">
        <f t="shared" si="23"/>
        <v>6.9615592659303385</v>
      </c>
      <c r="L81" s="10">
        <f t="shared" si="15"/>
        <v>4.0308470833333339E-3</v>
      </c>
      <c r="M81" s="14">
        <f t="shared" si="16"/>
        <v>0.44206055214135881</v>
      </c>
      <c r="N81" s="17">
        <v>24.677111647165649</v>
      </c>
    </row>
    <row r="82" spans="1:14" x14ac:dyDescent="0.25">
      <c r="A82" s="8">
        <v>107.07599999999999</v>
      </c>
      <c r="B82" s="8">
        <f t="shared" si="17"/>
        <v>4800</v>
      </c>
      <c r="C82" s="8">
        <v>0.32455000000000001</v>
      </c>
      <c r="D82" s="8">
        <f t="shared" si="18"/>
        <v>19.472999999999999</v>
      </c>
      <c r="E82" s="8">
        <v>1.08396</v>
      </c>
      <c r="F82" s="13">
        <f t="shared" si="14"/>
        <v>87.350030975999985</v>
      </c>
      <c r="G82" s="14">
        <f t="shared" si="19"/>
        <v>64.429382847897585</v>
      </c>
      <c r="H82" s="12">
        <f t="shared" si="20"/>
        <v>43.908278216022609</v>
      </c>
      <c r="I82" s="13">
        <f t="shared" si="21"/>
        <v>44.183312718541366</v>
      </c>
      <c r="J82" s="9">
        <f t="shared" si="22"/>
        <v>58.884432153447911</v>
      </c>
      <c r="K82" s="19">
        <f t="shared" si="23"/>
        <v>6.8604553901260603</v>
      </c>
      <c r="L82" s="10">
        <f t="shared" si="15"/>
        <v>4.0271245833333339E-3</v>
      </c>
      <c r="M82" s="14">
        <f t="shared" si="16"/>
        <v>0.44349268045072399</v>
      </c>
      <c r="N82" s="17">
        <v>24.5974242211018</v>
      </c>
    </row>
    <row r="83" spans="1:14" x14ac:dyDescent="0.25">
      <c r="A83" s="8">
        <v>105.24</v>
      </c>
      <c r="B83" s="8">
        <f t="shared" si="17"/>
        <v>4850</v>
      </c>
      <c r="C83" s="8">
        <v>0.32569999999999999</v>
      </c>
      <c r="D83" s="8">
        <f t="shared" si="18"/>
        <v>19.541999999999998</v>
      </c>
      <c r="E83" s="8">
        <v>1.0822099999999999</v>
      </c>
      <c r="F83" s="13">
        <f t="shared" si="14"/>
        <v>85.852266239999992</v>
      </c>
      <c r="G83" s="14">
        <f t="shared" si="19"/>
        <v>63.324631578623993</v>
      </c>
      <c r="H83" s="12">
        <f t="shared" si="20"/>
        <v>43.604931538799867</v>
      </c>
      <c r="I83" s="13">
        <f t="shared" si="21"/>
        <v>43.878065925762961</v>
      </c>
      <c r="J83" s="9">
        <f t="shared" si="22"/>
        <v>58.477620555279202</v>
      </c>
      <c r="K83" s="19">
        <f t="shared" si="23"/>
        <v>6.7428212228404742</v>
      </c>
      <c r="L83" s="10">
        <f t="shared" si="15"/>
        <v>4.0413941666666668E-3</v>
      </c>
      <c r="M83" s="14">
        <f t="shared" si="16"/>
        <v>0.44816031834865827</v>
      </c>
      <c r="N83" s="17">
        <v>24.341239403336068</v>
      </c>
    </row>
    <row r="84" spans="1:14" x14ac:dyDescent="0.25">
      <c r="A84" s="8">
        <v>103.63200000000001</v>
      </c>
      <c r="B84" s="8">
        <f t="shared" si="17"/>
        <v>4900</v>
      </c>
      <c r="C84" s="8">
        <v>0.32769999999999999</v>
      </c>
      <c r="D84" s="8">
        <f t="shared" si="18"/>
        <v>19.661999999999999</v>
      </c>
      <c r="E84" s="8">
        <v>1.0846</v>
      </c>
      <c r="F84" s="13">
        <f t="shared" si="14"/>
        <v>84.540498431999993</v>
      </c>
      <c r="G84" s="14">
        <f t="shared" si="19"/>
        <v>62.357071643443199</v>
      </c>
      <c r="H84" s="12">
        <f t="shared" si="20"/>
        <v>43.381342791580266</v>
      </c>
      <c r="I84" s="13">
        <f t="shared" si="21"/>
        <v>43.653076654032752</v>
      </c>
      <c r="J84" s="9">
        <f t="shared" si="22"/>
        <v>58.177770573661782</v>
      </c>
      <c r="K84" s="19">
        <f t="shared" si="23"/>
        <v>6.6397952201197654</v>
      </c>
      <c r="L84" s="10">
        <f t="shared" si="15"/>
        <v>4.0662108333333336E-3</v>
      </c>
      <c r="M84" s="14">
        <f t="shared" si="16"/>
        <v>0.45323631623076749</v>
      </c>
      <c r="N84" s="17">
        <v>24.06863088712808</v>
      </c>
    </row>
    <row r="85" spans="1:14" x14ac:dyDescent="0.25">
      <c r="A85" s="8">
        <v>102.33499999999999</v>
      </c>
      <c r="B85" s="8">
        <f t="shared" si="17"/>
        <v>4950</v>
      </c>
      <c r="C85" s="8">
        <v>0.32845000000000002</v>
      </c>
      <c r="D85" s="8">
        <f t="shared" si="18"/>
        <v>19.707000000000001</v>
      </c>
      <c r="E85" s="8">
        <v>1.08823</v>
      </c>
      <c r="F85" s="13">
        <f t="shared" si="14"/>
        <v>83.482436959999987</v>
      </c>
      <c r="G85" s="14">
        <f t="shared" si="19"/>
        <v>61.576645501695992</v>
      </c>
      <c r="H85" s="12">
        <f t="shared" si="20"/>
        <v>43.275532825636184</v>
      </c>
      <c r="I85" s="13">
        <f t="shared" si="21"/>
        <v>43.546603911215435</v>
      </c>
      <c r="J85" s="9">
        <f t="shared" si="22"/>
        <v>58.03587114116435</v>
      </c>
      <c r="K85" s="19">
        <f t="shared" si="23"/>
        <v>6.5566952664327243</v>
      </c>
      <c r="L85" s="10">
        <f t="shared" si="15"/>
        <v>4.075517083333334E-3</v>
      </c>
      <c r="M85" s="14">
        <f t="shared" si="16"/>
        <v>0.45538434106409625</v>
      </c>
      <c r="N85" s="17">
        <v>23.95510037633149</v>
      </c>
    </row>
    <row r="86" spans="1:14" x14ac:dyDescent="0.25">
      <c r="A86" s="8">
        <v>101.10599999999999</v>
      </c>
      <c r="B86" s="8">
        <f t="shared" si="17"/>
        <v>5000</v>
      </c>
      <c r="C86" s="8">
        <v>0.32869999999999999</v>
      </c>
      <c r="D86" s="8">
        <f t="shared" si="18"/>
        <v>19.722000000000001</v>
      </c>
      <c r="E86" s="8">
        <v>1.08687</v>
      </c>
      <c r="F86" s="13">
        <f t="shared" si="14"/>
        <v>82.479848255999997</v>
      </c>
      <c r="G86" s="14">
        <f t="shared" si="19"/>
        <v>60.837136073625601</v>
      </c>
      <c r="H86" s="12">
        <f t="shared" si="20"/>
        <v>43.187688897266725</v>
      </c>
      <c r="I86" s="13">
        <f t="shared" si="21"/>
        <v>43.45820974238746</v>
      </c>
      <c r="J86" s="9">
        <f t="shared" si="22"/>
        <v>57.918065568950496</v>
      </c>
      <c r="K86" s="19">
        <f t="shared" si="23"/>
        <v>6.4779521337562631</v>
      </c>
      <c r="L86" s="10">
        <f t="shared" si="15"/>
        <v>4.0786191666666669E-3</v>
      </c>
      <c r="M86" s="14">
        <f t="shared" si="16"/>
        <v>0.45665791579896681</v>
      </c>
      <c r="N86" s="17">
        <v>23.888291919595989</v>
      </c>
    </row>
    <row r="87" spans="1:14" x14ac:dyDescent="0.25">
      <c r="A87" s="8">
        <v>99.314899999999994</v>
      </c>
      <c r="B87" s="8">
        <f t="shared" si="17"/>
        <v>5050</v>
      </c>
      <c r="C87" s="8">
        <v>0.32984999999999998</v>
      </c>
      <c r="D87" s="8">
        <f t="shared" si="18"/>
        <v>19.790999999999997</v>
      </c>
      <c r="E87" s="8">
        <v>1.0891</v>
      </c>
      <c r="F87" s="13">
        <f t="shared" si="14"/>
        <v>81.018711862399996</v>
      </c>
      <c r="G87" s="14">
        <f t="shared" si="19"/>
        <v>59.759401869706238</v>
      </c>
      <c r="H87" s="12">
        <f t="shared" si="20"/>
        <v>42.84684206776835</v>
      </c>
      <c r="I87" s="13">
        <f t="shared" si="21"/>
        <v>43.115227902317159</v>
      </c>
      <c r="J87" s="9">
        <f t="shared" si="22"/>
        <v>57.460963336256</v>
      </c>
      <c r="K87" s="19">
        <f t="shared" si="23"/>
        <v>6.3631947497556016</v>
      </c>
      <c r="L87" s="10">
        <f t="shared" si="15"/>
        <v>4.0928887499999999E-3</v>
      </c>
      <c r="M87" s="14">
        <f t="shared" si="16"/>
        <v>0.46190101871913286</v>
      </c>
      <c r="N87" s="17">
        <v>23.61713258448836</v>
      </c>
    </row>
    <row r="88" spans="1:14" x14ac:dyDescent="0.25">
      <c r="A88" s="8">
        <v>97.581500000000005</v>
      </c>
      <c r="B88" s="8">
        <f t="shared" si="17"/>
        <v>5100</v>
      </c>
      <c r="C88" s="8">
        <v>0.32969999999999999</v>
      </c>
      <c r="D88" s="8">
        <f t="shared" si="18"/>
        <v>19.782</v>
      </c>
      <c r="E88" s="8">
        <v>1.09185</v>
      </c>
      <c r="F88" s="13">
        <f t="shared" si="14"/>
        <v>79.604645743999995</v>
      </c>
      <c r="G88" s="14">
        <f t="shared" si="19"/>
        <v>58.7163867007744</v>
      </c>
      <c r="H88" s="12">
        <f t="shared" si="20"/>
        <v>42.51583341652529</v>
      </c>
      <c r="I88" s="13">
        <f t="shared" si="21"/>
        <v>42.782145865293046</v>
      </c>
      <c r="J88" s="9">
        <f t="shared" si="22"/>
        <v>57.017054869373467</v>
      </c>
      <c r="K88" s="19">
        <f t="shared" si="23"/>
        <v>6.2521342565242097</v>
      </c>
      <c r="L88" s="10">
        <f t="shared" si="15"/>
        <v>4.0910275000000003E-3</v>
      </c>
      <c r="M88" s="14">
        <f t="shared" si="16"/>
        <v>0.46528548096886235</v>
      </c>
      <c r="N88" s="17">
        <v>23.44534279746853</v>
      </c>
    </row>
    <row r="89" spans="1:14" x14ac:dyDescent="0.25">
      <c r="A89" s="8">
        <v>95.848600000000005</v>
      </c>
      <c r="B89" s="8">
        <f t="shared" si="17"/>
        <v>5150</v>
      </c>
      <c r="C89" s="8">
        <v>0.33095000000000002</v>
      </c>
      <c r="D89" s="8">
        <f t="shared" si="18"/>
        <v>19.857000000000003</v>
      </c>
      <c r="E89" s="8">
        <v>1.0940700000000001</v>
      </c>
      <c r="F89" s="13">
        <f t="shared" si="14"/>
        <v>78.190987513599993</v>
      </c>
      <c r="G89" s="14">
        <f t="shared" si="19"/>
        <v>57.673672390031356</v>
      </c>
      <c r="H89" s="12">
        <f t="shared" si="20"/>
        <v>42.170236223168914</v>
      </c>
      <c r="I89" s="13">
        <f t="shared" si="21"/>
        <v>42.434383905837677</v>
      </c>
      <c r="J89" s="9">
        <f t="shared" si="22"/>
        <v>56.553582027544074</v>
      </c>
      <c r="K89" s="19">
        <f t="shared" si="23"/>
        <v>6.1411057987414246</v>
      </c>
      <c r="L89" s="10">
        <f t="shared" si="15"/>
        <v>4.1065379166666674E-3</v>
      </c>
      <c r="M89" s="14">
        <f t="shared" si="16"/>
        <v>0.47087713464337416</v>
      </c>
      <c r="N89" s="17">
        <v>23.166929964144309</v>
      </c>
    </row>
    <row r="90" spans="1:14" x14ac:dyDescent="0.25">
      <c r="A90" s="8">
        <v>94.803299999999993</v>
      </c>
      <c r="B90" s="8">
        <f t="shared" si="17"/>
        <v>5200</v>
      </c>
      <c r="C90" s="8">
        <v>0.33379999999999999</v>
      </c>
      <c r="D90" s="8">
        <f t="shared" si="18"/>
        <v>20.027999999999999</v>
      </c>
      <c r="E90" s="8">
        <v>1.0934600000000001</v>
      </c>
      <c r="F90" s="13">
        <f t="shared" si="14"/>
        <v>77.338256860799987</v>
      </c>
      <c r="G90" s="14">
        <f t="shared" si="19"/>
        <v>57.044698260526076</v>
      </c>
      <c r="H90" s="12">
        <f t="shared" si="20"/>
        <v>42.115293295230906</v>
      </c>
      <c r="I90" s="13">
        <f t="shared" si="21"/>
        <v>42.379096824098468</v>
      </c>
      <c r="J90" s="9">
        <f t="shared" si="22"/>
        <v>56.4798992678476</v>
      </c>
      <c r="K90" s="19">
        <f t="shared" si="23"/>
        <v>6.0741324898832421</v>
      </c>
      <c r="L90" s="10">
        <f t="shared" si="15"/>
        <v>4.1419016666666671E-3</v>
      </c>
      <c r="M90" s="14">
        <f t="shared" si="16"/>
        <v>0.47555171608570868</v>
      </c>
      <c r="N90" s="17">
        <v>22.93920352089301</v>
      </c>
    </row>
    <row r="91" spans="1:14" x14ac:dyDescent="0.25">
      <c r="A91" s="8">
        <v>93.0976</v>
      </c>
      <c r="B91" s="8">
        <f t="shared" si="17"/>
        <v>5250</v>
      </c>
      <c r="C91" s="8">
        <v>0.33129999999999998</v>
      </c>
      <c r="D91" s="8">
        <f t="shared" si="18"/>
        <v>19.878</v>
      </c>
      <c r="E91" s="8">
        <v>1.0880399999999999</v>
      </c>
      <c r="F91" s="13">
        <f t="shared" si="14"/>
        <v>75.94678773759999</v>
      </c>
      <c r="G91" s="14">
        <f t="shared" si="19"/>
        <v>56.018350635253753</v>
      </c>
      <c r="H91" s="12">
        <f t="shared" si="20"/>
        <v>41.755224172415957</v>
      </c>
      <c r="I91" s="13">
        <f t="shared" si="21"/>
        <v>42.016772285309827</v>
      </c>
      <c r="J91" s="9">
        <f t="shared" si="22"/>
        <v>55.99701843775366</v>
      </c>
      <c r="K91" s="19">
        <f t="shared" si="23"/>
        <v>5.9648467605046882</v>
      </c>
      <c r="L91" s="10">
        <f t="shared" si="15"/>
        <v>4.1108808333333337E-3</v>
      </c>
      <c r="M91" s="14">
        <f t="shared" si="16"/>
        <v>0.4760601911252979</v>
      </c>
      <c r="N91" s="17">
        <v>22.914702391338651</v>
      </c>
    </row>
    <row r="92" spans="1:14" x14ac:dyDescent="0.25">
      <c r="A92" s="8">
        <v>91.788600000000002</v>
      </c>
      <c r="B92" s="8">
        <f t="shared" si="17"/>
        <v>5300</v>
      </c>
      <c r="C92" s="8">
        <v>0.33239999999999997</v>
      </c>
      <c r="D92" s="8">
        <f t="shared" si="18"/>
        <v>19.943999999999999</v>
      </c>
      <c r="E92" s="8">
        <v>1.0833900000000001</v>
      </c>
      <c r="F92" s="13">
        <f t="shared" si="14"/>
        <v>74.878936953600004</v>
      </c>
      <c r="G92" s="14">
        <f t="shared" si="19"/>
        <v>55.230703896975363</v>
      </c>
      <c r="H92" s="12">
        <f t="shared" si="20"/>
        <v>41.560201681231547</v>
      </c>
      <c r="I92" s="13">
        <f t="shared" si="21"/>
        <v>41.820528204119569</v>
      </c>
      <c r="J92" s="9">
        <f t="shared" si="22"/>
        <v>55.735478037694108</v>
      </c>
      <c r="K92" s="19">
        <f t="shared" si="23"/>
        <v>5.8809779560510762</v>
      </c>
      <c r="L92" s="10">
        <f t="shared" si="15"/>
        <v>4.1245299999999995E-3</v>
      </c>
      <c r="M92" s="14">
        <f t="shared" si="16"/>
        <v>0.47988217557198826</v>
      </c>
      <c r="N92" s="17">
        <v>22.73220001763443</v>
      </c>
    </row>
    <row r="93" spans="1:14" x14ac:dyDescent="0.25">
      <c r="A93" s="8">
        <v>90.593800000000002</v>
      </c>
      <c r="B93" s="8">
        <f t="shared" si="17"/>
        <v>5350</v>
      </c>
      <c r="C93" s="8">
        <v>0.33079999999999998</v>
      </c>
      <c r="D93" s="8">
        <f t="shared" si="18"/>
        <v>19.847999999999999</v>
      </c>
      <c r="E93" s="8">
        <v>1.0800700000000001</v>
      </c>
      <c r="F93" s="13">
        <f t="shared" si="14"/>
        <v>73.904247788799992</v>
      </c>
      <c r="G93" s="14">
        <f t="shared" si="19"/>
        <v>54.511773169018873</v>
      </c>
      <c r="H93" s="12">
        <f t="shared" si="20"/>
        <v>41.406191817999783</v>
      </c>
      <c r="I93" s="13">
        <f t="shared" si="21"/>
        <v>41.665553647489702</v>
      </c>
      <c r="J93" s="9">
        <f t="shared" si="22"/>
        <v>55.528938776513897</v>
      </c>
      <c r="K93" s="19">
        <f t="shared" si="23"/>
        <v>5.8044260480593444</v>
      </c>
      <c r="L93" s="10">
        <f t="shared" si="15"/>
        <v>4.104676666666667E-3</v>
      </c>
      <c r="M93" s="14">
        <f t="shared" si="16"/>
        <v>0.4793485980850774</v>
      </c>
      <c r="N93" s="17">
        <v>22.757503920067482</v>
      </c>
    </row>
    <row r="94" spans="1:14" x14ac:dyDescent="0.25">
      <c r="A94" s="8">
        <v>89.6374</v>
      </c>
      <c r="B94" s="8">
        <f t="shared" si="17"/>
        <v>5400</v>
      </c>
      <c r="C94" s="8">
        <v>0.33879999999999999</v>
      </c>
      <c r="D94" s="8">
        <f t="shared" si="18"/>
        <v>20.327999999999999</v>
      </c>
      <c r="E94" s="8">
        <v>1.0789500000000001</v>
      </c>
      <c r="F94" s="13">
        <f t="shared" si="14"/>
        <v>73.124039622399991</v>
      </c>
      <c r="G94" s="14">
        <f t="shared" si="19"/>
        <v>53.936291625482234</v>
      </c>
      <c r="H94" s="12">
        <f t="shared" si="20"/>
        <v>41.351954546126294</v>
      </c>
      <c r="I94" s="13">
        <f t="shared" si="21"/>
        <v>41.610976641932865</v>
      </c>
      <c r="J94" s="9">
        <f t="shared" si="22"/>
        <v>55.456202356741059</v>
      </c>
      <c r="K94" s="19">
        <f t="shared" si="23"/>
        <v>5.7431486419635194</v>
      </c>
      <c r="L94" s="10">
        <f t="shared" si="15"/>
        <v>4.2039433333333339E-3</v>
      </c>
      <c r="M94" s="14">
        <f t="shared" si="16"/>
        <v>0.49158498608149237</v>
      </c>
      <c r="N94" s="17">
        <v>22.1910308672275</v>
      </c>
    </row>
    <row r="95" spans="1:14" x14ac:dyDescent="0.25">
      <c r="A95" s="8">
        <v>88.925600000000003</v>
      </c>
      <c r="B95" s="8">
        <f t="shared" si="17"/>
        <v>5450</v>
      </c>
      <c r="C95" s="8">
        <v>0.34379999999999999</v>
      </c>
      <c r="D95" s="8">
        <f t="shared" si="18"/>
        <v>20.628</v>
      </c>
      <c r="E95" s="8">
        <v>1.0792299999999999</v>
      </c>
      <c r="F95" s="13">
        <f t="shared" si="14"/>
        <v>72.543370265600004</v>
      </c>
      <c r="G95" s="14">
        <f t="shared" si="19"/>
        <v>53.507989907906563</v>
      </c>
      <c r="H95" s="12">
        <f t="shared" si="20"/>
        <v>41.403431558018646</v>
      </c>
      <c r="I95" s="13">
        <f t="shared" si="21"/>
        <v>41.662776097677089</v>
      </c>
      <c r="J95" s="9">
        <f t="shared" si="22"/>
        <v>55.525237052187883</v>
      </c>
      <c r="K95" s="19">
        <f t="shared" si="23"/>
        <v>5.6975429773263304</v>
      </c>
      <c r="L95" s="10">
        <f t="shared" si="15"/>
        <v>4.2659849999999999E-3</v>
      </c>
      <c r="M95" s="14">
        <f t="shared" si="16"/>
        <v>0.49821957320358762</v>
      </c>
      <c r="N95" s="17">
        <v>21.895521947995292</v>
      </c>
    </row>
    <row r="96" spans="1:14" x14ac:dyDescent="0.25">
      <c r="A96" s="8">
        <v>88.647400000000005</v>
      </c>
      <c r="B96" s="8">
        <f t="shared" si="17"/>
        <v>5500</v>
      </c>
      <c r="C96" s="8">
        <v>0.3488</v>
      </c>
      <c r="D96" s="8">
        <f t="shared" si="18"/>
        <v>20.928000000000001</v>
      </c>
      <c r="E96" s="8">
        <v>1.0836600000000001</v>
      </c>
      <c r="F96" s="13">
        <f t="shared" si="14"/>
        <v>72.316421382399994</v>
      </c>
      <c r="G96" s="14">
        <f t="shared" si="19"/>
        <v>53.340592411658236</v>
      </c>
      <c r="H96" s="12">
        <f t="shared" si="20"/>
        <v>41.652562320996964</v>
      </c>
      <c r="I96" s="13">
        <f t="shared" si="21"/>
        <v>41.913467376308539</v>
      </c>
      <c r="J96" s="9">
        <f t="shared" si="22"/>
        <v>55.859340872833265</v>
      </c>
      <c r="K96" s="19">
        <f t="shared" si="23"/>
        <v>5.679718453721291</v>
      </c>
      <c r="L96" s="10">
        <f t="shared" si="15"/>
        <v>4.3280266666666668E-3</v>
      </c>
      <c r="M96" s="14">
        <f t="shared" si="16"/>
        <v>0.50244207880220237</v>
      </c>
      <c r="N96" s="17">
        <v>21.711512749899448</v>
      </c>
    </row>
    <row r="102" spans="12:12" x14ac:dyDescent="0.25">
      <c r="L102" t="s">
        <v>40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F5944-D0B1-4622-A7DC-B0E83A4F5BD9}">
  <dimension ref="A1"/>
  <sheetViews>
    <sheetView zoomScaleNormal="100" workbookViewId="0">
      <selection activeCell="K20" sqref="K20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DED18E0-511C-414D-BEEF-BE5E9C6DAA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802D45-A70B-421F-AFE5-CCC1538239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DB2659-A537-4F56-BCA1-5378162B9427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GrE HnD BsC</vt:lpstr>
      <vt:lpstr>Grahps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Noah Newman</cp:lastModifiedBy>
  <cp:revision/>
  <dcterms:created xsi:type="dcterms:W3CDTF">2019-10-18T15:00:30Z</dcterms:created>
  <dcterms:modified xsi:type="dcterms:W3CDTF">2025-03-26T19:40:37Z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</Properties>
</file>