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12"/>
  <workbookPr/>
  <mc:AlternateContent xmlns:mc="http://schemas.openxmlformats.org/markup-compatibility/2006">
    <mc:Choice Requires="x15">
      <x15ac:absPath xmlns:x15ac="http://schemas.microsoft.com/office/spreadsheetml/2010/11/ac" url="C:\Users\m.fall\Desktop\ABI class\Bsc-Hnc\GR E BSC-HND\"/>
    </mc:Choice>
  </mc:AlternateContent>
  <xr:revisionPtr revIDLastSave="208" documentId="11_1BC88F415D53B2487D015F5EF5E42DF756AB4D18" xr6:coauthVersionLast="47" xr6:coauthVersionMax="47" xr10:uidLastSave="{306A5D01-A288-4108-8120-89BB530899AD}"/>
  <bookViews>
    <workbookView xWindow="0" yWindow="0" windowWidth="28800" windowHeight="1230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O3" i="1"/>
  <c r="M3" i="1"/>
  <c r="P3" i="1" s="1"/>
  <c r="K3" i="1"/>
  <c r="A3" i="1"/>
  <c r="G6" i="1" a="1"/>
  <c r="G6" i="1"/>
  <c r="B7" i="1"/>
  <c r="I6" i="1" l="1"/>
  <c r="H6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B8" i="1"/>
  <c r="I7" i="1"/>
  <c r="B9" i="1" l="1"/>
  <c r="I8" i="1"/>
  <c r="B10" i="1" l="1"/>
  <c r="I9" i="1"/>
  <c r="B11" i="1" l="1"/>
  <c r="I10" i="1"/>
  <c r="B12" i="1" l="1"/>
  <c r="I11" i="1"/>
  <c r="B13" i="1" l="1"/>
  <c r="I12" i="1"/>
  <c r="B14" i="1" l="1"/>
  <c r="I13" i="1"/>
  <c r="B15" i="1" l="1"/>
  <c r="I14" i="1"/>
  <c r="B16" i="1" l="1"/>
  <c r="I15" i="1"/>
  <c r="B17" i="1" l="1"/>
  <c r="I16" i="1"/>
  <c r="B18" i="1" l="1"/>
  <c r="I17" i="1"/>
  <c r="B19" i="1" l="1"/>
  <c r="I18" i="1"/>
  <c r="B20" i="1" l="1"/>
  <c r="I19" i="1"/>
  <c r="B21" i="1" l="1"/>
  <c r="I20" i="1"/>
  <c r="B22" i="1" l="1"/>
  <c r="I21" i="1"/>
  <c r="B23" i="1" l="1"/>
  <c r="I22" i="1"/>
  <c r="B24" i="1" l="1"/>
  <c r="I23" i="1"/>
  <c r="B25" i="1" l="1"/>
  <c r="I24" i="1"/>
  <c r="B26" i="1" l="1"/>
  <c r="I25" i="1"/>
  <c r="B27" i="1" l="1"/>
  <c r="I26" i="1"/>
  <c r="B28" i="1" l="1"/>
  <c r="I27" i="1"/>
  <c r="B29" i="1" l="1"/>
  <c r="I28" i="1"/>
  <c r="B30" i="1" l="1"/>
  <c r="I29" i="1"/>
  <c r="B31" i="1" l="1"/>
  <c r="I30" i="1"/>
  <c r="B32" i="1" l="1"/>
  <c r="I31" i="1"/>
  <c r="B33" i="1" l="1"/>
  <c r="I32" i="1"/>
  <c r="B34" i="1" l="1"/>
  <c r="I33" i="1"/>
  <c r="B35" i="1" l="1"/>
  <c r="I34" i="1"/>
  <c r="B36" i="1" l="1"/>
  <c r="I35" i="1"/>
  <c r="B37" i="1" l="1"/>
  <c r="I36" i="1"/>
  <c r="B38" i="1" l="1"/>
  <c r="I37" i="1"/>
  <c r="B39" i="1" l="1"/>
  <c r="I38" i="1"/>
  <c r="B40" i="1" l="1"/>
  <c r="I39" i="1"/>
  <c r="B41" i="1" l="1"/>
  <c r="I40" i="1"/>
  <c r="B42" i="1" l="1"/>
  <c r="I41" i="1"/>
  <c r="B43" i="1" l="1"/>
  <c r="I42" i="1"/>
  <c r="B44" i="1" l="1"/>
  <c r="I43" i="1"/>
  <c r="B45" i="1" l="1"/>
  <c r="I44" i="1"/>
  <c r="B46" i="1" l="1"/>
  <c r="I45" i="1"/>
  <c r="B47" i="1" l="1"/>
  <c r="I46" i="1"/>
  <c r="B48" i="1" l="1"/>
  <c r="I47" i="1"/>
  <c r="B49" i="1" l="1"/>
  <c r="I48" i="1"/>
  <c r="B50" i="1" l="1"/>
  <c r="I49" i="1"/>
  <c r="B51" i="1" l="1"/>
  <c r="I50" i="1"/>
  <c r="B52" i="1" l="1"/>
  <c r="I51" i="1"/>
  <c r="B53" i="1" l="1"/>
  <c r="I52" i="1"/>
  <c r="B54" i="1" l="1"/>
  <c r="I53" i="1"/>
  <c r="B55" i="1" l="1"/>
  <c r="I54" i="1"/>
  <c r="B56" i="1" l="1"/>
  <c r="I55" i="1"/>
  <c r="B57" i="1" l="1"/>
  <c r="I56" i="1"/>
  <c r="B58" i="1" l="1"/>
  <c r="I57" i="1"/>
  <c r="B59" i="1" l="1"/>
  <c r="I58" i="1"/>
  <c r="B60" i="1" l="1"/>
  <c r="I59" i="1"/>
  <c r="B61" i="1" l="1"/>
  <c r="I60" i="1"/>
  <c r="B62" i="1" l="1"/>
  <c r="I61" i="1"/>
  <c r="B63" i="1" l="1"/>
  <c r="I62" i="1"/>
  <c r="B64" i="1" l="1"/>
  <c r="I63" i="1"/>
  <c r="B65" i="1" l="1"/>
  <c r="I64" i="1"/>
  <c r="B66" i="1" l="1"/>
  <c r="I65" i="1"/>
  <c r="B67" i="1" l="1"/>
  <c r="I66" i="1"/>
  <c r="B68" i="1" l="1"/>
  <c r="I67" i="1"/>
  <c r="B69" i="1" l="1"/>
  <c r="I68" i="1"/>
  <c r="B70" i="1" l="1"/>
  <c r="I69" i="1"/>
  <c r="B71" i="1" l="1"/>
  <c r="I70" i="1"/>
  <c r="B72" i="1" l="1"/>
  <c r="I71" i="1"/>
  <c r="B73" i="1" l="1"/>
  <c r="I72" i="1"/>
  <c r="B74" i="1" l="1"/>
  <c r="I73" i="1"/>
  <c r="B75" i="1" l="1"/>
  <c r="I74" i="1"/>
  <c r="B76" i="1" l="1"/>
  <c r="I75" i="1"/>
  <c r="B77" i="1" l="1"/>
  <c r="I76" i="1"/>
  <c r="B78" i="1" l="1"/>
  <c r="I77" i="1"/>
  <c r="B79" i="1" l="1"/>
  <c r="I78" i="1"/>
  <c r="B80" i="1" l="1"/>
  <c r="I79" i="1"/>
  <c r="B81" i="1" l="1"/>
  <c r="I80" i="1"/>
  <c r="B82" i="1" l="1"/>
  <c r="I81" i="1"/>
  <c r="B83" i="1" l="1"/>
  <c r="I82" i="1"/>
  <c r="B84" i="1" l="1"/>
  <c r="I83" i="1"/>
  <c r="B85" i="1" l="1"/>
  <c r="I84" i="1"/>
  <c r="B86" i="1" l="1"/>
  <c r="I85" i="1"/>
  <c r="B87" i="1" l="1"/>
  <c r="I86" i="1"/>
  <c r="B88" i="1" l="1"/>
  <c r="I87" i="1"/>
  <c r="B89" i="1" l="1"/>
  <c r="I88" i="1"/>
  <c r="B90" i="1" l="1"/>
  <c r="I89" i="1"/>
  <c r="B91" i="1" l="1"/>
  <c r="I90" i="1"/>
  <c r="B92" i="1" l="1"/>
  <c r="I91" i="1"/>
  <c r="B93" i="1" l="1"/>
  <c r="I92" i="1"/>
  <c r="B94" i="1" l="1"/>
  <c r="I93" i="1"/>
  <c r="B95" i="1" l="1"/>
  <c r="I94" i="1"/>
  <c r="B96" i="1" l="1"/>
  <c r="I96" i="1" s="1"/>
  <c r="I9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<sst xmlns="http://schemas.openxmlformats.org/spreadsheetml/2006/main" count="44" uniqueCount="36">
  <si>
    <t>Baro</t>
  </si>
  <si>
    <t>Humidity</t>
  </si>
  <si>
    <t>Ambient temp</t>
  </si>
  <si>
    <t>Distance from pivot to hook eye</t>
  </si>
  <si>
    <t>Bore</t>
  </si>
  <si>
    <t>Area</t>
  </si>
  <si>
    <t>Stroke</t>
  </si>
  <si>
    <t xml:space="preserve">Calorific Value </t>
  </si>
  <si>
    <t>Volume</t>
  </si>
  <si>
    <t xml:space="preserve">Bar </t>
  </si>
  <si>
    <t>mBar</t>
  </si>
  <si>
    <t>%</t>
  </si>
  <si>
    <t>Deg C</t>
  </si>
  <si>
    <t>mm</t>
  </si>
  <si>
    <t>m</t>
  </si>
  <si>
    <t>K</t>
  </si>
  <si>
    <t>mj</t>
  </si>
  <si>
    <t>m^3</t>
  </si>
  <si>
    <t>Load</t>
  </si>
  <si>
    <t>Dyno Speed</t>
  </si>
  <si>
    <t>Fuel Flow Rate</t>
  </si>
  <si>
    <t>Lambda</t>
  </si>
  <si>
    <t>Torque</t>
  </si>
  <si>
    <t>Brake Power</t>
  </si>
  <si>
    <t>Fuel Flow</t>
  </si>
  <si>
    <t>BMEP</t>
  </si>
  <si>
    <t>SFC</t>
  </si>
  <si>
    <t>Thermal Efficiency</t>
  </si>
  <si>
    <t>N</t>
  </si>
  <si>
    <t>rpm</t>
  </si>
  <si>
    <t>l/min</t>
  </si>
  <si>
    <t>N/m</t>
  </si>
  <si>
    <t>kW</t>
  </si>
  <si>
    <t>kg/s</t>
  </si>
  <si>
    <t>kPa</t>
  </si>
  <si>
    <t>kg/kWh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</si>
</sst>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E+00"/>
    <numFmt numFmtId="165" formatCode="0.0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164" fontId="0" fillId="0" borderId="1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BsC'!$I$4:$I$5</c:f>
              <c:strCache>
                <c:ptCount val="2"/>
                <c:pt idx="0">
                  <c:v>SFC</c:v>
                </c:pt>
                <c:pt idx="1">
                  <c:v>kg/kWh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0.00</c:formatCode>
                <c:ptCount val="91"/>
                <c:pt idx="0">
                  <c:v>0.35775573036718333</c:v>
                </c:pt>
                <c:pt idx="1">
                  <c:v>0.34875906518082239</c:v>
                </c:pt>
                <c:pt idx="2">
                  <c:v>0.33583468224545182</c:v>
                </c:pt>
                <c:pt idx="3">
                  <c:v>0.31572701120705338</c:v>
                </c:pt>
                <c:pt idx="4">
                  <c:v>0.30453996851547843</c:v>
                </c:pt>
                <c:pt idx="5">
                  <c:v>0.30533506874358668</c:v>
                </c:pt>
                <c:pt idx="6">
                  <c:v>0.28846999311737948</c:v>
                </c:pt>
                <c:pt idx="7">
                  <c:v>0.27411485857413664</c:v>
                </c:pt>
                <c:pt idx="8">
                  <c:v>0.27127966566847833</c:v>
                </c:pt>
                <c:pt idx="9">
                  <c:v>0.26221289036446432</c:v>
                </c:pt>
                <c:pt idx="10">
                  <c:v>0.26256735503279927</c:v>
                </c:pt>
                <c:pt idx="11">
                  <c:v>0.26531792637421436</c:v>
                </c:pt>
                <c:pt idx="12">
                  <c:v>0.26294807639087947</c:v>
                </c:pt>
                <c:pt idx="13">
                  <c:v>0.26189217250192576</c:v>
                </c:pt>
                <c:pt idx="14">
                  <c:v>0.25778752425565765</c:v>
                </c:pt>
                <c:pt idx="15">
                  <c:v>0.25748622228840767</c:v>
                </c:pt>
                <c:pt idx="16">
                  <c:v>0.26391131369505</c:v>
                </c:pt>
                <c:pt idx="17">
                  <c:v>0.26739008352084898</c:v>
                </c:pt>
                <c:pt idx="18">
                  <c:v>0.2673407138530613</c:v>
                </c:pt>
                <c:pt idx="19">
                  <c:v>0.26565459970353872</c:v>
                </c:pt>
                <c:pt idx="20">
                  <c:v>0.26708641003952849</c:v>
                </c:pt>
                <c:pt idx="21">
                  <c:v>0.26385954821682195</c:v>
                </c:pt>
                <c:pt idx="22">
                  <c:v>0.2616960498926334</c:v>
                </c:pt>
                <c:pt idx="23">
                  <c:v>0.26024891848859139</c:v>
                </c:pt>
                <c:pt idx="24">
                  <c:v>0.25996144849309794</c:v>
                </c:pt>
                <c:pt idx="25">
                  <c:v>0.25852762467086748</c:v>
                </c:pt>
                <c:pt idx="26">
                  <c:v>0.25860345796132045</c:v>
                </c:pt>
                <c:pt idx="27">
                  <c:v>0.26132304801790601</c:v>
                </c:pt>
                <c:pt idx="28">
                  <c:v>0.26272640153195903</c:v>
                </c:pt>
                <c:pt idx="29">
                  <c:v>0.26091404359429787</c:v>
                </c:pt>
                <c:pt idx="30">
                  <c:v>0.26242106195775006</c:v>
                </c:pt>
                <c:pt idx="31">
                  <c:v>0.26252474363455131</c:v>
                </c:pt>
                <c:pt idx="32">
                  <c:v>0.26627075760897384</c:v>
                </c:pt>
                <c:pt idx="33">
                  <c:v>0.26719736825621276</c:v>
                </c:pt>
                <c:pt idx="34">
                  <c:v>0.26914577606928625</c:v>
                </c:pt>
                <c:pt idx="35">
                  <c:v>0.2720693678535463</c:v>
                </c:pt>
                <c:pt idx="36">
                  <c:v>0.27020130601997361</c:v>
                </c:pt>
                <c:pt idx="37">
                  <c:v>0.27061412891647801</c:v>
                </c:pt>
                <c:pt idx="38">
                  <c:v>0.27485824339167009</c:v>
                </c:pt>
                <c:pt idx="39">
                  <c:v>0.27843622564280734</c:v>
                </c:pt>
                <c:pt idx="40">
                  <c:v>0.28326476431089193</c:v>
                </c:pt>
                <c:pt idx="41">
                  <c:v>0.28988756639441277</c:v>
                </c:pt>
                <c:pt idx="42">
                  <c:v>0.29074631251097727</c:v>
                </c:pt>
                <c:pt idx="43">
                  <c:v>0.29496935348803688</c:v>
                </c:pt>
                <c:pt idx="44">
                  <c:v>0.29353332885272271</c:v>
                </c:pt>
                <c:pt idx="45">
                  <c:v>0.29518316013079193</c:v>
                </c:pt>
                <c:pt idx="46">
                  <c:v>0.29198773937185862</c:v>
                </c:pt>
                <c:pt idx="47">
                  <c:v>0.29014904795689461</c:v>
                </c:pt>
                <c:pt idx="48">
                  <c:v>0.29122115600079346</c:v>
                </c:pt>
                <c:pt idx="49">
                  <c:v>0.28799788785721475</c:v>
                </c:pt>
                <c:pt idx="50">
                  <c:v>0.29109002144979551</c:v>
                </c:pt>
                <c:pt idx="51">
                  <c:v>0.28932038348096462</c:v>
                </c:pt>
                <c:pt idx="52">
                  <c:v>0.29679287756833067</c:v>
                </c:pt>
                <c:pt idx="53">
                  <c:v>0.29583259710541993</c:v>
                </c:pt>
                <c:pt idx="54">
                  <c:v>0.30002124791821477</c:v>
                </c:pt>
                <c:pt idx="55">
                  <c:v>0.29686365054619368</c:v>
                </c:pt>
                <c:pt idx="56">
                  <c:v>0.29822055849897905</c:v>
                </c:pt>
                <c:pt idx="57">
                  <c:v>0.30125299985255916</c:v>
                </c:pt>
                <c:pt idx="58">
                  <c:v>0.30099006639465703</c:v>
                </c:pt>
                <c:pt idx="59">
                  <c:v>0.30711231510051035</c:v>
                </c:pt>
                <c:pt idx="60">
                  <c:v>0.30809617327522731</c:v>
                </c:pt>
                <c:pt idx="61">
                  <c:v>0.31030337431891591</c:v>
                </c:pt>
                <c:pt idx="62">
                  <c:v>0.31188811917660236</c:v>
                </c:pt>
                <c:pt idx="63">
                  <c:v>0.31502943296089564</c:v>
                </c:pt>
                <c:pt idx="64">
                  <c:v>0.31478159235832248</c:v>
                </c:pt>
                <c:pt idx="65">
                  <c:v>0.31589591575063752</c:v>
                </c:pt>
                <c:pt idx="66">
                  <c:v>0.31931371731207298</c:v>
                </c:pt>
                <c:pt idx="67">
                  <c:v>0.32071609403789697</c:v>
                </c:pt>
                <c:pt idx="68">
                  <c:v>0.3207429372662432</c:v>
                </c:pt>
                <c:pt idx="69">
                  <c:v>0.31753915849913489</c:v>
                </c:pt>
                <c:pt idx="70">
                  <c:v>0.32053068012138325</c:v>
                </c:pt>
                <c:pt idx="71">
                  <c:v>0.32033582982882147</c:v>
                </c:pt>
                <c:pt idx="72">
                  <c:v>0.32165255467367632</c:v>
                </c:pt>
                <c:pt idx="73">
                  <c:v>0.32260023291265877</c:v>
                </c:pt>
                <c:pt idx="74">
                  <c:v>0.32247678644274042</c:v>
                </c:pt>
                <c:pt idx="75">
                  <c:v>0.32713496886101195</c:v>
                </c:pt>
                <c:pt idx="76">
                  <c:v>0.32819477672583885</c:v>
                </c:pt>
                <c:pt idx="77">
                  <c:v>0.33164893605084222</c:v>
                </c:pt>
                <c:pt idx="78">
                  <c:v>0.33540529114984091</c:v>
                </c:pt>
                <c:pt idx="79">
                  <c:v>0.33699487889649643</c:v>
                </c:pt>
                <c:pt idx="80">
                  <c:v>0.33793735347201748</c:v>
                </c:pt>
                <c:pt idx="81">
                  <c:v>0.3418173701399041</c:v>
                </c:pt>
                <c:pt idx="82">
                  <c:v>0.34432194999285259</c:v>
                </c:pt>
                <c:pt idx="83">
                  <c:v>0.34845990223001128</c:v>
                </c:pt>
                <c:pt idx="84">
                  <c:v>0.35191919993746068</c:v>
                </c:pt>
                <c:pt idx="85">
                  <c:v>0.35229548315349718</c:v>
                </c:pt>
                <c:pt idx="86">
                  <c:v>0.35512383948816384</c:v>
                </c:pt>
                <c:pt idx="87">
                  <c:v>0.35472897988415719</c:v>
                </c:pt>
                <c:pt idx="88">
                  <c:v>0.36378418824144682</c:v>
                </c:pt>
                <c:pt idx="89">
                  <c:v>0.36869393520049748</c:v>
                </c:pt>
                <c:pt idx="90">
                  <c:v>0.37181868639312732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61-4788-B6D4-E536DBEB40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9256327"/>
        <c:axId val="1899267591"/>
      </c:lineChart>
      <c:catAx>
        <c:axId val="18992563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9267591"/>
        <c:crosses val="autoZero"/>
        <c:auto val="1"/>
        <c:lblAlgn val="ctr"/>
        <c:lblOffset val="100"/>
        <c:noMultiLvlLbl val="0"/>
      </c:catAx>
      <c:valAx>
        <c:axId val="1899267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Specific Fuel Consumption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92563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BsC'!$E$4:$E$5</c:f>
              <c:strCache>
                <c:ptCount val="2"/>
                <c:pt idx="0">
                  <c:v>Torque</c:v>
                </c:pt>
                <c:pt idx="1">
                  <c:v>N/m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A9-4926-95EC-CE15544142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5935495"/>
        <c:axId val="216003079"/>
      </c:lineChart>
      <c:catAx>
        <c:axId val="2159354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6003079"/>
        <c:crosses val="autoZero"/>
        <c:auto val="1"/>
        <c:lblAlgn val="ctr"/>
        <c:lblOffset val="100"/>
        <c:noMultiLvlLbl val="0"/>
      </c:catAx>
      <c:valAx>
        <c:axId val="216003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59354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BsC'!$F$4:$F$5</c:f>
              <c:strCache>
                <c:ptCount val="2"/>
                <c:pt idx="0">
                  <c:v>Brake Power</c:v>
                </c:pt>
                <c:pt idx="1">
                  <c:v>kW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0.00</c:formatCode>
                <c:ptCount val="91"/>
                <c:pt idx="0">
                  <c:v>8.7371346834664827</c:v>
                </c:pt>
                <c:pt idx="1">
                  <c:v>9.2171367598239655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10.84704912823981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12.893281372575197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15.596684538245249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18.954554833387515</c:v>
                </c:pt>
                <c:pt idx="18">
                  <c:v>19.506119830540303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24.886674179595101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27.500036377713229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29.586163434047421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30.70440988870245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36.904665939752178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39.135828150413978</c:v>
                </c:pt>
                <c:pt idx="55">
                  <c:v>39.649313677655698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</c:v>
                </c:pt>
                <c:pt idx="60">
                  <c:v>41.006741063005101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41.302236040957794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42.020368285295362</c:v>
                </c:pt>
                <c:pt idx="67">
                  <c:v>42.369623017404045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43.557702478629587</c:v>
                </c:pt>
                <c:pt idx="71">
                  <c:v>43.9514992984817</c:v>
                </c:pt>
                <c:pt idx="72">
                  <c:v>44.089063786194096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43.379995438115799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41.753927323532814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666-4EB2-8FE8-4014051032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9538696"/>
        <c:axId val="1199541768"/>
      </c:scatterChart>
      <c:valAx>
        <c:axId val="1199538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9541768"/>
        <c:crosses val="autoZero"/>
        <c:crossBetween val="midCat"/>
      </c:valAx>
      <c:valAx>
        <c:axId val="1199541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9538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657225</xdr:colOff>
      <xdr:row>6</xdr:row>
      <xdr:rowOff>28575</xdr:rowOff>
    </xdr:from>
    <xdr:to>
      <xdr:col>16</xdr:col>
      <xdr:colOff>295275</xdr:colOff>
      <xdr:row>20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4BB197D-D00C-84CA-4760-FBD7EE02EF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828675</xdr:colOff>
      <xdr:row>21</xdr:row>
      <xdr:rowOff>180975</xdr:rowOff>
    </xdr:from>
    <xdr:to>
      <xdr:col>16</xdr:col>
      <xdr:colOff>466725</xdr:colOff>
      <xdr:row>36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F3EEF72-B72A-73D6-3568-0CEC495ED0C8}"/>
            </a:ext>
            <a:ext uri="{147F2762-F138-4A5C-976F-8EAC2B608ADB}">
              <a16:predDERef xmlns:a16="http://schemas.microsoft.com/office/drawing/2014/main" pred="{14BB197D-D00C-84CA-4760-FBD7EE02EF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809625</xdr:colOff>
      <xdr:row>39</xdr:row>
      <xdr:rowOff>9525</xdr:rowOff>
    </xdr:from>
    <xdr:to>
      <xdr:col>16</xdr:col>
      <xdr:colOff>447675</xdr:colOff>
      <xdr:row>53</xdr:row>
      <xdr:rowOff>85725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2EE7826-3A83-E0B2-623F-EE446F1F00DC}"/>
            </a:ext>
            <a:ext uri="{147F2762-F138-4A5C-976F-8EAC2B608ADB}">
              <a16:predDERef xmlns:a16="http://schemas.microsoft.com/office/drawing/2014/main" pred="{DF3EEF72-B72A-73D6-3568-0CEC495ED0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6"/>
  <sheetViews>
    <sheetView tabSelected="1" topLeftCell="A13" workbookViewId="0">
      <selection activeCell="F4" activeCellId="1" sqref="B4:B96 F4:F96"/>
    </sheetView>
  </sheetViews>
  <sheetFormatPr defaultRowHeight="15"/>
  <cols>
    <col min="1" max="1" width="9.140625" style="1"/>
    <col min="2" max="2" width="13.42578125" style="1" customWidth="1"/>
    <col min="3" max="3" width="14.5703125" customWidth="1"/>
    <col min="4" max="4" width="13.7109375" style="1" bestFit="1" customWidth="1"/>
    <col min="5" max="5" width="9" bestFit="1" customWidth="1"/>
    <col min="6" max="6" width="12.28515625" bestFit="1" customWidth="1"/>
    <col min="7" max="7" width="14.140625" style="1" customWidth="1"/>
    <col min="8" max="8" width="15.85546875" style="1" bestFit="1" customWidth="1"/>
    <col min="9" max="9" width="15.28515625" style="1" customWidth="1"/>
    <col min="10" max="10" width="16.85546875" bestFit="1" customWidth="1"/>
    <col min="11" max="12" width="13.7109375" bestFit="1" customWidth="1"/>
    <col min="15" max="16" width="14.140625" bestFit="1" customWidth="1"/>
  </cols>
  <sheetData>
    <row r="1" spans="1:16">
      <c r="A1" s="2" t="s">
        <v>0</v>
      </c>
      <c r="B1" s="3" t="s">
        <v>0</v>
      </c>
      <c r="C1" s="3" t="s">
        <v>1</v>
      </c>
      <c r="D1" s="3" t="s">
        <v>2</v>
      </c>
      <c r="E1" s="25" t="s">
        <v>3</v>
      </c>
      <c r="F1" s="25"/>
      <c r="G1" s="25"/>
      <c r="H1" s="25" t="s">
        <v>3</v>
      </c>
      <c r="I1" s="25"/>
      <c r="J1" s="25"/>
      <c r="K1" s="2" t="s">
        <v>2</v>
      </c>
      <c r="L1" s="3" t="s">
        <v>4</v>
      </c>
      <c r="M1" s="3" t="s">
        <v>5</v>
      </c>
      <c r="N1" s="2" t="s">
        <v>6</v>
      </c>
      <c r="O1" s="2" t="s">
        <v>7</v>
      </c>
      <c r="P1" s="18" t="s">
        <v>8</v>
      </c>
    </row>
    <row r="2" spans="1:16">
      <c r="A2" s="4" t="s">
        <v>9</v>
      </c>
      <c r="B2" s="5" t="s">
        <v>10</v>
      </c>
      <c r="C2" s="5" t="s">
        <v>11</v>
      </c>
      <c r="D2" s="5" t="s">
        <v>12</v>
      </c>
      <c r="E2" s="26" t="s">
        <v>13</v>
      </c>
      <c r="F2" s="26"/>
      <c r="G2" s="26"/>
      <c r="H2" s="27" t="s">
        <v>14</v>
      </c>
      <c r="I2" s="27"/>
      <c r="J2" s="27"/>
      <c r="K2" s="5" t="s">
        <v>15</v>
      </c>
      <c r="L2" s="5" t="s">
        <v>14</v>
      </c>
      <c r="M2" s="5" t="s">
        <v>14</v>
      </c>
      <c r="N2" s="5" t="s">
        <v>14</v>
      </c>
      <c r="O2" s="5" t="s">
        <v>16</v>
      </c>
      <c r="P2" s="19" t="s">
        <v>17</v>
      </c>
    </row>
    <row r="3" spans="1:16">
      <c r="A3" s="6">
        <f>B3/1000</f>
        <v>1.0188999999999999</v>
      </c>
      <c r="B3" s="7">
        <v>1018.9</v>
      </c>
      <c r="C3" s="7">
        <v>46</v>
      </c>
      <c r="D3" s="7">
        <v>27</v>
      </c>
      <c r="E3" s="6"/>
      <c r="F3" s="28">
        <v>815.77599999999995</v>
      </c>
      <c r="G3" s="28"/>
      <c r="H3" s="28">
        <v>0.81577599999999995</v>
      </c>
      <c r="I3" s="28"/>
      <c r="J3" s="28"/>
      <c r="K3" s="7">
        <f>D3+273</f>
        <v>300</v>
      </c>
      <c r="L3" s="7">
        <v>7.4999999999999997E-2</v>
      </c>
      <c r="M3" s="7">
        <f>(PI()*L3^2)/4</f>
        <v>4.4178646691106467E-3</v>
      </c>
      <c r="N3" s="7">
        <v>0.09</v>
      </c>
      <c r="O3" s="7">
        <f>44*10^6</f>
        <v>44000000</v>
      </c>
      <c r="P3" s="20">
        <f>M3*N3*4</f>
        <v>1.5904312808798329E-3</v>
      </c>
    </row>
    <row r="4" spans="1:16">
      <c r="A4" s="21" t="s">
        <v>18</v>
      </c>
      <c r="B4" s="21" t="s">
        <v>19</v>
      </c>
      <c r="C4" s="21" t="s">
        <v>20</v>
      </c>
      <c r="D4" s="21" t="s">
        <v>21</v>
      </c>
      <c r="E4" s="22" t="s">
        <v>22</v>
      </c>
      <c r="F4" s="23" t="s">
        <v>23</v>
      </c>
      <c r="G4" s="21" t="s">
        <v>24</v>
      </c>
      <c r="H4" s="24" t="s">
        <v>25</v>
      </c>
      <c r="I4" s="22" t="s">
        <v>26</v>
      </c>
      <c r="J4" s="21" t="s">
        <v>27</v>
      </c>
    </row>
    <row r="5" spans="1:16">
      <c r="A5" s="8" t="s">
        <v>28</v>
      </c>
      <c r="B5" s="8" t="s">
        <v>29</v>
      </c>
      <c r="C5" s="8" t="s">
        <v>30</v>
      </c>
      <c r="D5" s="8" t="s">
        <v>21</v>
      </c>
      <c r="E5" s="10" t="s">
        <v>31</v>
      </c>
      <c r="F5" s="10" t="s">
        <v>32</v>
      </c>
      <c r="G5" s="9" t="s">
        <v>33</v>
      </c>
      <c r="H5" s="16" t="s">
        <v>34</v>
      </c>
      <c r="I5" s="8" t="s">
        <v>35</v>
      </c>
      <c r="J5" s="9" t="s">
        <v>11</v>
      </c>
    </row>
    <row r="6" spans="1:16">
      <c r="A6" s="11">
        <v>102.27500000000001</v>
      </c>
      <c r="B6" s="11">
        <v>1000</v>
      </c>
      <c r="C6" s="11">
        <v>7.0400000000000004E-2</v>
      </c>
      <c r="D6" s="11">
        <v>1.2658</v>
      </c>
      <c r="E6" s="12">
        <f>A6*$H$3</f>
        <v>83.433490399999997</v>
      </c>
      <c r="F6" s="12">
        <f>(2*PI()*B6*E6)/60000</f>
        <v>8.7371346834664827</v>
      </c>
      <c r="G6" s="13" cm="1">
        <f t="array" ref="G6:G96">(C6:C96* 0.74)/60</f>
        <v>8.6826666666666677E-4</v>
      </c>
      <c r="H6" s="17">
        <f>((4*PI()*E6)/($P$3))/1000</f>
        <v>659.22757846913578</v>
      </c>
      <c r="I6" s="15">
        <f xml:space="preserve"> (G6*3600)/F6</f>
        <v>0.35775573036718333</v>
      </c>
      <c r="J6" s="12">
        <f>((F6*1000)/(G6*44000000))*100</f>
        <v>22.869845224898999</v>
      </c>
    </row>
    <row r="7" spans="1:16">
      <c r="A7" s="11">
        <v>102.756</v>
      </c>
      <c r="B7" s="11">
        <f t="shared" ref="B7:B38" si="0">B6+50</f>
        <v>1050</v>
      </c>
      <c r="C7" s="11">
        <v>7.2400000000000006E-2</v>
      </c>
      <c r="D7" s="11">
        <v>1.26783</v>
      </c>
      <c r="E7" s="12">
        <f t="shared" ref="E7:E70" si="1">A7*$H$3</f>
        <v>83.825878656</v>
      </c>
      <c r="F7" s="12">
        <f t="shared" ref="F7:F70" si="2">(2*PI()*B7*E7)/60000</f>
        <v>9.2171367598239655</v>
      </c>
      <c r="G7" s="14">
        <v>8.9293333333333343E-4</v>
      </c>
      <c r="H7" s="17">
        <f t="shared" ref="H7:H70" si="3">((4*PI()*E7)/($P$3))/1000</f>
        <v>662.32793012148147</v>
      </c>
      <c r="I7" s="15">
        <f t="shared" ref="I7:I70" si="4" xml:space="preserve"> (G7*3600)/F7</f>
        <v>0.34875906518082239</v>
      </c>
      <c r="J7" s="12">
        <f t="shared" ref="J7:J70" si="5">((F7*1000)/(G7*44000000))*100</f>
        <v>23.45980075837204</v>
      </c>
    </row>
    <row r="8" spans="1:16">
      <c r="A8" s="11">
        <v>103.68899999999999</v>
      </c>
      <c r="B8" s="11">
        <f t="shared" si="0"/>
        <v>1100</v>
      </c>
      <c r="C8" s="11">
        <v>7.3700000000000002E-2</v>
      </c>
      <c r="D8" s="11">
        <v>1.2734399999999999</v>
      </c>
      <c r="E8" s="12">
        <f t="shared" si="1"/>
        <v>84.586997663999995</v>
      </c>
      <c r="F8" s="12">
        <f t="shared" si="2"/>
        <v>9.7437226498494454</v>
      </c>
      <c r="G8" s="14">
        <v>9.0896666666666673E-4</v>
      </c>
      <c r="H8" s="17">
        <f t="shared" si="3"/>
        <v>668.34170993777764</v>
      </c>
      <c r="I8" s="15">
        <f t="shared" si="4"/>
        <v>0.33583468224545182</v>
      </c>
      <c r="J8" s="12">
        <f t="shared" si="5"/>
        <v>24.362636184902218</v>
      </c>
    </row>
    <row r="9" spans="1:16">
      <c r="A9" s="11">
        <v>104.209</v>
      </c>
      <c r="B9" s="11">
        <f t="shared" si="0"/>
        <v>1150</v>
      </c>
      <c r="C9" s="11">
        <v>7.2800000000000004E-2</v>
      </c>
      <c r="D9" s="11">
        <v>1.2847599999999999</v>
      </c>
      <c r="E9" s="12">
        <f t="shared" si="1"/>
        <v>85.011201184000001</v>
      </c>
      <c r="F9" s="12">
        <f t="shared" si="2"/>
        <v>10.237704995979101</v>
      </c>
      <c r="G9" s="14">
        <v>8.9786666666666673E-4</v>
      </c>
      <c r="H9" s="17">
        <f t="shared" si="3"/>
        <v>671.69344145382718</v>
      </c>
      <c r="I9" s="15">
        <f t="shared" si="4"/>
        <v>0.31572701120705338</v>
      </c>
      <c r="J9" s="12">
        <f t="shared" si="5"/>
        <v>25.914216685288778</v>
      </c>
    </row>
    <row r="10" spans="1:16">
      <c r="A10" s="11">
        <v>105.81100000000001</v>
      </c>
      <c r="B10" s="11">
        <f t="shared" si="0"/>
        <v>1200</v>
      </c>
      <c r="C10" s="11">
        <v>7.4399999999999994E-2</v>
      </c>
      <c r="D10" s="11">
        <v>1.2918099999999999</v>
      </c>
      <c r="E10" s="12">
        <f t="shared" si="1"/>
        <v>86.318074335999995</v>
      </c>
      <c r="F10" s="12">
        <f t="shared" si="2"/>
        <v>10.84704912823981</v>
      </c>
      <c r="G10" s="14">
        <v>9.1759999999999986E-4</v>
      </c>
      <c r="H10" s="17">
        <f t="shared" si="3"/>
        <v>682.01935277827158</v>
      </c>
      <c r="I10" s="15">
        <f t="shared" si="4"/>
        <v>0.30453996851547843</v>
      </c>
      <c r="J10" s="12">
        <f t="shared" si="5"/>
        <v>26.866155604144737</v>
      </c>
    </row>
    <row r="11" spans="1:16">
      <c r="A11" s="11">
        <v>107.51</v>
      </c>
      <c r="B11" s="11">
        <f t="shared" si="0"/>
        <v>1250</v>
      </c>
      <c r="C11" s="11">
        <v>7.8950000000000006E-2</v>
      </c>
      <c r="D11" s="11">
        <v>1.2972900000000001</v>
      </c>
      <c r="E11" s="12">
        <f t="shared" si="1"/>
        <v>87.704077760000004</v>
      </c>
      <c r="F11" s="12">
        <f t="shared" si="2"/>
        <v>11.480436932528498</v>
      </c>
      <c r="G11" s="14">
        <v>9.7371666666666676E-4</v>
      </c>
      <c r="H11" s="17">
        <f t="shared" si="3"/>
        <v>692.97049094320982</v>
      </c>
      <c r="I11" s="15">
        <f t="shared" si="4"/>
        <v>0.30533506874358668</v>
      </c>
      <c r="J11" s="12">
        <f t="shared" si="5"/>
        <v>26.796195456634837</v>
      </c>
    </row>
    <row r="12" spans="1:16">
      <c r="A12" s="11">
        <v>109.488</v>
      </c>
      <c r="B12" s="11">
        <f t="shared" si="0"/>
        <v>1300</v>
      </c>
      <c r="C12" s="11">
        <v>7.9000000000000001E-2</v>
      </c>
      <c r="D12" s="11">
        <v>1.29895</v>
      </c>
      <c r="E12" s="12">
        <f t="shared" si="1"/>
        <v>89.317682687999991</v>
      </c>
      <c r="F12" s="12">
        <f t="shared" si="2"/>
        <v>12.159323616625683</v>
      </c>
      <c r="G12" s="14">
        <v>9.7433333333333334E-4</v>
      </c>
      <c r="H12" s="17">
        <f t="shared" si="3"/>
        <v>705.71996197925921</v>
      </c>
      <c r="I12" s="15">
        <f t="shared" si="4"/>
        <v>0.28846999311737948</v>
      </c>
      <c r="J12" s="12">
        <f t="shared" si="5"/>
        <v>28.362805064750606</v>
      </c>
    </row>
    <row r="13" spans="1:16">
      <c r="A13" s="11">
        <v>111.797</v>
      </c>
      <c r="B13" s="11">
        <f t="shared" si="0"/>
        <v>1350</v>
      </c>
      <c r="C13" s="11">
        <v>7.9600000000000004E-2</v>
      </c>
      <c r="D13" s="11">
        <v>1.2946899999999999</v>
      </c>
      <c r="E13" s="12">
        <f t="shared" si="1"/>
        <v>91.201309471999991</v>
      </c>
      <c r="F13" s="12">
        <f t="shared" si="2"/>
        <v>12.893281372575197</v>
      </c>
      <c r="G13" s="14">
        <v>9.8173333333333342E-4</v>
      </c>
      <c r="H13" s="17">
        <f t="shared" si="3"/>
        <v>720.6029390380246</v>
      </c>
      <c r="I13" s="15">
        <f t="shared" si="4"/>
        <v>0.27411485857413664</v>
      </c>
      <c r="J13" s="12">
        <f t="shared" si="5"/>
        <v>29.848138201546419</v>
      </c>
    </row>
    <row r="14" spans="1:16">
      <c r="A14" s="11">
        <v>114.268</v>
      </c>
      <c r="B14" s="11">
        <f t="shared" si="0"/>
        <v>1400</v>
      </c>
      <c r="C14" s="11">
        <v>8.3500000000000005E-2</v>
      </c>
      <c r="D14" s="11">
        <v>1.2855000000000001</v>
      </c>
      <c r="E14" s="12">
        <f t="shared" si="1"/>
        <v>93.217091967999991</v>
      </c>
      <c r="F14" s="12">
        <f t="shared" si="2"/>
        <v>13.666339461398067</v>
      </c>
      <c r="G14" s="14">
        <v>1.0298333333333333E-3</v>
      </c>
      <c r="H14" s="17">
        <f t="shared" si="3"/>
        <v>736.53010937678994</v>
      </c>
      <c r="I14" s="15">
        <f t="shared" si="4"/>
        <v>0.27127966566847833</v>
      </c>
      <c r="J14" s="12">
        <f t="shared" si="5"/>
        <v>30.160086498399419</v>
      </c>
    </row>
    <row r="15" spans="1:16">
      <c r="A15" s="11">
        <v>115.783</v>
      </c>
      <c r="B15" s="11">
        <f t="shared" si="0"/>
        <v>1450</v>
      </c>
      <c r="C15" s="11">
        <v>8.4699999999999998E-2</v>
      </c>
      <c r="D15" s="11">
        <v>1.2781800000000001</v>
      </c>
      <c r="E15" s="12">
        <f t="shared" si="1"/>
        <v>94.452992607999988</v>
      </c>
      <c r="F15" s="12">
        <f t="shared" si="2"/>
        <v>14.342086671531749</v>
      </c>
      <c r="G15" s="14">
        <v>1.0446333333333333E-3</v>
      </c>
      <c r="H15" s="17">
        <f t="shared" si="3"/>
        <v>746.29525023604924</v>
      </c>
      <c r="I15" s="15">
        <f t="shared" si="4"/>
        <v>0.26221289036446432</v>
      </c>
      <c r="J15" s="12">
        <f t="shared" si="5"/>
        <v>31.202959436684509</v>
      </c>
    </row>
    <row r="16" spans="1:16">
      <c r="A16" s="11">
        <v>116.985</v>
      </c>
      <c r="B16" s="11">
        <f t="shared" si="0"/>
        <v>1500</v>
      </c>
      <c r="C16" s="11">
        <v>8.8650000000000007E-2</v>
      </c>
      <c r="D16" s="11">
        <v>1.2795000000000001</v>
      </c>
      <c r="E16" s="12">
        <f t="shared" si="1"/>
        <v>95.43355536</v>
      </c>
      <c r="F16" s="12">
        <f t="shared" si="2"/>
        <v>14.990667821246541</v>
      </c>
      <c r="G16" s="14">
        <v>1.0933500000000001E-3</v>
      </c>
      <c r="H16" s="17">
        <f t="shared" si="3"/>
        <v>754.04290654814815</v>
      </c>
      <c r="I16" s="15">
        <f t="shared" si="4"/>
        <v>0.26256735503279927</v>
      </c>
      <c r="J16" s="12">
        <f t="shared" si="5"/>
        <v>31.160835591294774</v>
      </c>
    </row>
    <row r="17" spans="1:10">
      <c r="A17" s="11">
        <v>117.788</v>
      </c>
      <c r="B17" s="11">
        <f t="shared" si="0"/>
        <v>1550</v>
      </c>
      <c r="C17" s="11">
        <v>9.3200000000000005E-2</v>
      </c>
      <c r="D17" s="11">
        <v>1.27766</v>
      </c>
      <c r="E17" s="12">
        <f t="shared" si="1"/>
        <v>96.088623487999996</v>
      </c>
      <c r="F17" s="12">
        <f t="shared" si="2"/>
        <v>15.596684538245249</v>
      </c>
      <c r="G17" s="14">
        <v>1.1494666666666668E-3</v>
      </c>
      <c r="H17" s="17">
        <f t="shared" si="3"/>
        <v>759.21875348543199</v>
      </c>
      <c r="I17" s="15">
        <f t="shared" si="4"/>
        <v>0.26531792637421436</v>
      </c>
      <c r="J17" s="12">
        <f t="shared" si="5"/>
        <v>30.837788812951288</v>
      </c>
    </row>
    <row r="18" spans="1:10">
      <c r="A18" s="11">
        <v>118.471</v>
      </c>
      <c r="B18" s="11">
        <f t="shared" si="0"/>
        <v>1600</v>
      </c>
      <c r="C18" s="11">
        <v>9.5899999999999999E-2</v>
      </c>
      <c r="D18" s="11">
        <v>1.2823500000000001</v>
      </c>
      <c r="E18" s="12">
        <f t="shared" si="1"/>
        <v>96.645798495999998</v>
      </c>
      <c r="F18" s="12">
        <f t="shared" si="2"/>
        <v>16.193158962952165</v>
      </c>
      <c r="G18" s="14">
        <v>1.1827666666666668E-3</v>
      </c>
      <c r="H18" s="17">
        <f t="shared" si="3"/>
        <v>763.62112391901223</v>
      </c>
      <c r="I18" s="15">
        <f t="shared" si="4"/>
        <v>0.26294807639087947</v>
      </c>
      <c r="J18" s="12">
        <f t="shared" si="5"/>
        <v>31.115717955113258</v>
      </c>
    </row>
    <row r="19" spans="1:10">
      <c r="A19" s="11">
        <v>118.77200000000001</v>
      </c>
      <c r="B19" s="11">
        <f t="shared" si="0"/>
        <v>1650</v>
      </c>
      <c r="C19" s="11">
        <v>9.8750000000000004E-2</v>
      </c>
      <c r="D19" s="11">
        <v>1.2902800000000001</v>
      </c>
      <c r="E19" s="12">
        <f t="shared" si="1"/>
        <v>96.891347072000002</v>
      </c>
      <c r="F19" s="12">
        <f t="shared" si="2"/>
        <v>16.741622928679778</v>
      </c>
      <c r="G19" s="14">
        <v>1.2179166666666666E-3</v>
      </c>
      <c r="H19" s="17">
        <f t="shared" si="3"/>
        <v>765.56126081580237</v>
      </c>
      <c r="I19" s="15">
        <f t="shared" si="4"/>
        <v>0.26189217250192576</v>
      </c>
      <c r="J19" s="12">
        <f t="shared" si="5"/>
        <v>31.241171141753082</v>
      </c>
    </row>
    <row r="20" spans="1:10">
      <c r="A20" s="11">
        <v>118.65600000000001</v>
      </c>
      <c r="B20" s="11">
        <f t="shared" si="0"/>
        <v>1700</v>
      </c>
      <c r="C20" s="11">
        <v>0.10005</v>
      </c>
      <c r="D20" s="11">
        <v>1.29942</v>
      </c>
      <c r="E20" s="12">
        <f t="shared" si="1"/>
        <v>96.796717055999991</v>
      </c>
      <c r="F20" s="12">
        <f t="shared" si="2"/>
        <v>17.232098461035232</v>
      </c>
      <c r="G20" s="14">
        <v>1.2339500000000002E-3</v>
      </c>
      <c r="H20" s="17">
        <f t="shared" si="3"/>
        <v>764.81356686222205</v>
      </c>
      <c r="I20" s="15">
        <f t="shared" si="4"/>
        <v>0.25778752425565765</v>
      </c>
      <c r="J20" s="12">
        <f t="shared" si="5"/>
        <v>31.738611887610059</v>
      </c>
    </row>
    <row r="21" spans="1:10">
      <c r="A21" s="11">
        <v>118.861</v>
      </c>
      <c r="B21" s="11">
        <f t="shared" si="0"/>
        <v>1750</v>
      </c>
      <c r="C21" s="11">
        <v>0.10305</v>
      </c>
      <c r="D21" s="11">
        <v>1.31053</v>
      </c>
      <c r="E21" s="12">
        <f t="shared" si="1"/>
        <v>96.963951135999991</v>
      </c>
      <c r="F21" s="12">
        <f t="shared" si="2"/>
        <v>17.769572132194007</v>
      </c>
      <c r="G21" s="14">
        <v>1.2709500000000001E-3</v>
      </c>
      <c r="H21" s="17">
        <f t="shared" si="3"/>
        <v>766.13492255604933</v>
      </c>
      <c r="I21" s="15">
        <f t="shared" si="4"/>
        <v>0.25748622228840767</v>
      </c>
      <c r="J21" s="12">
        <f t="shared" si="5"/>
        <v>31.775751374587379</v>
      </c>
    </row>
    <row r="22" spans="1:10">
      <c r="A22" s="11">
        <v>119.584</v>
      </c>
      <c r="B22" s="11">
        <f t="shared" si="0"/>
        <v>1800</v>
      </c>
      <c r="C22" s="11">
        <v>0.10929999999999999</v>
      </c>
      <c r="D22" s="11">
        <v>1.3149</v>
      </c>
      <c r="E22" s="12">
        <f t="shared" si="1"/>
        <v>97.553757183999991</v>
      </c>
      <c r="F22" s="12">
        <f t="shared" si="2"/>
        <v>18.38845001396021</v>
      </c>
      <c r="G22" s="14">
        <v>1.3480333333333332E-3</v>
      </c>
      <c r="H22" s="17">
        <f t="shared" si="3"/>
        <v>770.79511849086407</v>
      </c>
      <c r="I22" s="15">
        <f t="shared" si="4"/>
        <v>0.26391131369505</v>
      </c>
      <c r="J22" s="12">
        <f t="shared" si="5"/>
        <v>31.002150181679166</v>
      </c>
    </row>
    <row r="23" spans="1:10">
      <c r="A23" s="11">
        <v>119.934</v>
      </c>
      <c r="B23" s="11">
        <f t="shared" si="0"/>
        <v>1850</v>
      </c>
      <c r="C23" s="11">
        <v>0.11415</v>
      </c>
      <c r="D23" s="11">
        <v>1.3184899999999999</v>
      </c>
      <c r="E23" s="12">
        <f t="shared" si="1"/>
        <v>97.839278783999987</v>
      </c>
      <c r="F23" s="12">
        <f t="shared" si="2"/>
        <v>18.954554833387515</v>
      </c>
      <c r="G23" s="14">
        <v>1.40785E-3</v>
      </c>
      <c r="H23" s="17">
        <f t="shared" si="3"/>
        <v>773.05109162666645</v>
      </c>
      <c r="I23" s="15">
        <f t="shared" si="4"/>
        <v>0.26739008352084898</v>
      </c>
      <c r="J23" s="12">
        <f t="shared" si="5"/>
        <v>30.59880932787183</v>
      </c>
    </row>
    <row r="24" spans="1:10">
      <c r="A24" s="11">
        <v>120.176</v>
      </c>
      <c r="B24" s="11">
        <f t="shared" si="0"/>
        <v>1900</v>
      </c>
      <c r="C24" s="11">
        <v>0.11745</v>
      </c>
      <c r="D24" s="11">
        <v>1.3189200000000001</v>
      </c>
      <c r="E24" s="12">
        <f t="shared" si="1"/>
        <v>98.036696575999997</v>
      </c>
      <c r="F24" s="12">
        <f t="shared" si="2"/>
        <v>19.506119830540303</v>
      </c>
      <c r="G24" s="14">
        <v>1.4485500000000001E-3</v>
      </c>
      <c r="H24" s="17">
        <f t="shared" si="3"/>
        <v>774.61093590913572</v>
      </c>
      <c r="I24" s="15">
        <f t="shared" si="4"/>
        <v>0.2673407138530613</v>
      </c>
      <c r="J24" s="12">
        <f t="shared" si="5"/>
        <v>30.604459993755988</v>
      </c>
    </row>
    <row r="25" spans="1:10">
      <c r="A25" s="11">
        <v>120.94799999999999</v>
      </c>
      <c r="B25" s="11">
        <f t="shared" si="0"/>
        <v>1950</v>
      </c>
      <c r="C25" s="11">
        <v>0.12055</v>
      </c>
      <c r="D25" s="11">
        <v>1.31484</v>
      </c>
      <c r="E25" s="12">
        <f t="shared" si="1"/>
        <v>98.666475647999988</v>
      </c>
      <c r="F25" s="12">
        <f t="shared" si="2"/>
        <v>20.148041878337946</v>
      </c>
      <c r="G25" s="14">
        <v>1.4867833333333336E-3</v>
      </c>
      <c r="H25" s="17">
        <f t="shared" si="3"/>
        <v>779.58696808296281</v>
      </c>
      <c r="I25" s="15">
        <f t="shared" si="4"/>
        <v>0.26565459970353872</v>
      </c>
      <c r="J25" s="12">
        <f t="shared" si="5"/>
        <v>30.798707008833304</v>
      </c>
    </row>
    <row r="26" spans="1:10">
      <c r="A26" s="11">
        <v>122.157</v>
      </c>
      <c r="B26" s="11">
        <f t="shared" si="0"/>
        <v>2000</v>
      </c>
      <c r="C26" s="11">
        <v>0.12554999999999999</v>
      </c>
      <c r="D26" s="11">
        <v>1.31653</v>
      </c>
      <c r="E26" s="12">
        <f t="shared" si="1"/>
        <v>99.652748831999986</v>
      </c>
      <c r="F26" s="12">
        <f t="shared" si="2"/>
        <v>20.871222909375998</v>
      </c>
      <c r="G26" s="14">
        <v>1.5484499999999998E-3</v>
      </c>
      <c r="H26" s="17">
        <f t="shared" si="3"/>
        <v>787.37974385777761</v>
      </c>
      <c r="I26" s="15">
        <f t="shared" si="4"/>
        <v>0.26708641003952849</v>
      </c>
      <c r="J26" s="12">
        <f t="shared" si="5"/>
        <v>30.633599742522588</v>
      </c>
    </row>
    <row r="27" spans="1:10">
      <c r="A27" s="11">
        <v>122.845</v>
      </c>
      <c r="B27" s="11">
        <f t="shared" si="0"/>
        <v>2050</v>
      </c>
      <c r="C27" s="11">
        <v>0.12784999999999999</v>
      </c>
      <c r="D27" s="11">
        <v>1.32098</v>
      </c>
      <c r="E27" s="12">
        <f t="shared" si="1"/>
        <v>100.21400272</v>
      </c>
      <c r="F27" s="12">
        <f t="shared" si="2"/>
        <v>21.513490940018599</v>
      </c>
      <c r="G27" s="14">
        <v>1.5768166666666667E-3</v>
      </c>
      <c r="H27" s="17">
        <f t="shared" si="3"/>
        <v>791.81434247901223</v>
      </c>
      <c r="I27" s="15">
        <f t="shared" si="4"/>
        <v>0.26385954821682195</v>
      </c>
      <c r="J27" s="12">
        <f t="shared" si="5"/>
        <v>31.00823236116101</v>
      </c>
    </row>
    <row r="28" spans="1:10">
      <c r="A28" s="11">
        <v>123.79600000000001</v>
      </c>
      <c r="B28" s="11">
        <f t="shared" si="0"/>
        <v>2100</v>
      </c>
      <c r="C28" s="11">
        <v>0.13089999999999999</v>
      </c>
      <c r="D28" s="11">
        <v>1.32287</v>
      </c>
      <c r="E28" s="12">
        <f t="shared" si="1"/>
        <v>100.989805696</v>
      </c>
      <c r="F28" s="12">
        <f t="shared" si="2"/>
        <v>22.208818216340998</v>
      </c>
      <c r="G28" s="14">
        <v>1.6144333333333331E-3</v>
      </c>
      <c r="H28" s="17">
        <f t="shared" si="3"/>
        <v>797.94414377086412</v>
      </c>
      <c r="I28" s="15">
        <f t="shared" si="4"/>
        <v>0.2616960498926334</v>
      </c>
      <c r="J28" s="12">
        <f t="shared" si="5"/>
        <v>31.264584181438558</v>
      </c>
    </row>
    <row r="29" spans="1:10">
      <c r="A29" s="11">
        <v>124.794</v>
      </c>
      <c r="B29" s="11">
        <f t="shared" si="0"/>
        <v>2150</v>
      </c>
      <c r="C29" s="11">
        <v>0.13435</v>
      </c>
      <c r="D29" s="11">
        <v>1.3216399999999999</v>
      </c>
      <c r="E29" s="12">
        <f t="shared" si="1"/>
        <v>101.80395014399998</v>
      </c>
      <c r="F29" s="12">
        <f t="shared" si="2"/>
        <v>22.92090216798152</v>
      </c>
      <c r="G29" s="14">
        <v>1.6569833333333333E-3</v>
      </c>
      <c r="H29" s="17">
        <f t="shared" si="3"/>
        <v>804.3768900266665</v>
      </c>
      <c r="I29" s="15">
        <f t="shared" si="4"/>
        <v>0.26024891848859139</v>
      </c>
      <c r="J29" s="12">
        <f t="shared" si="5"/>
        <v>31.438432979220437</v>
      </c>
    </row>
    <row r="30" spans="1:10">
      <c r="A30" s="11">
        <v>125.137</v>
      </c>
      <c r="B30" s="11">
        <f t="shared" si="0"/>
        <v>2200</v>
      </c>
      <c r="C30" s="11">
        <v>0.13769999999999999</v>
      </c>
      <c r="D30" s="11">
        <v>1.3165199999999999</v>
      </c>
      <c r="E30" s="12">
        <f t="shared" si="1"/>
        <v>102.08376131199999</v>
      </c>
      <c r="F30" s="12">
        <f t="shared" si="2"/>
        <v>23.518410269830163</v>
      </c>
      <c r="G30" s="14">
        <v>1.6982999999999998E-3</v>
      </c>
      <c r="H30" s="17">
        <f t="shared" si="3"/>
        <v>806.58774369975299</v>
      </c>
      <c r="I30" s="15">
        <f t="shared" si="4"/>
        <v>0.25996144849309794</v>
      </c>
      <c r="J30" s="12">
        <f t="shared" si="5"/>
        <v>31.473198157823816</v>
      </c>
    </row>
    <row r="31" spans="1:10">
      <c r="A31" s="11">
        <v>126.02800000000001</v>
      </c>
      <c r="B31" s="11">
        <f t="shared" si="0"/>
        <v>2250</v>
      </c>
      <c r="C31" s="11">
        <v>0.14105000000000001</v>
      </c>
      <c r="D31" s="11">
        <v>1.3046500000000001</v>
      </c>
      <c r="E31" s="12">
        <f t="shared" si="1"/>
        <v>102.810617728</v>
      </c>
      <c r="F31" s="12">
        <f t="shared" si="2"/>
        <v>24.2241811023985</v>
      </c>
      <c r="G31" s="14">
        <v>1.7396166666666668E-3</v>
      </c>
      <c r="H31" s="17">
        <f t="shared" si="3"/>
        <v>812.33080673975303</v>
      </c>
      <c r="I31" s="15">
        <f t="shared" si="4"/>
        <v>0.25852762467086748</v>
      </c>
      <c r="J31" s="12">
        <f t="shared" si="5"/>
        <v>31.647752120240487</v>
      </c>
    </row>
    <row r="32" spans="1:10">
      <c r="A32" s="11">
        <v>126.66</v>
      </c>
      <c r="B32" s="11">
        <f t="shared" si="0"/>
        <v>2300</v>
      </c>
      <c r="C32" s="11">
        <v>0.14495</v>
      </c>
      <c r="D32" s="11">
        <v>1.2964599999999999</v>
      </c>
      <c r="E32" s="12">
        <f t="shared" si="1"/>
        <v>103.32618815999999</v>
      </c>
      <c r="F32" s="12">
        <f t="shared" si="2"/>
        <v>24.886674179595101</v>
      </c>
      <c r="G32" s="14">
        <v>1.7877166666666667E-3</v>
      </c>
      <c r="H32" s="17">
        <f t="shared" si="3"/>
        <v>816.40444965925906</v>
      </c>
      <c r="I32" s="15">
        <f t="shared" si="4"/>
        <v>0.25860345796132045</v>
      </c>
      <c r="J32" s="12">
        <f t="shared" si="5"/>
        <v>31.638471682934512</v>
      </c>
    </row>
    <row r="33" spans="1:10">
      <c r="A33" s="11">
        <v>126.822</v>
      </c>
      <c r="B33" s="11">
        <f t="shared" si="0"/>
        <v>2350</v>
      </c>
      <c r="C33" s="11">
        <v>0.14985000000000001</v>
      </c>
      <c r="D33" s="11">
        <v>1.2822899999999999</v>
      </c>
      <c r="E33" s="12">
        <f t="shared" si="1"/>
        <v>103.458343872</v>
      </c>
      <c r="F33" s="12">
        <f t="shared" si="2"/>
        <v>25.460211223099272</v>
      </c>
      <c r="G33" s="14">
        <v>1.84815E-3</v>
      </c>
      <c r="H33" s="17">
        <f t="shared" si="3"/>
        <v>817.44864293925923</v>
      </c>
      <c r="I33" s="15">
        <f t="shared" si="4"/>
        <v>0.26132304801790601</v>
      </c>
      <c r="J33" s="12">
        <f t="shared" si="5"/>
        <v>31.309209975453673</v>
      </c>
    </row>
    <row r="34" spans="1:10">
      <c r="A34" s="11">
        <v>126.69</v>
      </c>
      <c r="B34" s="11">
        <f t="shared" si="0"/>
        <v>2400</v>
      </c>
      <c r="C34" s="11">
        <v>0.1537</v>
      </c>
      <c r="D34" s="11">
        <v>1.2730399999999999</v>
      </c>
      <c r="E34" s="12">
        <f t="shared" si="1"/>
        <v>103.35066144</v>
      </c>
      <c r="F34" s="12">
        <f t="shared" si="2"/>
        <v>25.97485429788399</v>
      </c>
      <c r="G34" s="14">
        <v>1.8956333333333335E-3</v>
      </c>
      <c r="H34" s="17">
        <f t="shared" si="3"/>
        <v>816.59781878518504</v>
      </c>
      <c r="I34" s="15">
        <f t="shared" si="4"/>
        <v>0.26272640153195903</v>
      </c>
      <c r="J34" s="12">
        <f t="shared" si="5"/>
        <v>31.141971777902633</v>
      </c>
    </row>
    <row r="35" spans="1:10">
      <c r="A35" s="11">
        <v>126.55200000000001</v>
      </c>
      <c r="B35" s="11">
        <f t="shared" si="0"/>
        <v>2450</v>
      </c>
      <c r="C35" s="11">
        <v>0.15565000000000001</v>
      </c>
      <c r="D35" s="11">
        <v>1.2698400000000001</v>
      </c>
      <c r="E35" s="12">
        <f t="shared" si="1"/>
        <v>103.238084352</v>
      </c>
      <c r="F35" s="12">
        <f t="shared" si="2"/>
        <v>26.487113935292339</v>
      </c>
      <c r="G35" s="14">
        <v>1.9196833333333335E-3</v>
      </c>
      <c r="H35" s="17">
        <f t="shared" si="3"/>
        <v>815.70832080592584</v>
      </c>
      <c r="I35" s="15">
        <f t="shared" si="4"/>
        <v>0.26091404359429787</v>
      </c>
      <c r="J35" s="12">
        <f t="shared" si="5"/>
        <v>31.358289761283626</v>
      </c>
    </row>
    <row r="36" spans="1:10">
      <c r="A36" s="11">
        <v>126.438</v>
      </c>
      <c r="B36" s="11">
        <f t="shared" si="0"/>
        <v>2500</v>
      </c>
      <c r="C36" s="11">
        <v>0.15959999999999999</v>
      </c>
      <c r="D36" s="11">
        <v>1.2744599999999999</v>
      </c>
      <c r="E36" s="12">
        <f t="shared" si="1"/>
        <v>103.145085888</v>
      </c>
      <c r="F36" s="12">
        <f t="shared" si="2"/>
        <v>27.003320339969086</v>
      </c>
      <c r="G36" s="14">
        <v>1.9683999999999999E-3</v>
      </c>
      <c r="H36" s="17">
        <f t="shared" si="3"/>
        <v>814.97351812740726</v>
      </c>
      <c r="I36" s="15">
        <f t="shared" si="4"/>
        <v>0.26242106195775006</v>
      </c>
      <c r="J36" s="12">
        <f t="shared" si="5"/>
        <v>31.178206965473908</v>
      </c>
    </row>
    <row r="37" spans="1:10">
      <c r="A37" s="11">
        <v>126.239</v>
      </c>
      <c r="B37" s="11">
        <f t="shared" si="0"/>
        <v>2550</v>
      </c>
      <c r="C37" s="11">
        <v>0.16259999999999999</v>
      </c>
      <c r="D37" s="11">
        <v>1.2787599999999999</v>
      </c>
      <c r="E37" s="12">
        <f t="shared" si="1"/>
        <v>102.982746464</v>
      </c>
      <c r="F37" s="12">
        <f t="shared" si="2"/>
        <v>27.500036377713229</v>
      </c>
      <c r="G37" s="14">
        <v>2.0054000000000001E-3</v>
      </c>
      <c r="H37" s="17">
        <f t="shared" si="3"/>
        <v>813.69083625876544</v>
      </c>
      <c r="I37" s="15">
        <f t="shared" si="4"/>
        <v>0.26252474363455131</v>
      </c>
      <c r="J37" s="12">
        <f t="shared" si="5"/>
        <v>31.165893426060126</v>
      </c>
    </row>
    <row r="38" spans="1:10">
      <c r="A38" s="11">
        <v>126.161</v>
      </c>
      <c r="B38" s="11">
        <f t="shared" si="0"/>
        <v>2600</v>
      </c>
      <c r="C38" s="11">
        <v>0.16805</v>
      </c>
      <c r="D38" s="11">
        <v>1.27634</v>
      </c>
      <c r="E38" s="12">
        <f t="shared" si="1"/>
        <v>102.919115936</v>
      </c>
      <c r="F38" s="12">
        <f t="shared" si="2"/>
        <v>28.021928006669459</v>
      </c>
      <c r="G38" s="14">
        <v>2.0726166666666665E-3</v>
      </c>
      <c r="H38" s="17">
        <f t="shared" si="3"/>
        <v>813.18807653135809</v>
      </c>
      <c r="I38" s="15">
        <f t="shared" si="4"/>
        <v>0.26627075760897384</v>
      </c>
      <c r="J38" s="12">
        <f t="shared" si="5"/>
        <v>30.727437948080699</v>
      </c>
    </row>
    <row r="39" spans="1:10">
      <c r="A39" s="11">
        <v>125.84699999999999</v>
      </c>
      <c r="B39" s="11">
        <f t="shared" ref="B39:B70" si="6">B38+50</f>
        <v>2650</v>
      </c>
      <c r="C39" s="11">
        <v>0.17144999999999999</v>
      </c>
      <c r="D39" s="11">
        <v>1.28027</v>
      </c>
      <c r="E39" s="12">
        <f t="shared" si="1"/>
        <v>102.66296227199999</v>
      </c>
      <c r="F39" s="12">
        <f t="shared" si="2"/>
        <v>28.489726712804178</v>
      </c>
      <c r="G39" s="14">
        <v>2.1145499999999998E-3</v>
      </c>
      <c r="H39" s="17">
        <f t="shared" si="3"/>
        <v>811.16414634666648</v>
      </c>
      <c r="I39" s="15">
        <f t="shared" si="4"/>
        <v>0.26719736825621276</v>
      </c>
      <c r="J39" s="12">
        <f t="shared" si="5"/>
        <v>30.62087862322328</v>
      </c>
    </row>
    <row r="40" spans="1:10">
      <c r="A40" s="11">
        <v>124.911</v>
      </c>
      <c r="B40" s="11">
        <f t="shared" si="6"/>
        <v>2700</v>
      </c>
      <c r="C40" s="11">
        <v>0.17465</v>
      </c>
      <c r="D40" s="11">
        <v>1.2837099999999999</v>
      </c>
      <c r="E40" s="12">
        <f t="shared" si="1"/>
        <v>101.89939593599999</v>
      </c>
      <c r="F40" s="12">
        <f t="shared" si="2"/>
        <v>28.811375430999771</v>
      </c>
      <c r="G40" s="14">
        <v>2.1540166666666667E-3</v>
      </c>
      <c r="H40" s="17">
        <f t="shared" si="3"/>
        <v>805.1310296177777</v>
      </c>
      <c r="I40" s="15">
        <f t="shared" si="4"/>
        <v>0.26914577606928625</v>
      </c>
      <c r="J40" s="12">
        <f t="shared" si="5"/>
        <v>30.399207081414254</v>
      </c>
    </row>
    <row r="41" spans="1:10">
      <c r="A41" s="11">
        <v>123.92700000000001</v>
      </c>
      <c r="B41" s="11">
        <f t="shared" si="6"/>
        <v>2750</v>
      </c>
      <c r="C41" s="11">
        <v>0.1784</v>
      </c>
      <c r="D41" s="11">
        <v>1.2811999999999999</v>
      </c>
      <c r="E41" s="12">
        <f t="shared" si="1"/>
        <v>101.096672352</v>
      </c>
      <c r="F41" s="12">
        <f t="shared" si="2"/>
        <v>29.113751623313274</v>
      </c>
      <c r="G41" s="14">
        <v>2.2002666666666665E-3</v>
      </c>
      <c r="H41" s="17">
        <f t="shared" si="3"/>
        <v>798.78852228740732</v>
      </c>
      <c r="I41" s="15">
        <f t="shared" si="4"/>
        <v>0.2720693678535463</v>
      </c>
      <c r="J41" s="12">
        <f t="shared" si="5"/>
        <v>30.072544536591927</v>
      </c>
    </row>
    <row r="42" spans="1:10">
      <c r="A42" s="11">
        <v>123.68899999999999</v>
      </c>
      <c r="B42" s="11">
        <f t="shared" si="6"/>
        <v>2800</v>
      </c>
      <c r="C42" s="11">
        <v>0.18004999999999999</v>
      </c>
      <c r="D42" s="11">
        <v>1.2744800000000001</v>
      </c>
      <c r="E42" s="12">
        <f t="shared" si="1"/>
        <v>100.90251766399999</v>
      </c>
      <c r="F42" s="12">
        <f t="shared" si="2"/>
        <v>29.586163434047421</v>
      </c>
      <c r="G42" s="14">
        <v>2.2206166666666667E-3</v>
      </c>
      <c r="H42" s="17">
        <f t="shared" si="3"/>
        <v>797.25446055506154</v>
      </c>
      <c r="I42" s="15">
        <f t="shared" si="4"/>
        <v>0.27020130601997361</v>
      </c>
      <c r="J42" s="12">
        <f t="shared" si="5"/>
        <v>30.280453867285793</v>
      </c>
    </row>
    <row r="43" spans="1:10">
      <c r="A43" s="11">
        <v>123.389</v>
      </c>
      <c r="B43" s="11">
        <f t="shared" si="6"/>
        <v>2850</v>
      </c>
      <c r="C43" s="11">
        <v>0.18310000000000001</v>
      </c>
      <c r="D43" s="11">
        <v>1.2603599999999999</v>
      </c>
      <c r="E43" s="12">
        <f t="shared" si="1"/>
        <v>100.65778486399999</v>
      </c>
      <c r="F43" s="12">
        <f t="shared" si="2"/>
        <v>30.041446958259602</v>
      </c>
      <c r="G43" s="14">
        <v>2.2582333333333333E-3</v>
      </c>
      <c r="H43" s="17">
        <f t="shared" si="3"/>
        <v>795.32076929580239</v>
      </c>
      <c r="I43" s="15">
        <f t="shared" si="4"/>
        <v>0.27061412891647801</v>
      </c>
      <c r="J43" s="12">
        <f t="shared" si="5"/>
        <v>30.234260918222077</v>
      </c>
    </row>
    <row r="44" spans="1:10">
      <c r="A44" s="11">
        <v>122.51900000000001</v>
      </c>
      <c r="B44" s="11">
        <f t="shared" si="6"/>
        <v>2900</v>
      </c>
      <c r="C44" s="11">
        <v>0.18790000000000001</v>
      </c>
      <c r="D44" s="11">
        <v>1.2531000000000001</v>
      </c>
      <c r="E44" s="12">
        <f t="shared" si="1"/>
        <v>99.948059743999991</v>
      </c>
      <c r="F44" s="12">
        <f t="shared" si="2"/>
        <v>30.35295538912273</v>
      </c>
      <c r="G44" s="14">
        <v>2.3174333333333334E-3</v>
      </c>
      <c r="H44" s="17">
        <f t="shared" si="3"/>
        <v>789.71306464395047</v>
      </c>
      <c r="I44" s="15">
        <f t="shared" si="4"/>
        <v>0.27485824339167009</v>
      </c>
      <c r="J44" s="12">
        <f t="shared" si="5"/>
        <v>29.767410578110905</v>
      </c>
    </row>
    <row r="45" spans="1:10">
      <c r="A45" s="11">
        <v>121.837</v>
      </c>
      <c r="B45" s="11">
        <f t="shared" si="6"/>
        <v>2950</v>
      </c>
      <c r="C45" s="11">
        <v>0.19255</v>
      </c>
      <c r="D45" s="11">
        <v>1.23943</v>
      </c>
      <c r="E45" s="12">
        <f t="shared" si="1"/>
        <v>99.391700512</v>
      </c>
      <c r="F45" s="12">
        <f t="shared" si="2"/>
        <v>30.70440988870245</v>
      </c>
      <c r="G45" s="14">
        <v>2.3747833333333333E-3</v>
      </c>
      <c r="H45" s="17">
        <f t="shared" si="3"/>
        <v>785.31713984790122</v>
      </c>
      <c r="I45" s="15">
        <f t="shared" si="4"/>
        <v>0.27843622564280734</v>
      </c>
      <c r="J45" s="12">
        <f t="shared" si="5"/>
        <v>29.384891146722591</v>
      </c>
    </row>
    <row r="46" spans="1:10">
      <c r="A46" s="11">
        <v>121.709</v>
      </c>
      <c r="B46" s="11">
        <f t="shared" si="6"/>
        <v>3000</v>
      </c>
      <c r="C46" s="11">
        <v>0.19900000000000001</v>
      </c>
      <c r="D46" s="11">
        <v>1.2273499999999999</v>
      </c>
      <c r="E46" s="12">
        <f t="shared" si="1"/>
        <v>99.287281183999994</v>
      </c>
      <c r="F46" s="12">
        <f t="shared" si="2"/>
        <v>31.192019316255848</v>
      </c>
      <c r="G46" s="14">
        <v>2.4543333333333335E-3</v>
      </c>
      <c r="H46" s="17">
        <f t="shared" si="3"/>
        <v>784.49209824395052</v>
      </c>
      <c r="I46" s="15">
        <f t="shared" si="4"/>
        <v>0.28326476431089193</v>
      </c>
      <c r="J46" s="12">
        <f t="shared" si="5"/>
        <v>28.88399551466409</v>
      </c>
    </row>
    <row r="47" spans="1:10">
      <c r="A47" s="11">
        <v>121.123</v>
      </c>
      <c r="B47" s="11">
        <f t="shared" si="6"/>
        <v>3050</v>
      </c>
      <c r="C47" s="11">
        <v>0.20605000000000001</v>
      </c>
      <c r="D47" s="11">
        <v>1.2193000000000001</v>
      </c>
      <c r="E47" s="12">
        <f t="shared" si="1"/>
        <v>98.809236447999993</v>
      </c>
      <c r="F47" s="12">
        <f t="shared" si="2"/>
        <v>31.559201085405117</v>
      </c>
      <c r="G47" s="14">
        <v>2.5412833333333332E-3</v>
      </c>
      <c r="H47" s="17">
        <f t="shared" si="3"/>
        <v>780.71495465086412</v>
      </c>
      <c r="I47" s="15">
        <f t="shared" si="4"/>
        <v>0.28988756639441277</v>
      </c>
      <c r="J47" s="12">
        <f t="shared" si="5"/>
        <v>28.224108690078253</v>
      </c>
    </row>
    <row r="48" spans="1:10">
      <c r="A48" s="11">
        <v>121.124</v>
      </c>
      <c r="B48" s="11">
        <f t="shared" si="6"/>
        <v>3100</v>
      </c>
      <c r="C48" s="11">
        <v>0.21004999999999999</v>
      </c>
      <c r="D48" s="11">
        <v>1.20692</v>
      </c>
      <c r="E48" s="12">
        <f t="shared" si="1"/>
        <v>98.810052223999989</v>
      </c>
      <c r="F48" s="12">
        <f t="shared" si="2"/>
        <v>32.076829864000025</v>
      </c>
      <c r="G48" s="14">
        <v>2.5906166666666663E-3</v>
      </c>
      <c r="H48" s="17">
        <f t="shared" si="3"/>
        <v>780.72140028839499</v>
      </c>
      <c r="I48" s="15">
        <f t="shared" si="4"/>
        <v>0.29074631251097727</v>
      </c>
      <c r="J48" s="12">
        <f t="shared" si="5"/>
        <v>28.140746175445557</v>
      </c>
    </row>
    <row r="49" spans="1:10">
      <c r="A49" s="11">
        <v>120.851</v>
      </c>
      <c r="B49" s="11">
        <f t="shared" si="6"/>
        <v>3150</v>
      </c>
      <c r="C49" s="11">
        <v>0.21604999999999999</v>
      </c>
      <c r="D49" s="11">
        <v>1.1927399999999999</v>
      </c>
      <c r="E49" s="12">
        <f t="shared" si="1"/>
        <v>98.587345375999988</v>
      </c>
      <c r="F49" s="12">
        <f t="shared" si="2"/>
        <v>32.520734396866928</v>
      </c>
      <c r="G49" s="14">
        <v>2.6646166666666666E-3</v>
      </c>
      <c r="H49" s="17">
        <f t="shared" si="3"/>
        <v>778.96174124246897</v>
      </c>
      <c r="I49" s="15">
        <f t="shared" si="4"/>
        <v>0.29496935348803688</v>
      </c>
      <c r="J49" s="12">
        <f t="shared" si="5"/>
        <v>27.737858476033217</v>
      </c>
    </row>
    <row r="50" spans="1:10">
      <c r="A50" s="11">
        <v>120.596</v>
      </c>
      <c r="B50" s="11">
        <f t="shared" si="6"/>
        <v>3200</v>
      </c>
      <c r="C50" s="11">
        <v>0.21795</v>
      </c>
      <c r="D50" s="11">
        <v>1.1848099999999999</v>
      </c>
      <c r="E50" s="12">
        <f t="shared" si="1"/>
        <v>98.379322496</v>
      </c>
      <c r="F50" s="12">
        <f t="shared" si="2"/>
        <v>32.967227393981297</v>
      </c>
      <c r="G50" s="14">
        <v>2.68805E-3</v>
      </c>
      <c r="H50" s="17">
        <f t="shared" si="3"/>
        <v>777.31810367209869</v>
      </c>
      <c r="I50" s="15">
        <f t="shared" si="4"/>
        <v>0.29353332885272271</v>
      </c>
      <c r="J50" s="12">
        <f t="shared" si="5"/>
        <v>27.873557710795165</v>
      </c>
    </row>
    <row r="51" spans="1:10">
      <c r="A51" s="11">
        <v>120.84</v>
      </c>
      <c r="B51" s="11">
        <f t="shared" si="6"/>
        <v>3250</v>
      </c>
      <c r="C51" s="11">
        <v>0.22305</v>
      </c>
      <c r="D51" s="11">
        <v>1.17378</v>
      </c>
      <c r="E51" s="12">
        <f t="shared" si="1"/>
        <v>98.578371840000003</v>
      </c>
      <c r="F51" s="12">
        <f t="shared" si="2"/>
        <v>33.550084617333589</v>
      </c>
      <c r="G51" s="14">
        <v>2.7509500000000003E-3</v>
      </c>
      <c r="H51" s="17">
        <f t="shared" si="3"/>
        <v>778.89083922962959</v>
      </c>
      <c r="I51" s="15">
        <f t="shared" si="4"/>
        <v>0.29518316013079193</v>
      </c>
      <c r="J51" s="12">
        <f t="shared" si="5"/>
        <v>27.717767430204759</v>
      </c>
    </row>
    <row r="52" spans="1:10">
      <c r="A52" s="11">
        <v>121.633</v>
      </c>
      <c r="B52" s="11">
        <f t="shared" si="6"/>
        <v>3300</v>
      </c>
      <c r="C52" s="11">
        <v>0.22550000000000001</v>
      </c>
      <c r="D52" s="11">
        <v>1.1611800000000001</v>
      </c>
      <c r="E52" s="12">
        <f t="shared" si="1"/>
        <v>99.225282207999996</v>
      </c>
      <c r="F52" s="12">
        <f t="shared" si="2"/>
        <v>34.289795939852951</v>
      </c>
      <c r="G52" s="14">
        <v>2.7811666666666666E-3</v>
      </c>
      <c r="H52" s="17">
        <f t="shared" si="3"/>
        <v>784.00222979160492</v>
      </c>
      <c r="I52" s="15">
        <f t="shared" si="4"/>
        <v>0.29198773937185862</v>
      </c>
      <c r="J52" s="12">
        <f t="shared" si="5"/>
        <v>28.021101842904073</v>
      </c>
    </row>
    <row r="53" spans="1:10">
      <c r="A53" s="11">
        <v>122.181</v>
      </c>
      <c r="B53" s="11">
        <f t="shared" si="6"/>
        <v>3350</v>
      </c>
      <c r="C53" s="11">
        <v>0.22850000000000001</v>
      </c>
      <c r="D53" s="11">
        <v>1.1510400000000001</v>
      </c>
      <c r="E53" s="12">
        <f t="shared" si="1"/>
        <v>99.672327455999991</v>
      </c>
      <c r="F53" s="12">
        <f t="shared" si="2"/>
        <v>34.966166773386185</v>
      </c>
      <c r="G53" s="14">
        <v>2.8181666666666672E-3</v>
      </c>
      <c r="H53" s="17">
        <f t="shared" si="3"/>
        <v>787.53443915851835</v>
      </c>
      <c r="I53" s="15">
        <f t="shared" si="4"/>
        <v>0.29014904795689461</v>
      </c>
      <c r="J53" s="12">
        <f t="shared" si="5"/>
        <v>28.198673197210343</v>
      </c>
    </row>
    <row r="54" spans="1:10">
      <c r="A54" s="11">
        <v>122.93300000000001</v>
      </c>
      <c r="B54" s="11">
        <f t="shared" si="6"/>
        <v>3400</v>
      </c>
      <c r="C54" s="11">
        <v>0.23419999999999999</v>
      </c>
      <c r="D54" s="11">
        <v>1.14117</v>
      </c>
      <c r="E54" s="12">
        <f t="shared" si="1"/>
        <v>100.285791008</v>
      </c>
      <c r="F54" s="12">
        <f t="shared" si="2"/>
        <v>35.706471819553066</v>
      </c>
      <c r="G54" s="14">
        <v>2.8884666666666664E-3</v>
      </c>
      <c r="H54" s="17">
        <f t="shared" si="3"/>
        <v>792.38155858172843</v>
      </c>
      <c r="I54" s="15">
        <f t="shared" si="4"/>
        <v>0.29122115600079346</v>
      </c>
      <c r="J54" s="12">
        <f t="shared" si="5"/>
        <v>28.094861974230639</v>
      </c>
    </row>
    <row r="55" spans="1:10">
      <c r="A55" s="11">
        <v>123.47499999999999</v>
      </c>
      <c r="B55" s="11">
        <f t="shared" si="6"/>
        <v>3450</v>
      </c>
      <c r="C55" s="11">
        <v>0.23605000000000001</v>
      </c>
      <c r="D55" s="11">
        <v>1.12669</v>
      </c>
      <c r="E55" s="12">
        <f t="shared" si="1"/>
        <v>100.72794159999999</v>
      </c>
      <c r="F55" s="12">
        <f t="shared" si="2"/>
        <v>36.391308554304892</v>
      </c>
      <c r="G55" s="14">
        <v>2.9112833333333333E-3</v>
      </c>
      <c r="H55" s="17">
        <f t="shared" si="3"/>
        <v>795.87509412345673</v>
      </c>
      <c r="I55" s="15">
        <f t="shared" si="4"/>
        <v>0.28799788785721475</v>
      </c>
      <c r="J55" s="12">
        <f t="shared" si="5"/>
        <v>28.409299258036956</v>
      </c>
    </row>
    <row r="56" spans="1:10">
      <c r="A56" s="11">
        <v>123.428</v>
      </c>
      <c r="B56" s="11">
        <f t="shared" si="6"/>
        <v>3500</v>
      </c>
      <c r="C56" s="11">
        <v>0.24195</v>
      </c>
      <c r="D56" s="11">
        <v>1.11975</v>
      </c>
      <c r="E56" s="12">
        <f t="shared" si="1"/>
        <v>100.689600128</v>
      </c>
      <c r="F56" s="12">
        <f t="shared" si="2"/>
        <v>36.904665939752178</v>
      </c>
      <c r="G56" s="14">
        <v>2.9840500000000002E-3</v>
      </c>
      <c r="H56" s="17">
        <f t="shared" si="3"/>
        <v>795.57214915950613</v>
      </c>
      <c r="I56" s="15">
        <f t="shared" si="4"/>
        <v>0.29109002144979551</v>
      </c>
      <c r="J56" s="12">
        <f t="shared" si="5"/>
        <v>28.10751856442219</v>
      </c>
    </row>
    <row r="57" spans="1:10">
      <c r="A57" s="11">
        <v>124.205</v>
      </c>
      <c r="B57" s="11">
        <f t="shared" si="6"/>
        <v>3550</v>
      </c>
      <c r="C57" s="11">
        <v>0.24545</v>
      </c>
      <c r="D57" s="11">
        <v>1.10622</v>
      </c>
      <c r="E57" s="12">
        <f t="shared" si="1"/>
        <v>101.32345807999999</v>
      </c>
      <c r="F57" s="12">
        <f t="shared" si="2"/>
        <v>37.667515398952226</v>
      </c>
      <c r="G57" s="14">
        <v>3.0272166666666664E-3</v>
      </c>
      <c r="H57" s="17">
        <f t="shared" si="3"/>
        <v>800.58040952098759</v>
      </c>
      <c r="I57" s="15">
        <f t="shared" si="4"/>
        <v>0.28932038348096462</v>
      </c>
      <c r="J57" s="12">
        <f t="shared" si="5"/>
        <v>28.279439157996588</v>
      </c>
    </row>
    <row r="58" spans="1:10">
      <c r="A58" s="11">
        <v>124.066</v>
      </c>
      <c r="B58" s="11">
        <f t="shared" si="6"/>
        <v>3600</v>
      </c>
      <c r="C58" s="11">
        <v>0.25505</v>
      </c>
      <c r="D58" s="11">
        <v>1.09697</v>
      </c>
      <c r="E58" s="12">
        <f t="shared" si="1"/>
        <v>101.21006521599999</v>
      </c>
      <c r="F58" s="12">
        <f t="shared" si="2"/>
        <v>38.155295682231532</v>
      </c>
      <c r="G58" s="14">
        <v>3.1456166666666663E-3</v>
      </c>
      <c r="H58" s="17">
        <f t="shared" si="3"/>
        <v>799.6844659041974</v>
      </c>
      <c r="I58" s="15">
        <f t="shared" si="4"/>
        <v>0.29679287756833067</v>
      </c>
      <c r="J58" s="12">
        <f t="shared" si="5"/>
        <v>27.56743439685301</v>
      </c>
    </row>
    <row r="59" spans="1:10">
      <c r="A59" s="11">
        <v>123.967</v>
      </c>
      <c r="B59" s="11">
        <f t="shared" si="6"/>
        <v>3650</v>
      </c>
      <c r="C59" s="11">
        <v>0.25755</v>
      </c>
      <c r="D59" s="11">
        <v>1.0940099999999999</v>
      </c>
      <c r="E59" s="12">
        <f t="shared" si="1"/>
        <v>101.129303392</v>
      </c>
      <c r="F59" s="12">
        <f t="shared" si="2"/>
        <v>38.654360986206868</v>
      </c>
      <c r="G59" s="14">
        <v>3.1764499999999999E-3</v>
      </c>
      <c r="H59" s="17">
        <f t="shared" si="3"/>
        <v>799.04634778864192</v>
      </c>
      <c r="I59" s="15">
        <f t="shared" si="4"/>
        <v>0.29583259710541993</v>
      </c>
      <c r="J59" s="12">
        <f t="shared" si="5"/>
        <v>27.656919020666919</v>
      </c>
    </row>
    <row r="60" spans="1:10">
      <c r="A60" s="11">
        <v>123.815</v>
      </c>
      <c r="B60" s="11">
        <f t="shared" si="6"/>
        <v>3700</v>
      </c>
      <c r="C60" s="11">
        <v>0.26445000000000002</v>
      </c>
      <c r="D60" s="11">
        <v>1.09659</v>
      </c>
      <c r="E60" s="12">
        <f t="shared" si="1"/>
        <v>101.00530543999999</v>
      </c>
      <c r="F60" s="12">
        <f t="shared" si="2"/>
        <v>39.135828150413978</v>
      </c>
      <c r="G60" s="14">
        <v>3.2615500000000002E-3</v>
      </c>
      <c r="H60" s="17">
        <f t="shared" si="3"/>
        <v>798.06661088395049</v>
      </c>
      <c r="I60" s="15">
        <f t="shared" si="4"/>
        <v>0.30002124791821477</v>
      </c>
      <c r="J60" s="12">
        <f t="shared" si="5"/>
        <v>27.270795780599283</v>
      </c>
    </row>
    <row r="61" spans="1:10">
      <c r="A61" s="11">
        <v>123.767</v>
      </c>
      <c r="B61" s="11">
        <f t="shared" si="6"/>
        <v>3750</v>
      </c>
      <c r="C61" s="11">
        <v>0.2651</v>
      </c>
      <c r="D61" s="11">
        <v>1.0980799999999999</v>
      </c>
      <c r="E61" s="12">
        <f t="shared" si="1"/>
        <v>100.96614819199999</v>
      </c>
      <c r="F61" s="12">
        <f t="shared" si="2"/>
        <v>39.649313677655698</v>
      </c>
      <c r="G61" s="14">
        <v>3.2695666666666665E-3</v>
      </c>
      <c r="H61" s="17">
        <f t="shared" si="3"/>
        <v>797.75722028246889</v>
      </c>
      <c r="I61" s="15">
        <f t="shared" si="4"/>
        <v>0.29686365054619368</v>
      </c>
      <c r="J61" s="12">
        <f t="shared" si="5"/>
        <v>27.560862257014673</v>
      </c>
    </row>
    <row r="62" spans="1:10">
      <c r="A62" s="11">
        <v>123.509</v>
      </c>
      <c r="B62" s="11">
        <f t="shared" si="6"/>
        <v>3800</v>
      </c>
      <c r="C62" s="11">
        <v>0.26929999999999998</v>
      </c>
      <c r="D62" s="11">
        <v>1.09907</v>
      </c>
      <c r="E62" s="12">
        <f t="shared" si="1"/>
        <v>100.75567798399999</v>
      </c>
      <c r="F62" s="12">
        <f t="shared" si="2"/>
        <v>40.09421771651914</v>
      </c>
      <c r="G62" s="14">
        <v>3.3213666666666664E-3</v>
      </c>
      <c r="H62" s="17">
        <f t="shared" si="3"/>
        <v>796.09424579950598</v>
      </c>
      <c r="I62" s="15">
        <f t="shared" si="4"/>
        <v>0.29822055849897905</v>
      </c>
      <c r="J62" s="12">
        <f t="shared" si="5"/>
        <v>27.435459926033872</v>
      </c>
    </row>
    <row r="63" spans="1:10">
      <c r="A63" s="11">
        <v>122.672</v>
      </c>
      <c r="B63" s="11">
        <f t="shared" si="6"/>
        <v>3850</v>
      </c>
      <c r="C63" s="11">
        <v>0.27374999999999999</v>
      </c>
      <c r="D63" s="11">
        <v>1.1053299999999999</v>
      </c>
      <c r="E63" s="12">
        <f t="shared" si="1"/>
        <v>100.072873472</v>
      </c>
      <c r="F63" s="12">
        <f t="shared" si="2"/>
        <v>40.346486195817867</v>
      </c>
      <c r="G63" s="14">
        <v>3.3762499999999999E-3</v>
      </c>
      <c r="H63" s="17">
        <f t="shared" si="3"/>
        <v>790.69924718617278</v>
      </c>
      <c r="I63" s="15">
        <f t="shared" si="4"/>
        <v>0.30125299985255916</v>
      </c>
      <c r="J63" s="12">
        <f t="shared" si="5"/>
        <v>27.15929197658636</v>
      </c>
    </row>
    <row r="64" spans="1:10">
      <c r="A64" s="11">
        <v>122.157</v>
      </c>
      <c r="B64" s="11">
        <f t="shared" si="6"/>
        <v>3900</v>
      </c>
      <c r="C64" s="11">
        <v>0.27589999999999998</v>
      </c>
      <c r="D64" s="11">
        <v>1.11704</v>
      </c>
      <c r="E64" s="12">
        <f t="shared" si="1"/>
        <v>99.652748831999986</v>
      </c>
      <c r="F64" s="12">
        <f t="shared" si="2"/>
        <v>40.698884673283203</v>
      </c>
      <c r="G64" s="14">
        <v>3.4027666666666665E-3</v>
      </c>
      <c r="H64" s="17">
        <f t="shared" si="3"/>
        <v>787.37974385777761</v>
      </c>
      <c r="I64" s="15">
        <f t="shared" si="4"/>
        <v>0.30099006639465703</v>
      </c>
      <c r="J64" s="12">
        <f t="shared" si="5"/>
        <v>27.183017299614843</v>
      </c>
    </row>
    <row r="65" spans="1:10">
      <c r="A65" s="11">
        <v>121.184</v>
      </c>
      <c r="B65" s="11">
        <f t="shared" si="6"/>
        <v>3950</v>
      </c>
      <c r="C65" s="11">
        <v>0.28284999999999999</v>
      </c>
      <c r="D65" s="11">
        <v>1.12259</v>
      </c>
      <c r="E65" s="12">
        <f t="shared" si="1"/>
        <v>98.858998783999994</v>
      </c>
      <c r="F65" s="12">
        <f t="shared" si="2"/>
        <v>40.89233606893913</v>
      </c>
      <c r="G65" s="14">
        <v>3.4884833333333333E-3</v>
      </c>
      <c r="H65" s="17">
        <f t="shared" si="3"/>
        <v>781.10813854024684</v>
      </c>
      <c r="I65" s="15">
        <f t="shared" si="4"/>
        <v>0.30711231510051035</v>
      </c>
      <c r="J65" s="12">
        <f t="shared" si="5"/>
        <v>26.641126973825429</v>
      </c>
    </row>
    <row r="66" spans="1:10">
      <c r="A66" s="11">
        <v>120.004</v>
      </c>
      <c r="B66" s="11">
        <f t="shared" si="6"/>
        <v>4000</v>
      </c>
      <c r="C66" s="11">
        <v>0.28455000000000003</v>
      </c>
      <c r="D66" s="11">
        <v>1.1246100000000001</v>
      </c>
      <c r="E66" s="12">
        <f t="shared" si="1"/>
        <v>97.896383103999995</v>
      </c>
      <c r="F66" s="12">
        <f t="shared" si="2"/>
        <v>41.006741063005101</v>
      </c>
      <c r="G66" s="14">
        <v>3.5094499999999999E-3</v>
      </c>
      <c r="H66" s="17">
        <f t="shared" si="3"/>
        <v>773.50228625382715</v>
      </c>
      <c r="I66" s="15">
        <f t="shared" si="4"/>
        <v>0.30809617327522731</v>
      </c>
      <c r="J66" s="12">
        <f t="shared" si="5"/>
        <v>26.556052595009778</v>
      </c>
    </row>
    <row r="67" spans="1:10">
      <c r="A67" s="11">
        <v>118.73399999999999</v>
      </c>
      <c r="B67" s="11">
        <f t="shared" si="6"/>
        <v>4050</v>
      </c>
      <c r="C67" s="11">
        <v>0.28710000000000002</v>
      </c>
      <c r="D67" s="11">
        <v>1.1222000000000001</v>
      </c>
      <c r="E67" s="12">
        <f t="shared" si="1"/>
        <v>96.860347583999996</v>
      </c>
      <c r="F67" s="12">
        <f t="shared" si="2"/>
        <v>41.079927113196511</v>
      </c>
      <c r="G67" s="14">
        <v>3.5409E-3</v>
      </c>
      <c r="H67" s="17">
        <f t="shared" si="3"/>
        <v>765.31632658962951</v>
      </c>
      <c r="I67" s="15">
        <f t="shared" si="4"/>
        <v>0.31030337431891591</v>
      </c>
      <c r="J67" s="12">
        <f t="shared" si="5"/>
        <v>26.367158268183307</v>
      </c>
    </row>
    <row r="68" spans="1:10">
      <c r="A68" s="11">
        <v>117.44199999999999</v>
      </c>
      <c r="B68" s="11">
        <f t="shared" si="6"/>
        <v>4100</v>
      </c>
      <c r="C68" s="11">
        <v>0.28894999999999998</v>
      </c>
      <c r="D68" s="11">
        <v>1.1239399999999999</v>
      </c>
      <c r="E68" s="12">
        <f t="shared" si="1"/>
        <v>95.806364991999985</v>
      </c>
      <c r="F68" s="12">
        <f t="shared" si="2"/>
        <v>41.134558231554628</v>
      </c>
      <c r="G68" s="14">
        <v>3.5637166666666665E-3</v>
      </c>
      <c r="H68" s="17">
        <f t="shared" si="3"/>
        <v>756.98856289975299</v>
      </c>
      <c r="I68" s="15">
        <f t="shared" si="4"/>
        <v>0.31188811917660236</v>
      </c>
      <c r="J68" s="12">
        <f t="shared" si="5"/>
        <v>26.2331832434609</v>
      </c>
    </row>
    <row r="69" spans="1:10">
      <c r="A69" s="11">
        <v>116.5</v>
      </c>
      <c r="B69" s="11">
        <f t="shared" si="6"/>
        <v>4150</v>
      </c>
      <c r="C69" s="11">
        <v>0.29304999999999998</v>
      </c>
      <c r="D69" s="11">
        <v>1.12233</v>
      </c>
      <c r="E69" s="12">
        <f t="shared" si="1"/>
        <v>95.037903999999997</v>
      </c>
      <c r="F69" s="12">
        <f t="shared" si="2"/>
        <v>41.302236040957794</v>
      </c>
      <c r="G69" s="14">
        <v>3.6142833333333334E-3</v>
      </c>
      <c r="H69" s="17">
        <f t="shared" si="3"/>
        <v>750.91677234567885</v>
      </c>
      <c r="I69" s="15">
        <f t="shared" si="4"/>
        <v>0.31502943296089564</v>
      </c>
      <c r="J69" s="12">
        <f t="shared" si="5"/>
        <v>25.971599240486793</v>
      </c>
    </row>
    <row r="70" spans="1:10">
      <c r="A70" s="11">
        <v>115.931</v>
      </c>
      <c r="B70" s="11">
        <f t="shared" si="6"/>
        <v>4200</v>
      </c>
      <c r="C70" s="11">
        <v>0.2949</v>
      </c>
      <c r="D70" s="11">
        <v>1.1217900000000001</v>
      </c>
      <c r="E70" s="12">
        <f t="shared" si="1"/>
        <v>94.573727455999986</v>
      </c>
      <c r="F70" s="12">
        <f t="shared" si="2"/>
        <v>41.595697835772199</v>
      </c>
      <c r="G70" s="14">
        <v>3.6370999999999999E-3</v>
      </c>
      <c r="H70" s="17">
        <f t="shared" si="3"/>
        <v>747.24920459061707</v>
      </c>
      <c r="I70" s="15">
        <f t="shared" si="4"/>
        <v>0.31478159235832248</v>
      </c>
      <c r="J70" s="12">
        <f t="shared" si="5"/>
        <v>25.992047757686692</v>
      </c>
    </row>
    <row r="71" spans="1:10">
      <c r="A71" s="11">
        <v>115.03400000000001</v>
      </c>
      <c r="B71" s="11">
        <f t="shared" ref="B71:B96" si="7">B70+50</f>
        <v>4250</v>
      </c>
      <c r="C71" s="11">
        <v>0.29715000000000003</v>
      </c>
      <c r="D71" s="11">
        <v>1.12456</v>
      </c>
      <c r="E71" s="12">
        <f t="shared" ref="E71:E96" si="8">A71*$H$3</f>
        <v>93.841976383999992</v>
      </c>
      <c r="F71" s="12">
        <f t="shared" ref="F71:F96" si="9">(2*PI()*B71*E71)/60000</f>
        <v>41.765212344228843</v>
      </c>
      <c r="G71" s="14">
        <v>3.6648499999999999E-3</v>
      </c>
      <c r="H71" s="17">
        <f t="shared" ref="H71:H96" si="10">((4*PI()*E71)/($P$3))/1000</f>
        <v>741.46746772543202</v>
      </c>
      <c r="I71" s="15">
        <f t="shared" ref="I71:I96" si="11" xml:space="preserve"> (G71*3600)/F71</f>
        <v>0.31589591575063752</v>
      </c>
      <c r="J71" s="12">
        <f t="shared" ref="J71:J96" si="12">((F71*1000)/(G71*44000000))*100</f>
        <v>25.900360764007978</v>
      </c>
    </row>
    <row r="72" spans="1:10">
      <c r="A72" s="11">
        <v>114.39100000000001</v>
      </c>
      <c r="B72" s="11">
        <f t="shared" si="7"/>
        <v>4300</v>
      </c>
      <c r="C72" s="11">
        <v>0.30220000000000002</v>
      </c>
      <c r="D72" s="11">
        <v>1.1227799999999999</v>
      </c>
      <c r="E72" s="12">
        <f t="shared" si="8"/>
        <v>93.317432416000003</v>
      </c>
      <c r="F72" s="12">
        <f t="shared" si="9"/>
        <v>42.020368285295362</v>
      </c>
      <c r="G72" s="14">
        <v>3.7271333333333337E-3</v>
      </c>
      <c r="H72" s="17">
        <f t="shared" si="10"/>
        <v>737.32292279308638</v>
      </c>
      <c r="I72" s="15">
        <f t="shared" si="11"/>
        <v>0.31931371731207298</v>
      </c>
      <c r="J72" s="12">
        <f t="shared" si="12"/>
        <v>25.623134047266422</v>
      </c>
    </row>
    <row r="73" spans="1:10">
      <c r="A73" s="11">
        <v>114.01600000000001</v>
      </c>
      <c r="B73" s="11">
        <f t="shared" si="7"/>
        <v>4350</v>
      </c>
      <c r="C73" s="11">
        <v>0.30604999999999999</v>
      </c>
      <c r="D73" s="11">
        <v>1.1194299999999999</v>
      </c>
      <c r="E73" s="12">
        <f t="shared" si="8"/>
        <v>93.011516415999992</v>
      </c>
      <c r="F73" s="12">
        <f t="shared" si="9"/>
        <v>42.369623017404045</v>
      </c>
      <c r="G73" s="14">
        <v>3.7746166666666665E-3</v>
      </c>
      <c r="H73" s="17">
        <f t="shared" si="10"/>
        <v>734.90580871901227</v>
      </c>
      <c r="I73" s="15">
        <f t="shared" si="11"/>
        <v>0.32071609403789697</v>
      </c>
      <c r="J73" s="12">
        <f t="shared" si="12"/>
        <v>25.511093250129786</v>
      </c>
    </row>
    <row r="74" spans="1:10">
      <c r="A74" s="11">
        <v>113.871</v>
      </c>
      <c r="B74" s="11">
        <f t="shared" si="7"/>
        <v>4400</v>
      </c>
      <c r="C74" s="11">
        <v>0.30919999999999997</v>
      </c>
      <c r="D74" s="11">
        <v>1.1198600000000001</v>
      </c>
      <c r="E74" s="12">
        <f t="shared" si="8"/>
        <v>92.893228895999997</v>
      </c>
      <c r="F74" s="12">
        <f t="shared" si="9"/>
        <v>42.802127201959941</v>
      </c>
      <c r="G74" s="14">
        <v>3.8134666666666665E-3</v>
      </c>
      <c r="H74" s="17">
        <f t="shared" si="10"/>
        <v>733.97119127703695</v>
      </c>
      <c r="I74" s="15">
        <f t="shared" si="11"/>
        <v>0.3207429372662432</v>
      </c>
      <c r="J74" s="12">
        <f t="shared" si="12"/>
        <v>25.508958206698079</v>
      </c>
    </row>
    <row r="75" spans="1:10">
      <c r="A75" s="11">
        <v>113.985</v>
      </c>
      <c r="B75" s="11">
        <f t="shared" si="7"/>
        <v>4450</v>
      </c>
      <c r="C75" s="11">
        <v>0.30990000000000001</v>
      </c>
      <c r="D75" s="11">
        <v>1.11873</v>
      </c>
      <c r="E75" s="12">
        <f t="shared" si="8"/>
        <v>92.986227359999987</v>
      </c>
      <c r="F75" s="12">
        <f t="shared" si="9"/>
        <v>43.331852565948921</v>
      </c>
      <c r="G75" s="14">
        <v>3.8221000000000002E-3</v>
      </c>
      <c r="H75" s="17">
        <f t="shared" si="10"/>
        <v>734.70599395555553</v>
      </c>
      <c r="I75" s="15">
        <f t="shared" si="11"/>
        <v>0.31753915849913489</v>
      </c>
      <c r="J75" s="12">
        <f t="shared" si="12"/>
        <v>25.766328223863681</v>
      </c>
    </row>
    <row r="76" spans="1:10">
      <c r="A76" s="11">
        <v>113.306</v>
      </c>
      <c r="B76" s="11">
        <f t="shared" si="7"/>
        <v>4500</v>
      </c>
      <c r="C76" s="11">
        <v>0.31445000000000001</v>
      </c>
      <c r="D76" s="11">
        <v>1.1156299999999999</v>
      </c>
      <c r="E76" s="12">
        <f t="shared" si="8"/>
        <v>92.432315455999998</v>
      </c>
      <c r="F76" s="12">
        <f t="shared" si="9"/>
        <v>43.557702478629587</v>
      </c>
      <c r="G76" s="14">
        <v>3.8782166666666671E-3</v>
      </c>
      <c r="H76" s="17">
        <f t="shared" si="10"/>
        <v>730.32940607209878</v>
      </c>
      <c r="I76" s="15">
        <f t="shared" si="11"/>
        <v>0.32053068012138325</v>
      </c>
      <c r="J76" s="12">
        <f t="shared" si="12"/>
        <v>25.525850376381353</v>
      </c>
    </row>
    <row r="77" spans="1:10">
      <c r="A77" s="11">
        <v>113.074</v>
      </c>
      <c r="B77" s="11">
        <f t="shared" si="7"/>
        <v>4550</v>
      </c>
      <c r="C77" s="11">
        <v>0.31709999999999999</v>
      </c>
      <c r="D77" s="11">
        <v>1.1095299999999999</v>
      </c>
      <c r="E77" s="12">
        <f t="shared" si="8"/>
        <v>92.243055423999991</v>
      </c>
      <c r="F77" s="12">
        <f t="shared" si="9"/>
        <v>43.9514992984817</v>
      </c>
      <c r="G77" s="14">
        <v>3.9109000000000001E-3</v>
      </c>
      <c r="H77" s="17">
        <f t="shared" si="10"/>
        <v>728.83401816493824</v>
      </c>
      <c r="I77" s="15">
        <f t="shared" si="11"/>
        <v>0.32033582982882147</v>
      </c>
      <c r="J77" s="12">
        <f t="shared" si="12"/>
        <v>25.541376954898602</v>
      </c>
    </row>
    <row r="78" spans="1:10">
      <c r="A78" s="11">
        <v>112.19499999999999</v>
      </c>
      <c r="B78" s="11">
        <f t="shared" si="7"/>
        <v>4600</v>
      </c>
      <c r="C78" s="11">
        <v>0.31940000000000002</v>
      </c>
      <c r="D78" s="11">
        <v>1.1056900000000001</v>
      </c>
      <c r="E78" s="12">
        <f t="shared" si="8"/>
        <v>91.525988319999982</v>
      </c>
      <c r="F78" s="12">
        <f t="shared" si="9"/>
        <v>44.089063786194096</v>
      </c>
      <c r="G78" s="14">
        <v>3.9392666666666666E-3</v>
      </c>
      <c r="H78" s="17">
        <f t="shared" si="10"/>
        <v>723.16830277530846</v>
      </c>
      <c r="I78" s="15">
        <f t="shared" si="11"/>
        <v>0.32165255467367632</v>
      </c>
      <c r="J78" s="12">
        <f t="shared" si="12"/>
        <v>25.436820143147376</v>
      </c>
    </row>
    <row r="79" spans="1:10">
      <c r="A79" s="11">
        <v>111.06100000000001</v>
      </c>
      <c r="B79" s="11">
        <f t="shared" si="7"/>
        <v>4650</v>
      </c>
      <c r="C79" s="11">
        <v>0.32055</v>
      </c>
      <c r="D79" s="11">
        <v>1.09782</v>
      </c>
      <c r="E79" s="12">
        <f t="shared" si="8"/>
        <v>90.600898336</v>
      </c>
      <c r="F79" s="12">
        <f t="shared" si="9"/>
        <v>44.117823076257061</v>
      </c>
      <c r="G79" s="14">
        <v>3.9534499999999998E-3</v>
      </c>
      <c r="H79" s="17">
        <f t="shared" si="10"/>
        <v>715.85894981530851</v>
      </c>
      <c r="I79" s="15">
        <f t="shared" si="11"/>
        <v>0.32260023291265877</v>
      </c>
      <c r="J79" s="12">
        <f t="shared" si="12"/>
        <v>25.362096325681634</v>
      </c>
    </row>
    <row r="80" spans="1:10">
      <c r="A80" s="11">
        <v>109.973</v>
      </c>
      <c r="B80" s="11">
        <f t="shared" si="7"/>
        <v>4700</v>
      </c>
      <c r="C80" s="11">
        <v>0.32069999999999999</v>
      </c>
      <c r="D80" s="11">
        <v>1.09558</v>
      </c>
      <c r="E80" s="12">
        <f t="shared" si="8"/>
        <v>89.713334047999993</v>
      </c>
      <c r="F80" s="12">
        <f t="shared" si="9"/>
        <v>44.15536435063153</v>
      </c>
      <c r="G80" s="14">
        <v>3.9552999999999993E-3</v>
      </c>
      <c r="H80" s="17">
        <f t="shared" si="10"/>
        <v>708.8460961817284</v>
      </c>
      <c r="I80" s="15">
        <f t="shared" si="11"/>
        <v>0.32247678644274042</v>
      </c>
      <c r="J80" s="12">
        <f t="shared" si="12"/>
        <v>25.37180512145472</v>
      </c>
    </row>
    <row r="81" spans="1:10">
      <c r="A81" s="11">
        <v>108.654</v>
      </c>
      <c r="B81" s="11">
        <f t="shared" si="7"/>
        <v>4750</v>
      </c>
      <c r="C81" s="11">
        <v>0.32485000000000003</v>
      </c>
      <c r="D81" s="11">
        <v>1.0882700000000001</v>
      </c>
      <c r="E81" s="12">
        <f t="shared" si="8"/>
        <v>88.637325503999989</v>
      </c>
      <c r="F81" s="12">
        <f t="shared" si="9"/>
        <v>44.08987535089215</v>
      </c>
      <c r="G81" s="14">
        <v>4.0064833333333339E-3</v>
      </c>
      <c r="H81" s="17">
        <f t="shared" si="10"/>
        <v>700.3443002785184</v>
      </c>
      <c r="I81" s="15">
        <f t="shared" si="11"/>
        <v>0.32713496886101195</v>
      </c>
      <c r="J81" s="12">
        <f t="shared" si="12"/>
        <v>25.010527643390969</v>
      </c>
    </row>
    <row r="82" spans="1:10">
      <c r="A82" s="11">
        <v>107.07599999999999</v>
      </c>
      <c r="B82" s="11">
        <f t="shared" si="7"/>
        <v>4800</v>
      </c>
      <c r="C82" s="11">
        <v>0.32455000000000001</v>
      </c>
      <c r="D82" s="11">
        <v>1.08396</v>
      </c>
      <c r="E82" s="12">
        <f t="shared" si="8"/>
        <v>87.350030975999985</v>
      </c>
      <c r="F82" s="12">
        <f t="shared" si="9"/>
        <v>43.906914496806785</v>
      </c>
      <c r="G82" s="14">
        <v>4.0027833333333334E-3</v>
      </c>
      <c r="H82" s="17">
        <f t="shared" si="10"/>
        <v>690.17308425481463</v>
      </c>
      <c r="I82" s="15">
        <f t="shared" si="11"/>
        <v>0.32819477672583885</v>
      </c>
      <c r="J82" s="12">
        <f t="shared" si="12"/>
        <v>24.929763549079738</v>
      </c>
    </row>
    <row r="83" spans="1:10">
      <c r="A83" s="11">
        <v>105.24</v>
      </c>
      <c r="B83" s="11">
        <f t="shared" si="7"/>
        <v>4850</v>
      </c>
      <c r="C83" s="11">
        <v>0.32569999999999999</v>
      </c>
      <c r="D83" s="11">
        <v>1.0822099999999999</v>
      </c>
      <c r="E83" s="12">
        <f t="shared" si="8"/>
        <v>85.852266239999992</v>
      </c>
      <c r="F83" s="12">
        <f t="shared" si="9"/>
        <v>43.603577241035069</v>
      </c>
      <c r="G83" s="14">
        <v>4.0169666666666666E-3</v>
      </c>
      <c r="H83" s="17">
        <f t="shared" si="10"/>
        <v>678.33889374814794</v>
      </c>
      <c r="I83" s="15">
        <f t="shared" si="11"/>
        <v>0.33164893605084222</v>
      </c>
      <c r="J83" s="12">
        <f t="shared" si="12"/>
        <v>24.670117381482864</v>
      </c>
    </row>
    <row r="84" spans="1:10">
      <c r="A84" s="11">
        <v>103.63200000000001</v>
      </c>
      <c r="B84" s="11">
        <f t="shared" si="7"/>
        <v>4900</v>
      </c>
      <c r="C84" s="11">
        <v>0.32769999999999999</v>
      </c>
      <c r="D84" s="11">
        <v>1.0846</v>
      </c>
      <c r="E84" s="12">
        <f t="shared" si="8"/>
        <v>84.540498431999993</v>
      </c>
      <c r="F84" s="12">
        <f t="shared" si="9"/>
        <v>43.379995438115799</v>
      </c>
      <c r="G84" s="14">
        <v>4.0416333333333334E-3</v>
      </c>
      <c r="H84" s="17">
        <f t="shared" si="10"/>
        <v>667.97430859851852</v>
      </c>
      <c r="I84" s="15">
        <f t="shared" si="11"/>
        <v>0.33540529114984091</v>
      </c>
      <c r="J84" s="12">
        <f t="shared" si="12"/>
        <v>24.393825612497537</v>
      </c>
    </row>
    <row r="85" spans="1:10">
      <c r="A85" s="11">
        <v>102.33499999999999</v>
      </c>
      <c r="B85" s="11">
        <f t="shared" si="7"/>
        <v>4950</v>
      </c>
      <c r="C85" s="11">
        <v>0.32845000000000002</v>
      </c>
      <c r="D85" s="11">
        <v>1.08823</v>
      </c>
      <c r="E85" s="12">
        <f t="shared" si="8"/>
        <v>83.482436959999987</v>
      </c>
      <c r="F85" s="12">
        <f t="shared" si="9"/>
        <v>43.274188758455985</v>
      </c>
      <c r="G85" s="14">
        <v>4.0508833333333339E-3</v>
      </c>
      <c r="H85" s="17">
        <f t="shared" si="10"/>
        <v>659.61431672098752</v>
      </c>
      <c r="I85" s="15">
        <f t="shared" si="11"/>
        <v>0.33699487889649643</v>
      </c>
      <c r="J85" s="12">
        <f t="shared" si="12"/>
        <v>24.278761174679811</v>
      </c>
    </row>
    <row r="86" spans="1:10">
      <c r="A86" s="11">
        <v>101.10599999999999</v>
      </c>
      <c r="B86" s="11">
        <f t="shared" si="7"/>
        <v>5000</v>
      </c>
      <c r="C86" s="11">
        <v>0.32869999999999999</v>
      </c>
      <c r="D86" s="11">
        <v>1.08687</v>
      </c>
      <c r="E86" s="12">
        <f t="shared" si="8"/>
        <v>82.479848255999997</v>
      </c>
      <c r="F86" s="12">
        <f t="shared" si="9"/>
        <v>43.186347558375083</v>
      </c>
      <c r="G86" s="14">
        <v>4.0539666666666663E-3</v>
      </c>
      <c r="H86" s="17">
        <f t="shared" si="10"/>
        <v>651.69262819555559</v>
      </c>
      <c r="I86" s="15">
        <f t="shared" si="11"/>
        <v>0.33793735347201748</v>
      </c>
      <c r="J86" s="12">
        <f t="shared" si="12"/>
        <v>24.211050059299431</v>
      </c>
    </row>
    <row r="87" spans="1:10">
      <c r="A87" s="11">
        <v>99.314899999999994</v>
      </c>
      <c r="B87" s="11">
        <f t="shared" si="7"/>
        <v>5050</v>
      </c>
      <c r="C87" s="11">
        <v>0.32984999999999998</v>
      </c>
      <c r="D87" s="11">
        <v>1.0891</v>
      </c>
      <c r="E87" s="12">
        <f t="shared" si="8"/>
        <v>81.018711862399996</v>
      </c>
      <c r="F87" s="12">
        <f t="shared" si="9"/>
        <v>42.845511315021049</v>
      </c>
      <c r="G87" s="14">
        <v>4.0681499999999995E-3</v>
      </c>
      <c r="H87" s="17">
        <f t="shared" si="10"/>
        <v>640.14784681402466</v>
      </c>
      <c r="I87" s="15">
        <f t="shared" si="11"/>
        <v>0.3418173701399041</v>
      </c>
      <c r="J87" s="12">
        <f t="shared" si="12"/>
        <v>23.936227051508258</v>
      </c>
    </row>
    <row r="88" spans="1:10">
      <c r="A88" s="11">
        <v>97.581500000000005</v>
      </c>
      <c r="B88" s="11">
        <f t="shared" si="7"/>
        <v>5100</v>
      </c>
      <c r="C88" s="11">
        <v>0.32969999999999999</v>
      </c>
      <c r="D88" s="11">
        <v>1.09185</v>
      </c>
      <c r="E88" s="12">
        <f t="shared" si="8"/>
        <v>79.604645743999995</v>
      </c>
      <c r="F88" s="12">
        <f t="shared" si="9"/>
        <v>42.514512944364625</v>
      </c>
      <c r="G88" s="14">
        <v>4.0663000000000001E-3</v>
      </c>
      <c r="H88" s="17">
        <f t="shared" si="10"/>
        <v>628.97497871802454</v>
      </c>
      <c r="I88" s="15">
        <f t="shared" si="11"/>
        <v>0.34432194999285259</v>
      </c>
      <c r="J88" s="12">
        <f t="shared" si="12"/>
        <v>23.762116188026987</v>
      </c>
    </row>
    <row r="89" spans="1:10">
      <c r="A89" s="11">
        <v>95.848600000000005</v>
      </c>
      <c r="B89" s="11">
        <f t="shared" si="7"/>
        <v>5150</v>
      </c>
      <c r="C89" s="11">
        <v>0.33095000000000002</v>
      </c>
      <c r="D89" s="11">
        <v>1.0940700000000001</v>
      </c>
      <c r="E89" s="12">
        <f t="shared" si="8"/>
        <v>78.190987513599993</v>
      </c>
      <c r="F89" s="12">
        <f t="shared" si="9"/>
        <v>42.16892648469112</v>
      </c>
      <c r="G89" s="14">
        <v>4.0817166666666672E-3</v>
      </c>
      <c r="H89" s="17">
        <f t="shared" si="10"/>
        <v>617.80533344079004</v>
      </c>
      <c r="I89" s="15">
        <f t="shared" si="11"/>
        <v>0.34845990223001128</v>
      </c>
      <c r="J89" s="12">
        <f t="shared" si="12"/>
        <v>23.479941678964053</v>
      </c>
    </row>
    <row r="90" spans="1:10">
      <c r="A90" s="11">
        <v>94.803299999999993</v>
      </c>
      <c r="B90" s="11">
        <f t="shared" si="7"/>
        <v>5200</v>
      </c>
      <c r="C90" s="11">
        <v>0.33379999999999999</v>
      </c>
      <c r="D90" s="11">
        <v>1.0934600000000001</v>
      </c>
      <c r="E90" s="12">
        <f t="shared" si="8"/>
        <v>77.338256860799987</v>
      </c>
      <c r="F90" s="12">
        <f t="shared" si="9"/>
        <v>42.113985263190472</v>
      </c>
      <c r="G90" s="14">
        <v>4.1168666666666666E-3</v>
      </c>
      <c r="H90" s="17">
        <f t="shared" si="10"/>
        <v>611.06770852977775</v>
      </c>
      <c r="I90" s="15">
        <f t="shared" si="11"/>
        <v>0.35191919993746068</v>
      </c>
      <c r="J90" s="12">
        <f t="shared" si="12"/>
        <v>23.249138391062971</v>
      </c>
    </row>
    <row r="91" spans="1:10">
      <c r="A91" s="11">
        <v>93.0976</v>
      </c>
      <c r="B91" s="11">
        <f t="shared" si="7"/>
        <v>5250</v>
      </c>
      <c r="C91" s="11">
        <v>0.33129999999999998</v>
      </c>
      <c r="D91" s="11">
        <v>1.0880399999999999</v>
      </c>
      <c r="E91" s="12">
        <f t="shared" si="8"/>
        <v>75.94678773759999</v>
      </c>
      <c r="F91" s="12">
        <f t="shared" si="9"/>
        <v>41.753927323532814</v>
      </c>
      <c r="G91" s="14">
        <v>4.0860333333333334E-3</v>
      </c>
      <c r="H91" s="17">
        <f t="shared" si="10"/>
        <v>600.07338459338257</v>
      </c>
      <c r="I91" s="15">
        <f t="shared" si="11"/>
        <v>0.35229548315349718</v>
      </c>
      <c r="J91" s="12">
        <f t="shared" si="12"/>
        <v>23.224306223231697</v>
      </c>
    </row>
    <row r="92" spans="1:10">
      <c r="A92" s="11">
        <v>91.788600000000002</v>
      </c>
      <c r="B92" s="11">
        <f t="shared" si="7"/>
        <v>5300</v>
      </c>
      <c r="C92" s="11">
        <v>0.33239999999999997</v>
      </c>
      <c r="D92" s="11">
        <v>1.0833900000000001</v>
      </c>
      <c r="E92" s="12">
        <f t="shared" si="8"/>
        <v>74.878936953600004</v>
      </c>
      <c r="F92" s="12">
        <f t="shared" si="9"/>
        <v>41.558910889427615</v>
      </c>
      <c r="G92" s="14">
        <v>4.0995999999999993E-3</v>
      </c>
      <c r="H92" s="17">
        <f t="shared" si="10"/>
        <v>591.63604506548143</v>
      </c>
      <c r="I92" s="15">
        <f t="shared" si="11"/>
        <v>0.35512383948816384</v>
      </c>
      <c r="J92" s="12">
        <f t="shared" si="12"/>
        <v>23.039338033770267</v>
      </c>
    </row>
    <row r="93" spans="1:10">
      <c r="A93" s="11">
        <v>90.593800000000002</v>
      </c>
      <c r="B93" s="11">
        <f t="shared" si="7"/>
        <v>5350</v>
      </c>
      <c r="C93" s="11">
        <v>0.33079999999999998</v>
      </c>
      <c r="D93" s="11">
        <v>1.0800700000000001</v>
      </c>
      <c r="E93" s="12">
        <f t="shared" si="8"/>
        <v>73.904247788799992</v>
      </c>
      <c r="F93" s="12">
        <f t="shared" si="9"/>
        <v>41.404905809489989</v>
      </c>
      <c r="G93" s="14">
        <v>4.079866666666666E-3</v>
      </c>
      <c r="H93" s="17">
        <f t="shared" si="10"/>
        <v>583.93479734360483</v>
      </c>
      <c r="I93" s="15">
        <f t="shared" si="11"/>
        <v>0.35472897988415719</v>
      </c>
      <c r="J93" s="12">
        <f t="shared" si="12"/>
        <v>23.064983820859787</v>
      </c>
    </row>
    <row r="94" spans="1:10">
      <c r="A94" s="11">
        <v>89.6374</v>
      </c>
      <c r="B94" s="11">
        <f t="shared" si="7"/>
        <v>5400</v>
      </c>
      <c r="C94" s="11">
        <v>0.33879999999999999</v>
      </c>
      <c r="D94" s="11">
        <v>1.0789500000000001</v>
      </c>
      <c r="E94" s="12">
        <f t="shared" si="8"/>
        <v>73.124039622399991</v>
      </c>
      <c r="F94" s="12">
        <f t="shared" si="9"/>
        <v>41.350670222137339</v>
      </c>
      <c r="G94" s="14">
        <v>4.1785333333333331E-3</v>
      </c>
      <c r="H94" s="17">
        <f t="shared" si="10"/>
        <v>577.7701896090864</v>
      </c>
      <c r="I94" s="15">
        <f t="shared" si="11"/>
        <v>0.36378418824144682</v>
      </c>
      <c r="J94" s="12">
        <f t="shared" si="12"/>
        <v>22.490857069323305</v>
      </c>
    </row>
    <row r="95" spans="1:10">
      <c r="A95" s="11">
        <v>88.925600000000003</v>
      </c>
      <c r="B95" s="11">
        <f t="shared" si="7"/>
        <v>5450</v>
      </c>
      <c r="C95" s="11">
        <v>0.34379999999999999</v>
      </c>
      <c r="D95" s="11">
        <v>1.0792299999999999</v>
      </c>
      <c r="E95" s="12">
        <f t="shared" si="8"/>
        <v>72.543370265600004</v>
      </c>
      <c r="F95" s="12">
        <f t="shared" si="9"/>
        <v>41.402145635238</v>
      </c>
      <c r="G95" s="14">
        <v>4.2401999999999995E-3</v>
      </c>
      <c r="H95" s="17">
        <f t="shared" si="10"/>
        <v>573.18218481461724</v>
      </c>
      <c r="I95" s="15">
        <f t="shared" si="11"/>
        <v>0.36869393520049748</v>
      </c>
      <c r="J95" s="12">
        <f t="shared" si="12"/>
        <v>22.19135548668266</v>
      </c>
    </row>
    <row r="96" spans="1:10">
      <c r="A96" s="11">
        <v>88.647400000000005</v>
      </c>
      <c r="B96" s="11">
        <f t="shared" si="7"/>
        <v>5500</v>
      </c>
      <c r="C96" s="11">
        <v>0.3488</v>
      </c>
      <c r="D96" s="11">
        <v>1.0836600000000001</v>
      </c>
      <c r="E96" s="12">
        <f t="shared" si="8"/>
        <v>72.316421382399994</v>
      </c>
      <c r="F96" s="12">
        <f t="shared" si="9"/>
        <v>41.651268660622797</v>
      </c>
      <c r="G96" s="14">
        <v>4.3018666666666669E-3</v>
      </c>
      <c r="H96" s="17">
        <f t="shared" si="10"/>
        <v>571.38900845353089</v>
      </c>
      <c r="I96" s="15">
        <f t="shared" si="11"/>
        <v>0.37181868639312732</v>
      </c>
      <c r="J96" s="12">
        <f t="shared" si="12"/>
        <v>22.004860113909043</v>
      </c>
    </row>
  </sheetData>
  <mergeCells count="6">
    <mergeCell ref="E1:G1"/>
    <mergeCell ref="E2:G2"/>
    <mergeCell ref="H1:J1"/>
    <mergeCell ref="H2:J2"/>
    <mergeCell ref="H3:J3"/>
    <mergeCell ref="F3:G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36666-4282-47BA-991D-17C6B3645CA9}"/>
</file>

<file path=customXml/itemProps2.xml><?xml version="1.0" encoding="utf-8"?>
<ds:datastoreItem xmlns:ds="http://schemas.openxmlformats.org/officeDocument/2006/customXml" ds:itemID="{7C4640ED-7A82-4878-8B1B-669434172879}"/>
</file>

<file path=customXml/itemProps3.xml><?xml version="1.0" encoding="utf-8"?>
<ds:datastoreItem xmlns:ds="http://schemas.openxmlformats.org/officeDocument/2006/customXml" ds:itemID="{8B9896D5-4345-4124-9117-2B4E6B066C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Bekka Pratt (2400239)</cp:lastModifiedBy>
  <cp:revision/>
  <dcterms:created xsi:type="dcterms:W3CDTF">2019-10-18T15:00:30Z</dcterms:created>
  <dcterms:modified xsi:type="dcterms:W3CDTF">2026-03-22T11:12:37Z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