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https://uowtsd-my.sharepoint.com/personal/2403608_student_uwtsd_ac_uk/Documents/foundation year 2/Assignment 2/"/>
    </mc:Choice>
  </mc:AlternateContent>
  <xr:revisionPtr revIDLastSave="446" documentId="8_{7EDDE6D4-B0D1-FF4B-9996-76EBE7CF2147}" xr6:coauthVersionLast="47" xr6:coauthVersionMax="47" xr10:uidLastSave="{18514B22-D40E-4245-A274-87D74EAB7806}"/>
  <bookViews>
    <workbookView xWindow="-120" yWindow="-120" windowWidth="29040" windowHeight="15840" firstSheet="1" activeTab="2" xr2:uid="{A6935BD3-09BD-4DFA-98A0-73AEC26381C1}"/>
  </bookViews>
  <sheets>
    <sheet name="Moments" sheetId="2" r:id="rId1"/>
    <sheet name="Friction" sheetId="3" r:id="rId2"/>
    <sheet name="Gears" sheetId="4" r:id="rId3"/>
    <sheet name="Rotational Friction" sheetId="5" r:id="rId4"/>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T59" i="3" l="1"/>
  <c r="T60" i="3"/>
  <c r="T61" i="3"/>
  <c r="T62" i="3"/>
  <c r="T58" i="3"/>
  <c r="T50" i="3"/>
  <c r="T51" i="3"/>
  <c r="T52" i="3"/>
  <c r="T53" i="3"/>
  <c r="T49" i="3"/>
  <c r="T41" i="3"/>
  <c r="T42" i="3"/>
  <c r="T43" i="3"/>
  <c r="T44" i="3"/>
  <c r="T40" i="3"/>
  <c r="T29" i="3"/>
  <c r="T27" i="3"/>
  <c r="T28" i="3"/>
  <c r="T30" i="3"/>
  <c r="T26" i="3"/>
  <c r="T18" i="3"/>
  <c r="T19" i="3"/>
  <c r="T20" i="3"/>
  <c r="T21" i="3"/>
  <c r="T17" i="3"/>
  <c r="T8" i="3"/>
  <c r="T9" i="3"/>
  <c r="T10" i="3"/>
  <c r="T11" i="3"/>
  <c r="T12" i="3"/>
  <c r="R59" i="3"/>
  <c r="R60" i="3"/>
  <c r="R61" i="3"/>
  <c r="R62" i="3"/>
  <c r="R58" i="3"/>
  <c r="R50" i="3"/>
  <c r="R51" i="3"/>
  <c r="R52" i="3"/>
  <c r="R53" i="3"/>
  <c r="R49" i="3"/>
  <c r="R41" i="3"/>
  <c r="R42" i="3"/>
  <c r="R43" i="3"/>
  <c r="R44" i="3"/>
  <c r="R40" i="3"/>
  <c r="R30" i="3"/>
  <c r="R27" i="3"/>
  <c r="R28" i="3"/>
  <c r="R29" i="3"/>
  <c r="R26" i="3"/>
  <c r="R17" i="3"/>
  <c r="R18" i="3"/>
  <c r="R19" i="3"/>
  <c r="R20" i="3"/>
  <c r="R21" i="3"/>
  <c r="R8" i="3"/>
  <c r="R9" i="3"/>
  <c r="R10" i="3"/>
  <c r="R11" i="3"/>
  <c r="R12" i="3"/>
  <c r="G14" i="3"/>
  <c r="G15" i="3"/>
  <c r="G16" i="3"/>
  <c r="G17" i="3"/>
  <c r="G13" i="3"/>
  <c r="D13" i="3"/>
  <c r="L8" i="3"/>
  <c r="L9" i="3"/>
  <c r="L7" i="3"/>
  <c r="N8" i="3"/>
  <c r="N9" i="3"/>
  <c r="N7" i="3"/>
  <c r="AH9" i="5"/>
  <c r="AH10" i="5"/>
  <c r="AH11" i="5"/>
  <c r="AH12" i="5"/>
  <c r="AH13" i="5"/>
  <c r="AH14" i="5"/>
  <c r="AH15" i="5"/>
  <c r="AH16" i="5"/>
  <c r="AH17" i="5"/>
  <c r="AG9" i="5"/>
  <c r="AG10" i="5"/>
  <c r="AG11" i="5"/>
  <c r="AG12" i="5"/>
  <c r="AG13" i="5"/>
  <c r="AG14" i="5"/>
  <c r="AG15" i="5"/>
  <c r="AG16" i="5"/>
  <c r="AG17" i="5"/>
  <c r="AH8" i="5"/>
  <c r="AG8" i="5"/>
  <c r="AC9" i="5"/>
  <c r="AC10" i="5"/>
  <c r="AC11" i="5"/>
  <c r="AC12" i="5"/>
  <c r="AC13" i="5"/>
  <c r="AC14" i="5"/>
  <c r="AC15" i="5"/>
  <c r="AC16" i="5"/>
  <c r="AC17" i="5"/>
  <c r="AC8" i="5"/>
  <c r="AB9" i="5"/>
  <c r="AB10" i="5"/>
  <c r="AB11" i="5"/>
  <c r="AB12" i="5"/>
  <c r="AB13" i="5"/>
  <c r="AB14" i="5"/>
  <c r="AB15" i="5"/>
  <c r="AB16" i="5"/>
  <c r="AB17" i="5"/>
  <c r="AB8" i="5"/>
  <c r="X9" i="5"/>
  <c r="X10" i="5"/>
  <c r="X11" i="5"/>
  <c r="X12" i="5"/>
  <c r="X13" i="5"/>
  <c r="X14" i="5"/>
  <c r="X15" i="5"/>
  <c r="X16" i="5"/>
  <c r="X8" i="5"/>
  <c r="W9" i="5"/>
  <c r="W10" i="5"/>
  <c r="W11" i="5"/>
  <c r="W12" i="5"/>
  <c r="W13" i="5"/>
  <c r="W14" i="5"/>
  <c r="W15" i="5"/>
  <c r="W16" i="5"/>
  <c r="W17" i="5"/>
  <c r="X17" i="5" s="1"/>
  <c r="W8" i="5"/>
  <c r="S9" i="5"/>
  <c r="S10" i="5"/>
  <c r="S11" i="5"/>
  <c r="S12" i="5"/>
  <c r="S13" i="5"/>
  <c r="S14" i="5"/>
  <c r="S15" i="5"/>
  <c r="S16" i="5"/>
  <c r="S17" i="5"/>
  <c r="S8" i="5"/>
  <c r="R9" i="5"/>
  <c r="R10" i="5"/>
  <c r="R11" i="5"/>
  <c r="R12" i="5"/>
  <c r="R13" i="5"/>
  <c r="R14" i="5"/>
  <c r="R15" i="5"/>
  <c r="R16" i="5"/>
  <c r="R17" i="5"/>
  <c r="R8" i="5"/>
  <c r="N8" i="5"/>
  <c r="N9" i="5"/>
  <c r="N10" i="5"/>
  <c r="N11" i="5"/>
  <c r="N12" i="5"/>
  <c r="N13" i="5"/>
  <c r="N14" i="5"/>
  <c r="N15" i="5"/>
  <c r="N16" i="5"/>
  <c r="M8" i="5"/>
  <c r="M9" i="5"/>
  <c r="M10" i="5"/>
  <c r="M11" i="5"/>
  <c r="M12" i="5"/>
  <c r="M13" i="5"/>
  <c r="M14" i="5"/>
  <c r="M15" i="5"/>
  <c r="M16" i="5"/>
  <c r="N7" i="5"/>
  <c r="M7" i="5"/>
  <c r="H8" i="5"/>
  <c r="H9" i="5"/>
  <c r="H10" i="5"/>
  <c r="H11" i="5"/>
  <c r="H12" i="5"/>
  <c r="H13" i="5"/>
  <c r="H14" i="5"/>
  <c r="H15" i="5"/>
  <c r="H16" i="5"/>
  <c r="H7" i="5"/>
  <c r="I8" i="5"/>
  <c r="I9" i="5"/>
  <c r="I10" i="5"/>
  <c r="I11" i="5"/>
  <c r="I12" i="5"/>
  <c r="I13" i="5"/>
  <c r="I14" i="5"/>
  <c r="I15" i="5"/>
  <c r="I16" i="5"/>
  <c r="I17" i="5"/>
  <c r="I7" i="5"/>
  <c r="D8" i="5"/>
  <c r="D9" i="5"/>
  <c r="D10" i="5"/>
  <c r="D11" i="5"/>
  <c r="D12" i="5"/>
  <c r="D13" i="5"/>
  <c r="D14" i="5"/>
  <c r="D15" i="5"/>
  <c r="D16" i="5"/>
  <c r="D17" i="5"/>
  <c r="D7" i="5"/>
  <c r="C8" i="5"/>
  <c r="C9" i="5"/>
  <c r="C10" i="5"/>
  <c r="C11" i="5"/>
  <c r="C12" i="5"/>
  <c r="C13" i="5"/>
  <c r="C14" i="5"/>
  <c r="C15" i="5"/>
  <c r="C16" i="5"/>
  <c r="C7" i="5"/>
  <c r="C16" i="4"/>
  <c r="AF15" i="4"/>
  <c r="AF16" i="4"/>
  <c r="AF17" i="4"/>
  <c r="AF18" i="4"/>
  <c r="AF19" i="4"/>
  <c r="AF20" i="4"/>
  <c r="AF14" i="4"/>
  <c r="Z15" i="4"/>
  <c r="Z16" i="4"/>
  <c r="Z17" i="4"/>
  <c r="Z18" i="4"/>
  <c r="Z19" i="4"/>
  <c r="Z20" i="4"/>
  <c r="Z14" i="4"/>
  <c r="S21" i="4"/>
  <c r="S22" i="4"/>
  <c r="S23" i="4"/>
  <c r="S24" i="4"/>
  <c r="S25" i="4"/>
  <c r="S26" i="4"/>
  <c r="S27" i="4"/>
  <c r="S20" i="4"/>
  <c r="M17" i="4"/>
  <c r="M18" i="4"/>
  <c r="M19" i="4"/>
  <c r="M20" i="4"/>
  <c r="M21" i="4"/>
  <c r="M22" i="4"/>
  <c r="M23" i="4"/>
  <c r="M16" i="4"/>
  <c r="H18" i="4"/>
  <c r="H17" i="4"/>
  <c r="H16" i="4"/>
  <c r="H19" i="4"/>
  <c r="H20" i="4"/>
  <c r="H21" i="4"/>
  <c r="H22" i="4"/>
  <c r="H23" i="4"/>
  <c r="C17" i="4"/>
  <c r="C18" i="4"/>
  <c r="C19" i="4"/>
  <c r="C20" i="4"/>
  <c r="C21" i="4"/>
  <c r="C22" i="4"/>
  <c r="C23" i="4"/>
  <c r="AG15" i="4"/>
  <c r="AG16" i="4"/>
  <c r="AG17" i="4"/>
  <c r="AG18" i="4"/>
  <c r="AG19" i="4"/>
  <c r="AG20" i="4"/>
  <c r="AG14" i="4"/>
  <c r="AA14" i="4"/>
  <c r="AA15" i="4"/>
  <c r="AA16" i="4"/>
  <c r="AA17" i="4"/>
  <c r="AA18" i="4"/>
  <c r="AA19" i="4"/>
  <c r="AA20" i="4"/>
  <c r="T20" i="4"/>
  <c r="T21" i="4"/>
  <c r="T22" i="4"/>
  <c r="T23" i="4"/>
  <c r="T24" i="4"/>
  <c r="T25" i="4"/>
  <c r="T26" i="4"/>
  <c r="T27" i="4"/>
  <c r="N16" i="4"/>
  <c r="N17" i="4"/>
  <c r="N18" i="4"/>
  <c r="N19" i="4"/>
  <c r="N20" i="4"/>
  <c r="N21" i="4"/>
  <c r="N22" i="4"/>
  <c r="N23" i="4"/>
  <c r="I17" i="4"/>
  <c r="I18" i="4"/>
  <c r="I19" i="4"/>
  <c r="I20" i="4"/>
  <c r="I21" i="4"/>
  <c r="I22" i="4"/>
  <c r="I23" i="4"/>
  <c r="I16" i="4"/>
  <c r="D16" i="4"/>
  <c r="D17" i="4"/>
  <c r="D18" i="4"/>
  <c r="D19" i="4"/>
  <c r="D20" i="4"/>
  <c r="D21" i="4"/>
  <c r="D22" i="4"/>
  <c r="D23" i="4"/>
  <c r="D15" i="3"/>
  <c r="D16" i="3"/>
  <c r="D17" i="3"/>
  <c r="D14" i="3"/>
</calcChain>
</file>

<file path=xl/sharedStrings.xml><?xml version="1.0" encoding="utf-8"?>
<sst xmlns="http://schemas.openxmlformats.org/spreadsheetml/2006/main" count="481" uniqueCount="203">
  <si>
    <t>ES3</t>
  </si>
  <si>
    <t xml:space="preserve">Experiment 1  Principle of Moments </t>
  </si>
  <si>
    <t>Experimental Procedure Part B (Parallel Forces)</t>
  </si>
  <si>
    <t>Experimental Procedure Part C (Oblique Forces) Forces)</t>
  </si>
  <si>
    <t>Left Hand Side (Anticlockwise)</t>
  </si>
  <si>
    <t>Right Hand Side (Clockwise)</t>
  </si>
  <si>
    <t xml:space="preserve">Your right and left (clockwise and anticlockwise moments </t>
  </si>
  <si>
    <t>Answer:</t>
  </si>
  <si>
    <t>Mass of Weights (g)</t>
  </si>
  <si>
    <t>Force (N)</t>
  </si>
  <si>
    <t>Distance from pivot (m)</t>
  </si>
  <si>
    <t>Moment (Nm)</t>
  </si>
  <si>
    <t xml:space="preserve">may not perfectly match, especially with the oblique force </t>
  </si>
  <si>
    <t xml:space="preserve">moments experiment.  This is normal, but expect the left </t>
  </si>
  <si>
    <t xml:space="preserve">and right moments to be within 0.05 Nm of each other on </t>
  </si>
  <si>
    <t xml:space="preserve">all experiments.  Can you explain what could cause the </t>
  </si>
  <si>
    <t>differences, especially for the oblique forces?</t>
  </si>
  <si>
    <t>Experiment 4 Bell Crank levers</t>
  </si>
  <si>
    <t>Experimental Procedure Part A (90 Degree Forces)</t>
  </si>
  <si>
    <t>Experimental Procedure Part B (Oblique Forces)</t>
  </si>
  <si>
    <t xml:space="preserve">Bell Crank Lever </t>
  </si>
  <si>
    <t>Where do you find Bell Crack levers used in relevant applications?  Do the 2 arms have to be at 90 degrees.</t>
  </si>
  <si>
    <t>A=0.1m</t>
  </si>
  <si>
    <t>A=0.054m</t>
  </si>
  <si>
    <t>B=0.06m</t>
  </si>
  <si>
    <t>B/A=0.6</t>
  </si>
  <si>
    <t>B/A=1.11</t>
  </si>
  <si>
    <t>W(g)</t>
  </si>
  <si>
    <t>W(N)</t>
  </si>
  <si>
    <t>P(N)</t>
  </si>
  <si>
    <t>W/P</t>
  </si>
  <si>
    <t>Experiment 5 Beam Reactions</t>
  </si>
  <si>
    <t>Experimental Procedure Part A (Point Load at Centre)</t>
  </si>
  <si>
    <t>Experimental Procedure Part B (Point Load Along the Beam)</t>
  </si>
  <si>
    <t>Experimental Procedure Part C (Uniformly Distributed Load)</t>
  </si>
  <si>
    <t>Questions</t>
  </si>
  <si>
    <t>Point Load at Centre</t>
  </si>
  <si>
    <t>Point Load Along the Beam</t>
  </si>
  <si>
    <t>Uniformly Distributed Load</t>
  </si>
  <si>
    <t>What do you notice about the reactions for the 500g single point load experiment and the reactions for the 5 x 100g UDL experiment?</t>
  </si>
  <si>
    <t>Load (g)</t>
  </si>
  <si>
    <t>Load (N)</t>
  </si>
  <si>
    <t>R1 (N)</t>
  </si>
  <si>
    <t>R2 (N)</t>
  </si>
  <si>
    <t>R1+R2 (N)</t>
  </si>
  <si>
    <t>Load W=500g= 4.9N</t>
  </si>
  <si>
    <t>Load 1</t>
  </si>
  <si>
    <t>Load 2</t>
  </si>
  <si>
    <t>Load 3</t>
  </si>
  <si>
    <t>Load 4</t>
  </si>
  <si>
    <t>Load 5</t>
  </si>
  <si>
    <t>Total Load</t>
  </si>
  <si>
    <t>R1</t>
  </si>
  <si>
    <t>R2</t>
  </si>
  <si>
    <t>R1+R2</t>
  </si>
  <si>
    <t>Answer</t>
  </si>
  <si>
    <t>L=0.36m</t>
  </si>
  <si>
    <t>(g)</t>
  </si>
  <si>
    <t>(N)</t>
  </si>
  <si>
    <t>For the point load along the beam, what do you notice about the sum of the reaction forces, irrispective of where the load is?</t>
  </si>
  <si>
    <t>A (m)</t>
  </si>
  <si>
    <t>B (m)</t>
  </si>
  <si>
    <t>Measured</t>
  </si>
  <si>
    <t>Theoretical</t>
  </si>
  <si>
    <t>R1 + R2 (N)</t>
  </si>
  <si>
    <t>If there are any differences between the actual results and the theory. Can you explain them?</t>
  </si>
  <si>
    <t>Consider the case where the UDL runs from directly under the support to the centre of the beam. Where could you consider he load to be concentrated?  Would R1 and R2 be equal?</t>
  </si>
  <si>
    <t>ES8 Friction and Inclined Planes</t>
  </si>
  <si>
    <t>******************</t>
  </si>
  <si>
    <t>Experiment 1 Inclined Plane</t>
  </si>
  <si>
    <t>Experiment 2 Friction</t>
  </si>
  <si>
    <t>Experiment 3 Sliding Friction</t>
  </si>
  <si>
    <t>Experiment 4 Angle of Friction</t>
  </si>
  <si>
    <t>Part A Static Coefficient of Friction</t>
  </si>
  <si>
    <t>Weight of Roller (g):</t>
  </si>
  <si>
    <t>Metal Plane Surface</t>
  </si>
  <si>
    <t>Rubber Plane Surface</t>
  </si>
  <si>
    <t xml:space="preserve">Static Metal </t>
  </si>
  <si>
    <t>Surfaces</t>
  </si>
  <si>
    <r>
      <t xml:space="preserve">Angle </t>
    </r>
    <r>
      <rPr>
        <sz val="11"/>
        <color theme="1"/>
        <rFont val="Calibri"/>
        <family val="2"/>
      </rPr>
      <t>θ</t>
    </r>
  </si>
  <si>
    <t>Tan θ</t>
  </si>
  <si>
    <t>Force W (N):</t>
  </si>
  <si>
    <t>Test Surface</t>
  </si>
  <si>
    <t>Hanger Weight (g)</t>
  </si>
  <si>
    <t>Horizontal Force W (N)</t>
  </si>
  <si>
    <t>Weight of Empty Sled (g)</t>
  </si>
  <si>
    <t>Metal to Metal</t>
  </si>
  <si>
    <t>Normal Reaction</t>
  </si>
  <si>
    <t>Parallel Reaction</t>
  </si>
  <si>
    <t>Metal Friction Plate</t>
  </si>
  <si>
    <t>Sled Weight Added (g)</t>
  </si>
  <si>
    <t>Total Weight including Empty Sled (g)</t>
  </si>
  <si>
    <t>Total Force due to Sled (W) (N)</t>
  </si>
  <si>
    <t>Pulling Weight (g)</t>
  </si>
  <si>
    <t>Pulling Force (N)</t>
  </si>
  <si>
    <t>Wood to Wood</t>
  </si>
  <si>
    <t xml:space="preserve">Plane Angle </t>
  </si>
  <si>
    <t xml:space="preserve">Predicted </t>
  </si>
  <si>
    <t>Actual</t>
  </si>
  <si>
    <t>Wheels</t>
  </si>
  <si>
    <t>Plastic to Plastic</t>
  </si>
  <si>
    <t xml:space="preserve">θ </t>
  </si>
  <si>
    <t xml:space="preserve">Normal </t>
  </si>
  <si>
    <t>Roller Set</t>
  </si>
  <si>
    <t>80 (4x20)</t>
  </si>
  <si>
    <t>Metal to Rubber</t>
  </si>
  <si>
    <t>(degrees)</t>
  </si>
  <si>
    <t xml:space="preserve">Reaction </t>
  </si>
  <si>
    <t>160 (4x40)</t>
  </si>
  <si>
    <t xml:space="preserve">Force </t>
  </si>
  <si>
    <t>Weight</t>
  </si>
  <si>
    <t>240 (4X60)</t>
  </si>
  <si>
    <t>(Rn)(Wcosθ)(N)</t>
  </si>
  <si>
    <t>(Rn)(N)</t>
  </si>
  <si>
    <t>(Rp)(WSineθ)(N)</t>
  </si>
  <si>
    <t>(Rp)(N)</t>
  </si>
  <si>
    <t>320 (4x80)</t>
  </si>
  <si>
    <t>Static Wood</t>
  </si>
  <si>
    <t>Do your answers compare well with the typical values show in the guidance notes? Explain any differences.</t>
  </si>
  <si>
    <t>Why does it not matter about the weights in the sled for this test? (Think about how W affects F and Rn)</t>
  </si>
  <si>
    <t>Static Plastic</t>
  </si>
  <si>
    <t>Construct a Pulling Force versus Force due to Sled Weight graph for each material.</t>
  </si>
  <si>
    <t>Part B Kinetic Coefficient of Friction</t>
  </si>
  <si>
    <t xml:space="preserve">Kinetic Metal </t>
  </si>
  <si>
    <t>Kinetic Wood</t>
  </si>
  <si>
    <t>Kinetic Plastic</t>
  </si>
  <si>
    <t>ES13 Experiment 1: Spur Gears</t>
  </si>
  <si>
    <t>ES13 Experiment 2: Bevel Gears</t>
  </si>
  <si>
    <t>ES13 Experiment 2: Worm Gears</t>
  </si>
  <si>
    <t>Part A (Small:Small)</t>
  </si>
  <si>
    <t>Part B (Small:Medium)</t>
  </si>
  <si>
    <t>Part C (Small: Small with Idler)</t>
  </si>
  <si>
    <t>Part D (Compound Gears)</t>
  </si>
  <si>
    <t>Driver</t>
  </si>
  <si>
    <t>Follower</t>
  </si>
  <si>
    <t>Idler</t>
  </si>
  <si>
    <t>Small Gear</t>
  </si>
  <si>
    <t>Ratio</t>
  </si>
  <si>
    <t>Small Gear (front)</t>
  </si>
  <si>
    <t>Medium Gear</t>
  </si>
  <si>
    <t>Small Gear (back)</t>
  </si>
  <si>
    <t>Larger Gear</t>
  </si>
  <si>
    <t>Large Gear (front)</t>
  </si>
  <si>
    <t>Medium Gear (Front)</t>
  </si>
  <si>
    <t>Large Gear</t>
  </si>
  <si>
    <t>Worm Shaft</t>
  </si>
  <si>
    <t>Worm Wheel</t>
  </si>
  <si>
    <t>A</t>
  </si>
  <si>
    <t>B</t>
  </si>
  <si>
    <t>A:B</t>
  </si>
  <si>
    <t>C</t>
  </si>
  <si>
    <t>D</t>
  </si>
  <si>
    <t>Teeth</t>
  </si>
  <si>
    <t>PCD (mm)</t>
  </si>
  <si>
    <t>Predicted Overall Velocity Ratio = BxD/AxC=</t>
  </si>
  <si>
    <t>Velocity (turns)</t>
  </si>
  <si>
    <t>Direction</t>
  </si>
  <si>
    <t>Clockwise</t>
  </si>
  <si>
    <t>Anti-Clockwise</t>
  </si>
  <si>
    <t>anti clockwise</t>
  </si>
  <si>
    <t>Gears: Bevel Gears</t>
  </si>
  <si>
    <t>Gears: Worm Gears</t>
  </si>
  <si>
    <t>Velocity Ratio: 4:1</t>
  </si>
  <si>
    <t>Velocity Ratio: 40:1</t>
  </si>
  <si>
    <t>Gears: Small:Small</t>
  </si>
  <si>
    <t>Gears: Small:Medium</t>
  </si>
  <si>
    <t>Gears: Small: Small with Idler</t>
  </si>
  <si>
    <t>Effort (g)</t>
  </si>
  <si>
    <t xml:space="preserve">Mechanical </t>
  </si>
  <si>
    <t xml:space="preserve">Efficiency </t>
  </si>
  <si>
    <t>Velocity Ratio: 1</t>
  </si>
  <si>
    <t>Velocity Ratio: 5</t>
  </si>
  <si>
    <t>Advantage</t>
  </si>
  <si>
    <t>(%)</t>
  </si>
  <si>
    <t xml:space="preserve">Overall Actual Velocity Ratio = </t>
  </si>
  <si>
    <t>Gears: Small: Compound</t>
  </si>
  <si>
    <t>Velocity Ratio: 2.143</t>
  </si>
  <si>
    <t>Graph of Load v effort</t>
  </si>
  <si>
    <t>Graph of Efficiency v Load</t>
  </si>
  <si>
    <t xml:space="preserve">ES17 Rotational Friction </t>
  </si>
  <si>
    <t xml:space="preserve"> 1. The Wedge</t>
  </si>
  <si>
    <t>2. The Crew Jack</t>
  </si>
  <si>
    <t>3. Bearings</t>
  </si>
  <si>
    <t>Experimental Procedure Part B</t>
  </si>
  <si>
    <t>Load (W)</t>
  </si>
  <si>
    <t>Effort (F)</t>
  </si>
  <si>
    <t>MA</t>
  </si>
  <si>
    <t>Efficiency</t>
  </si>
  <si>
    <t>Ball Bearing</t>
  </si>
  <si>
    <t>Oil Sintered Bearing</t>
  </si>
  <si>
    <t>Brass Bearing</t>
  </si>
  <si>
    <t>Tufnol Bearing</t>
  </si>
  <si>
    <t>What do you notice about the efficiency of the bearings?</t>
  </si>
  <si>
    <t>%</t>
  </si>
  <si>
    <t>ball bearing was the most efficient due to having less load on each part of the assembly, overall the load was the same but it was shared more efficiently</t>
  </si>
  <si>
    <t>If you were designing a high efficiency machine and cost was no object, which bearings would you fit in your machine?</t>
  </si>
  <si>
    <t>from my data the ball bearing was most efficient and yet they are typically still affordable, they are extremely common and can be made in all kinds of sizes to suit different jobs</t>
  </si>
  <si>
    <t>The Tufnol bearing may give the worst results, why would it still be useful?</t>
  </si>
  <si>
    <t>they are less prone to wear and can last a lot longer</t>
  </si>
  <si>
    <t>Wedge: 18.5 degrees VR:</t>
  </si>
  <si>
    <t>Wedge: 4.75 degrees VR:</t>
  </si>
  <si>
    <t xml:space="preserve"> VR:</t>
  </si>
  <si>
    <t xml:space="preserve"> VR:1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</si>
</sst>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font>
      <sz val="11"/>
      <color theme="1"/>
      <name val="Aptos Narrow"/>
      <family val="2"/>
      <scheme val="minor"/>
    </font>
    <font>
      <b/>
      <sz val="11"/>
      <color theme="1"/>
      <name val="Aptos Narrow"/>
      <family val="2"/>
      <scheme val="minor"/>
    </font>
    <font>
      <sz val="11"/>
      <color theme="1"/>
      <name val="Calibri"/>
      <family val="2"/>
    </font>
    <font>
      <b/>
      <i/>
      <sz val="11"/>
      <color theme="1"/>
      <name val="Aptos Narrow"/>
      <family val="2"/>
      <scheme val="minor"/>
    </font>
  </fonts>
  <fills count="9">
    <fill>
      <patternFill patternType="none"/>
    </fill>
    <fill>
      <patternFill patternType="gray125"/>
    </fill>
    <fill>
      <patternFill patternType="solid">
        <fgColor theme="5" tint="0.79998168889431442"/>
        <bgColor indexed="64"/>
      </patternFill>
    </fill>
    <fill>
      <patternFill patternType="solid">
        <fgColor theme="9" tint="0.79998168889431442"/>
        <bgColor indexed="64"/>
      </patternFill>
    </fill>
    <fill>
      <patternFill patternType="solid">
        <fgColor theme="3" tint="0.89999084444715716"/>
        <bgColor indexed="64"/>
      </patternFill>
    </fill>
    <fill>
      <patternFill patternType="solid">
        <fgColor theme="8" tint="0.7999816888943144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98">
    <border>
      <left/>
      <right/>
      <top/>
      <bottom/>
      <diagonal/>
    </border>
    <border>
      <left style="thick">
        <color auto="1"/>
      </left>
      <right style="thick">
        <color auto="1"/>
      </right>
      <top style="thick">
        <color auto="1"/>
      </top>
      <bottom style="thick">
        <color auto="1"/>
      </bottom>
      <diagonal/>
    </border>
    <border>
      <left style="thick">
        <color auto="1"/>
      </left>
      <right style="thin">
        <color auto="1"/>
      </right>
      <top style="thick">
        <color auto="1"/>
      </top>
      <bottom style="thin">
        <color auto="1"/>
      </bottom>
      <diagonal/>
    </border>
    <border>
      <left style="thin">
        <color auto="1"/>
      </left>
      <right style="thin">
        <color auto="1"/>
      </right>
      <top style="thick">
        <color auto="1"/>
      </top>
      <bottom style="thin">
        <color auto="1"/>
      </bottom>
      <diagonal/>
    </border>
    <border>
      <left style="thin">
        <color auto="1"/>
      </left>
      <right style="thick">
        <color auto="1"/>
      </right>
      <top style="thick">
        <color auto="1"/>
      </top>
      <bottom style="thin">
        <color auto="1"/>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n">
        <color auto="1"/>
      </left>
      <right style="thin">
        <color auto="1"/>
      </right>
      <top style="thin">
        <color auto="1"/>
      </top>
      <bottom style="thick">
        <color auto="1"/>
      </bottom>
      <diagonal/>
    </border>
    <border>
      <left style="thin">
        <color auto="1"/>
      </left>
      <right style="thick">
        <color auto="1"/>
      </right>
      <top style="thin">
        <color auto="1"/>
      </top>
      <bottom style="thick">
        <color auto="1"/>
      </bottom>
      <diagonal/>
    </border>
    <border>
      <left style="thick">
        <color auto="1"/>
      </left>
      <right style="thin">
        <color auto="1"/>
      </right>
      <top/>
      <bottom style="thin">
        <color auto="1"/>
      </bottom>
      <diagonal/>
    </border>
    <border>
      <left style="thin">
        <color auto="1"/>
      </left>
      <right style="thin">
        <color auto="1"/>
      </right>
      <top/>
      <bottom style="thin">
        <color auto="1"/>
      </bottom>
      <diagonal/>
    </border>
    <border>
      <left style="thin">
        <color auto="1"/>
      </left>
      <right style="thick">
        <color auto="1"/>
      </right>
      <top/>
      <bottom style="thin">
        <color auto="1"/>
      </bottom>
      <diagonal/>
    </border>
    <border>
      <left style="thick">
        <color auto="1"/>
      </left>
      <right style="thin">
        <color auto="1"/>
      </right>
      <top style="thick">
        <color auto="1"/>
      </top>
      <bottom style="medium">
        <color auto="1"/>
      </bottom>
      <diagonal/>
    </border>
    <border>
      <left style="thin">
        <color auto="1"/>
      </left>
      <right style="thin">
        <color auto="1"/>
      </right>
      <top style="thick">
        <color auto="1"/>
      </top>
      <bottom style="medium">
        <color auto="1"/>
      </bottom>
      <diagonal/>
    </border>
    <border>
      <left style="thin">
        <color auto="1"/>
      </left>
      <right style="thick">
        <color auto="1"/>
      </right>
      <top style="thick">
        <color auto="1"/>
      </top>
      <bottom style="medium">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right style="thin">
        <color auto="1"/>
      </right>
      <top style="thick">
        <color auto="1"/>
      </top>
      <bottom style="thin">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right/>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style="thick">
        <color auto="1"/>
      </right>
      <top/>
      <bottom style="thick">
        <color auto="1"/>
      </bottom>
      <diagonal/>
    </border>
    <border>
      <left style="thick">
        <color auto="1"/>
      </left>
      <right style="thin">
        <color auto="1"/>
      </right>
      <top style="thick">
        <color auto="1"/>
      </top>
      <bottom style="thick">
        <color auto="1"/>
      </bottom>
      <diagonal/>
    </border>
    <border>
      <left style="thin">
        <color auto="1"/>
      </left>
      <right style="thin">
        <color auto="1"/>
      </right>
      <top style="thick">
        <color auto="1"/>
      </top>
      <bottom style="thick">
        <color auto="1"/>
      </bottom>
      <diagonal/>
    </border>
    <border>
      <left style="thin">
        <color auto="1"/>
      </left>
      <right style="thick">
        <color auto="1"/>
      </right>
      <top style="thick">
        <color auto="1"/>
      </top>
      <bottom style="thick">
        <color auto="1"/>
      </bottom>
      <diagonal/>
    </border>
    <border>
      <left/>
      <right style="thin">
        <color auto="1"/>
      </right>
      <top style="thick">
        <color auto="1"/>
      </top>
      <bottom style="thick">
        <color auto="1"/>
      </bottom>
      <diagonal/>
    </border>
    <border>
      <left style="thin">
        <color auto="1"/>
      </left>
      <right/>
      <top style="thick">
        <color auto="1"/>
      </top>
      <bottom style="thick">
        <color auto="1"/>
      </bottom>
      <diagonal/>
    </border>
    <border>
      <left style="thick">
        <color auto="1"/>
      </left>
      <right style="thick">
        <color auto="1"/>
      </right>
      <top/>
      <bottom/>
      <diagonal/>
    </border>
    <border>
      <left style="thick">
        <color auto="1"/>
      </left>
      <right style="thin">
        <color auto="1"/>
      </right>
      <top style="thin">
        <color auto="1"/>
      </top>
      <bottom/>
      <diagonal/>
    </border>
    <border>
      <left/>
      <right style="thin">
        <color auto="1"/>
      </right>
      <top/>
      <bottom style="thin">
        <color auto="1"/>
      </bottom>
      <diagonal/>
    </border>
    <border>
      <left/>
      <right style="thin">
        <color auto="1"/>
      </right>
      <top style="thin">
        <color auto="1"/>
      </top>
      <bottom style="thin">
        <color auto="1"/>
      </bottom>
      <diagonal/>
    </border>
    <border>
      <left/>
      <right style="thin">
        <color auto="1"/>
      </right>
      <top style="thin">
        <color auto="1"/>
      </top>
      <bottom style="thick">
        <color auto="1"/>
      </bottom>
      <diagonal/>
    </border>
    <border>
      <left style="thick">
        <color auto="1"/>
      </left>
      <right style="thick">
        <color auto="1"/>
      </right>
      <top style="thick">
        <color auto="1"/>
      </top>
      <bottom style="thin">
        <color auto="1"/>
      </bottom>
      <diagonal/>
    </border>
    <border>
      <left style="thick">
        <color auto="1"/>
      </left>
      <right style="thick">
        <color auto="1"/>
      </right>
      <top style="thin">
        <color auto="1"/>
      </top>
      <bottom style="thin">
        <color auto="1"/>
      </bottom>
      <diagonal/>
    </border>
    <border>
      <left style="thick">
        <color auto="1"/>
      </left>
      <right style="thick">
        <color auto="1"/>
      </right>
      <top style="thin">
        <color auto="1"/>
      </top>
      <bottom style="thick">
        <color auto="1"/>
      </bottom>
      <diagonal/>
    </border>
    <border>
      <left style="thick">
        <color auto="1"/>
      </left>
      <right style="thick">
        <color auto="1"/>
      </right>
      <top/>
      <bottom style="thin">
        <color auto="1"/>
      </bottom>
      <diagonal/>
    </border>
    <border>
      <left style="thick">
        <color auto="1"/>
      </left>
      <right style="thin">
        <color auto="1"/>
      </right>
      <top style="thick">
        <color auto="1"/>
      </top>
      <bottom/>
      <diagonal/>
    </border>
    <border>
      <left style="thin">
        <color auto="1"/>
      </left>
      <right style="thin">
        <color auto="1"/>
      </right>
      <top style="thick">
        <color auto="1"/>
      </top>
      <bottom/>
      <diagonal/>
    </border>
    <border>
      <left style="thin">
        <color auto="1"/>
      </left>
      <right style="thick">
        <color auto="1"/>
      </right>
      <top style="thick">
        <color auto="1"/>
      </top>
      <bottom/>
      <diagonal/>
    </border>
    <border>
      <left style="thick">
        <color auto="1"/>
      </left>
      <right style="thin">
        <color auto="1"/>
      </right>
      <top/>
      <bottom/>
      <diagonal/>
    </border>
    <border>
      <left style="thin">
        <color auto="1"/>
      </left>
      <right style="thin">
        <color auto="1"/>
      </right>
      <top/>
      <bottom/>
      <diagonal/>
    </border>
    <border>
      <left style="thin">
        <color auto="1"/>
      </left>
      <right style="thick">
        <color auto="1"/>
      </right>
      <top/>
      <bottom/>
      <diagonal/>
    </border>
    <border>
      <left style="thick">
        <color auto="1"/>
      </left>
      <right style="thin">
        <color auto="1"/>
      </right>
      <top/>
      <bottom style="thick">
        <color auto="1"/>
      </bottom>
      <diagonal/>
    </border>
    <border>
      <left style="thin">
        <color auto="1"/>
      </left>
      <right style="thin">
        <color auto="1"/>
      </right>
      <top/>
      <bottom style="thick">
        <color auto="1"/>
      </bottom>
      <diagonal/>
    </border>
    <border>
      <left style="thin">
        <color auto="1"/>
      </left>
      <right style="thick">
        <color auto="1"/>
      </right>
      <top/>
      <bottom style="thick">
        <color auto="1"/>
      </bottom>
      <diagonal/>
    </border>
    <border>
      <left/>
      <right style="thin">
        <color auto="1"/>
      </right>
      <top style="thick">
        <color auto="1"/>
      </top>
      <bottom/>
      <diagonal/>
    </border>
    <border>
      <left/>
      <right style="thin">
        <color auto="1"/>
      </right>
      <top/>
      <bottom/>
      <diagonal/>
    </border>
    <border>
      <left/>
      <right style="thin">
        <color auto="1"/>
      </right>
      <top/>
      <bottom style="thick">
        <color auto="1"/>
      </bottom>
      <diagonal/>
    </border>
    <border>
      <left style="thick">
        <color auto="1"/>
      </left>
      <right/>
      <top style="thin">
        <color auto="1"/>
      </top>
      <bottom style="thick">
        <color auto="1"/>
      </bottom>
      <diagonal/>
    </border>
    <border>
      <left/>
      <right/>
      <top style="thin">
        <color auto="1"/>
      </top>
      <bottom style="thick">
        <color auto="1"/>
      </bottom>
      <diagonal/>
    </border>
    <border>
      <left/>
      <right style="thick">
        <color auto="1"/>
      </right>
      <top style="thin">
        <color auto="1"/>
      </top>
      <bottom style="thick">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auto="1"/>
      </left>
      <right/>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medium">
        <color auto="1"/>
      </right>
      <top style="medium">
        <color auto="1"/>
      </top>
      <bottom style="thin">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style="medium">
        <color auto="1"/>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s>
  <cellStyleXfs count="1">
    <xf numFmtId="0" fontId="0" fillId="0" borderId="0"/>
  </cellStyleXfs>
  <cellXfs count="341">
    <xf numFmtId="0" fontId="0" fillId="0" borderId="0" xfId="0"/>
    <xf numFmtId="0" fontId="1" fillId="0" borderId="0" xfId="0" applyFont="1"/>
    <xf numFmtId="0" fontId="0" fillId="2" borderId="2" xfId="0" applyFill="1" applyBorder="1"/>
    <xf numFmtId="0" fontId="0" fillId="2" borderId="3" xfId="0" applyFill="1" applyBorder="1"/>
    <xf numFmtId="0" fontId="0" fillId="2" borderId="5" xfId="0" applyFill="1" applyBorder="1"/>
    <xf numFmtId="0" fontId="0" fillId="2" borderId="6" xfId="0" applyFill="1" applyBorder="1"/>
    <xf numFmtId="0" fontId="0" fillId="2" borderId="8" xfId="0" applyFill="1" applyBorder="1"/>
    <xf numFmtId="0" fontId="0" fillId="3" borderId="3" xfId="0" applyFill="1" applyBorder="1"/>
    <xf numFmtId="0" fontId="0" fillId="3" borderId="4" xfId="0" applyFill="1" applyBorder="1"/>
    <xf numFmtId="0" fontId="0" fillId="3" borderId="6" xfId="0" applyFill="1" applyBorder="1"/>
    <xf numFmtId="0" fontId="0" fillId="3" borderId="9" xfId="0" applyFill="1" applyBorder="1"/>
    <xf numFmtId="0" fontId="0" fillId="2" borderId="2" xfId="0" applyFill="1" applyBorder="1" applyAlignment="1">
      <alignment horizontal="center"/>
    </xf>
    <xf numFmtId="0" fontId="0" fillId="2" borderId="3" xfId="0" applyFill="1" applyBorder="1" applyAlignment="1">
      <alignment horizontal="center"/>
    </xf>
    <xf numFmtId="0" fontId="0" fillId="3" borderId="3" xfId="0" applyFill="1" applyBorder="1" applyAlignment="1">
      <alignment horizontal="center"/>
    </xf>
    <xf numFmtId="0" fontId="0" fillId="3" borderId="4" xfId="0" applyFill="1" applyBorder="1" applyAlignment="1">
      <alignment horizontal="center"/>
    </xf>
    <xf numFmtId="0" fontId="0" fillId="2" borderId="5" xfId="0" applyFill="1" applyBorder="1" applyAlignment="1">
      <alignment horizontal="center"/>
    </xf>
    <xf numFmtId="0" fontId="0" fillId="2" borderId="6" xfId="0" applyFill="1" applyBorder="1" applyAlignment="1">
      <alignment horizontal="center"/>
    </xf>
    <xf numFmtId="0" fontId="0" fillId="3" borderId="6" xfId="0" applyFill="1" applyBorder="1" applyAlignment="1">
      <alignment horizontal="center"/>
    </xf>
    <xf numFmtId="0" fontId="0" fillId="3"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0" fillId="3" borderId="9" xfId="0" applyFill="1" applyBorder="1" applyAlignment="1">
      <alignment horizontal="center"/>
    </xf>
    <xf numFmtId="0" fontId="0" fillId="2" borderId="11" xfId="0" applyFill="1" applyBorder="1" applyAlignment="1">
      <alignment horizontal="center"/>
    </xf>
    <xf numFmtId="0" fontId="0" fillId="3" borderId="11" xfId="0" applyFill="1" applyBorder="1" applyAlignment="1">
      <alignment horizontal="center"/>
    </xf>
    <xf numFmtId="0" fontId="0" fillId="3" borderId="5" xfId="0" applyFill="1" applyBorder="1" applyAlignment="1">
      <alignment horizontal="center"/>
    </xf>
    <xf numFmtId="0" fontId="0" fillId="3" borderId="8" xfId="0" applyFill="1" applyBorder="1" applyAlignment="1">
      <alignment horizontal="center"/>
    </xf>
    <xf numFmtId="0" fontId="0" fillId="0" borderId="33" xfId="0" applyBorder="1"/>
    <xf numFmtId="0" fontId="0" fillId="3" borderId="23" xfId="0" applyFill="1" applyBorder="1"/>
    <xf numFmtId="0" fontId="0" fillId="3" borderId="11" xfId="0" applyFill="1" applyBorder="1"/>
    <xf numFmtId="0" fontId="0" fillId="3" borderId="12" xfId="0" applyFill="1" applyBorder="1"/>
    <xf numFmtId="0" fontId="0" fillId="3" borderId="5" xfId="0" applyFill="1" applyBorder="1"/>
    <xf numFmtId="0" fontId="0" fillId="3" borderId="8" xfId="0" applyFill="1" applyBorder="1"/>
    <xf numFmtId="0" fontId="0" fillId="2" borderId="4" xfId="0" applyFill="1" applyBorder="1"/>
    <xf numFmtId="0" fontId="0" fillId="2" borderId="7" xfId="0" applyFill="1" applyBorder="1"/>
    <xf numFmtId="0" fontId="0" fillId="4" borderId="2" xfId="0" applyFill="1" applyBorder="1"/>
    <xf numFmtId="0" fontId="0" fillId="4" borderId="3" xfId="0" applyFill="1" applyBorder="1"/>
    <xf numFmtId="0" fontId="0" fillId="4" borderId="4" xfId="0" applyFill="1" applyBorder="1"/>
    <xf numFmtId="0" fontId="0" fillId="4" borderId="40" xfId="0" applyFill="1" applyBorder="1"/>
    <xf numFmtId="0" fontId="0" fillId="4" borderId="9" xfId="0" applyFill="1" applyBorder="1"/>
    <xf numFmtId="0" fontId="0" fillId="4" borderId="10" xfId="0" applyFill="1" applyBorder="1"/>
    <xf numFmtId="0" fontId="0" fillId="4" borderId="24" xfId="0" applyFill="1" applyBorder="1"/>
    <xf numFmtId="0" fontId="0" fillId="4" borderId="26" xfId="0" applyFill="1" applyBorder="1" applyAlignment="1">
      <alignment horizontal="center"/>
    </xf>
    <xf numFmtId="0" fontId="0" fillId="4" borderId="39" xfId="0" applyFill="1" applyBorder="1" applyAlignment="1">
      <alignment horizontal="center"/>
    </xf>
    <xf numFmtId="0" fontId="0" fillId="4" borderId="28" xfId="0" applyFill="1" applyBorder="1" applyAlignment="1">
      <alignment horizontal="center"/>
    </xf>
    <xf numFmtId="0" fontId="0" fillId="4" borderId="24" xfId="0" applyFill="1" applyBorder="1" applyAlignment="1">
      <alignment horizontal="center"/>
    </xf>
    <xf numFmtId="0" fontId="0" fillId="4" borderId="0" xfId="0" applyFill="1" applyAlignment="1">
      <alignment horizontal="center"/>
    </xf>
    <xf numFmtId="0" fontId="0" fillId="4" borderId="25" xfId="0" applyFill="1" applyBorder="1"/>
    <xf numFmtId="0" fontId="0" fillId="4" borderId="25" xfId="0" applyFill="1" applyBorder="1" applyAlignment="1">
      <alignment horizontal="center"/>
    </xf>
    <xf numFmtId="0" fontId="0" fillId="4" borderId="11" xfId="0" applyFill="1" applyBorder="1"/>
    <xf numFmtId="0" fontId="0" fillId="4" borderId="5" xfId="0" applyFill="1" applyBorder="1"/>
    <xf numFmtId="0" fontId="0" fillId="4" borderId="8" xfId="0" applyFill="1" applyBorder="1"/>
    <xf numFmtId="0" fontId="0" fillId="5" borderId="1" xfId="0" applyFill="1" applyBorder="1" applyAlignment="1">
      <alignment horizontal="center"/>
    </xf>
    <xf numFmtId="0" fontId="0" fillId="5" borderId="6" xfId="0" applyFill="1" applyBorder="1" applyAlignment="1">
      <alignment horizontal="center"/>
    </xf>
    <xf numFmtId="0" fontId="0" fillId="5" borderId="44" xfId="0" applyFill="1" applyBorder="1" applyAlignment="1">
      <alignment horizontal="center"/>
    </xf>
    <xf numFmtId="0" fontId="0" fillId="5" borderId="45" xfId="0" applyFill="1" applyBorder="1" applyAlignment="1">
      <alignment horizontal="center"/>
    </xf>
    <xf numFmtId="0" fontId="0" fillId="5" borderId="46" xfId="0" applyFill="1" applyBorder="1" applyAlignment="1">
      <alignment horizontal="center"/>
    </xf>
    <xf numFmtId="0" fontId="3" fillId="0" borderId="0" xfId="0" applyFont="1" applyAlignment="1">
      <alignment horizontal="left"/>
    </xf>
    <xf numFmtId="0" fontId="0" fillId="2" borderId="34" xfId="0" applyFill="1" applyBorder="1" applyAlignment="1">
      <alignment horizontal="center"/>
    </xf>
    <xf numFmtId="0" fontId="0" fillId="2" borderId="35" xfId="0" applyFill="1" applyBorder="1" applyAlignment="1">
      <alignment horizontal="center"/>
    </xf>
    <xf numFmtId="0" fontId="0" fillId="2" borderId="36" xfId="0" applyFill="1" applyBorder="1" applyAlignment="1">
      <alignment horizontal="center"/>
    </xf>
    <xf numFmtId="0" fontId="0" fillId="4" borderId="34" xfId="0" applyFill="1" applyBorder="1" applyAlignment="1">
      <alignment horizontal="center"/>
    </xf>
    <xf numFmtId="0" fontId="0" fillId="4" borderId="35" xfId="0" applyFill="1" applyBorder="1" applyAlignment="1">
      <alignment horizontal="center"/>
    </xf>
    <xf numFmtId="0" fontId="0" fillId="4" borderId="36" xfId="0" applyFill="1" applyBorder="1" applyAlignment="1">
      <alignment horizontal="center"/>
    </xf>
    <xf numFmtId="0" fontId="0" fillId="4" borderId="11" xfId="0" applyFill="1" applyBorder="1" applyAlignment="1">
      <alignment horizontal="center"/>
    </xf>
    <xf numFmtId="0" fontId="0" fillId="4" borderId="5" xfId="0" applyFill="1" applyBorder="1" applyAlignment="1">
      <alignment horizontal="center"/>
    </xf>
    <xf numFmtId="0" fontId="0" fillId="4" borderId="8" xfId="0" applyFill="1" applyBorder="1" applyAlignment="1">
      <alignment horizontal="center"/>
    </xf>
    <xf numFmtId="0" fontId="0" fillId="3" borderId="34" xfId="0" applyFill="1" applyBorder="1" applyAlignment="1">
      <alignment horizontal="center"/>
    </xf>
    <xf numFmtId="0" fontId="0" fillId="3" borderId="35" xfId="0" applyFill="1" applyBorder="1" applyAlignment="1">
      <alignment horizontal="center"/>
    </xf>
    <xf numFmtId="0" fontId="0" fillId="3" borderId="36" xfId="0" applyFill="1" applyBorder="1" applyAlignment="1">
      <alignment horizontal="center"/>
    </xf>
    <xf numFmtId="0" fontId="3" fillId="0" borderId="0" xfId="0" applyFont="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0" borderId="31" xfId="0" applyBorder="1"/>
    <xf numFmtId="0" fontId="0" fillId="3" borderId="48" xfId="0" applyFill="1" applyBorder="1" applyAlignment="1">
      <alignment horizontal="center"/>
    </xf>
    <xf numFmtId="0" fontId="0" fillId="3" borderId="49" xfId="0" applyFill="1" applyBorder="1" applyAlignment="1">
      <alignment horizontal="center"/>
    </xf>
    <xf numFmtId="0" fontId="0" fillId="3" borderId="50" xfId="0" applyFill="1" applyBorder="1" applyAlignment="1">
      <alignment horizontal="center"/>
    </xf>
    <xf numFmtId="0" fontId="0" fillId="3" borderId="51" xfId="0" applyFill="1" applyBorder="1" applyAlignment="1">
      <alignment horizontal="center"/>
    </xf>
    <xf numFmtId="0" fontId="0" fillId="3" borderId="52" xfId="0" applyFill="1" applyBorder="1" applyAlignment="1">
      <alignment horizontal="center"/>
    </xf>
    <xf numFmtId="0" fontId="0" fillId="3" borderId="53" xfId="0" applyFill="1" applyBorder="1" applyAlignment="1">
      <alignment horizontal="center"/>
    </xf>
    <xf numFmtId="0" fontId="0" fillId="3" borderId="54" xfId="0" applyFill="1" applyBorder="1" applyAlignment="1">
      <alignment horizontal="center"/>
    </xf>
    <xf numFmtId="0" fontId="0" fillId="3" borderId="55" xfId="0" applyFill="1" applyBorder="1" applyAlignment="1">
      <alignment horizontal="center"/>
    </xf>
    <xf numFmtId="0" fontId="0" fillId="3" borderId="56" xfId="0" applyFill="1" applyBorder="1" applyAlignment="1">
      <alignment horizontal="center"/>
    </xf>
    <xf numFmtId="0" fontId="0" fillId="3" borderId="47" xfId="0" applyFill="1" applyBorder="1" applyAlignment="1">
      <alignment horizontal="right"/>
    </xf>
    <xf numFmtId="0" fontId="0" fillId="3" borderId="45" xfId="0" applyFill="1" applyBorder="1"/>
    <xf numFmtId="0" fontId="0" fillId="3" borderId="46" xfId="0" applyFill="1" applyBorder="1"/>
    <xf numFmtId="0" fontId="0" fillId="2" borderId="48" xfId="0" applyFill="1" applyBorder="1" applyAlignment="1">
      <alignment horizontal="center"/>
    </xf>
    <xf numFmtId="0" fontId="0" fillId="2" borderId="49" xfId="0" applyFill="1" applyBorder="1" applyAlignment="1">
      <alignment horizontal="center"/>
    </xf>
    <xf numFmtId="0" fontId="0" fillId="2" borderId="50" xfId="0" applyFill="1" applyBorder="1" applyAlignment="1">
      <alignment horizontal="center"/>
    </xf>
    <xf numFmtId="0" fontId="0" fillId="2" borderId="51" xfId="0" applyFill="1" applyBorder="1" applyAlignment="1">
      <alignment horizontal="center"/>
    </xf>
    <xf numFmtId="0" fontId="0" fillId="2" borderId="52" xfId="0" applyFill="1" applyBorder="1" applyAlignment="1">
      <alignment horizontal="center"/>
    </xf>
    <xf numFmtId="0" fontId="0" fillId="2" borderId="53" xfId="0" applyFill="1" applyBorder="1" applyAlignment="1">
      <alignment horizontal="center"/>
    </xf>
    <xf numFmtId="0" fontId="0" fillId="2" borderId="54" xfId="0" applyFill="1" applyBorder="1" applyAlignment="1">
      <alignment horizontal="center"/>
    </xf>
    <xf numFmtId="0" fontId="0" fillId="2" borderId="55" xfId="0" applyFill="1" applyBorder="1" applyAlignment="1">
      <alignment horizontal="center"/>
    </xf>
    <xf numFmtId="0" fontId="0" fillId="2" borderId="56" xfId="0" applyFill="1" applyBorder="1" applyAlignment="1">
      <alignment horizontal="center"/>
    </xf>
    <xf numFmtId="0" fontId="0" fillId="2" borderId="11" xfId="0" applyFill="1" applyBorder="1"/>
    <xf numFmtId="0" fontId="0" fillId="2" borderId="24" xfId="0" applyFill="1" applyBorder="1" applyAlignment="1">
      <alignment horizontal="center"/>
    </xf>
    <xf numFmtId="0" fontId="0" fillId="2" borderId="25" xfId="0" applyFill="1" applyBorder="1" applyAlignment="1">
      <alignment horizontal="center"/>
    </xf>
    <xf numFmtId="0" fontId="0" fillId="2" borderId="47" xfId="0" applyFill="1" applyBorder="1" applyAlignment="1">
      <alignment horizontal="right"/>
    </xf>
    <xf numFmtId="0" fontId="0" fillId="2" borderId="45" xfId="0" applyFill="1" applyBorder="1"/>
    <xf numFmtId="0" fontId="0" fillId="2" borderId="46" xfId="0" applyFill="1" applyBorder="1"/>
    <xf numFmtId="0" fontId="0" fillId="4" borderId="48" xfId="0" applyFill="1" applyBorder="1" applyAlignment="1">
      <alignment horizontal="center"/>
    </xf>
    <xf numFmtId="0" fontId="0" fillId="4" borderId="57" xfId="0" applyFill="1" applyBorder="1" applyAlignment="1">
      <alignment horizontal="center"/>
    </xf>
    <xf numFmtId="0" fontId="0" fillId="4" borderId="49" xfId="0" applyFill="1" applyBorder="1" applyAlignment="1">
      <alignment horizontal="center"/>
    </xf>
    <xf numFmtId="0" fontId="0" fillId="4" borderId="50" xfId="0" applyFill="1" applyBorder="1" applyAlignment="1">
      <alignment horizontal="center"/>
    </xf>
    <xf numFmtId="0" fontId="0" fillId="4" borderId="51" xfId="0" applyFill="1" applyBorder="1" applyAlignment="1">
      <alignment horizontal="center"/>
    </xf>
    <xf numFmtId="0" fontId="0" fillId="4" borderId="58" xfId="0" applyFill="1" applyBorder="1" applyAlignment="1">
      <alignment horizontal="center"/>
    </xf>
    <xf numFmtId="0" fontId="0" fillId="4" borderId="52" xfId="0" applyFill="1" applyBorder="1" applyAlignment="1">
      <alignment horizontal="center"/>
    </xf>
    <xf numFmtId="0" fontId="0" fillId="4" borderId="53" xfId="0" applyFill="1" applyBorder="1" applyAlignment="1">
      <alignment horizontal="center"/>
    </xf>
    <xf numFmtId="0" fontId="0" fillId="4" borderId="54" xfId="0" applyFill="1" applyBorder="1" applyAlignment="1">
      <alignment horizontal="center"/>
    </xf>
    <xf numFmtId="0" fontId="0" fillId="4" borderId="59" xfId="0" applyFill="1" applyBorder="1" applyAlignment="1">
      <alignment horizontal="center"/>
    </xf>
    <xf numFmtId="0" fontId="0" fillId="4" borderId="55" xfId="0" applyFill="1" applyBorder="1" applyAlignment="1">
      <alignment horizontal="center"/>
    </xf>
    <xf numFmtId="0" fontId="0" fillId="4" borderId="56" xfId="0" applyFill="1" applyBorder="1" applyAlignment="1">
      <alignment horizontal="center"/>
    </xf>
    <xf numFmtId="0" fontId="0" fillId="4" borderId="47" xfId="0" applyFill="1" applyBorder="1" applyAlignment="1">
      <alignment horizontal="right"/>
    </xf>
    <xf numFmtId="0" fontId="0" fillId="4" borderId="45" xfId="0" applyFill="1" applyBorder="1"/>
    <xf numFmtId="0" fontId="0" fillId="4" borderId="46" xfId="0" applyFill="1" applyBorder="1"/>
    <xf numFmtId="0" fontId="0" fillId="5" borderId="48" xfId="0" applyFill="1" applyBorder="1" applyAlignment="1">
      <alignment horizontal="center"/>
    </xf>
    <xf numFmtId="0" fontId="0" fillId="5" borderId="49" xfId="0" applyFill="1" applyBorder="1" applyAlignment="1">
      <alignment horizontal="center"/>
    </xf>
    <xf numFmtId="0" fontId="0" fillId="5" borderId="50" xfId="0" applyFill="1" applyBorder="1" applyAlignment="1">
      <alignment horizontal="center"/>
    </xf>
    <xf numFmtId="0" fontId="0" fillId="5" borderId="51" xfId="0" applyFill="1" applyBorder="1" applyAlignment="1">
      <alignment horizontal="center"/>
    </xf>
    <xf numFmtId="0" fontId="0" fillId="5" borderId="52" xfId="0" applyFill="1" applyBorder="1" applyAlignment="1">
      <alignment horizontal="center"/>
    </xf>
    <xf numFmtId="0" fontId="0" fillId="5" borderId="53" xfId="0" applyFill="1" applyBorder="1" applyAlignment="1">
      <alignment horizontal="center"/>
    </xf>
    <xf numFmtId="0" fontId="0" fillId="5" borderId="54" xfId="0" applyFill="1" applyBorder="1" applyAlignment="1">
      <alignment horizontal="center"/>
    </xf>
    <xf numFmtId="0" fontId="0" fillId="5" borderId="55" xfId="0" applyFill="1" applyBorder="1" applyAlignment="1">
      <alignment horizontal="center"/>
    </xf>
    <xf numFmtId="0" fontId="0" fillId="5" borderId="56" xfId="0" applyFill="1" applyBorder="1" applyAlignment="1">
      <alignment horizontal="center"/>
    </xf>
    <xf numFmtId="0" fontId="0" fillId="5" borderId="2" xfId="0" applyFill="1" applyBorder="1"/>
    <xf numFmtId="0" fontId="0" fillId="5" borderId="24" xfId="0" applyFill="1" applyBorder="1" applyAlignment="1">
      <alignment horizontal="center"/>
    </xf>
    <xf numFmtId="0" fontId="0" fillId="5" borderId="25" xfId="0" applyFill="1" applyBorder="1" applyAlignment="1">
      <alignment horizontal="center"/>
    </xf>
    <xf numFmtId="0" fontId="0" fillId="5" borderId="47" xfId="0" applyFill="1" applyBorder="1" applyAlignment="1">
      <alignment horizontal="right"/>
    </xf>
    <xf numFmtId="0" fontId="0" fillId="5" borderId="45" xfId="0" applyFill="1" applyBorder="1"/>
    <xf numFmtId="0" fontId="0" fillId="5" borderId="46" xfId="0" applyFill="1" applyBorder="1"/>
    <xf numFmtId="0" fontId="0" fillId="0" borderId="65" xfId="0" applyBorder="1"/>
    <xf numFmtId="0" fontId="0" fillId="0" borderId="70" xfId="0" applyBorder="1"/>
    <xf numFmtId="0" fontId="0" fillId="4" borderId="64" xfId="0" applyFill="1" applyBorder="1"/>
    <xf numFmtId="0" fontId="0" fillId="4" borderId="65" xfId="0" applyFill="1" applyBorder="1"/>
    <xf numFmtId="0" fontId="0" fillId="4" borderId="66" xfId="0" applyFill="1" applyBorder="1"/>
    <xf numFmtId="0" fontId="0" fillId="4" borderId="67" xfId="0" applyFill="1" applyBorder="1"/>
    <xf numFmtId="0" fontId="0" fillId="4" borderId="0" xfId="0" applyFill="1"/>
    <xf numFmtId="0" fontId="0" fillId="4" borderId="68" xfId="0" applyFill="1" applyBorder="1"/>
    <xf numFmtId="0" fontId="0" fillId="4" borderId="69" xfId="0" applyFill="1" applyBorder="1"/>
    <xf numFmtId="0" fontId="0" fillId="4" borderId="70" xfId="0" applyFill="1" applyBorder="1"/>
    <xf numFmtId="0" fontId="0" fillId="4" borderId="71" xfId="0" applyFill="1" applyBorder="1"/>
    <xf numFmtId="0" fontId="0" fillId="5" borderId="67" xfId="0" applyFill="1" applyBorder="1" applyAlignment="1">
      <alignment horizontal="center"/>
    </xf>
    <xf numFmtId="0" fontId="0" fillId="5" borderId="0" xfId="0" applyFill="1" applyAlignment="1">
      <alignment horizontal="center"/>
    </xf>
    <xf numFmtId="0" fontId="0" fillId="5" borderId="68" xfId="0" applyFill="1" applyBorder="1" applyAlignment="1">
      <alignment horizontal="center"/>
    </xf>
    <xf numFmtId="0" fontId="0" fillId="5" borderId="69" xfId="0" applyFill="1" applyBorder="1" applyAlignment="1">
      <alignment horizontal="center"/>
    </xf>
    <xf numFmtId="0" fontId="0" fillId="5" borderId="70" xfId="0" applyFill="1" applyBorder="1" applyAlignment="1">
      <alignment horizontal="center"/>
    </xf>
    <xf numFmtId="0" fontId="0" fillId="5" borderId="71" xfId="0" applyFill="1" applyBorder="1" applyAlignment="1">
      <alignment horizontal="center"/>
    </xf>
    <xf numFmtId="0" fontId="0" fillId="5" borderId="75" xfId="0" applyFill="1" applyBorder="1" applyAlignment="1">
      <alignment horizontal="center"/>
    </xf>
    <xf numFmtId="0" fontId="0" fillId="5" borderId="76" xfId="0" applyFill="1" applyBorder="1" applyAlignment="1">
      <alignment horizontal="center"/>
    </xf>
    <xf numFmtId="0" fontId="0" fillId="5" borderId="77" xfId="0" applyFill="1" applyBorder="1" applyAlignment="1">
      <alignment horizontal="center"/>
    </xf>
    <xf numFmtId="0" fontId="0" fillId="5" borderId="78" xfId="0" applyFill="1" applyBorder="1" applyAlignment="1">
      <alignment horizontal="center"/>
    </xf>
    <xf numFmtId="0" fontId="0" fillId="5" borderId="80" xfId="0" applyFill="1" applyBorder="1" applyAlignment="1">
      <alignment horizontal="center"/>
    </xf>
    <xf numFmtId="0" fontId="0" fillId="5" borderId="81" xfId="0" applyFill="1" applyBorder="1" applyAlignment="1">
      <alignment horizontal="center"/>
    </xf>
    <xf numFmtId="0" fontId="0" fillId="5" borderId="82" xfId="0" applyFill="1" applyBorder="1" applyAlignment="1">
      <alignment horizontal="center"/>
    </xf>
    <xf numFmtId="0" fontId="0" fillId="0" borderId="83" xfId="0" applyBorder="1"/>
    <xf numFmtId="0" fontId="0" fillId="4" borderId="78" xfId="0" applyFill="1" applyBorder="1" applyAlignment="1">
      <alignment horizontal="center"/>
    </xf>
    <xf numFmtId="0" fontId="0" fillId="4" borderId="80" xfId="0" applyFill="1" applyBorder="1" applyAlignment="1">
      <alignment horizontal="center"/>
    </xf>
    <xf numFmtId="0" fontId="1" fillId="4" borderId="75" xfId="0" applyFont="1" applyFill="1" applyBorder="1"/>
    <xf numFmtId="0" fontId="0" fillId="5" borderId="63" xfId="0" applyFill="1" applyBorder="1"/>
    <xf numFmtId="0" fontId="0" fillId="4" borderId="94" xfId="0" applyFill="1" applyBorder="1" applyAlignment="1">
      <alignment horizontal="center"/>
    </xf>
    <xf numFmtId="0" fontId="0" fillId="4" borderId="93" xfId="0" applyFill="1" applyBorder="1" applyAlignment="1">
      <alignment horizontal="center"/>
    </xf>
    <xf numFmtId="0" fontId="0" fillId="5" borderId="93" xfId="0" applyFill="1" applyBorder="1"/>
    <xf numFmtId="0" fontId="0" fillId="5" borderId="94" xfId="0" applyFill="1" applyBorder="1"/>
    <xf numFmtId="0" fontId="0" fillId="5" borderId="95" xfId="0" applyFill="1" applyBorder="1"/>
    <xf numFmtId="0" fontId="0" fillId="2" borderId="75" xfId="0" applyFill="1" applyBorder="1" applyAlignment="1">
      <alignment horizontal="center"/>
    </xf>
    <xf numFmtId="0" fontId="0" fillId="2" borderId="76" xfId="0" applyFill="1" applyBorder="1" applyAlignment="1">
      <alignment horizontal="center"/>
    </xf>
    <xf numFmtId="0" fontId="0" fillId="2" borderId="77" xfId="0" applyFill="1" applyBorder="1" applyAlignment="1">
      <alignment horizontal="center"/>
    </xf>
    <xf numFmtId="0" fontId="0" fillId="2" borderId="80" xfId="0" applyFill="1" applyBorder="1" applyAlignment="1">
      <alignment horizontal="center"/>
    </xf>
    <xf numFmtId="0" fontId="0" fillId="2" borderId="81" xfId="0" applyFill="1" applyBorder="1" applyAlignment="1">
      <alignment horizontal="center"/>
    </xf>
    <xf numFmtId="0" fontId="0" fillId="2" borderId="82" xfId="0" applyFill="1" applyBorder="1" applyAlignment="1">
      <alignment horizontal="center"/>
    </xf>
    <xf numFmtId="0" fontId="0" fillId="2" borderId="78" xfId="0" applyFill="1" applyBorder="1" applyAlignment="1">
      <alignment horizontal="center"/>
    </xf>
    <xf numFmtId="0" fontId="0" fillId="3" borderId="75" xfId="0" applyFill="1" applyBorder="1" applyAlignment="1">
      <alignment horizontal="center"/>
    </xf>
    <xf numFmtId="0" fontId="0" fillId="3" borderId="76" xfId="0" applyFill="1" applyBorder="1" applyAlignment="1">
      <alignment horizontal="center"/>
    </xf>
    <xf numFmtId="0" fontId="0" fillId="3" borderId="77" xfId="0" applyFill="1" applyBorder="1" applyAlignment="1">
      <alignment horizontal="center"/>
    </xf>
    <xf numFmtId="0" fontId="0" fillId="3" borderId="80" xfId="0" applyFill="1" applyBorder="1" applyAlignment="1">
      <alignment horizontal="center"/>
    </xf>
    <xf numFmtId="0" fontId="0" fillId="3" borderId="81" xfId="0" applyFill="1" applyBorder="1" applyAlignment="1">
      <alignment horizontal="center"/>
    </xf>
    <xf numFmtId="0" fontId="0" fillId="3" borderId="82" xfId="0" applyFill="1" applyBorder="1" applyAlignment="1">
      <alignment horizontal="center"/>
    </xf>
    <xf numFmtId="0" fontId="0" fillId="3" borderId="78" xfId="0" applyFill="1" applyBorder="1" applyAlignment="1">
      <alignment horizontal="center"/>
    </xf>
    <xf numFmtId="0" fontId="0" fillId="4" borderId="75" xfId="0" applyFill="1" applyBorder="1" applyAlignment="1">
      <alignment horizontal="center"/>
    </xf>
    <xf numFmtId="0" fontId="0" fillId="4" borderId="76" xfId="0" applyFill="1" applyBorder="1" applyAlignment="1">
      <alignment horizontal="center"/>
    </xf>
    <xf numFmtId="0" fontId="0" fillId="4" borderId="77" xfId="0" applyFill="1" applyBorder="1" applyAlignment="1">
      <alignment horizontal="center"/>
    </xf>
    <xf numFmtId="0" fontId="0" fillId="4" borderId="81" xfId="0" applyFill="1" applyBorder="1" applyAlignment="1">
      <alignment horizontal="center"/>
    </xf>
    <xf numFmtId="0" fontId="0" fillId="4" borderId="82" xfId="0" applyFill="1" applyBorder="1" applyAlignment="1">
      <alignment horizontal="center"/>
    </xf>
    <xf numFmtId="0" fontId="0" fillId="2" borderId="17" xfId="0" applyFill="1" applyBorder="1"/>
    <xf numFmtId="0" fontId="0" fillId="3" borderId="17" xfId="0" applyFill="1" applyBorder="1"/>
    <xf numFmtId="0" fontId="0" fillId="2" borderId="18" xfId="0" applyFill="1" applyBorder="1"/>
    <xf numFmtId="0" fontId="0" fillId="3" borderId="18" xfId="0" applyFill="1" applyBorder="1"/>
    <xf numFmtId="0" fontId="0" fillId="2" borderId="19" xfId="0" applyFill="1" applyBorder="1"/>
    <xf numFmtId="0" fontId="0" fillId="3" borderId="19" xfId="0" applyFill="1" applyBorder="1"/>
    <xf numFmtId="0" fontId="0" fillId="2" borderId="14" xfId="0" applyFill="1" applyBorder="1" applyAlignment="1">
      <alignment horizontal="center"/>
    </xf>
    <xf numFmtId="0" fontId="0" fillId="2" borderId="15" xfId="0" applyFill="1" applyBorder="1" applyAlignment="1">
      <alignment horizontal="center"/>
    </xf>
    <xf numFmtId="0" fontId="0" fillId="2" borderId="16" xfId="0" applyFill="1" applyBorder="1" applyAlignment="1">
      <alignment horizontal="center"/>
    </xf>
    <xf numFmtId="0" fontId="0" fillId="3" borderId="14" xfId="0" applyFill="1" applyBorder="1" applyAlignment="1">
      <alignment horizontal="center"/>
    </xf>
    <xf numFmtId="0" fontId="0" fillId="3" borderId="15" xfId="0" applyFill="1" applyBorder="1" applyAlignment="1">
      <alignment horizontal="center"/>
    </xf>
    <xf numFmtId="0" fontId="0" fillId="3" borderId="16" xfId="0" applyFill="1" applyBorder="1" applyAlignment="1">
      <alignment horizontal="center"/>
    </xf>
    <xf numFmtId="0" fontId="0" fillId="2" borderId="12" xfId="0" applyFill="1" applyBorder="1" applyAlignment="1">
      <alignment horizontal="center"/>
    </xf>
    <xf numFmtId="0" fontId="0" fillId="2" borderId="13" xfId="0" applyFill="1" applyBorder="1" applyAlignment="1">
      <alignment horizontal="center"/>
    </xf>
    <xf numFmtId="0" fontId="0" fillId="3" borderId="12" xfId="0" applyFill="1" applyBorder="1" applyAlignment="1">
      <alignment horizontal="center"/>
    </xf>
    <xf numFmtId="0" fontId="0" fillId="3" borderId="13" xfId="0" applyFill="1" applyBorder="1" applyAlignment="1">
      <alignment horizontal="center"/>
    </xf>
    <xf numFmtId="0" fontId="0" fillId="8" borderId="64" xfId="0" applyFill="1" applyBorder="1" applyProtection="1">
      <protection locked="0"/>
    </xf>
    <xf numFmtId="0" fontId="0" fillId="8" borderId="65" xfId="0" applyFill="1" applyBorder="1" applyProtection="1">
      <protection locked="0"/>
    </xf>
    <xf numFmtId="0" fontId="0" fillId="8" borderId="66" xfId="0" applyFill="1" applyBorder="1" applyProtection="1">
      <protection locked="0"/>
    </xf>
    <xf numFmtId="0" fontId="0" fillId="8" borderId="67" xfId="0" applyFill="1" applyBorder="1" applyProtection="1">
      <protection locked="0"/>
    </xf>
    <xf numFmtId="0" fontId="0" fillId="8" borderId="0" xfId="0" applyFill="1" applyProtection="1">
      <protection locked="0"/>
    </xf>
    <xf numFmtId="0" fontId="0" fillId="8" borderId="68" xfId="0" applyFill="1" applyBorder="1" applyProtection="1">
      <protection locked="0"/>
    </xf>
    <xf numFmtId="0" fontId="0" fillId="8" borderId="69" xfId="0" applyFill="1" applyBorder="1" applyProtection="1">
      <protection locked="0"/>
    </xf>
    <xf numFmtId="0" fontId="0" fillId="8" borderId="70" xfId="0" applyFill="1" applyBorder="1" applyProtection="1">
      <protection locked="0"/>
    </xf>
    <xf numFmtId="0" fontId="0" fillId="8" borderId="71" xfId="0" applyFill="1" applyBorder="1" applyProtection="1">
      <protection locked="0"/>
    </xf>
    <xf numFmtId="0" fontId="0" fillId="0" borderId="6" xfId="0" applyBorder="1" applyAlignment="1" applyProtection="1">
      <alignment horizontal="center"/>
      <protection locked="0"/>
    </xf>
    <xf numFmtId="0" fontId="0" fillId="0" borderId="79" xfId="0" applyBorder="1" applyAlignment="1" applyProtection="1">
      <alignment horizontal="center"/>
      <protection locked="0"/>
    </xf>
    <xf numFmtId="0" fontId="0" fillId="0" borderId="81" xfId="0" applyBorder="1" applyAlignment="1" applyProtection="1">
      <alignment horizontal="center"/>
      <protection locked="0"/>
    </xf>
    <xf numFmtId="0" fontId="0" fillId="0" borderId="82" xfId="0" applyBorder="1" applyAlignment="1" applyProtection="1">
      <alignment horizontal="center"/>
      <protection locked="0"/>
    </xf>
    <xf numFmtId="0" fontId="0" fillId="0" borderId="6" xfId="0" applyBorder="1" applyProtection="1">
      <protection locked="0"/>
    </xf>
    <xf numFmtId="0" fontId="0" fillId="0" borderId="7" xfId="0" applyBorder="1" applyProtection="1">
      <protection locked="0"/>
    </xf>
    <xf numFmtId="0" fontId="0" fillId="0" borderId="9" xfId="0" applyBorder="1" applyProtection="1">
      <protection locked="0"/>
    </xf>
    <xf numFmtId="0" fontId="0" fillId="0" borderId="10" xfId="0" applyBorder="1" applyProtection="1">
      <protection locked="0"/>
    </xf>
    <xf numFmtId="0" fontId="0" fillId="0" borderId="9" xfId="0" applyBorder="1" applyAlignment="1" applyProtection="1">
      <alignment horizontal="center"/>
      <protection locked="0"/>
    </xf>
    <xf numFmtId="0" fontId="0" fillId="0" borderId="7" xfId="0" applyBorder="1" applyAlignment="1" applyProtection="1">
      <alignment horizontal="center"/>
      <protection locked="0"/>
    </xf>
    <xf numFmtId="0" fontId="0" fillId="0" borderId="10" xfId="0" applyBorder="1" applyAlignment="1" applyProtection="1">
      <alignment horizontal="center"/>
      <protection locked="0"/>
    </xf>
    <xf numFmtId="0" fontId="0" fillId="0" borderId="12" xfId="0" applyBorder="1" applyProtection="1">
      <protection locked="0"/>
    </xf>
    <xf numFmtId="0" fontId="0" fillId="0" borderId="13" xfId="0" applyBorder="1" applyProtection="1">
      <protection locked="0"/>
    </xf>
    <xf numFmtId="0" fontId="0" fillId="8" borderId="41" xfId="0" applyFill="1" applyBorder="1" applyAlignment="1" applyProtection="1">
      <alignment horizontal="center"/>
      <protection locked="0"/>
    </xf>
    <xf numFmtId="0" fontId="0" fillId="8" borderId="12" xfId="0" applyFill="1" applyBorder="1" applyAlignment="1" applyProtection="1">
      <alignment horizontal="center"/>
      <protection locked="0"/>
    </xf>
    <xf numFmtId="0" fontId="0" fillId="8" borderId="13" xfId="0" applyFill="1" applyBorder="1" applyAlignment="1" applyProtection="1">
      <alignment horizontal="center"/>
      <protection locked="0"/>
    </xf>
    <xf numFmtId="0" fontId="0" fillId="8" borderId="42" xfId="0" applyFill="1" applyBorder="1" applyAlignment="1" applyProtection="1">
      <alignment horizontal="center"/>
      <protection locked="0"/>
    </xf>
    <xf numFmtId="0" fontId="0" fillId="8" borderId="6" xfId="0" applyFill="1" applyBorder="1" applyAlignment="1" applyProtection="1">
      <alignment horizontal="center"/>
      <protection locked="0"/>
    </xf>
    <xf numFmtId="0" fontId="0" fillId="8" borderId="43" xfId="0" applyFill="1" applyBorder="1" applyAlignment="1" applyProtection="1">
      <alignment horizontal="center"/>
      <protection locked="0"/>
    </xf>
    <xf numFmtId="0" fontId="0" fillId="8" borderId="9" xfId="0" applyFill="1" applyBorder="1" applyAlignment="1" applyProtection="1">
      <alignment horizontal="center"/>
      <protection locked="0"/>
    </xf>
    <xf numFmtId="0" fontId="0" fillId="8" borderId="93" xfId="0" applyFill="1" applyBorder="1" applyProtection="1">
      <protection locked="0"/>
    </xf>
    <xf numFmtId="0" fontId="0" fillId="8" borderId="94" xfId="0" applyFill="1" applyBorder="1" applyProtection="1">
      <protection locked="0"/>
    </xf>
    <xf numFmtId="0" fontId="0" fillId="8" borderId="95" xfId="0" applyFill="1" applyBorder="1" applyProtection="1">
      <protection locked="0"/>
    </xf>
    <xf numFmtId="0" fontId="0" fillId="0" borderId="12" xfId="0" applyBorder="1" applyAlignment="1" applyProtection="1">
      <alignment horizontal="center"/>
      <protection locked="0"/>
    </xf>
    <xf numFmtId="0" fontId="0" fillId="0" borderId="13" xfId="0" applyBorder="1" applyAlignment="1" applyProtection="1">
      <alignment horizontal="center"/>
      <protection locked="0"/>
    </xf>
    <xf numFmtId="0" fontId="0" fillId="0" borderId="47" xfId="0" applyBorder="1" applyAlignment="1" applyProtection="1">
      <alignment horizontal="center"/>
      <protection locked="0"/>
    </xf>
    <xf numFmtId="0" fontId="0" fillId="0" borderId="45" xfId="0" applyBorder="1" applyAlignment="1" applyProtection="1">
      <alignment horizontal="center"/>
      <protection locked="0"/>
    </xf>
    <xf numFmtId="0" fontId="0" fillId="0" borderId="46" xfId="0" applyBorder="1" applyAlignment="1" applyProtection="1">
      <alignment horizontal="center"/>
      <protection locked="0"/>
    </xf>
    <xf numFmtId="0" fontId="0" fillId="0" borderId="45" xfId="0" applyBorder="1" applyProtection="1">
      <protection locked="0"/>
    </xf>
    <xf numFmtId="0" fontId="0" fillId="0" borderId="46" xfId="0" applyBorder="1" applyProtection="1">
      <protection locked="0"/>
    </xf>
    <xf numFmtId="0" fontId="0" fillId="0" borderId="6" xfId="0" applyBorder="1" applyAlignment="1">
      <alignment horizontal="center"/>
    </xf>
    <xf numFmtId="0" fontId="0" fillId="0" borderId="9" xfId="0" applyBorder="1" applyAlignment="1">
      <alignment horizontal="center"/>
    </xf>
    <xf numFmtId="0" fontId="0" fillId="6" borderId="10" xfId="0" applyFill="1" applyBorder="1" applyAlignment="1">
      <alignment horizontal="center"/>
    </xf>
    <xf numFmtId="0" fontId="0" fillId="0" borderId="47" xfId="0" applyBorder="1" applyAlignment="1">
      <alignment horizontal="center"/>
    </xf>
    <xf numFmtId="0" fontId="0" fillId="7" borderId="6" xfId="0" applyFill="1" applyBorder="1" applyAlignment="1">
      <alignment horizontal="center"/>
    </xf>
    <xf numFmtId="0" fontId="0" fillId="7" borderId="9" xfId="0" applyFill="1" applyBorder="1" applyAlignment="1">
      <alignment horizontal="center"/>
    </xf>
    <xf numFmtId="0" fontId="0" fillId="0" borderId="0" xfId="0" applyProtection="1">
      <protection locked="0"/>
    </xf>
    <xf numFmtId="0" fontId="0" fillId="0" borderId="3" xfId="0" applyBorder="1" applyAlignment="1" applyProtection="1">
      <alignment horizontal="center"/>
      <protection locked="0"/>
    </xf>
    <xf numFmtId="0" fontId="0" fillId="0" borderId="4" xfId="0" applyBorder="1" applyAlignment="1" applyProtection="1">
      <alignment horizontal="center"/>
      <protection locked="0"/>
    </xf>
    <xf numFmtId="0" fontId="0" fillId="0" borderId="12" xfId="0" applyBorder="1" applyAlignment="1">
      <alignment horizontal="center"/>
    </xf>
    <xf numFmtId="0" fontId="0" fillId="0" borderId="76" xfId="0" applyBorder="1" applyAlignment="1" applyProtection="1">
      <alignment horizontal="center"/>
      <protection locked="0"/>
    </xf>
    <xf numFmtId="0" fontId="0" fillId="0" borderId="77" xfId="0" applyBorder="1" applyAlignment="1" applyProtection="1">
      <alignment horizontal="center"/>
      <protection locked="0"/>
    </xf>
    <xf numFmtId="20" fontId="0" fillId="0" borderId="13" xfId="0" applyNumberFormat="1" applyBorder="1" applyAlignment="1" applyProtection="1">
      <alignment horizontal="center"/>
      <protection locked="0"/>
    </xf>
    <xf numFmtId="20" fontId="0" fillId="0" borderId="7" xfId="0" applyNumberFormat="1" applyBorder="1" applyAlignment="1" applyProtection="1">
      <alignment horizontal="center"/>
      <protection locked="0"/>
    </xf>
    <xf numFmtId="0" fontId="0" fillId="0" borderId="47" xfId="0" applyBorder="1" applyAlignment="1" applyProtection="1">
      <alignment horizontal="center" wrapText="1"/>
      <protection locked="0"/>
    </xf>
    <xf numFmtId="0" fontId="0" fillId="2" borderId="1" xfId="0" applyFill="1" applyBorder="1" applyAlignment="1">
      <alignment horizontal="center"/>
    </xf>
    <xf numFmtId="0" fontId="0" fillId="3" borderId="1" xfId="0" applyFill="1" applyBorder="1" applyAlignment="1">
      <alignment horizontal="center"/>
    </xf>
    <xf numFmtId="0" fontId="0" fillId="2" borderId="20" xfId="0" applyFill="1" applyBorder="1" applyAlignment="1">
      <alignment horizontal="center"/>
    </xf>
    <xf numFmtId="0" fontId="0" fillId="2" borderId="21" xfId="0" applyFill="1" applyBorder="1" applyAlignment="1">
      <alignment horizontal="center"/>
    </xf>
    <xf numFmtId="0" fontId="0" fillId="2" borderId="22" xfId="0" applyFill="1" applyBorder="1" applyAlignment="1">
      <alignment horizontal="center"/>
    </xf>
    <xf numFmtId="0" fontId="0" fillId="3" borderId="21" xfId="0" applyFill="1" applyBorder="1" applyAlignment="1">
      <alignment horizontal="center"/>
    </xf>
    <xf numFmtId="0" fontId="0" fillId="3" borderId="22" xfId="0" applyFill="1" applyBorder="1" applyAlignment="1">
      <alignment horizontal="center"/>
    </xf>
    <xf numFmtId="0" fontId="0" fillId="3" borderId="20" xfId="0" applyFill="1" applyBorder="1" applyAlignment="1">
      <alignment horizontal="center"/>
    </xf>
    <xf numFmtId="0" fontId="0" fillId="3" borderId="24" xfId="0" applyFill="1" applyBorder="1" applyAlignment="1">
      <alignment horizontal="center"/>
    </xf>
    <xf numFmtId="0" fontId="0" fillId="3" borderId="25" xfId="0" applyFill="1" applyBorder="1" applyAlignment="1">
      <alignment horizontal="center"/>
    </xf>
    <xf numFmtId="0" fontId="0" fillId="3" borderId="27" xfId="0" applyFill="1" applyBorder="1" applyAlignment="1">
      <alignment horizontal="center"/>
    </xf>
    <xf numFmtId="0" fontId="0" fillId="3" borderId="28" xfId="0" applyFill="1" applyBorder="1" applyAlignment="1">
      <alignment horizontal="center"/>
    </xf>
    <xf numFmtId="0" fontId="0" fillId="3" borderId="29" xfId="0" applyFill="1" applyBorder="1" applyAlignment="1">
      <alignment horizontal="center"/>
    </xf>
    <xf numFmtId="0" fontId="0" fillId="3" borderId="30" xfId="0" applyFill="1" applyBorder="1" applyAlignment="1">
      <alignment horizontal="center"/>
    </xf>
    <xf numFmtId="0" fontId="0" fillId="3" borderId="0" xfId="0" applyFill="1" applyAlignment="1">
      <alignment horizontal="center"/>
    </xf>
    <xf numFmtId="0" fontId="0" fillId="3" borderId="31" xfId="0" applyFill="1" applyBorder="1" applyAlignment="1">
      <alignment horizontal="center"/>
    </xf>
    <xf numFmtId="0" fontId="0" fillId="5" borderId="72" xfId="0" applyFill="1" applyBorder="1" applyAlignment="1">
      <alignment horizontal="center"/>
    </xf>
    <xf numFmtId="0" fontId="0" fillId="5" borderId="73" xfId="0" applyFill="1" applyBorder="1" applyAlignment="1">
      <alignment horizontal="center"/>
    </xf>
    <xf numFmtId="0" fontId="0" fillId="5" borderId="74" xfId="0" applyFill="1" applyBorder="1" applyAlignment="1">
      <alignment horizontal="center"/>
    </xf>
    <xf numFmtId="0" fontId="0" fillId="4" borderId="72" xfId="0" applyFill="1" applyBorder="1" applyAlignment="1">
      <alignment horizontal="center"/>
    </xf>
    <xf numFmtId="0" fontId="0" fillId="4" borderId="73" xfId="0" applyFill="1" applyBorder="1" applyAlignment="1">
      <alignment horizontal="center"/>
    </xf>
    <xf numFmtId="0" fontId="0" fillId="4" borderId="74" xfId="0" applyFill="1" applyBorder="1" applyAlignment="1">
      <alignment horizontal="center"/>
    </xf>
    <xf numFmtId="0" fontId="0" fillId="3" borderId="32" xfId="0" applyFill="1" applyBorder="1" applyAlignment="1">
      <alignment horizontal="center"/>
    </xf>
    <xf numFmtId="0" fontId="0" fillId="3" borderId="26" xfId="0" applyFill="1" applyBorder="1" applyAlignment="1">
      <alignment horizontal="center"/>
    </xf>
    <xf numFmtId="0" fontId="0" fillId="3" borderId="33" xfId="0" applyFill="1" applyBorder="1" applyAlignment="1">
      <alignment horizontal="center"/>
    </xf>
    <xf numFmtId="0" fontId="0" fillId="4" borderId="27" xfId="0" applyFill="1" applyBorder="1" applyAlignment="1">
      <alignment horizontal="center"/>
    </xf>
    <xf numFmtId="0" fontId="0" fillId="4" borderId="28" xfId="0" applyFill="1" applyBorder="1" applyAlignment="1">
      <alignment horizontal="center"/>
    </xf>
    <xf numFmtId="0" fontId="0" fillId="4" borderId="29" xfId="0" applyFill="1" applyBorder="1" applyAlignment="1">
      <alignment horizontal="center"/>
    </xf>
    <xf numFmtId="0" fontId="0" fillId="4" borderId="32" xfId="0" applyFill="1" applyBorder="1" applyAlignment="1">
      <alignment horizontal="center"/>
    </xf>
    <xf numFmtId="0" fontId="0" fillId="4" borderId="26" xfId="0" applyFill="1" applyBorder="1" applyAlignment="1">
      <alignment horizontal="center"/>
    </xf>
    <xf numFmtId="0" fontId="0" fillId="4" borderId="33" xfId="0" applyFill="1" applyBorder="1" applyAlignment="1">
      <alignment horizontal="center"/>
    </xf>
    <xf numFmtId="0" fontId="0" fillId="5" borderId="20" xfId="0" applyFill="1" applyBorder="1" applyAlignment="1">
      <alignment horizontal="center"/>
    </xf>
    <xf numFmtId="0" fontId="0" fillId="5" borderId="22" xfId="0" applyFill="1" applyBorder="1" applyAlignment="1">
      <alignment horizontal="center"/>
    </xf>
    <xf numFmtId="0" fontId="0" fillId="4" borderId="37" xfId="0" applyFill="1" applyBorder="1" applyAlignment="1">
      <alignment horizontal="center"/>
    </xf>
    <xf numFmtId="0" fontId="0" fillId="4" borderId="38" xfId="0" applyFill="1" applyBorder="1" applyAlignment="1">
      <alignment horizontal="center"/>
    </xf>
    <xf numFmtId="0" fontId="0" fillId="4" borderId="21" xfId="0" applyFill="1" applyBorder="1" applyAlignment="1">
      <alignment horizontal="center"/>
    </xf>
    <xf numFmtId="0" fontId="0" fillId="4" borderId="22" xfId="0" applyFill="1" applyBorder="1" applyAlignment="1">
      <alignment horizontal="center"/>
    </xf>
    <xf numFmtId="0" fontId="0" fillId="5" borderId="1" xfId="0" applyFill="1" applyBorder="1" applyAlignment="1">
      <alignment horizontal="center"/>
    </xf>
    <xf numFmtId="0" fontId="0" fillId="2" borderId="27" xfId="0" applyFill="1" applyBorder="1" applyAlignment="1">
      <alignment horizontal="center"/>
    </xf>
    <xf numFmtId="0" fontId="0" fillId="2" borderId="28" xfId="0" applyFill="1" applyBorder="1" applyAlignment="1">
      <alignment horizontal="center"/>
    </xf>
    <xf numFmtId="0" fontId="0" fillId="2" borderId="29" xfId="0" applyFill="1" applyBorder="1" applyAlignment="1">
      <alignment horizontal="center"/>
    </xf>
    <xf numFmtId="0" fontId="0" fillId="2" borderId="32" xfId="0" applyFill="1" applyBorder="1" applyAlignment="1">
      <alignment horizontal="center"/>
    </xf>
    <xf numFmtId="0" fontId="0" fillId="2" borderId="26" xfId="0" applyFill="1" applyBorder="1" applyAlignment="1">
      <alignment horizontal="center"/>
    </xf>
    <xf numFmtId="0" fontId="0" fillId="2" borderId="33" xfId="0" applyFill="1" applyBorder="1" applyAlignment="1">
      <alignment horizontal="center"/>
    </xf>
    <xf numFmtId="0" fontId="0" fillId="8" borderId="96" xfId="0" applyFill="1" applyBorder="1" applyAlignment="1" applyProtection="1">
      <alignment horizontal="left"/>
      <protection locked="0"/>
    </xf>
    <xf numFmtId="0" fontId="0" fillId="8" borderId="85" xfId="0" applyFill="1" applyBorder="1" applyAlignment="1" applyProtection="1">
      <alignment horizontal="left"/>
      <protection locked="0"/>
    </xf>
    <xf numFmtId="0" fontId="0" fillId="8" borderId="86" xfId="0" applyFill="1" applyBorder="1" applyAlignment="1" applyProtection="1">
      <alignment horizontal="left"/>
      <protection locked="0"/>
    </xf>
    <xf numFmtId="0" fontId="0" fillId="4" borderId="97" xfId="0" applyFill="1" applyBorder="1" applyAlignment="1">
      <alignment horizontal="left"/>
    </xf>
    <xf numFmtId="0" fontId="0" fillId="4" borderId="88" xfId="0" applyFill="1" applyBorder="1" applyAlignment="1">
      <alignment horizontal="left"/>
    </xf>
    <xf numFmtId="0" fontId="0" fillId="4" borderId="89" xfId="0" applyFill="1" applyBorder="1" applyAlignment="1">
      <alignment horizontal="left"/>
    </xf>
    <xf numFmtId="0" fontId="0" fillId="4" borderId="96" xfId="0" applyFill="1" applyBorder="1" applyAlignment="1">
      <alignment horizontal="left"/>
    </xf>
    <xf numFmtId="0" fontId="0" fillId="4" borderId="85" xfId="0" applyFill="1" applyBorder="1" applyAlignment="1">
      <alignment horizontal="left"/>
    </xf>
    <xf numFmtId="0" fontId="0" fillId="4" borderId="86" xfId="0" applyFill="1" applyBorder="1" applyAlignment="1">
      <alignment horizontal="left"/>
    </xf>
    <xf numFmtId="0" fontId="0" fillId="5" borderId="60" xfId="0" applyFill="1" applyBorder="1" applyAlignment="1">
      <alignment horizontal="center"/>
    </xf>
    <xf numFmtId="0" fontId="0" fillId="5" borderId="61" xfId="0" applyFill="1" applyBorder="1" applyAlignment="1">
      <alignment horizontal="center"/>
    </xf>
    <xf numFmtId="0" fontId="0" fillId="5" borderId="62"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32" xfId="0" applyBorder="1" applyAlignment="1">
      <alignment horizontal="center"/>
    </xf>
    <xf numFmtId="0" fontId="0" fillId="0" borderId="26" xfId="0" applyBorder="1" applyAlignment="1">
      <alignment horizontal="center"/>
    </xf>
    <xf numFmtId="0" fontId="0" fillId="0" borderId="33" xfId="0" applyBorder="1" applyAlignment="1">
      <alignment horizontal="center"/>
    </xf>
    <xf numFmtId="0" fontId="0" fillId="0" borderId="72" xfId="0" applyBorder="1" applyAlignment="1">
      <alignment horizontal="center"/>
    </xf>
    <xf numFmtId="0" fontId="0" fillId="0" borderId="73" xfId="0" applyBorder="1" applyAlignment="1">
      <alignment horizontal="center"/>
    </xf>
    <xf numFmtId="0" fontId="0" fillId="0" borderId="74" xfId="0" applyBorder="1" applyAlignment="1">
      <alignment horizontal="center"/>
    </xf>
    <xf numFmtId="0" fontId="0" fillId="4" borderId="87" xfId="0" applyFill="1" applyBorder="1" applyAlignment="1">
      <alignment horizontal="left"/>
    </xf>
    <xf numFmtId="0" fontId="0" fillId="0" borderId="84" xfId="0" applyBorder="1" applyAlignment="1" applyProtection="1">
      <alignment horizontal="left"/>
      <protection locked="0"/>
    </xf>
    <xf numFmtId="0" fontId="0" fillId="0" borderId="85" xfId="0" applyBorder="1" applyAlignment="1" applyProtection="1">
      <alignment horizontal="left"/>
      <protection locked="0"/>
    </xf>
    <xf numFmtId="0" fontId="0" fillId="0" borderId="86" xfId="0" applyBorder="1" applyAlignment="1" applyProtection="1">
      <alignment horizontal="left"/>
      <protection locked="0"/>
    </xf>
    <xf numFmtId="0" fontId="0" fillId="4" borderId="84" xfId="0" applyFill="1" applyBorder="1" applyAlignment="1">
      <alignment horizontal="left"/>
    </xf>
    <xf numFmtId="0" fontId="0" fillId="0" borderId="90" xfId="0" applyBorder="1" applyAlignment="1" applyProtection="1">
      <alignment horizontal="left"/>
      <protection locked="0"/>
    </xf>
    <xf numFmtId="0" fontId="0" fillId="0" borderId="91" xfId="0" applyBorder="1" applyAlignment="1" applyProtection="1">
      <alignment horizontal="left"/>
      <protection locked="0"/>
    </xf>
    <xf numFmtId="0" fontId="0" fillId="0" borderId="92" xfId="0" applyBorder="1" applyAlignment="1" applyProtection="1">
      <alignment horizontal="left"/>
      <protection locked="0"/>
    </xf>
    <xf numFmtId="0" fontId="0" fillId="4" borderId="87" xfId="0" applyFill="1" applyBorder="1" applyAlignment="1"/>
    <xf numFmtId="0" fontId="0" fillId="4" borderId="88" xfId="0" applyFill="1" applyBorder="1" applyAlignment="1"/>
    <xf numFmtId="0" fontId="0" fillId="4" borderId="89" xfId="0" applyFill="1" applyBorder="1" applyAlignment="1"/>
    <xf numFmtId="0" fontId="0" fillId="8" borderId="84" xfId="0" applyFill="1" applyBorder="1" applyAlignment="1" applyProtection="1">
      <protection locked="0"/>
    </xf>
    <xf numFmtId="0" fontId="0" fillId="8" borderId="85" xfId="0" applyFill="1" applyBorder="1" applyAlignment="1" applyProtection="1">
      <protection locked="0"/>
    </xf>
    <xf numFmtId="0" fontId="0" fillId="8" borderId="86" xfId="0" applyFill="1" applyBorder="1" applyAlignment="1" applyProtection="1">
      <protection locked="0"/>
    </xf>
    <xf numFmtId="0" fontId="0" fillId="4" borderId="84" xfId="0" applyFill="1" applyBorder="1" applyAlignment="1"/>
    <xf numFmtId="0" fontId="0" fillId="4" borderId="85" xfId="0" applyFill="1" applyBorder="1" applyAlignment="1"/>
    <xf numFmtId="0" fontId="0" fillId="4" borderId="86" xfId="0" applyFill="1" applyBorder="1" applyAlignment="1"/>
    <xf numFmtId="0" fontId="0" fillId="0" borderId="84" xfId="0" applyBorder="1" applyAlignment="1" applyProtection="1">
      <protection locked="0"/>
    </xf>
    <xf numFmtId="0" fontId="0" fillId="0" borderId="85" xfId="0" applyBorder="1" applyAlignment="1" applyProtection="1">
      <protection locked="0"/>
    </xf>
    <xf numFmtId="0" fontId="0" fillId="0" borderId="86" xfId="0" applyBorder="1" applyAlignment="1" applyProtection="1">
      <protection locked="0"/>
    </xf>
    <xf numFmtId="0" fontId="0" fillId="8" borderId="90" xfId="0" applyFill="1" applyBorder="1" applyAlignment="1" applyProtection="1">
      <protection locked="0"/>
    </xf>
    <xf numFmtId="0" fontId="0" fillId="8" borderId="91" xfId="0" applyFill="1" applyBorder="1" applyAlignment="1" applyProtection="1">
      <protection locked="0"/>
    </xf>
    <xf numFmtId="0" fontId="0" fillId="8" borderId="92" xfId="0" applyFill="1" applyBorder="1" applyAlignment="1" applyProtection="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36047F-720B-4DA1-81D1-F239088CF840}">
  <dimension ref="A1:AR45"/>
  <sheetViews>
    <sheetView zoomScaleNormal="100" workbookViewId="0">
      <selection activeCell="C14" sqref="C14"/>
    </sheetView>
  </sheetViews>
  <sheetFormatPr defaultRowHeight="14.25"/>
  <cols>
    <col min="1" max="1" width="17.42578125" customWidth="1"/>
    <col min="2" max="2" width="9.28515625" customWidth="1"/>
    <col min="3" max="3" width="19.85546875" customWidth="1"/>
    <col min="4" max="4" width="11.5703125" bestFit="1" customWidth="1"/>
    <col min="5" max="5" width="15.85546875" bestFit="1" customWidth="1"/>
    <col min="6" max="6" width="7.5703125" customWidth="1"/>
    <col min="7" max="7" width="19.85546875" customWidth="1"/>
    <col min="8" max="8" width="11.5703125" bestFit="1" customWidth="1"/>
    <col min="10" max="10" width="7.28515625" customWidth="1"/>
    <col min="11" max="11" width="17.85546875" customWidth="1"/>
    <col min="13" max="13" width="9" customWidth="1"/>
    <col min="15" max="15" width="9.5703125" customWidth="1"/>
  </cols>
  <sheetData>
    <row r="1" spans="1:32" ht="15">
      <c r="A1" s="1" t="s">
        <v>0</v>
      </c>
    </row>
    <row r="2" spans="1:32" ht="15">
      <c r="A2" s="1" t="s">
        <v>1</v>
      </c>
    </row>
    <row r="3" spans="1:32" ht="15.75" thickBot="1">
      <c r="A3" s="1" t="s">
        <v>2</v>
      </c>
      <c r="K3" s="1" t="s">
        <v>3</v>
      </c>
    </row>
    <row r="4" spans="1:32" ht="16.5" thickTop="1" thickBot="1">
      <c r="A4" s="253" t="s">
        <v>4</v>
      </c>
      <c r="B4" s="253"/>
      <c r="C4" s="253"/>
      <c r="D4" s="253"/>
      <c r="E4" s="254" t="s">
        <v>5</v>
      </c>
      <c r="F4" s="254"/>
      <c r="G4" s="254"/>
      <c r="H4" s="254"/>
      <c r="K4" s="253" t="s">
        <v>4</v>
      </c>
      <c r="L4" s="253"/>
      <c r="M4" s="253"/>
      <c r="N4" s="253"/>
      <c r="O4" s="254" t="s">
        <v>5</v>
      </c>
      <c r="P4" s="254"/>
      <c r="Q4" s="254"/>
      <c r="R4" s="254"/>
      <c r="U4" s="132" t="s">
        <v>6</v>
      </c>
      <c r="V4" s="133"/>
      <c r="W4" s="133"/>
      <c r="X4" s="133"/>
      <c r="Y4" s="133"/>
      <c r="Z4" s="133"/>
      <c r="AA4" s="134"/>
      <c r="AB4" s="199" t="s">
        <v>7</v>
      </c>
      <c r="AC4" s="200"/>
      <c r="AD4" s="200"/>
      <c r="AE4" s="200"/>
      <c r="AF4" s="201"/>
    </row>
    <row r="5" spans="1:32" ht="15.75" thickTop="1">
      <c r="A5" s="11" t="s">
        <v>8</v>
      </c>
      <c r="B5" s="12" t="s">
        <v>9</v>
      </c>
      <c r="C5" s="12" t="s">
        <v>10</v>
      </c>
      <c r="D5" s="12" t="s">
        <v>11</v>
      </c>
      <c r="E5" s="13" t="s">
        <v>8</v>
      </c>
      <c r="F5" s="13" t="s">
        <v>9</v>
      </c>
      <c r="G5" s="13" t="s">
        <v>10</v>
      </c>
      <c r="H5" s="14" t="s">
        <v>11</v>
      </c>
      <c r="K5" s="11" t="s">
        <v>8</v>
      </c>
      <c r="L5" s="12" t="s">
        <v>9</v>
      </c>
      <c r="M5" s="12" t="s">
        <v>10</v>
      </c>
      <c r="N5" s="12" t="s">
        <v>11</v>
      </c>
      <c r="O5" s="13" t="s">
        <v>8</v>
      </c>
      <c r="P5" s="13" t="s">
        <v>9</v>
      </c>
      <c r="Q5" s="13" t="s">
        <v>10</v>
      </c>
      <c r="R5" s="14" t="s">
        <v>11</v>
      </c>
      <c r="U5" s="135" t="s">
        <v>12</v>
      </c>
      <c r="V5" s="136"/>
      <c r="W5" s="136"/>
      <c r="X5" s="136"/>
      <c r="Y5" s="136"/>
      <c r="Z5" s="136"/>
      <c r="AA5" s="137"/>
      <c r="AB5" s="202"/>
      <c r="AC5" s="203"/>
      <c r="AD5" s="203"/>
      <c r="AE5" s="203"/>
      <c r="AF5" s="204"/>
    </row>
    <row r="6" spans="1:32" ht="15">
      <c r="A6" s="15">
        <v>100</v>
      </c>
      <c r="B6" s="16">
        <v>0.98</v>
      </c>
      <c r="C6" s="16">
        <v>0.16</v>
      </c>
      <c r="D6" s="16">
        <v>0.15679999999999999</v>
      </c>
      <c r="E6" s="17">
        <v>100</v>
      </c>
      <c r="F6" s="17">
        <v>0.98</v>
      </c>
      <c r="G6" s="17">
        <v>0.16</v>
      </c>
      <c r="H6" s="18">
        <v>0.15679999999999999</v>
      </c>
      <c r="K6" s="15">
        <v>100</v>
      </c>
      <c r="L6" s="16">
        <v>0.98</v>
      </c>
      <c r="M6" s="16">
        <v>0.18</v>
      </c>
      <c r="N6" s="16">
        <v>0.17599999999999999</v>
      </c>
      <c r="O6" s="17">
        <v>280</v>
      </c>
      <c r="P6" s="17">
        <v>2.4500000000000002</v>
      </c>
      <c r="Q6" s="17">
        <v>7.1999999999999995E-2</v>
      </c>
      <c r="R6" s="18">
        <v>0.17599999999999999</v>
      </c>
      <c r="U6" s="135" t="s">
        <v>13</v>
      </c>
      <c r="V6" s="136"/>
      <c r="W6" s="136"/>
      <c r="X6" s="136"/>
      <c r="Y6" s="136"/>
      <c r="Z6" s="136"/>
      <c r="AA6" s="137"/>
      <c r="AB6" s="202"/>
      <c r="AC6" s="203"/>
      <c r="AD6" s="203"/>
      <c r="AE6" s="203"/>
      <c r="AF6" s="204"/>
    </row>
    <row r="7" spans="1:32" ht="15">
      <c r="A7" s="15">
        <v>150</v>
      </c>
      <c r="B7" s="208"/>
      <c r="C7" s="208"/>
      <c r="D7" s="208"/>
      <c r="E7" s="17">
        <v>150</v>
      </c>
      <c r="F7" s="208"/>
      <c r="G7" s="208"/>
      <c r="H7" s="217"/>
      <c r="K7" s="15">
        <v>150</v>
      </c>
      <c r="L7" s="208"/>
      <c r="M7" s="16">
        <v>0.18</v>
      </c>
      <c r="N7" s="208"/>
      <c r="O7" s="17">
        <v>380</v>
      </c>
      <c r="P7" s="208"/>
      <c r="Q7" s="208"/>
      <c r="R7" s="217"/>
      <c r="U7" s="135" t="s">
        <v>14</v>
      </c>
      <c r="V7" s="136"/>
      <c r="W7" s="136"/>
      <c r="X7" s="136"/>
      <c r="Y7" s="136"/>
      <c r="Z7" s="136"/>
      <c r="AA7" s="137"/>
      <c r="AB7" s="202"/>
      <c r="AC7" s="203"/>
      <c r="AD7" s="203"/>
      <c r="AE7" s="203"/>
      <c r="AF7" s="204"/>
    </row>
    <row r="8" spans="1:32" ht="15">
      <c r="A8" s="15">
        <v>200</v>
      </c>
      <c r="B8" s="208"/>
      <c r="C8" s="208"/>
      <c r="D8" s="208"/>
      <c r="E8" s="17">
        <v>200</v>
      </c>
      <c r="F8" s="208"/>
      <c r="G8" s="208"/>
      <c r="H8" s="217"/>
      <c r="K8" s="15">
        <v>200</v>
      </c>
      <c r="L8" s="208"/>
      <c r="M8" s="16">
        <v>0.18</v>
      </c>
      <c r="N8" s="208"/>
      <c r="O8" s="17">
        <v>510</v>
      </c>
      <c r="P8" s="208"/>
      <c r="Q8" s="208"/>
      <c r="R8" s="217"/>
      <c r="U8" s="135" t="s">
        <v>15</v>
      </c>
      <c r="V8" s="136"/>
      <c r="W8" s="136"/>
      <c r="X8" s="136"/>
      <c r="Y8" s="136"/>
      <c r="Z8" s="136"/>
      <c r="AA8" s="137"/>
      <c r="AB8" s="202"/>
      <c r="AC8" s="203"/>
      <c r="AD8" s="203"/>
      <c r="AE8" s="203"/>
      <c r="AF8" s="204"/>
    </row>
    <row r="9" spans="1:32" ht="15">
      <c r="A9" s="15">
        <v>300</v>
      </c>
      <c r="B9" s="208"/>
      <c r="C9" s="208"/>
      <c r="D9" s="208"/>
      <c r="E9" s="17">
        <v>300</v>
      </c>
      <c r="F9" s="208"/>
      <c r="G9" s="208"/>
      <c r="H9" s="217"/>
      <c r="K9" s="15">
        <v>100</v>
      </c>
      <c r="L9" s="208"/>
      <c r="M9" s="16">
        <v>0.1</v>
      </c>
      <c r="N9" s="208"/>
      <c r="O9" s="17">
        <v>200</v>
      </c>
      <c r="P9" s="208"/>
      <c r="Q9" s="208"/>
      <c r="R9" s="217"/>
      <c r="U9" s="135" t="s">
        <v>16</v>
      </c>
      <c r="V9" s="136"/>
      <c r="W9" s="136"/>
      <c r="X9" s="136"/>
      <c r="Y9" s="136"/>
      <c r="Z9" s="136"/>
      <c r="AA9" s="137"/>
      <c r="AB9" s="202"/>
      <c r="AC9" s="203"/>
      <c r="AD9" s="203"/>
      <c r="AE9" s="203"/>
      <c r="AF9" s="204"/>
    </row>
    <row r="10" spans="1:32" ht="15">
      <c r="A10" s="15">
        <v>100</v>
      </c>
      <c r="B10" s="208"/>
      <c r="C10" s="208"/>
      <c r="D10" s="208"/>
      <c r="E10" s="17">
        <v>200</v>
      </c>
      <c r="F10" s="208"/>
      <c r="G10" s="208"/>
      <c r="H10" s="217"/>
      <c r="K10" s="15">
        <v>150</v>
      </c>
      <c r="L10" s="208"/>
      <c r="M10" s="16">
        <v>0.1</v>
      </c>
      <c r="N10" s="208"/>
      <c r="O10" s="17">
        <v>310</v>
      </c>
      <c r="P10" s="208"/>
      <c r="Q10" s="208"/>
      <c r="R10" s="217"/>
      <c r="U10" s="135"/>
      <c r="V10" s="136"/>
      <c r="W10" s="136"/>
      <c r="X10" s="136"/>
      <c r="Y10" s="136"/>
      <c r="Z10" s="136"/>
      <c r="AA10" s="137"/>
      <c r="AB10" s="202"/>
      <c r="AC10" s="203"/>
      <c r="AD10" s="203"/>
      <c r="AE10" s="203"/>
      <c r="AF10" s="204"/>
    </row>
    <row r="11" spans="1:32" ht="15.75" thickBot="1">
      <c r="A11" s="19">
        <v>150</v>
      </c>
      <c r="B11" s="216"/>
      <c r="C11" s="216"/>
      <c r="D11" s="216"/>
      <c r="E11" s="21">
        <v>300</v>
      </c>
      <c r="F11" s="216"/>
      <c r="G11" s="216"/>
      <c r="H11" s="218"/>
      <c r="K11" s="19">
        <v>200</v>
      </c>
      <c r="L11" s="216"/>
      <c r="M11" s="20">
        <v>0.1</v>
      </c>
      <c r="N11" s="216"/>
      <c r="O11" s="21">
        <v>400</v>
      </c>
      <c r="P11" s="216"/>
      <c r="Q11" s="216"/>
      <c r="R11" s="218"/>
      <c r="U11" s="138"/>
      <c r="V11" s="139"/>
      <c r="W11" s="139"/>
      <c r="X11" s="139"/>
      <c r="Y11" s="139"/>
      <c r="Z11" s="139"/>
      <c r="AA11" s="140"/>
      <c r="AB11" s="205"/>
      <c r="AC11" s="206"/>
      <c r="AD11" s="206"/>
      <c r="AE11" s="206"/>
      <c r="AF11" s="207"/>
    </row>
    <row r="12" spans="1:32" ht="15.75" thickTop="1"/>
    <row r="15" spans="1:32" ht="15">
      <c r="A15" s="1" t="s">
        <v>17</v>
      </c>
      <c r="B15" s="1"/>
      <c r="C15" s="1"/>
      <c r="D15" s="1"/>
      <c r="E15" s="1"/>
      <c r="F15" s="1"/>
    </row>
    <row r="16" spans="1:32" ht="15">
      <c r="A16" s="1" t="s">
        <v>18</v>
      </c>
      <c r="B16" s="1"/>
      <c r="C16" s="1"/>
      <c r="D16" s="1"/>
      <c r="E16" s="1" t="s">
        <v>19</v>
      </c>
      <c r="F16" s="1"/>
    </row>
    <row r="17" spans="1:44" ht="15.75" thickBot="1"/>
    <row r="18" spans="1:44" ht="15.75" thickBot="1">
      <c r="A18" s="183" t="s">
        <v>20</v>
      </c>
      <c r="E18" s="184" t="s">
        <v>20</v>
      </c>
      <c r="K18" s="272" t="s">
        <v>21</v>
      </c>
      <c r="L18" s="273"/>
      <c r="M18" s="273"/>
      <c r="N18" s="273"/>
      <c r="O18" s="273"/>
      <c r="P18" s="273"/>
      <c r="Q18" s="273"/>
      <c r="R18" s="273"/>
      <c r="S18" s="273"/>
      <c r="T18" s="274"/>
    </row>
    <row r="19" spans="1:44" ht="15">
      <c r="A19" s="185" t="s">
        <v>22</v>
      </c>
      <c r="E19" s="186" t="s">
        <v>23</v>
      </c>
      <c r="K19" s="202" t="s">
        <v>7</v>
      </c>
      <c r="L19" s="203"/>
      <c r="M19" s="203"/>
      <c r="N19" s="203"/>
      <c r="O19" s="203"/>
      <c r="P19" s="203"/>
      <c r="Q19" s="203"/>
      <c r="R19" s="203"/>
      <c r="S19" s="203"/>
      <c r="T19" s="204"/>
    </row>
    <row r="20" spans="1:44" ht="15">
      <c r="A20" s="185" t="s">
        <v>24</v>
      </c>
      <c r="E20" s="186" t="s">
        <v>24</v>
      </c>
      <c r="K20" s="202"/>
      <c r="L20" s="203"/>
      <c r="M20" s="203"/>
      <c r="N20" s="203"/>
      <c r="O20" s="203"/>
      <c r="P20" s="203"/>
      <c r="Q20" s="203"/>
      <c r="R20" s="203"/>
      <c r="S20" s="203"/>
      <c r="T20" s="204"/>
    </row>
    <row r="21" spans="1:44" ht="15.75" thickBot="1">
      <c r="A21" s="187" t="s">
        <v>25</v>
      </c>
      <c r="E21" s="188" t="s">
        <v>26</v>
      </c>
      <c r="K21" s="202"/>
      <c r="L21" s="203"/>
      <c r="M21" s="203"/>
      <c r="N21" s="203"/>
      <c r="O21" s="203"/>
      <c r="P21" s="203"/>
      <c r="Q21" s="203"/>
      <c r="R21" s="203"/>
      <c r="S21" s="203"/>
      <c r="T21" s="204"/>
    </row>
    <row r="22" spans="1:44" ht="16.5" thickTop="1" thickBot="1">
      <c r="A22" s="189" t="s">
        <v>27</v>
      </c>
      <c r="B22" s="190" t="s">
        <v>28</v>
      </c>
      <c r="C22" s="190" t="s">
        <v>29</v>
      </c>
      <c r="D22" s="191" t="s">
        <v>30</v>
      </c>
      <c r="E22" s="192" t="s">
        <v>27</v>
      </c>
      <c r="F22" s="193" t="s">
        <v>28</v>
      </c>
      <c r="G22" s="193" t="s">
        <v>29</v>
      </c>
      <c r="H22" s="194" t="s">
        <v>30</v>
      </c>
      <c r="K22" s="202"/>
      <c r="L22" s="203"/>
      <c r="M22" s="203"/>
      <c r="N22" s="203"/>
      <c r="O22" s="203"/>
      <c r="P22" s="203"/>
      <c r="Q22" s="203"/>
      <c r="R22" s="203"/>
      <c r="S22" s="203"/>
      <c r="T22" s="204"/>
    </row>
    <row r="23" spans="1:44" ht="15">
      <c r="A23" s="22">
        <v>100</v>
      </c>
      <c r="B23" s="195">
        <v>0.98</v>
      </c>
      <c r="C23" s="195">
        <v>1.6</v>
      </c>
      <c r="D23" s="196">
        <v>0.6</v>
      </c>
      <c r="E23" s="23">
        <v>100</v>
      </c>
      <c r="F23" s="197">
        <v>0.98</v>
      </c>
      <c r="G23" s="197">
        <v>1.6</v>
      </c>
      <c r="H23" s="198">
        <v>0.6</v>
      </c>
      <c r="K23" s="202"/>
      <c r="L23" s="203"/>
      <c r="M23" s="203"/>
      <c r="N23" s="203"/>
      <c r="O23" s="203"/>
      <c r="P23" s="203"/>
      <c r="Q23" s="203"/>
      <c r="R23" s="203"/>
      <c r="S23" s="203"/>
      <c r="T23" s="204"/>
    </row>
    <row r="24" spans="1:44" ht="15">
      <c r="A24" s="15">
        <v>200</v>
      </c>
      <c r="B24" s="208"/>
      <c r="C24" s="208"/>
      <c r="D24" s="217"/>
      <c r="E24" s="24">
        <v>200</v>
      </c>
      <c r="F24" s="208"/>
      <c r="G24" s="208"/>
      <c r="H24" s="217"/>
      <c r="K24" s="202"/>
      <c r="L24" s="203"/>
      <c r="M24" s="203"/>
      <c r="N24" s="203"/>
      <c r="O24" s="203"/>
      <c r="P24" s="203"/>
      <c r="Q24" s="203"/>
      <c r="R24" s="203"/>
      <c r="S24" s="203"/>
      <c r="T24" s="204"/>
    </row>
    <row r="25" spans="1:44" ht="15.75" thickBot="1">
      <c r="A25" s="15">
        <v>300</v>
      </c>
      <c r="B25" s="208"/>
      <c r="C25" s="208"/>
      <c r="D25" s="217"/>
      <c r="E25" s="24">
        <v>300</v>
      </c>
      <c r="F25" s="208"/>
      <c r="G25" s="208"/>
      <c r="H25" s="217"/>
      <c r="K25" s="205"/>
      <c r="L25" s="206"/>
      <c r="M25" s="206"/>
      <c r="N25" s="206"/>
      <c r="O25" s="206"/>
      <c r="P25" s="206"/>
      <c r="Q25" s="206"/>
      <c r="R25" s="206"/>
      <c r="S25" s="206"/>
      <c r="T25" s="207"/>
    </row>
    <row r="26" spans="1:44" ht="15">
      <c r="A26" s="15">
        <v>400</v>
      </c>
      <c r="B26" s="208"/>
      <c r="C26" s="208"/>
      <c r="D26" s="217"/>
      <c r="E26" s="24">
        <v>400</v>
      </c>
      <c r="F26" s="208"/>
      <c r="G26" s="208"/>
      <c r="H26" s="217"/>
    </row>
    <row r="27" spans="1:44" ht="15.75" thickBot="1">
      <c r="A27" s="19">
        <v>500</v>
      </c>
      <c r="B27" s="216"/>
      <c r="C27" s="216"/>
      <c r="D27" s="218"/>
      <c r="E27" s="25">
        <v>500</v>
      </c>
      <c r="F27" s="216"/>
      <c r="G27" s="216"/>
      <c r="H27" s="218"/>
    </row>
    <row r="28" spans="1:44" ht="15.75" thickTop="1"/>
    <row r="31" spans="1:44" ht="15.75" thickBot="1">
      <c r="A31" s="1" t="s">
        <v>31</v>
      </c>
      <c r="B31" s="1"/>
      <c r="C31" s="1"/>
    </row>
    <row r="32" spans="1:44" ht="15.75" thickBot="1">
      <c r="A32" s="1" t="s">
        <v>32</v>
      </c>
      <c r="B32" s="1"/>
      <c r="C32" s="1"/>
      <c r="H32" s="1" t="s">
        <v>33</v>
      </c>
      <c r="Q32" s="1" t="s">
        <v>34</v>
      </c>
      <c r="AB32" s="157" t="s">
        <v>35</v>
      </c>
      <c r="AC32" s="154"/>
      <c r="AD32" s="131"/>
      <c r="AE32" s="131"/>
      <c r="AF32" s="131"/>
      <c r="AG32" s="131"/>
      <c r="AH32" s="131"/>
      <c r="AI32" s="131"/>
      <c r="AJ32" s="131"/>
      <c r="AK32" s="131"/>
      <c r="AL32" s="131"/>
      <c r="AM32" s="131"/>
      <c r="AN32" s="131"/>
      <c r="AO32" s="131"/>
      <c r="AP32" s="131"/>
      <c r="AQ32" s="131"/>
      <c r="AR32" s="131"/>
    </row>
    <row r="33" spans="1:44" ht="16.5" thickTop="1" thickBot="1">
      <c r="A33" s="255" t="s">
        <v>36</v>
      </c>
      <c r="B33" s="256"/>
      <c r="C33" s="256"/>
      <c r="D33" s="256"/>
      <c r="E33" s="257"/>
      <c r="H33" s="263" t="s">
        <v>37</v>
      </c>
      <c r="I33" s="264"/>
      <c r="J33" s="264"/>
      <c r="K33" s="264"/>
      <c r="L33" s="264"/>
      <c r="M33" s="264"/>
      <c r="N33" s="264"/>
      <c r="O33" s="265"/>
      <c r="Q33" s="269" t="s">
        <v>38</v>
      </c>
      <c r="R33" s="270"/>
      <c r="S33" s="270"/>
      <c r="T33" s="270"/>
      <c r="U33" s="270"/>
      <c r="V33" s="270"/>
      <c r="W33" s="270"/>
      <c r="X33" s="270"/>
      <c r="Y33" s="270"/>
      <c r="Z33" s="271"/>
      <c r="AB33" s="155">
        <v>1</v>
      </c>
      <c r="AC33" s="326" t="s">
        <v>39</v>
      </c>
      <c r="AD33" s="327"/>
      <c r="AE33" s="327"/>
      <c r="AF33" s="327"/>
      <c r="AG33" s="327"/>
      <c r="AH33" s="327"/>
      <c r="AI33" s="327"/>
      <c r="AJ33" s="327"/>
      <c r="AK33" s="327"/>
      <c r="AL33" s="327"/>
      <c r="AM33" s="327"/>
      <c r="AN33" s="327"/>
      <c r="AO33" s="327"/>
      <c r="AP33" s="327"/>
      <c r="AQ33" s="327"/>
      <c r="AR33" s="328"/>
    </row>
    <row r="34" spans="1:44" ht="15.75" thickTop="1">
      <c r="A34" s="2" t="s">
        <v>40</v>
      </c>
      <c r="B34" s="3" t="s">
        <v>41</v>
      </c>
      <c r="C34" s="3" t="s">
        <v>42</v>
      </c>
      <c r="D34" s="3" t="s">
        <v>43</v>
      </c>
      <c r="E34" s="32" t="s">
        <v>44</v>
      </c>
      <c r="H34" s="266" t="s">
        <v>45</v>
      </c>
      <c r="I34" s="267"/>
      <c r="J34" s="267"/>
      <c r="K34" s="267"/>
      <c r="L34" s="267"/>
      <c r="M34" s="267"/>
      <c r="N34" s="267"/>
      <c r="O34" s="268"/>
      <c r="Q34" s="141" t="s">
        <v>46</v>
      </c>
      <c r="R34" s="142" t="s">
        <v>47</v>
      </c>
      <c r="S34" s="142" t="s">
        <v>48</v>
      </c>
      <c r="T34" s="142" t="s">
        <v>49</v>
      </c>
      <c r="U34" s="142" t="s">
        <v>50</v>
      </c>
      <c r="V34" s="142" t="s">
        <v>51</v>
      </c>
      <c r="W34" s="142" t="s">
        <v>51</v>
      </c>
      <c r="X34" s="142" t="s">
        <v>52</v>
      </c>
      <c r="Y34" s="142" t="s">
        <v>53</v>
      </c>
      <c r="Z34" s="143" t="s">
        <v>54</v>
      </c>
      <c r="AB34" s="155" t="s">
        <v>55</v>
      </c>
      <c r="AC34" s="329"/>
      <c r="AD34" s="330"/>
      <c r="AE34" s="330"/>
      <c r="AF34" s="330"/>
      <c r="AG34" s="330"/>
      <c r="AH34" s="330"/>
      <c r="AI34" s="330"/>
      <c r="AJ34" s="330"/>
      <c r="AK34" s="330"/>
      <c r="AL34" s="330"/>
      <c r="AM34" s="330"/>
      <c r="AN34" s="330"/>
      <c r="AO34" s="330"/>
      <c r="AP34" s="330"/>
      <c r="AQ34" s="330"/>
      <c r="AR34" s="331"/>
    </row>
    <row r="35" spans="1:44" ht="15.75" thickBot="1">
      <c r="A35" s="4">
        <v>100</v>
      </c>
      <c r="B35" s="5">
        <v>0.98</v>
      </c>
      <c r="C35" s="5">
        <v>0.5</v>
      </c>
      <c r="D35" s="5">
        <v>0.5</v>
      </c>
      <c r="E35" s="33">
        <v>1</v>
      </c>
      <c r="H35" s="275" t="s">
        <v>56</v>
      </c>
      <c r="I35" s="276"/>
      <c r="J35" s="276"/>
      <c r="K35" s="276"/>
      <c r="L35" s="276"/>
      <c r="M35" s="276"/>
      <c r="N35" s="276"/>
      <c r="O35" s="277"/>
      <c r="Q35" s="144" t="s">
        <v>57</v>
      </c>
      <c r="R35" s="145" t="s">
        <v>57</v>
      </c>
      <c r="S35" s="145" t="s">
        <v>57</v>
      </c>
      <c r="T35" s="145" t="s">
        <v>57</v>
      </c>
      <c r="U35" s="145" t="s">
        <v>57</v>
      </c>
      <c r="V35" s="145" t="s">
        <v>57</v>
      </c>
      <c r="W35" s="145" t="s">
        <v>58</v>
      </c>
      <c r="X35" s="145" t="s">
        <v>58</v>
      </c>
      <c r="Y35" s="145" t="s">
        <v>58</v>
      </c>
      <c r="Z35" s="146" t="s">
        <v>58</v>
      </c>
      <c r="AB35" s="155">
        <v>2</v>
      </c>
      <c r="AC35" s="332" t="s">
        <v>59</v>
      </c>
      <c r="AD35" s="333"/>
      <c r="AE35" s="333"/>
      <c r="AF35" s="333"/>
      <c r="AG35" s="333"/>
      <c r="AH35" s="333"/>
      <c r="AI35" s="333"/>
      <c r="AJ35" s="333"/>
      <c r="AK35" s="333"/>
      <c r="AL35" s="333"/>
      <c r="AM35" s="333"/>
      <c r="AN35" s="333"/>
      <c r="AO35" s="333"/>
      <c r="AP35" s="333"/>
      <c r="AQ35" s="333"/>
      <c r="AR35" s="334"/>
    </row>
    <row r="36" spans="1:44" ht="15.75" thickTop="1" thickBot="1">
      <c r="A36" s="4">
        <v>200</v>
      </c>
      <c r="B36" s="212"/>
      <c r="C36" s="212"/>
      <c r="D36" s="212"/>
      <c r="E36" s="213"/>
      <c r="H36" s="261" t="s">
        <v>60</v>
      </c>
      <c r="I36" s="261" t="s">
        <v>61</v>
      </c>
      <c r="J36" s="258" t="s">
        <v>62</v>
      </c>
      <c r="K36" s="258"/>
      <c r="L36" s="259"/>
      <c r="M36" s="260" t="s">
        <v>63</v>
      </c>
      <c r="N36" s="258"/>
      <c r="O36" s="259"/>
      <c r="Q36" s="147">
        <v>50</v>
      </c>
      <c r="R36" s="148">
        <v>50</v>
      </c>
      <c r="S36" s="148">
        <v>50</v>
      </c>
      <c r="T36" s="148">
        <v>50</v>
      </c>
      <c r="U36" s="148">
        <v>50</v>
      </c>
      <c r="V36" s="148">
        <v>250</v>
      </c>
      <c r="W36" s="148">
        <v>2.4500000000000002</v>
      </c>
      <c r="X36" s="148">
        <v>1.25</v>
      </c>
      <c r="Y36" s="148">
        <v>1.25</v>
      </c>
      <c r="Z36" s="149">
        <v>2.5</v>
      </c>
      <c r="AB36" s="155" t="s">
        <v>55</v>
      </c>
      <c r="AC36" s="329"/>
      <c r="AD36" s="330"/>
      <c r="AE36" s="330"/>
      <c r="AF36" s="330"/>
      <c r="AG36" s="330"/>
      <c r="AH36" s="330"/>
      <c r="AI36" s="330"/>
      <c r="AJ36" s="330"/>
      <c r="AK36" s="330"/>
      <c r="AL36" s="330"/>
      <c r="AM36" s="330"/>
      <c r="AN36" s="330"/>
      <c r="AO36" s="330"/>
      <c r="AP36" s="330"/>
      <c r="AQ36" s="330"/>
      <c r="AR36" s="331"/>
    </row>
    <row r="37" spans="1:44" ht="15.75" thickTop="1" thickBot="1">
      <c r="A37" s="4">
        <v>300</v>
      </c>
      <c r="B37" s="212"/>
      <c r="C37" s="212"/>
      <c r="D37" s="212"/>
      <c r="E37" s="213"/>
      <c r="H37" s="262"/>
      <c r="I37" s="262"/>
      <c r="J37" s="27" t="s">
        <v>42</v>
      </c>
      <c r="K37" s="7" t="s">
        <v>43</v>
      </c>
      <c r="L37" s="7" t="s">
        <v>64</v>
      </c>
      <c r="M37" s="7" t="s">
        <v>42</v>
      </c>
      <c r="N37" s="7" t="s">
        <v>43</v>
      </c>
      <c r="O37" s="8" t="s">
        <v>64</v>
      </c>
      <c r="Q37" s="150">
        <v>100</v>
      </c>
      <c r="R37" s="52">
        <v>100</v>
      </c>
      <c r="S37" s="52">
        <v>100</v>
      </c>
      <c r="T37" s="52">
        <v>100</v>
      </c>
      <c r="U37" s="52">
        <v>100</v>
      </c>
      <c r="V37" s="208"/>
      <c r="W37" s="208"/>
      <c r="X37" s="208"/>
      <c r="Y37" s="208"/>
      <c r="Z37" s="209"/>
      <c r="AB37" s="155">
        <v>3</v>
      </c>
      <c r="AC37" s="332" t="s">
        <v>65</v>
      </c>
      <c r="AD37" s="333"/>
      <c r="AE37" s="333"/>
      <c r="AF37" s="333"/>
      <c r="AG37" s="333"/>
      <c r="AH37" s="333"/>
      <c r="AI37" s="333"/>
      <c r="AJ37" s="333"/>
      <c r="AK37" s="333"/>
      <c r="AL37" s="333"/>
      <c r="AM37" s="333"/>
      <c r="AN37" s="333"/>
      <c r="AO37" s="333"/>
      <c r="AP37" s="333"/>
      <c r="AQ37" s="333"/>
      <c r="AR37" s="334"/>
    </row>
    <row r="38" spans="1:44" ht="15" thickTop="1">
      <c r="A38" s="4">
        <v>400</v>
      </c>
      <c r="B38" s="212"/>
      <c r="C38" s="212"/>
      <c r="D38" s="212"/>
      <c r="E38" s="213"/>
      <c r="H38" s="28">
        <v>0</v>
      </c>
      <c r="I38" s="29">
        <v>0.36</v>
      </c>
      <c r="J38" s="212"/>
      <c r="K38" s="212"/>
      <c r="L38" s="212"/>
      <c r="M38" s="212"/>
      <c r="N38" s="212"/>
      <c r="O38" s="213"/>
      <c r="Q38" s="150">
        <v>150</v>
      </c>
      <c r="R38" s="52">
        <v>150</v>
      </c>
      <c r="S38" s="52">
        <v>150</v>
      </c>
      <c r="T38" s="52">
        <v>150</v>
      </c>
      <c r="U38" s="52">
        <v>150</v>
      </c>
      <c r="V38" s="208"/>
      <c r="W38" s="208"/>
      <c r="X38" s="208"/>
      <c r="Y38" s="208"/>
      <c r="Z38" s="209"/>
      <c r="AB38" s="155" t="s">
        <v>55</v>
      </c>
      <c r="AC38" s="335"/>
      <c r="AD38" s="336"/>
      <c r="AE38" s="336"/>
      <c r="AF38" s="336"/>
      <c r="AG38" s="336"/>
      <c r="AH38" s="336"/>
      <c r="AI38" s="336"/>
      <c r="AJ38" s="336"/>
      <c r="AK38" s="336"/>
      <c r="AL38" s="336"/>
      <c r="AM38" s="336"/>
      <c r="AN38" s="336"/>
      <c r="AO38" s="336"/>
      <c r="AP38" s="336"/>
      <c r="AQ38" s="336"/>
      <c r="AR38" s="337"/>
    </row>
    <row r="39" spans="1:44" ht="15" thickBot="1">
      <c r="A39" s="6">
        <v>500</v>
      </c>
      <c r="B39" s="214"/>
      <c r="C39" s="214"/>
      <c r="D39" s="214"/>
      <c r="E39" s="215"/>
      <c r="H39" s="30">
        <v>0.06</v>
      </c>
      <c r="I39" s="9">
        <v>0.3</v>
      </c>
      <c r="J39" s="212"/>
      <c r="K39" s="212"/>
      <c r="L39" s="212"/>
      <c r="M39" s="212"/>
      <c r="N39" s="212"/>
      <c r="O39" s="213"/>
      <c r="Q39" s="150">
        <v>200</v>
      </c>
      <c r="R39" s="52">
        <v>200</v>
      </c>
      <c r="S39" s="52">
        <v>200</v>
      </c>
      <c r="T39" s="52">
        <v>200</v>
      </c>
      <c r="U39" s="52">
        <v>200</v>
      </c>
      <c r="V39" s="208"/>
      <c r="W39" s="208"/>
      <c r="X39" s="208"/>
      <c r="Y39" s="208"/>
      <c r="Z39" s="209"/>
      <c r="AB39" s="155">
        <v>4</v>
      </c>
      <c r="AC39" s="332" t="s">
        <v>66</v>
      </c>
      <c r="AD39" s="333"/>
      <c r="AE39" s="333"/>
      <c r="AF39" s="333"/>
      <c r="AG39" s="333"/>
      <c r="AH39" s="333"/>
      <c r="AI39" s="333"/>
      <c r="AJ39" s="333"/>
      <c r="AK39" s="333"/>
      <c r="AL39" s="333"/>
      <c r="AM39" s="333"/>
      <c r="AN39" s="333"/>
      <c r="AO39" s="333"/>
      <c r="AP39" s="333"/>
      <c r="AQ39" s="333"/>
      <c r="AR39" s="334"/>
    </row>
    <row r="40" spans="1:44" ht="15.75" thickTop="1" thickBot="1">
      <c r="H40" s="30">
        <v>0.12</v>
      </c>
      <c r="I40" s="9">
        <v>0.24</v>
      </c>
      <c r="J40" s="212"/>
      <c r="K40" s="212"/>
      <c r="L40" s="212"/>
      <c r="M40" s="212"/>
      <c r="N40" s="212"/>
      <c r="O40" s="213"/>
      <c r="Q40" s="151">
        <v>250</v>
      </c>
      <c r="R40" s="152">
        <v>250</v>
      </c>
      <c r="S40" s="152">
        <v>250</v>
      </c>
      <c r="T40" s="152">
        <v>250</v>
      </c>
      <c r="U40" s="152">
        <v>250</v>
      </c>
      <c r="V40" s="210"/>
      <c r="W40" s="210"/>
      <c r="X40" s="210"/>
      <c r="Y40" s="210"/>
      <c r="Z40" s="211"/>
      <c r="AB40" s="156" t="s">
        <v>55</v>
      </c>
      <c r="AC40" s="338"/>
      <c r="AD40" s="339"/>
      <c r="AE40" s="339"/>
      <c r="AF40" s="339"/>
      <c r="AG40" s="339"/>
      <c r="AH40" s="339"/>
      <c r="AI40" s="339"/>
      <c r="AJ40" s="339"/>
      <c r="AK40" s="339"/>
      <c r="AL40" s="339"/>
      <c r="AM40" s="339"/>
      <c r="AN40" s="339"/>
      <c r="AO40" s="339"/>
      <c r="AP40" s="339"/>
      <c r="AQ40" s="339"/>
      <c r="AR40" s="340"/>
    </row>
    <row r="41" spans="1:44">
      <c r="H41" s="30">
        <v>0.18</v>
      </c>
      <c r="I41" s="9">
        <v>0.18</v>
      </c>
      <c r="J41" s="212"/>
      <c r="K41" s="212"/>
      <c r="L41" s="212"/>
      <c r="M41" s="212"/>
      <c r="N41" s="212"/>
      <c r="O41" s="213"/>
    </row>
    <row r="42" spans="1:44">
      <c r="H42" s="30">
        <v>0.24</v>
      </c>
      <c r="I42" s="9">
        <v>0.12</v>
      </c>
      <c r="J42" s="212"/>
      <c r="K42" s="212"/>
      <c r="L42" s="212"/>
      <c r="M42" s="212"/>
      <c r="N42" s="212"/>
      <c r="O42" s="213"/>
    </row>
    <row r="43" spans="1:44">
      <c r="H43" s="30">
        <v>0.3</v>
      </c>
      <c r="I43" s="9">
        <v>0.06</v>
      </c>
      <c r="J43" s="212"/>
      <c r="K43" s="212"/>
      <c r="L43" s="212"/>
      <c r="M43" s="212"/>
      <c r="N43" s="212"/>
      <c r="O43" s="213"/>
    </row>
    <row r="44" spans="1:44" ht="15" thickBot="1">
      <c r="H44" s="31">
        <v>0.36</v>
      </c>
      <c r="I44" s="10">
        <v>0</v>
      </c>
      <c r="J44" s="214"/>
      <c r="K44" s="214"/>
      <c r="L44" s="214"/>
      <c r="M44" s="214"/>
      <c r="N44" s="214"/>
      <c r="O44" s="215"/>
    </row>
    <row r="45" spans="1:44" ht="15" thickTop="1"/>
  </sheetData>
  <mergeCells count="22">
    <mergeCell ref="AC39:AR39"/>
    <mergeCell ref="AC40:AR40"/>
    <mergeCell ref="AC34:AR34"/>
    <mergeCell ref="AC36:AR36"/>
    <mergeCell ref="AC38:AR38"/>
    <mergeCell ref="AC33:AR33"/>
    <mergeCell ref="AC35:AR35"/>
    <mergeCell ref="AC37:AR37"/>
    <mergeCell ref="Q33:Z33"/>
    <mergeCell ref="K18:T18"/>
    <mergeCell ref="H35:O35"/>
    <mergeCell ref="A4:D4"/>
    <mergeCell ref="E4:H4"/>
    <mergeCell ref="A33:E33"/>
    <mergeCell ref="J36:L36"/>
    <mergeCell ref="M36:O36"/>
    <mergeCell ref="H36:H37"/>
    <mergeCell ref="I36:I37"/>
    <mergeCell ref="H33:O33"/>
    <mergeCell ref="H34:O34"/>
    <mergeCell ref="K4:N4"/>
    <mergeCell ref="O4:R4"/>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CB5C22-1F57-497C-80CA-131C34EE2B08}">
  <dimension ref="A1:AF63"/>
  <sheetViews>
    <sheetView topLeftCell="D1" zoomScale="85" zoomScaleNormal="85" workbookViewId="0">
      <selection activeCell="W18" sqref="W18:AF18"/>
    </sheetView>
  </sheetViews>
  <sheetFormatPr defaultRowHeight="14.25"/>
  <cols>
    <col min="1" max="1" width="11" customWidth="1"/>
    <col min="2" max="2" width="13" customWidth="1"/>
    <col min="5" max="5" width="13.42578125" customWidth="1"/>
    <col min="10" max="10" width="17.42578125" bestFit="1" customWidth="1"/>
    <col min="11" max="11" width="16" customWidth="1"/>
    <col min="12" max="12" width="20.5703125" customWidth="1"/>
    <col min="13" max="13" width="15.5703125" customWidth="1"/>
    <col min="14" max="14" width="20.42578125" customWidth="1"/>
    <col min="16" max="16" width="18.85546875" customWidth="1"/>
    <col min="17" max="17" width="29.7109375" bestFit="1" customWidth="1"/>
    <col min="18" max="18" width="24.42578125" bestFit="1" customWidth="1"/>
    <col min="19" max="19" width="14.42578125" bestFit="1" customWidth="1"/>
    <col min="20" max="20" width="13.5703125" bestFit="1" customWidth="1"/>
    <col min="22" max="22" width="14.42578125" customWidth="1"/>
  </cols>
  <sheetData>
    <row r="1" spans="1:32" ht="15">
      <c r="A1" s="1" t="s">
        <v>67</v>
      </c>
      <c r="L1" t="s">
        <v>68</v>
      </c>
    </row>
    <row r="3" spans="1:32" ht="15">
      <c r="A3" s="1" t="s">
        <v>69</v>
      </c>
      <c r="J3" s="1" t="s">
        <v>70</v>
      </c>
      <c r="P3" s="1" t="s">
        <v>71</v>
      </c>
      <c r="V3" s="1" t="s">
        <v>72</v>
      </c>
    </row>
    <row r="4" spans="1:32" ht="15.75" thickBot="1">
      <c r="P4" s="1" t="s">
        <v>73</v>
      </c>
    </row>
    <row r="5" spans="1:32" ht="16.5" thickTop="1" thickBot="1">
      <c r="A5" s="34" t="s">
        <v>74</v>
      </c>
      <c r="B5" s="35"/>
      <c r="C5" s="36"/>
      <c r="J5" s="26"/>
      <c r="K5" s="290" t="s">
        <v>75</v>
      </c>
      <c r="L5" s="290"/>
      <c r="M5" s="284" t="s">
        <v>76</v>
      </c>
      <c r="N5" s="285"/>
      <c r="P5" s="291" t="s">
        <v>77</v>
      </c>
      <c r="Q5" s="292"/>
      <c r="R5" s="292"/>
      <c r="S5" s="292"/>
      <c r="T5" s="293"/>
      <c r="V5" s="158" t="s">
        <v>78</v>
      </c>
      <c r="W5" s="158" t="s">
        <v>79</v>
      </c>
      <c r="X5" s="158" t="s">
        <v>80</v>
      </c>
    </row>
    <row r="6" spans="1:32" ht="16.5" thickTop="1" thickBot="1">
      <c r="A6" s="37" t="s">
        <v>81</v>
      </c>
      <c r="B6" s="38"/>
      <c r="C6" s="39"/>
      <c r="J6" s="51" t="s">
        <v>82</v>
      </c>
      <c r="K6" s="51" t="s">
        <v>83</v>
      </c>
      <c r="L6" s="51" t="s">
        <v>84</v>
      </c>
      <c r="M6" s="51" t="s">
        <v>83</v>
      </c>
      <c r="N6" s="51" t="s">
        <v>84</v>
      </c>
      <c r="P6" s="294" t="s">
        <v>85</v>
      </c>
      <c r="Q6" s="295"/>
      <c r="R6" s="295"/>
      <c r="S6" s="295"/>
      <c r="T6" s="296"/>
      <c r="V6" s="161" t="s">
        <v>86</v>
      </c>
      <c r="W6" s="228">
        <v>12.5</v>
      </c>
      <c r="X6" s="228">
        <v>0.22</v>
      </c>
    </row>
    <row r="7" spans="1:32" ht="15">
      <c r="A7" s="40"/>
      <c r="B7" s="281" t="s">
        <v>87</v>
      </c>
      <c r="C7" s="282"/>
      <c r="D7" s="286"/>
      <c r="E7" s="287" t="s">
        <v>88</v>
      </c>
      <c r="F7" s="288"/>
      <c r="G7" s="289"/>
      <c r="J7" s="53" t="s">
        <v>89</v>
      </c>
      <c r="K7" s="221">
        <v>129</v>
      </c>
      <c r="L7" s="222">
        <f>(129/1000)*9.81</f>
        <v>1.26549</v>
      </c>
      <c r="M7" s="222">
        <v>366</v>
      </c>
      <c r="N7" s="223">
        <f>(M7/1000)*9.81</f>
        <v>3.5904600000000002</v>
      </c>
      <c r="P7" s="57" t="s">
        <v>90</v>
      </c>
      <c r="Q7" s="58" t="s">
        <v>91</v>
      </c>
      <c r="R7" s="58" t="s">
        <v>92</v>
      </c>
      <c r="S7" s="58" t="s">
        <v>93</v>
      </c>
      <c r="T7" s="59" t="s">
        <v>94</v>
      </c>
      <c r="V7" s="162" t="s">
        <v>95</v>
      </c>
      <c r="W7" s="229">
        <v>17.5</v>
      </c>
      <c r="X7" s="229">
        <v>0.32</v>
      </c>
    </row>
    <row r="8" spans="1:32" ht="15">
      <c r="A8" s="42" t="s">
        <v>96</v>
      </c>
      <c r="B8" s="43" t="s">
        <v>97</v>
      </c>
      <c r="C8" s="44" t="s">
        <v>98</v>
      </c>
      <c r="D8" s="44" t="s">
        <v>98</v>
      </c>
      <c r="E8" s="44" t="s">
        <v>97</v>
      </c>
      <c r="F8" s="44" t="s">
        <v>98</v>
      </c>
      <c r="G8" s="44" t="s">
        <v>98</v>
      </c>
      <c r="J8" s="54" t="s">
        <v>99</v>
      </c>
      <c r="K8" s="224">
        <v>20</v>
      </c>
      <c r="L8" s="222">
        <f t="shared" ref="L8:L9" si="0">(129/1000)*9.81</f>
        <v>1.26549</v>
      </c>
      <c r="M8" s="225">
        <v>23</v>
      </c>
      <c r="N8" s="223">
        <f t="shared" ref="N8:N9" si="1">(M8/1000)*9.81</f>
        <v>0.22563</v>
      </c>
      <c r="P8" s="22">
        <v>0</v>
      </c>
      <c r="Q8" s="222">
        <v>270</v>
      </c>
      <c r="R8" s="222">
        <f>(Q8/1000)*9.81</f>
        <v>2.6487000000000003</v>
      </c>
      <c r="S8" s="222">
        <v>10</v>
      </c>
      <c r="T8" s="223">
        <f>(S8/1000)*9.81</f>
        <v>9.8100000000000007E-2</v>
      </c>
      <c r="V8" s="162" t="s">
        <v>100</v>
      </c>
      <c r="W8" s="229">
        <v>10</v>
      </c>
      <c r="X8" s="229">
        <v>0.18</v>
      </c>
    </row>
    <row r="9" spans="1:32" ht="15">
      <c r="A9" s="42" t="s">
        <v>101</v>
      </c>
      <c r="B9" s="45" t="s">
        <v>102</v>
      </c>
      <c r="C9" s="42" t="s">
        <v>102</v>
      </c>
      <c r="D9" s="42" t="s">
        <v>102</v>
      </c>
      <c r="E9" s="42" t="s">
        <v>102</v>
      </c>
      <c r="F9" s="42" t="s">
        <v>102</v>
      </c>
      <c r="G9" s="42" t="s">
        <v>102</v>
      </c>
      <c r="J9" s="55" t="s">
        <v>103</v>
      </c>
      <c r="K9" s="226">
        <v>10</v>
      </c>
      <c r="L9" s="222">
        <f t="shared" si="0"/>
        <v>1.26549</v>
      </c>
      <c r="M9" s="227">
        <v>15</v>
      </c>
      <c r="N9" s="223">
        <f t="shared" si="1"/>
        <v>0.14715</v>
      </c>
      <c r="P9" s="15" t="s">
        <v>104</v>
      </c>
      <c r="Q9" s="225">
        <v>340</v>
      </c>
      <c r="R9" s="222">
        <f t="shared" ref="R9:R12" si="2">(Q9/1000)*9.81</f>
        <v>3.3354000000000004</v>
      </c>
      <c r="S9" s="225">
        <v>80</v>
      </c>
      <c r="T9" s="223">
        <f t="shared" ref="T9:T12" si="3">(S9/1000)*9.81</f>
        <v>0.78480000000000005</v>
      </c>
      <c r="V9" s="163" t="s">
        <v>105</v>
      </c>
      <c r="W9" s="230">
        <v>27.5</v>
      </c>
      <c r="X9" s="230">
        <v>0.52</v>
      </c>
    </row>
    <row r="10" spans="1:32" ht="15">
      <c r="A10" s="42" t="s">
        <v>106</v>
      </c>
      <c r="B10" s="45" t="s">
        <v>107</v>
      </c>
      <c r="C10" s="42" t="s">
        <v>107</v>
      </c>
      <c r="D10" s="42" t="s">
        <v>107</v>
      </c>
      <c r="E10" s="42" t="s">
        <v>107</v>
      </c>
      <c r="F10" s="42" t="s">
        <v>107</v>
      </c>
      <c r="G10" s="42" t="s">
        <v>107</v>
      </c>
      <c r="P10" s="15" t="s">
        <v>108</v>
      </c>
      <c r="Q10" s="225">
        <v>340</v>
      </c>
      <c r="R10" s="222">
        <f t="shared" si="2"/>
        <v>3.3354000000000004</v>
      </c>
      <c r="S10" s="225">
        <v>80</v>
      </c>
      <c r="T10" s="223">
        <f t="shared" si="3"/>
        <v>0.78480000000000005</v>
      </c>
      <c r="V10" s="130"/>
      <c r="W10" s="130"/>
      <c r="X10" s="130"/>
    </row>
    <row r="11" spans="1:32" ht="15">
      <c r="A11" s="42"/>
      <c r="B11" s="45" t="s">
        <v>109</v>
      </c>
      <c r="C11" s="42" t="s">
        <v>110</v>
      </c>
      <c r="D11" s="42" t="s">
        <v>109</v>
      </c>
      <c r="E11" s="42" t="s">
        <v>109</v>
      </c>
      <c r="F11" s="42" t="s">
        <v>110</v>
      </c>
      <c r="G11" s="42" t="s">
        <v>109</v>
      </c>
      <c r="P11" s="15" t="s">
        <v>111</v>
      </c>
      <c r="Q11" s="225">
        <v>340</v>
      </c>
      <c r="R11" s="222">
        <f t="shared" si="2"/>
        <v>3.3354000000000004</v>
      </c>
      <c r="S11" s="225">
        <v>80</v>
      </c>
      <c r="T11" s="223">
        <f t="shared" si="3"/>
        <v>0.78480000000000005</v>
      </c>
    </row>
    <row r="12" spans="1:32" ht="15">
      <c r="A12" s="46"/>
      <c r="B12" s="41" t="s">
        <v>112</v>
      </c>
      <c r="C12" s="47" t="s">
        <v>57</v>
      </c>
      <c r="D12" s="47" t="s">
        <v>113</v>
      </c>
      <c r="E12" s="47" t="s">
        <v>114</v>
      </c>
      <c r="F12" s="47" t="s">
        <v>57</v>
      </c>
      <c r="G12" s="47" t="s">
        <v>115</v>
      </c>
      <c r="J12" s="69"/>
      <c r="P12" s="19" t="s">
        <v>116</v>
      </c>
      <c r="Q12" s="227">
        <v>350</v>
      </c>
      <c r="R12" s="222">
        <f t="shared" si="2"/>
        <v>3.4335</v>
      </c>
      <c r="S12" s="227">
        <v>90</v>
      </c>
      <c r="T12" s="223">
        <f t="shared" si="3"/>
        <v>0.88290000000000002</v>
      </c>
    </row>
    <row r="13" spans="1:32" ht="15">
      <c r="A13" s="48">
        <v>15</v>
      </c>
      <c r="B13" s="219">
        <v>0.85</v>
      </c>
      <c r="C13" s="219">
        <v>50</v>
      </c>
      <c r="D13" s="219">
        <f>ROUND((C13/1000)*9.81,2)</f>
        <v>0.49</v>
      </c>
      <c r="E13" s="219">
        <v>0.22800000000000001</v>
      </c>
      <c r="F13" s="219">
        <v>50</v>
      </c>
      <c r="G13" s="220">
        <f>ROUND((F13/1000)*9.81,2)</f>
        <v>0.49</v>
      </c>
    </row>
    <row r="14" spans="1:32" ht="15">
      <c r="A14" s="49">
        <v>25</v>
      </c>
      <c r="B14" s="212">
        <v>0.79800000000000004</v>
      </c>
      <c r="C14" s="212">
        <v>30</v>
      </c>
      <c r="D14" s="219">
        <f>ROUND((C14/1000)*9.81,2)</f>
        <v>0.28999999999999998</v>
      </c>
      <c r="E14" s="212">
        <v>0.372</v>
      </c>
      <c r="F14" s="212">
        <v>90</v>
      </c>
      <c r="G14" s="220">
        <f t="shared" ref="G14:G17" si="4">ROUND((F14/1000)*9.81,2)</f>
        <v>0.88</v>
      </c>
      <c r="P14" s="278" t="s">
        <v>117</v>
      </c>
      <c r="Q14" s="279"/>
      <c r="R14" s="279"/>
      <c r="S14" s="279"/>
      <c r="T14" s="280"/>
      <c r="V14" s="1" t="s">
        <v>35</v>
      </c>
    </row>
    <row r="15" spans="1:32" ht="15">
      <c r="A15" s="49">
        <v>35</v>
      </c>
      <c r="B15" s="212">
        <v>0.72099999999999997</v>
      </c>
      <c r="C15" s="212">
        <v>40</v>
      </c>
      <c r="D15" s="219">
        <f t="shared" ref="D15:D17" si="5">ROUND((C15/1000)*9.81,2)</f>
        <v>0.39</v>
      </c>
      <c r="E15" s="212">
        <v>0.505</v>
      </c>
      <c r="F15" s="212">
        <v>114</v>
      </c>
      <c r="G15" s="220">
        <f t="shared" si="4"/>
        <v>1.1200000000000001</v>
      </c>
      <c r="P15" s="281" t="s">
        <v>85</v>
      </c>
      <c r="Q15" s="282"/>
      <c r="R15" s="282"/>
      <c r="S15" s="282"/>
      <c r="T15" s="283"/>
      <c r="V15" s="160">
        <v>1</v>
      </c>
      <c r="W15" s="300" t="s">
        <v>118</v>
      </c>
      <c r="X15" s="301"/>
      <c r="Y15" s="301"/>
      <c r="Z15" s="301"/>
      <c r="AA15" s="301"/>
      <c r="AB15" s="301"/>
      <c r="AC15" s="301"/>
      <c r="AD15" s="301"/>
      <c r="AE15" s="301"/>
      <c r="AF15" s="302"/>
    </row>
    <row r="16" spans="1:32" ht="15">
      <c r="A16" s="49">
        <v>45</v>
      </c>
      <c r="B16" s="212">
        <v>0.622</v>
      </c>
      <c r="C16" s="212">
        <v>52</v>
      </c>
      <c r="D16" s="219">
        <f t="shared" si="5"/>
        <v>0.51</v>
      </c>
      <c r="E16" s="212">
        <v>0.622</v>
      </c>
      <c r="F16" s="212">
        <v>144</v>
      </c>
      <c r="G16" s="220">
        <f t="shared" si="4"/>
        <v>1.41</v>
      </c>
      <c r="P16" s="60" t="s">
        <v>90</v>
      </c>
      <c r="Q16" s="61" t="s">
        <v>91</v>
      </c>
      <c r="R16" s="61" t="s">
        <v>92</v>
      </c>
      <c r="S16" s="61" t="s">
        <v>93</v>
      </c>
      <c r="T16" s="62" t="s">
        <v>94</v>
      </c>
      <c r="V16" s="159" t="s">
        <v>55</v>
      </c>
      <c r="W16" s="297"/>
      <c r="X16" s="298"/>
      <c r="Y16" s="298"/>
      <c r="Z16" s="298"/>
      <c r="AA16" s="298"/>
      <c r="AB16" s="298"/>
      <c r="AC16" s="298"/>
      <c r="AD16" s="298"/>
      <c r="AE16" s="298"/>
      <c r="AF16" s="299"/>
    </row>
    <row r="17" spans="1:32" ht="15">
      <c r="A17" s="50">
        <v>55</v>
      </c>
      <c r="B17" s="214">
        <v>0.505</v>
      </c>
      <c r="C17" s="214">
        <v>52</v>
      </c>
      <c r="D17" s="219">
        <f t="shared" si="5"/>
        <v>0.51</v>
      </c>
      <c r="E17" s="214">
        <v>0.72099999999999997</v>
      </c>
      <c r="F17" s="214">
        <v>162</v>
      </c>
      <c r="G17" s="220">
        <f t="shared" si="4"/>
        <v>1.59</v>
      </c>
      <c r="P17" s="63">
        <v>0</v>
      </c>
      <c r="Q17" s="222">
        <v>210</v>
      </c>
      <c r="R17" s="222">
        <f>(Q17/1000)*9.81</f>
        <v>2.0600999999999998</v>
      </c>
      <c r="S17" s="222">
        <v>50</v>
      </c>
      <c r="T17" s="223">
        <f>(S17/1000)*9.81</f>
        <v>0.49050000000000005</v>
      </c>
      <c r="V17" s="159">
        <v>2</v>
      </c>
      <c r="W17" s="303" t="s">
        <v>119</v>
      </c>
      <c r="X17" s="304"/>
      <c r="Y17" s="304"/>
      <c r="Z17" s="304"/>
      <c r="AA17" s="304"/>
      <c r="AB17" s="304"/>
      <c r="AC17" s="304"/>
      <c r="AD17" s="304"/>
      <c r="AE17" s="304"/>
      <c r="AF17" s="305"/>
    </row>
    <row r="18" spans="1:32" ht="15">
      <c r="P18" s="64" t="s">
        <v>104</v>
      </c>
      <c r="Q18" s="225">
        <v>230</v>
      </c>
      <c r="R18" s="222">
        <f t="shared" ref="R18:R21" si="6">(Q18/1000)*9.81</f>
        <v>2.2563000000000004</v>
      </c>
      <c r="S18" s="225">
        <v>70</v>
      </c>
      <c r="T18" s="223">
        <f t="shared" ref="T18:T21" si="7">(S18/1000)*9.81</f>
        <v>0.68670000000000009</v>
      </c>
      <c r="V18" s="159" t="s">
        <v>55</v>
      </c>
      <c r="W18" s="297"/>
      <c r="X18" s="298"/>
      <c r="Y18" s="298"/>
      <c r="Z18" s="298"/>
      <c r="AA18" s="298"/>
      <c r="AB18" s="298"/>
      <c r="AC18" s="298"/>
      <c r="AD18" s="298"/>
      <c r="AE18" s="298"/>
      <c r="AF18" s="299"/>
    </row>
    <row r="19" spans="1:32" ht="15">
      <c r="P19" s="64" t="s">
        <v>108</v>
      </c>
      <c r="Q19" s="225">
        <v>260</v>
      </c>
      <c r="R19" s="222">
        <f t="shared" si="6"/>
        <v>2.5506000000000002</v>
      </c>
      <c r="S19" s="225">
        <v>100</v>
      </c>
      <c r="T19" s="223">
        <f t="shared" si="7"/>
        <v>0.98100000000000009</v>
      </c>
    </row>
    <row r="20" spans="1:32" ht="15">
      <c r="P20" s="64" t="s">
        <v>111</v>
      </c>
      <c r="Q20" s="225">
        <v>260</v>
      </c>
      <c r="R20" s="222">
        <f t="shared" si="6"/>
        <v>2.5506000000000002</v>
      </c>
      <c r="S20" s="225">
        <v>100</v>
      </c>
      <c r="T20" s="223">
        <f t="shared" si="7"/>
        <v>0.98100000000000009</v>
      </c>
    </row>
    <row r="21" spans="1:32" ht="15">
      <c r="P21" s="65" t="s">
        <v>116</v>
      </c>
      <c r="Q21" s="227">
        <v>290</v>
      </c>
      <c r="R21" s="222">
        <f t="shared" si="6"/>
        <v>2.8449</v>
      </c>
      <c r="S21" s="227">
        <v>130</v>
      </c>
      <c r="T21" s="223">
        <f t="shared" si="7"/>
        <v>1.2753000000000001</v>
      </c>
    </row>
    <row r="22" spans="1:32" ht="15"/>
    <row r="23" spans="1:32" ht="15.75" customHeight="1">
      <c r="P23" s="263" t="s">
        <v>120</v>
      </c>
      <c r="Q23" s="264"/>
      <c r="R23" s="264"/>
      <c r="S23" s="264"/>
      <c r="T23" s="265"/>
    </row>
    <row r="24" spans="1:32" ht="15.75" customHeight="1">
      <c r="P24" s="275" t="s">
        <v>85</v>
      </c>
      <c r="Q24" s="276"/>
      <c r="R24" s="276"/>
      <c r="S24" s="276"/>
      <c r="T24" s="277"/>
    </row>
    <row r="25" spans="1:32" ht="16.5" customHeight="1">
      <c r="P25" s="66" t="s">
        <v>90</v>
      </c>
      <c r="Q25" s="67" t="s">
        <v>91</v>
      </c>
      <c r="R25" s="67" t="s">
        <v>92</v>
      </c>
      <c r="S25" s="67" t="s">
        <v>93</v>
      </c>
      <c r="T25" s="68" t="s">
        <v>94</v>
      </c>
    </row>
    <row r="26" spans="1:32" ht="15">
      <c r="P26" s="23">
        <v>0</v>
      </c>
      <c r="Q26" s="222">
        <v>210</v>
      </c>
      <c r="R26" s="222">
        <f>(Q26/1000)*9.81</f>
        <v>2.0600999999999998</v>
      </c>
      <c r="S26" s="222">
        <v>50</v>
      </c>
      <c r="T26" s="223">
        <f>(S26/1000)*9.81</f>
        <v>0.49050000000000005</v>
      </c>
    </row>
    <row r="27" spans="1:32" ht="15">
      <c r="P27" s="24" t="s">
        <v>104</v>
      </c>
      <c r="Q27" s="225">
        <v>230</v>
      </c>
      <c r="R27" s="222">
        <f t="shared" ref="R27:R30" si="8">(Q27/1000)*9.81</f>
        <v>2.2563000000000004</v>
      </c>
      <c r="S27" s="225">
        <v>70</v>
      </c>
      <c r="T27" s="223">
        <f t="shared" ref="T27:T30" si="9">(S27/1000)*9.81</f>
        <v>0.68670000000000009</v>
      </c>
    </row>
    <row r="28" spans="1:32" ht="15">
      <c r="P28" s="24" t="s">
        <v>108</v>
      </c>
      <c r="Q28" s="225">
        <v>260</v>
      </c>
      <c r="R28" s="222">
        <f t="shared" si="8"/>
        <v>2.5506000000000002</v>
      </c>
      <c r="S28" s="225">
        <v>100</v>
      </c>
      <c r="T28" s="223">
        <f t="shared" si="9"/>
        <v>0.98100000000000009</v>
      </c>
    </row>
    <row r="29" spans="1:32" ht="15">
      <c r="P29" s="24" t="s">
        <v>111</v>
      </c>
      <c r="Q29" s="225">
        <v>260</v>
      </c>
      <c r="R29" s="222">
        <f t="shared" si="8"/>
        <v>2.5506000000000002</v>
      </c>
      <c r="S29" s="225">
        <v>100</v>
      </c>
      <c r="T29" s="223">
        <f>(S29/1000)*9.81</f>
        <v>0.98100000000000009</v>
      </c>
    </row>
    <row r="30" spans="1:32" ht="15">
      <c r="P30" s="25" t="s">
        <v>116</v>
      </c>
      <c r="Q30" s="227">
        <v>280</v>
      </c>
      <c r="R30" s="222">
        <f>(Q30/1000)*9.81</f>
        <v>2.7468000000000004</v>
      </c>
      <c r="S30" s="227">
        <v>130</v>
      </c>
      <c r="T30" s="223">
        <f t="shared" si="9"/>
        <v>1.2753000000000001</v>
      </c>
    </row>
    <row r="31" spans="1:32" ht="15"/>
    <row r="33" spans="16:20" ht="15">
      <c r="P33" s="56" t="s">
        <v>121</v>
      </c>
    </row>
    <row r="35" spans="16:20" ht="15">
      <c r="P35" s="1" t="s">
        <v>122</v>
      </c>
    </row>
    <row r="36" spans="16:20" ht="15.75" thickBot="1"/>
    <row r="37" spans="16:20" ht="15.75" thickTop="1">
      <c r="P37" s="291" t="s">
        <v>123</v>
      </c>
      <c r="Q37" s="292"/>
      <c r="R37" s="292"/>
      <c r="S37" s="292"/>
      <c r="T37" s="293"/>
    </row>
    <row r="38" spans="16:20" ht="15.75" thickBot="1">
      <c r="P38" s="294" t="s">
        <v>85</v>
      </c>
      <c r="Q38" s="295"/>
      <c r="R38" s="295"/>
      <c r="S38" s="295"/>
      <c r="T38" s="296"/>
    </row>
    <row r="39" spans="16:20" ht="16.5" thickTop="1" thickBot="1">
      <c r="P39" s="57" t="s">
        <v>90</v>
      </c>
      <c r="Q39" s="58" t="s">
        <v>91</v>
      </c>
      <c r="R39" s="58" t="s">
        <v>92</v>
      </c>
      <c r="S39" s="58" t="s">
        <v>93</v>
      </c>
      <c r="T39" s="59" t="s">
        <v>94</v>
      </c>
    </row>
    <row r="40" spans="16:20" ht="15">
      <c r="P40" s="22">
        <v>0</v>
      </c>
      <c r="Q40" s="208">
        <v>300</v>
      </c>
      <c r="R40" s="208">
        <f>(Q40/1000)*9.81</f>
        <v>2.9430000000000001</v>
      </c>
      <c r="S40" s="231">
        <v>40</v>
      </c>
      <c r="T40" s="232">
        <f>(S40/1000)*9.81</f>
        <v>0.39240000000000003</v>
      </c>
    </row>
    <row r="41" spans="16:20" ht="15">
      <c r="P41" s="15" t="s">
        <v>104</v>
      </c>
      <c r="Q41" s="208">
        <v>330</v>
      </c>
      <c r="R41" s="208">
        <f t="shared" ref="R41:R44" si="10">(Q41/1000)*9.81</f>
        <v>3.2373000000000003</v>
      </c>
      <c r="S41" s="208">
        <v>70</v>
      </c>
      <c r="T41" s="232">
        <f t="shared" ref="T41:T44" si="11">(S41/1000)*9.81</f>
        <v>0.68670000000000009</v>
      </c>
    </row>
    <row r="42" spans="16:20" ht="15">
      <c r="P42" s="15" t="s">
        <v>108</v>
      </c>
      <c r="Q42" s="208">
        <v>330</v>
      </c>
      <c r="R42" s="208">
        <f t="shared" si="10"/>
        <v>3.2373000000000003</v>
      </c>
      <c r="S42" s="208">
        <v>70</v>
      </c>
      <c r="T42" s="232">
        <f t="shared" si="11"/>
        <v>0.68670000000000009</v>
      </c>
    </row>
    <row r="43" spans="16:20" ht="15">
      <c r="P43" s="15" t="s">
        <v>111</v>
      </c>
      <c r="Q43" s="208">
        <v>340</v>
      </c>
      <c r="R43" s="208">
        <f t="shared" si="10"/>
        <v>3.3354000000000004</v>
      </c>
      <c r="S43" s="208">
        <v>80</v>
      </c>
      <c r="T43" s="232">
        <f t="shared" si="11"/>
        <v>0.78480000000000005</v>
      </c>
    </row>
    <row r="44" spans="16:20" ht="15">
      <c r="P44" s="19" t="s">
        <v>116</v>
      </c>
      <c r="Q44" s="216">
        <v>350</v>
      </c>
      <c r="R44" s="208">
        <f t="shared" si="10"/>
        <v>3.4335</v>
      </c>
      <c r="S44" s="216">
        <v>90</v>
      </c>
      <c r="T44" s="232">
        <f t="shared" si="11"/>
        <v>0.88290000000000002</v>
      </c>
    </row>
    <row r="45" spans="16:20" ht="15"/>
    <row r="46" spans="16:20" ht="15" thickTop="1">
      <c r="P46" s="278" t="s">
        <v>124</v>
      </c>
      <c r="Q46" s="279"/>
      <c r="R46" s="279"/>
      <c r="S46" s="279"/>
      <c r="T46" s="280"/>
    </row>
    <row r="47" spans="16:20" ht="15" thickBot="1">
      <c r="P47" s="281" t="s">
        <v>85</v>
      </c>
      <c r="Q47" s="282"/>
      <c r="R47" s="282"/>
      <c r="S47" s="282"/>
      <c r="T47" s="283"/>
    </row>
    <row r="48" spans="16:20" ht="15.75" thickTop="1" thickBot="1">
      <c r="P48" s="60" t="s">
        <v>90</v>
      </c>
      <c r="Q48" s="61" t="s">
        <v>91</v>
      </c>
      <c r="R48" s="61" t="s">
        <v>92</v>
      </c>
      <c r="S48" s="61" t="s">
        <v>93</v>
      </c>
      <c r="T48" s="62" t="s">
        <v>94</v>
      </c>
    </row>
    <row r="49" spans="16:20" ht="15">
      <c r="P49" s="63">
        <v>0</v>
      </c>
      <c r="Q49" s="231">
        <v>200</v>
      </c>
      <c r="R49" s="231">
        <f>(Q49/1000)*9.81</f>
        <v>1.9620000000000002</v>
      </c>
      <c r="S49" s="231">
        <v>40</v>
      </c>
      <c r="T49" s="232">
        <f>(S49/1000)*9.81</f>
        <v>0.39240000000000003</v>
      </c>
    </row>
    <row r="50" spans="16:20" ht="15">
      <c r="P50" s="64" t="s">
        <v>104</v>
      </c>
      <c r="Q50" s="208">
        <v>220</v>
      </c>
      <c r="R50" s="231">
        <f t="shared" ref="R50:R53" si="12">(Q50/1000)*9.81</f>
        <v>2.1582000000000003</v>
      </c>
      <c r="S50" s="208">
        <v>60</v>
      </c>
      <c r="T50" s="232">
        <f t="shared" ref="T50:T53" si="13">(S50/1000)*9.81</f>
        <v>0.58860000000000001</v>
      </c>
    </row>
    <row r="51" spans="16:20" ht="15">
      <c r="P51" s="64" t="s">
        <v>108</v>
      </c>
      <c r="Q51" s="208">
        <v>250</v>
      </c>
      <c r="R51" s="231">
        <f t="shared" si="12"/>
        <v>2.4525000000000001</v>
      </c>
      <c r="S51" s="208">
        <v>90</v>
      </c>
      <c r="T51" s="232">
        <f t="shared" si="13"/>
        <v>0.88290000000000002</v>
      </c>
    </row>
    <row r="52" spans="16:20" ht="15">
      <c r="P52" s="64" t="s">
        <v>111</v>
      </c>
      <c r="Q52" s="208">
        <v>270</v>
      </c>
      <c r="R52" s="231">
        <f t="shared" si="12"/>
        <v>2.6487000000000003</v>
      </c>
      <c r="S52" s="208">
        <v>110</v>
      </c>
      <c r="T52" s="232">
        <f t="shared" si="13"/>
        <v>1.0791000000000002</v>
      </c>
    </row>
    <row r="53" spans="16:20" ht="15">
      <c r="P53" s="65" t="s">
        <v>116</v>
      </c>
      <c r="Q53" s="216">
        <v>300</v>
      </c>
      <c r="R53" s="231">
        <f t="shared" si="12"/>
        <v>2.9430000000000001</v>
      </c>
      <c r="S53" s="216">
        <v>170</v>
      </c>
      <c r="T53" s="232">
        <f t="shared" si="13"/>
        <v>1.6677000000000002</v>
      </c>
    </row>
    <row r="54" spans="16:20" ht="15"/>
    <row r="55" spans="16:20" ht="15" thickTop="1">
      <c r="P55" s="263" t="s">
        <v>125</v>
      </c>
      <c r="Q55" s="264"/>
      <c r="R55" s="264"/>
      <c r="S55" s="264"/>
      <c r="T55" s="265"/>
    </row>
    <row r="56" spans="16:20" ht="15" thickBot="1">
      <c r="P56" s="275" t="s">
        <v>85</v>
      </c>
      <c r="Q56" s="276"/>
      <c r="R56" s="276"/>
      <c r="S56" s="276"/>
      <c r="T56" s="277"/>
    </row>
    <row r="57" spans="16:20" ht="15.75" thickTop="1" thickBot="1">
      <c r="P57" s="66" t="s">
        <v>90</v>
      </c>
      <c r="Q57" s="67" t="s">
        <v>91</v>
      </c>
      <c r="R57" s="67" t="s">
        <v>92</v>
      </c>
      <c r="S57" s="67" t="s">
        <v>93</v>
      </c>
      <c r="T57" s="68" t="s">
        <v>94</v>
      </c>
    </row>
    <row r="58" spans="16:20" ht="15">
      <c r="P58" s="23">
        <v>0</v>
      </c>
      <c r="Q58" s="231">
        <v>210</v>
      </c>
      <c r="R58" s="231">
        <f>(Q58/1000)*9.81</f>
        <v>2.0600999999999998</v>
      </c>
      <c r="S58" s="231">
        <v>40</v>
      </c>
      <c r="T58" s="232">
        <f>(S58/1000)*9.81</f>
        <v>0.39240000000000003</v>
      </c>
    </row>
    <row r="59" spans="16:20" ht="15">
      <c r="P59" s="24" t="s">
        <v>104</v>
      </c>
      <c r="Q59" s="208">
        <v>240</v>
      </c>
      <c r="R59" s="231">
        <f t="shared" ref="R59:R62" si="14">(Q59/1000)*9.81</f>
        <v>2.3544</v>
      </c>
      <c r="S59" s="208">
        <v>70</v>
      </c>
      <c r="T59" s="232">
        <f t="shared" ref="T59:T62" si="15">(S59/1000)*9.81</f>
        <v>0.68670000000000009</v>
      </c>
    </row>
    <row r="60" spans="16:20" ht="15">
      <c r="P60" s="24" t="s">
        <v>108</v>
      </c>
      <c r="Q60" s="208">
        <v>240</v>
      </c>
      <c r="R60" s="231">
        <f t="shared" si="14"/>
        <v>2.3544</v>
      </c>
      <c r="S60" s="208">
        <v>70</v>
      </c>
      <c r="T60" s="232">
        <f t="shared" si="15"/>
        <v>0.68670000000000009</v>
      </c>
    </row>
    <row r="61" spans="16:20" ht="15">
      <c r="P61" s="24" t="s">
        <v>111</v>
      </c>
      <c r="Q61" s="208">
        <v>260</v>
      </c>
      <c r="R61" s="231">
        <f t="shared" si="14"/>
        <v>2.5506000000000002</v>
      </c>
      <c r="S61" s="208">
        <v>90</v>
      </c>
      <c r="T61" s="232">
        <f t="shared" si="15"/>
        <v>0.88290000000000002</v>
      </c>
    </row>
    <row r="62" spans="16:20" ht="15">
      <c r="P62" s="25" t="s">
        <v>116</v>
      </c>
      <c r="Q62" s="216">
        <v>310</v>
      </c>
      <c r="R62" s="231">
        <f t="shared" si="14"/>
        <v>3.0411000000000001</v>
      </c>
      <c r="S62" s="216">
        <v>140</v>
      </c>
      <c r="T62" s="232">
        <f t="shared" si="15"/>
        <v>1.3734000000000002</v>
      </c>
    </row>
    <row r="63" spans="16:20" ht="15"/>
  </sheetData>
  <mergeCells count="20">
    <mergeCell ref="P56:T56"/>
    <mergeCell ref="W16:AF16"/>
    <mergeCell ref="W18:AF18"/>
    <mergeCell ref="W15:AF15"/>
    <mergeCell ref="W17:AF17"/>
    <mergeCell ref="P37:T37"/>
    <mergeCell ref="P38:T38"/>
    <mergeCell ref="P46:T46"/>
    <mergeCell ref="P47:T47"/>
    <mergeCell ref="P55:T55"/>
    <mergeCell ref="P23:T23"/>
    <mergeCell ref="P24:T24"/>
    <mergeCell ref="P14:T14"/>
    <mergeCell ref="P15:T15"/>
    <mergeCell ref="M5:N5"/>
    <mergeCell ref="B7:D7"/>
    <mergeCell ref="E7:G7"/>
    <mergeCell ref="K5:L5"/>
    <mergeCell ref="P5:T5"/>
    <mergeCell ref="P6:T6"/>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07E9BB-4065-4244-912F-C92E2A9CE66E}">
  <dimension ref="A1:AG30"/>
  <sheetViews>
    <sheetView tabSelected="1" topLeftCell="R1" workbookViewId="0">
      <selection activeCell="Y8" sqref="Y8"/>
    </sheetView>
  </sheetViews>
  <sheetFormatPr defaultRowHeight="14.25"/>
  <cols>
    <col min="1" max="1" width="14.42578125" customWidth="1"/>
    <col min="2" max="2" width="9.85546875" bestFit="1" customWidth="1"/>
    <col min="3" max="3" width="10.42578125" customWidth="1"/>
    <col min="6" max="6" width="13.42578125" customWidth="1"/>
    <col min="7" max="7" width="15.5703125" bestFit="1" customWidth="1"/>
    <col min="8" max="8" width="11.28515625" customWidth="1"/>
    <col min="11" max="11" width="13.42578125" customWidth="1"/>
    <col min="12" max="12" width="15.5703125" customWidth="1"/>
    <col min="13" max="13" width="10.140625" bestFit="1" customWidth="1"/>
    <col min="14" max="14" width="15.5703125" bestFit="1" customWidth="1"/>
    <col min="18" max="20" width="15.5703125" bestFit="1" customWidth="1"/>
    <col min="21" max="21" width="18" bestFit="1" customWidth="1"/>
    <col min="24" max="24" width="13.7109375" customWidth="1"/>
    <col min="25" max="25" width="11.28515625" customWidth="1"/>
    <col min="26" max="26" width="11" customWidth="1"/>
    <col min="30" max="30" width="13.42578125" customWidth="1"/>
    <col min="31" max="31" width="14.140625" customWidth="1"/>
    <col min="32" max="32" width="14.85546875" customWidth="1"/>
  </cols>
  <sheetData>
    <row r="1" spans="1:33" ht="15">
      <c r="A1" s="1" t="s">
        <v>126</v>
      </c>
      <c r="X1" s="1" t="s">
        <v>127</v>
      </c>
      <c r="AD1" s="1" t="s">
        <v>128</v>
      </c>
    </row>
    <row r="2" spans="1:33" ht="15">
      <c r="A2" s="1"/>
    </row>
    <row r="3" spans="1:33" ht="15.75" thickBot="1">
      <c r="A3" s="1" t="s">
        <v>129</v>
      </c>
      <c r="F3" s="1" t="s">
        <v>130</v>
      </c>
      <c r="K3" s="1" t="s">
        <v>131</v>
      </c>
      <c r="Q3" s="1" t="s">
        <v>132</v>
      </c>
    </row>
    <row r="4" spans="1:33" ht="15.75" thickTop="1">
      <c r="A4" s="72"/>
      <c r="B4" s="73" t="s">
        <v>133</v>
      </c>
      <c r="C4" s="74" t="s">
        <v>134</v>
      </c>
      <c r="D4" s="75"/>
      <c r="F4" s="72"/>
      <c r="G4" s="85" t="s">
        <v>133</v>
      </c>
      <c r="H4" s="86" t="s">
        <v>134</v>
      </c>
      <c r="I4" s="87"/>
      <c r="K4" s="72"/>
      <c r="L4" s="100" t="s">
        <v>133</v>
      </c>
      <c r="M4" s="101" t="s">
        <v>135</v>
      </c>
      <c r="N4" s="102" t="s">
        <v>134</v>
      </c>
      <c r="O4" s="103"/>
      <c r="Q4" s="72"/>
      <c r="R4" s="115" t="s">
        <v>133</v>
      </c>
      <c r="S4" s="116" t="s">
        <v>134</v>
      </c>
      <c r="T4" s="116" t="s">
        <v>133</v>
      </c>
      <c r="U4" s="117" t="s">
        <v>134</v>
      </c>
      <c r="X4" s="72"/>
      <c r="Y4" s="73" t="s">
        <v>133</v>
      </c>
      <c r="Z4" s="74" t="s">
        <v>134</v>
      </c>
      <c r="AA4" s="75"/>
      <c r="AD4" s="72"/>
      <c r="AE4" s="85" t="s">
        <v>133</v>
      </c>
      <c r="AF4" s="86" t="s">
        <v>134</v>
      </c>
      <c r="AG4" s="87"/>
    </row>
    <row r="5" spans="1:33" ht="15">
      <c r="A5" s="72"/>
      <c r="B5" s="76" t="s">
        <v>136</v>
      </c>
      <c r="C5" s="77" t="s">
        <v>136</v>
      </c>
      <c r="D5" s="78" t="s">
        <v>137</v>
      </c>
      <c r="F5" s="72"/>
      <c r="G5" s="88" t="s">
        <v>138</v>
      </c>
      <c r="H5" s="89" t="s">
        <v>139</v>
      </c>
      <c r="I5" s="90" t="s">
        <v>137</v>
      </c>
      <c r="K5" s="72"/>
      <c r="L5" s="104" t="s">
        <v>140</v>
      </c>
      <c r="M5" s="105" t="s">
        <v>141</v>
      </c>
      <c r="N5" s="106" t="s">
        <v>140</v>
      </c>
      <c r="O5" s="107" t="s">
        <v>137</v>
      </c>
      <c r="Q5" s="72"/>
      <c r="R5" s="118" t="s">
        <v>142</v>
      </c>
      <c r="S5" s="119" t="s">
        <v>140</v>
      </c>
      <c r="T5" s="119" t="s">
        <v>138</v>
      </c>
      <c r="U5" s="120" t="s">
        <v>143</v>
      </c>
      <c r="X5" s="72"/>
      <c r="Y5" s="76" t="s">
        <v>136</v>
      </c>
      <c r="Z5" s="77" t="s">
        <v>144</v>
      </c>
      <c r="AA5" s="78" t="s">
        <v>137</v>
      </c>
      <c r="AD5" s="72"/>
      <c r="AE5" s="88" t="s">
        <v>145</v>
      </c>
      <c r="AF5" s="89" t="s">
        <v>146</v>
      </c>
      <c r="AG5" s="90" t="s">
        <v>137</v>
      </c>
    </row>
    <row r="6" spans="1:33" ht="15.75" thickBot="1">
      <c r="A6" s="26"/>
      <c r="B6" s="79" t="s">
        <v>147</v>
      </c>
      <c r="C6" s="80" t="s">
        <v>148</v>
      </c>
      <c r="D6" s="81" t="s">
        <v>149</v>
      </c>
      <c r="F6" s="26"/>
      <c r="G6" s="91" t="s">
        <v>147</v>
      </c>
      <c r="H6" s="92" t="s">
        <v>148</v>
      </c>
      <c r="I6" s="93" t="s">
        <v>149</v>
      </c>
      <c r="K6" s="26"/>
      <c r="L6" s="108" t="s">
        <v>147</v>
      </c>
      <c r="M6" s="109" t="s">
        <v>150</v>
      </c>
      <c r="N6" s="110" t="s">
        <v>148</v>
      </c>
      <c r="O6" s="111" t="s">
        <v>149</v>
      </c>
      <c r="Q6" s="26"/>
      <c r="R6" s="121" t="s">
        <v>147</v>
      </c>
      <c r="S6" s="122" t="s">
        <v>148</v>
      </c>
      <c r="T6" s="122" t="s">
        <v>150</v>
      </c>
      <c r="U6" s="123" t="s">
        <v>151</v>
      </c>
      <c r="X6" s="26"/>
      <c r="Y6" s="79" t="s">
        <v>147</v>
      </c>
      <c r="Z6" s="80" t="s">
        <v>148</v>
      </c>
      <c r="AA6" s="81" t="s">
        <v>149</v>
      </c>
      <c r="AD6" s="26"/>
      <c r="AE6" s="91" t="s">
        <v>147</v>
      </c>
      <c r="AF6" s="92" t="s">
        <v>148</v>
      </c>
      <c r="AG6" s="93" t="s">
        <v>149</v>
      </c>
    </row>
    <row r="7" spans="1:33" ht="15.75" thickTop="1">
      <c r="A7" s="28" t="s">
        <v>152</v>
      </c>
      <c r="B7" s="231">
        <v>60</v>
      </c>
      <c r="C7" s="231">
        <v>60</v>
      </c>
      <c r="D7" s="250">
        <v>4.2361111111111113E-2</v>
      </c>
      <c r="F7" s="94" t="s">
        <v>152</v>
      </c>
      <c r="G7" s="231">
        <v>20</v>
      </c>
      <c r="H7" s="231">
        <v>100</v>
      </c>
      <c r="I7" s="250">
        <v>4.5138888888888888E-2</v>
      </c>
      <c r="K7" s="48" t="s">
        <v>152</v>
      </c>
      <c r="L7" s="231">
        <v>60</v>
      </c>
      <c r="M7" s="231">
        <v>140</v>
      </c>
      <c r="N7" s="231">
        <v>60</v>
      </c>
      <c r="O7" s="232"/>
      <c r="Q7" s="124" t="s">
        <v>152</v>
      </c>
      <c r="R7" s="245">
        <v>140</v>
      </c>
      <c r="S7" s="245">
        <v>20</v>
      </c>
      <c r="T7" s="245">
        <v>60</v>
      </c>
      <c r="U7" s="246">
        <v>100</v>
      </c>
      <c r="X7" s="28" t="s">
        <v>152</v>
      </c>
      <c r="Y7" s="231">
        <v>20</v>
      </c>
      <c r="Z7" s="231">
        <v>140</v>
      </c>
      <c r="AA7" s="232"/>
      <c r="AD7" s="94" t="s">
        <v>152</v>
      </c>
      <c r="AE7" s="247">
        <v>1</v>
      </c>
      <c r="AF7" s="231"/>
      <c r="AG7" s="232"/>
    </row>
    <row r="8" spans="1:33" ht="15.75" thickBot="1">
      <c r="A8" s="30" t="s">
        <v>153</v>
      </c>
      <c r="B8" s="208">
        <v>60</v>
      </c>
      <c r="C8" s="208">
        <v>60</v>
      </c>
      <c r="D8" s="251">
        <v>4.2361111111111113E-2</v>
      </c>
      <c r="F8" s="4" t="s">
        <v>153</v>
      </c>
      <c r="G8" s="208">
        <v>20</v>
      </c>
      <c r="H8" s="208">
        <v>100</v>
      </c>
      <c r="I8" s="250">
        <v>4.5138888888888888E-2</v>
      </c>
      <c r="K8" s="49" t="s">
        <v>153</v>
      </c>
      <c r="L8" s="208">
        <v>60</v>
      </c>
      <c r="M8" s="208">
        <v>140</v>
      </c>
      <c r="N8" s="208">
        <v>60</v>
      </c>
      <c r="O8" s="217"/>
      <c r="Q8" s="306" t="s">
        <v>154</v>
      </c>
      <c r="R8" s="307"/>
      <c r="S8" s="307"/>
      <c r="T8" s="307"/>
      <c r="U8" s="308"/>
      <c r="X8" s="31" t="s">
        <v>155</v>
      </c>
      <c r="Y8" s="216"/>
      <c r="Z8" s="216"/>
      <c r="AA8" s="218"/>
      <c r="AD8" s="6" t="s">
        <v>155</v>
      </c>
      <c r="AE8" s="216"/>
      <c r="AF8" s="239">
        <v>1</v>
      </c>
      <c r="AG8" s="218"/>
    </row>
    <row r="9" spans="1:33" ht="16.5" thickTop="1" thickBot="1">
      <c r="A9" s="30" t="s">
        <v>155</v>
      </c>
      <c r="B9" s="208">
        <v>1</v>
      </c>
      <c r="C9" s="238">
        <v>1</v>
      </c>
      <c r="D9" s="217"/>
      <c r="F9" s="4" t="s">
        <v>155</v>
      </c>
      <c r="G9" s="208">
        <v>5</v>
      </c>
      <c r="H9" s="238">
        <v>5</v>
      </c>
      <c r="I9" s="217"/>
      <c r="K9" s="49" t="s">
        <v>155</v>
      </c>
      <c r="L9" s="208"/>
      <c r="M9" s="242"/>
      <c r="N9" s="238">
        <v>1</v>
      </c>
      <c r="O9" s="217"/>
    </row>
    <row r="10" spans="1:33" ht="16.5" thickTop="1" thickBot="1">
      <c r="A10" s="31" t="s">
        <v>156</v>
      </c>
      <c r="B10" s="239" t="s">
        <v>157</v>
      </c>
      <c r="C10" s="216" t="s">
        <v>158</v>
      </c>
      <c r="D10" s="240"/>
      <c r="F10" s="6" t="s">
        <v>156</v>
      </c>
      <c r="G10" s="239" t="s">
        <v>157</v>
      </c>
      <c r="H10" s="216" t="s">
        <v>159</v>
      </c>
      <c r="I10" s="240"/>
      <c r="K10" s="50" t="s">
        <v>156</v>
      </c>
      <c r="L10" s="239" t="s">
        <v>157</v>
      </c>
      <c r="M10" s="243"/>
      <c r="N10" s="216"/>
      <c r="O10" s="240"/>
      <c r="Q10" s="72"/>
      <c r="R10" s="115" t="s">
        <v>133</v>
      </c>
      <c r="S10" s="116" t="s">
        <v>134</v>
      </c>
      <c r="T10" s="116" t="s">
        <v>133</v>
      </c>
      <c r="U10" s="117" t="s">
        <v>134</v>
      </c>
      <c r="X10" s="309" t="s">
        <v>160</v>
      </c>
      <c r="Y10" s="310"/>
      <c r="Z10" s="310"/>
      <c r="AA10" s="311"/>
      <c r="AD10" s="309" t="s">
        <v>161</v>
      </c>
      <c r="AE10" s="310"/>
      <c r="AF10" s="310"/>
      <c r="AG10" s="311"/>
    </row>
    <row r="11" spans="1:33" ht="16.5" thickTop="1" thickBot="1">
      <c r="Q11" s="72"/>
      <c r="R11" s="118" t="s">
        <v>142</v>
      </c>
      <c r="S11" s="119" t="s">
        <v>140</v>
      </c>
      <c r="T11" s="119" t="s">
        <v>138</v>
      </c>
      <c r="U11" s="120" t="s">
        <v>143</v>
      </c>
      <c r="X11" s="312" t="s">
        <v>162</v>
      </c>
      <c r="Y11" s="313"/>
      <c r="Z11" s="313"/>
      <c r="AA11" s="314"/>
      <c r="AD11" s="312" t="s">
        <v>163</v>
      </c>
      <c r="AE11" s="313"/>
      <c r="AF11" s="313"/>
      <c r="AG11" s="314"/>
    </row>
    <row r="12" spans="1:33" ht="16.5" thickTop="1" thickBot="1">
      <c r="A12" s="309" t="s">
        <v>164</v>
      </c>
      <c r="B12" s="310"/>
      <c r="C12" s="310"/>
      <c r="D12" s="311"/>
      <c r="F12" s="309" t="s">
        <v>165</v>
      </c>
      <c r="G12" s="310"/>
      <c r="H12" s="310"/>
      <c r="I12" s="311"/>
      <c r="K12" s="309" t="s">
        <v>166</v>
      </c>
      <c r="L12" s="310"/>
      <c r="M12" s="310"/>
      <c r="N12" s="311"/>
      <c r="Q12" s="26"/>
      <c r="R12" s="121" t="s">
        <v>147</v>
      </c>
      <c r="S12" s="122" t="s">
        <v>148</v>
      </c>
      <c r="T12" s="122" t="s">
        <v>150</v>
      </c>
      <c r="U12" s="123" t="s">
        <v>151</v>
      </c>
      <c r="X12" s="70" t="s">
        <v>40</v>
      </c>
      <c r="Y12" s="70" t="s">
        <v>167</v>
      </c>
      <c r="Z12" s="70" t="s">
        <v>168</v>
      </c>
      <c r="AA12" s="70" t="s">
        <v>169</v>
      </c>
      <c r="AD12" s="95" t="s">
        <v>40</v>
      </c>
      <c r="AE12" s="95" t="s">
        <v>167</v>
      </c>
      <c r="AF12" s="95" t="s">
        <v>168</v>
      </c>
      <c r="AG12" s="95" t="s">
        <v>169</v>
      </c>
    </row>
    <row r="13" spans="1:33" ht="16.5" thickTop="1" thickBot="1">
      <c r="A13" s="312" t="s">
        <v>170</v>
      </c>
      <c r="B13" s="313"/>
      <c r="C13" s="313"/>
      <c r="D13" s="314"/>
      <c r="F13" s="312" t="s">
        <v>171</v>
      </c>
      <c r="G13" s="313"/>
      <c r="H13" s="313"/>
      <c r="I13" s="314"/>
      <c r="K13" s="312" t="s">
        <v>170</v>
      </c>
      <c r="L13" s="313"/>
      <c r="M13" s="313"/>
      <c r="N13" s="314"/>
      <c r="Q13" s="124" t="s">
        <v>152</v>
      </c>
      <c r="R13" s="245">
        <v>140</v>
      </c>
      <c r="S13" s="245">
        <v>20</v>
      </c>
      <c r="T13" s="245">
        <v>60</v>
      </c>
      <c r="U13" s="246">
        <v>100</v>
      </c>
      <c r="X13" s="71"/>
      <c r="Y13" s="71"/>
      <c r="Z13" s="71" t="s">
        <v>172</v>
      </c>
      <c r="AA13" s="71" t="s">
        <v>173</v>
      </c>
      <c r="AD13" s="96"/>
      <c r="AE13" s="96"/>
      <c r="AF13" s="96" t="s">
        <v>172</v>
      </c>
      <c r="AG13" s="96" t="s">
        <v>173</v>
      </c>
    </row>
    <row r="14" spans="1:33" ht="15">
      <c r="A14" s="70" t="s">
        <v>40</v>
      </c>
      <c r="B14" s="70" t="s">
        <v>167</v>
      </c>
      <c r="C14" s="70" t="s">
        <v>168</v>
      </c>
      <c r="D14" s="70" t="s">
        <v>169</v>
      </c>
      <c r="F14" s="95" t="s">
        <v>40</v>
      </c>
      <c r="G14" s="95" t="s">
        <v>167</v>
      </c>
      <c r="H14" s="95" t="s">
        <v>168</v>
      </c>
      <c r="I14" s="95" t="s">
        <v>169</v>
      </c>
      <c r="K14" s="44" t="s">
        <v>40</v>
      </c>
      <c r="L14" s="44" t="s">
        <v>167</v>
      </c>
      <c r="M14" s="44" t="s">
        <v>168</v>
      </c>
      <c r="N14" s="44" t="s">
        <v>169</v>
      </c>
      <c r="Q14" s="306" t="s">
        <v>174</v>
      </c>
      <c r="R14" s="307"/>
      <c r="S14" s="307"/>
      <c r="T14" s="307"/>
      <c r="U14" s="308"/>
      <c r="X14" s="83">
        <v>150</v>
      </c>
      <c r="Y14" s="233">
        <v>40</v>
      </c>
      <c r="Z14" s="233">
        <f>(X14/Y14)</f>
        <v>3.75</v>
      </c>
      <c r="AA14" s="233">
        <f>Z14/1*100</f>
        <v>375</v>
      </c>
      <c r="AD14" s="98">
        <v>200</v>
      </c>
      <c r="AE14" s="233">
        <v>50</v>
      </c>
      <c r="AF14" s="233">
        <f>(AD14/AE14)</f>
        <v>4</v>
      </c>
      <c r="AG14" s="233">
        <f>AF14/1*100</f>
        <v>400</v>
      </c>
    </row>
    <row r="15" spans="1:33" ht="15">
      <c r="A15" s="71"/>
      <c r="B15" s="71"/>
      <c r="C15" s="71" t="s">
        <v>172</v>
      </c>
      <c r="D15" s="71" t="s">
        <v>173</v>
      </c>
      <c r="F15" s="96"/>
      <c r="G15" s="96"/>
      <c r="H15" s="96" t="s">
        <v>172</v>
      </c>
      <c r="I15" s="96" t="s">
        <v>173</v>
      </c>
      <c r="K15" s="47"/>
      <c r="L15" s="47"/>
      <c r="M15" s="47" t="s">
        <v>172</v>
      </c>
      <c r="N15" s="47" t="s">
        <v>173</v>
      </c>
      <c r="X15" s="83">
        <v>200</v>
      </c>
      <c r="Y15" s="236">
        <v>60</v>
      </c>
      <c r="Z15" s="233">
        <f t="shared" ref="Z15:Z20" si="0">(X15/Y15)</f>
        <v>3.3333333333333335</v>
      </c>
      <c r="AA15" s="233">
        <f t="shared" ref="AA15:AA20" si="1">Z15/1*100</f>
        <v>333.33333333333337</v>
      </c>
      <c r="AD15" s="98">
        <v>250</v>
      </c>
      <c r="AE15" s="236">
        <v>60</v>
      </c>
      <c r="AF15" s="233">
        <f t="shared" ref="AF15:AF20" si="2">(AD15/AE15)</f>
        <v>4.166666666666667</v>
      </c>
      <c r="AG15" s="233">
        <f t="shared" ref="AG15:AG20" si="3">AF15/1*100</f>
        <v>416.66666666666669</v>
      </c>
    </row>
    <row r="16" spans="1:33" ht="29.25">
      <c r="A16" s="82">
        <v>50</v>
      </c>
      <c r="B16" s="241">
        <v>60</v>
      </c>
      <c r="C16" s="252">
        <f>(A16/B16)</f>
        <v>0.83333333333333337</v>
      </c>
      <c r="D16" s="233">
        <f>C16/1*100</f>
        <v>83.333333333333343</v>
      </c>
      <c r="F16" s="97">
        <v>50</v>
      </c>
      <c r="G16" s="233">
        <v>10</v>
      </c>
      <c r="H16" s="233">
        <f>(F16/G16)</f>
        <v>5</v>
      </c>
      <c r="I16" s="233">
        <f>H16/1*100</f>
        <v>500</v>
      </c>
      <c r="K16" s="112">
        <v>50</v>
      </c>
      <c r="L16" s="233">
        <v>120</v>
      </c>
      <c r="M16" s="233">
        <f>(K16/L16)</f>
        <v>0.41666666666666669</v>
      </c>
      <c r="N16" s="233">
        <f>M16/1*100</f>
        <v>41.666666666666671</v>
      </c>
      <c r="Q16" s="309" t="s">
        <v>175</v>
      </c>
      <c r="R16" s="310"/>
      <c r="S16" s="310"/>
      <c r="T16" s="311"/>
      <c r="X16" s="83">
        <v>250</v>
      </c>
      <c r="Y16" s="236">
        <v>70</v>
      </c>
      <c r="Z16" s="233">
        <f t="shared" si="0"/>
        <v>3.5714285714285716</v>
      </c>
      <c r="AA16" s="233">
        <f t="shared" si="1"/>
        <v>357.14285714285717</v>
      </c>
      <c r="AD16" s="98">
        <v>300</v>
      </c>
      <c r="AE16" s="236">
        <v>70</v>
      </c>
      <c r="AF16" s="233">
        <f t="shared" si="2"/>
        <v>4.2857142857142856</v>
      </c>
      <c r="AG16" s="233">
        <f t="shared" si="3"/>
        <v>428.57142857142856</v>
      </c>
    </row>
    <row r="17" spans="1:33" ht="15">
      <c r="A17" s="83">
        <v>100</v>
      </c>
      <c r="B17" s="234">
        <v>115</v>
      </c>
      <c r="C17" s="233">
        <f t="shared" ref="C17:C23" si="4">(A17/B17)</f>
        <v>0.86956521739130432</v>
      </c>
      <c r="D17" s="233">
        <f t="shared" ref="D17:D23" si="5">C17/1*100</f>
        <v>86.956521739130437</v>
      </c>
      <c r="F17" s="98">
        <v>100</v>
      </c>
      <c r="G17" s="234">
        <v>20</v>
      </c>
      <c r="H17" s="233">
        <f>(F17/G17)</f>
        <v>5</v>
      </c>
      <c r="I17" s="233">
        <f t="shared" ref="I17:I23" si="6">H17/1*100</f>
        <v>500</v>
      </c>
      <c r="K17" s="113">
        <v>100</v>
      </c>
      <c r="L17" s="236">
        <v>135</v>
      </c>
      <c r="M17" s="233">
        <f t="shared" ref="M17:M23" si="7">(K17/L17)</f>
        <v>0.7407407407407407</v>
      </c>
      <c r="N17" s="233">
        <f t="shared" ref="N17:N23" si="8">M17/1*100</f>
        <v>74.074074074074076</v>
      </c>
      <c r="Q17" s="312" t="s">
        <v>176</v>
      </c>
      <c r="R17" s="313"/>
      <c r="S17" s="313"/>
      <c r="T17" s="314"/>
      <c r="X17" s="83">
        <v>300</v>
      </c>
      <c r="Y17" s="236">
        <v>100</v>
      </c>
      <c r="Z17" s="233">
        <f t="shared" si="0"/>
        <v>3</v>
      </c>
      <c r="AA17" s="233">
        <f t="shared" si="1"/>
        <v>300</v>
      </c>
      <c r="AD17" s="98">
        <v>350</v>
      </c>
      <c r="AE17" s="236">
        <v>90</v>
      </c>
      <c r="AF17" s="233">
        <f t="shared" si="2"/>
        <v>3.8888888888888888</v>
      </c>
      <c r="AG17" s="233">
        <f t="shared" si="3"/>
        <v>388.88888888888886</v>
      </c>
    </row>
    <row r="18" spans="1:33" ht="15">
      <c r="A18" s="83">
        <v>150</v>
      </c>
      <c r="B18">
        <v>172</v>
      </c>
      <c r="C18" s="233">
        <f t="shared" si="4"/>
        <v>0.87209302325581395</v>
      </c>
      <c r="D18" s="233">
        <f t="shared" si="5"/>
        <v>87.20930232558139</v>
      </c>
      <c r="F18" s="98">
        <v>150</v>
      </c>
      <c r="G18" s="234">
        <v>30</v>
      </c>
      <c r="H18" s="233">
        <f>(F18/G18)</f>
        <v>5</v>
      </c>
      <c r="I18" s="233">
        <f t="shared" si="6"/>
        <v>500</v>
      </c>
      <c r="K18" s="113">
        <v>150</v>
      </c>
      <c r="L18" s="236">
        <v>190</v>
      </c>
      <c r="M18" s="233">
        <f t="shared" si="7"/>
        <v>0.78947368421052633</v>
      </c>
      <c r="N18" s="233">
        <f t="shared" si="8"/>
        <v>78.94736842105263</v>
      </c>
      <c r="Q18" s="125" t="s">
        <v>40</v>
      </c>
      <c r="R18" s="125" t="s">
        <v>167</v>
      </c>
      <c r="S18" s="125" t="s">
        <v>168</v>
      </c>
      <c r="T18" s="125" t="s">
        <v>169</v>
      </c>
      <c r="X18" s="83">
        <v>350</v>
      </c>
      <c r="Y18" s="236">
        <v>130</v>
      </c>
      <c r="Z18" s="233">
        <f t="shared" si="0"/>
        <v>2.6923076923076925</v>
      </c>
      <c r="AA18" s="233">
        <f t="shared" si="1"/>
        <v>269.23076923076923</v>
      </c>
      <c r="AD18" s="98">
        <v>400</v>
      </c>
      <c r="AE18" s="236">
        <v>100</v>
      </c>
      <c r="AF18" s="233">
        <f t="shared" si="2"/>
        <v>4</v>
      </c>
      <c r="AG18" s="233">
        <f t="shared" si="3"/>
        <v>400</v>
      </c>
    </row>
    <row r="19" spans="1:33" ht="15">
      <c r="A19" s="83">
        <v>200</v>
      </c>
      <c r="B19" s="234">
        <v>226</v>
      </c>
      <c r="C19" s="233">
        <f t="shared" si="4"/>
        <v>0.88495575221238942</v>
      </c>
      <c r="D19" s="233">
        <f t="shared" si="5"/>
        <v>88.495575221238937</v>
      </c>
      <c r="F19" s="98">
        <v>200</v>
      </c>
      <c r="G19" s="234">
        <v>40</v>
      </c>
      <c r="H19" s="233">
        <f t="shared" ref="H17:H23" si="9">(F19/G19)</f>
        <v>5</v>
      </c>
      <c r="I19" s="233">
        <f t="shared" si="6"/>
        <v>500</v>
      </c>
      <c r="K19" s="113">
        <v>200</v>
      </c>
      <c r="L19" s="236">
        <v>250</v>
      </c>
      <c r="M19" s="233">
        <f t="shared" si="7"/>
        <v>0.8</v>
      </c>
      <c r="N19" s="233">
        <f t="shared" si="8"/>
        <v>80</v>
      </c>
      <c r="Q19" s="126"/>
      <c r="R19" s="126"/>
      <c r="S19" s="126" t="s">
        <v>172</v>
      </c>
      <c r="T19" s="126" t="s">
        <v>173</v>
      </c>
      <c r="X19" s="83">
        <v>400</v>
      </c>
      <c r="Y19" s="236">
        <v>140</v>
      </c>
      <c r="Z19" s="233">
        <f t="shared" si="0"/>
        <v>2.8571428571428572</v>
      </c>
      <c r="AA19" s="233">
        <f t="shared" si="1"/>
        <v>285.71428571428572</v>
      </c>
      <c r="AD19" s="98">
        <v>450</v>
      </c>
      <c r="AE19" s="236">
        <v>110</v>
      </c>
      <c r="AF19" s="233">
        <f t="shared" si="2"/>
        <v>4.0909090909090908</v>
      </c>
      <c r="AG19" s="233">
        <f t="shared" si="3"/>
        <v>409.09090909090907</v>
      </c>
    </row>
    <row r="20" spans="1:33" ht="15">
      <c r="A20" s="83">
        <v>250</v>
      </c>
      <c r="B20" s="234">
        <v>282</v>
      </c>
      <c r="C20" s="233">
        <f t="shared" si="4"/>
        <v>0.88652482269503541</v>
      </c>
      <c r="D20" s="233">
        <f t="shared" si="5"/>
        <v>88.652482269503537</v>
      </c>
      <c r="F20" s="98">
        <v>250</v>
      </c>
      <c r="G20" s="234">
        <v>50</v>
      </c>
      <c r="H20" s="233">
        <f t="shared" si="9"/>
        <v>5</v>
      </c>
      <c r="I20" s="233">
        <f t="shared" si="6"/>
        <v>500</v>
      </c>
      <c r="K20" s="113">
        <v>250</v>
      </c>
      <c r="L20" s="236">
        <v>299</v>
      </c>
      <c r="M20" s="233">
        <f t="shared" si="7"/>
        <v>0.83612040133779264</v>
      </c>
      <c r="N20" s="233">
        <f t="shared" si="8"/>
        <v>83.61204013377926</v>
      </c>
      <c r="Q20" s="127">
        <v>50</v>
      </c>
      <c r="R20" s="233">
        <v>40</v>
      </c>
      <c r="S20" s="233">
        <f>(Q20/R20)</f>
        <v>1.25</v>
      </c>
      <c r="T20" s="233">
        <f>S20/1*100</f>
        <v>125</v>
      </c>
      <c r="X20" s="84">
        <v>450</v>
      </c>
      <c r="Y20" s="237">
        <v>150</v>
      </c>
      <c r="Z20" s="233">
        <f t="shared" si="0"/>
        <v>3</v>
      </c>
      <c r="AA20" s="233">
        <f t="shared" si="1"/>
        <v>300</v>
      </c>
      <c r="AD20" s="99">
        <v>500</v>
      </c>
      <c r="AE20" s="237">
        <v>120</v>
      </c>
      <c r="AF20" s="233">
        <f t="shared" si="2"/>
        <v>4.166666666666667</v>
      </c>
      <c r="AG20" s="233">
        <f t="shared" si="3"/>
        <v>416.66666666666669</v>
      </c>
    </row>
    <row r="21" spans="1:33" ht="15">
      <c r="A21" s="83">
        <v>300</v>
      </c>
      <c r="B21" s="234">
        <v>340</v>
      </c>
      <c r="C21" s="233">
        <f t="shared" si="4"/>
        <v>0.88235294117647056</v>
      </c>
      <c r="D21" s="233">
        <f t="shared" si="5"/>
        <v>88.235294117647058</v>
      </c>
      <c r="F21" s="98">
        <v>300</v>
      </c>
      <c r="G21" s="234">
        <v>60</v>
      </c>
      <c r="H21" s="233">
        <f t="shared" si="9"/>
        <v>5</v>
      </c>
      <c r="I21" s="233">
        <f t="shared" si="6"/>
        <v>500</v>
      </c>
      <c r="K21" s="113">
        <v>300</v>
      </c>
      <c r="L21" s="236">
        <v>350</v>
      </c>
      <c r="M21" s="233">
        <f t="shared" si="7"/>
        <v>0.8571428571428571</v>
      </c>
      <c r="N21" s="233">
        <f t="shared" si="8"/>
        <v>85.714285714285708</v>
      </c>
      <c r="Q21" s="128">
        <v>100</v>
      </c>
      <c r="R21" s="236">
        <v>60</v>
      </c>
      <c r="S21" s="233">
        <f t="shared" ref="S21:S27" si="10">(Q21/R21)</f>
        <v>1.6666666666666667</v>
      </c>
      <c r="T21" s="233">
        <f t="shared" ref="T21:T27" si="11">S21/1*100</f>
        <v>166.66666666666669</v>
      </c>
    </row>
    <row r="22" spans="1:33" ht="15">
      <c r="A22" s="83">
        <v>350</v>
      </c>
      <c r="B22" s="234">
        <v>400</v>
      </c>
      <c r="C22" s="233">
        <f t="shared" si="4"/>
        <v>0.875</v>
      </c>
      <c r="D22" s="233">
        <f t="shared" si="5"/>
        <v>87.5</v>
      </c>
      <c r="F22" s="98">
        <v>350</v>
      </c>
      <c r="G22" s="234">
        <v>70</v>
      </c>
      <c r="H22" s="233">
        <f t="shared" si="9"/>
        <v>5</v>
      </c>
      <c r="I22" s="233">
        <f t="shared" si="6"/>
        <v>500</v>
      </c>
      <c r="K22" s="113">
        <v>350</v>
      </c>
      <c r="L22" s="236">
        <v>420</v>
      </c>
      <c r="M22" s="233">
        <f t="shared" si="7"/>
        <v>0.83333333333333337</v>
      </c>
      <c r="N22" s="233">
        <f t="shared" si="8"/>
        <v>83.333333333333343</v>
      </c>
      <c r="Q22" s="128">
        <v>150</v>
      </c>
      <c r="R22" s="236">
        <v>90</v>
      </c>
      <c r="S22" s="233">
        <f t="shared" si="10"/>
        <v>1.6666666666666667</v>
      </c>
      <c r="T22" s="233">
        <f t="shared" si="11"/>
        <v>166.66666666666669</v>
      </c>
      <c r="X22" s="1" t="s">
        <v>177</v>
      </c>
      <c r="AD22" s="1" t="s">
        <v>177</v>
      </c>
    </row>
    <row r="23" spans="1:33" ht="15">
      <c r="A23" s="84">
        <v>400</v>
      </c>
      <c r="B23" s="235">
        <v>460</v>
      </c>
      <c r="C23" s="233">
        <f t="shared" si="4"/>
        <v>0.86956521739130432</v>
      </c>
      <c r="D23" s="233">
        <f t="shared" si="5"/>
        <v>86.956521739130437</v>
      </c>
      <c r="F23" s="99">
        <v>400</v>
      </c>
      <c r="G23" s="235">
        <v>80</v>
      </c>
      <c r="H23" s="233">
        <f t="shared" si="9"/>
        <v>5</v>
      </c>
      <c r="I23" s="233">
        <f t="shared" si="6"/>
        <v>500</v>
      </c>
      <c r="K23" s="114">
        <v>400</v>
      </c>
      <c r="L23" s="237">
        <v>470</v>
      </c>
      <c r="M23" s="233">
        <f t="shared" si="7"/>
        <v>0.85106382978723405</v>
      </c>
      <c r="N23" s="233">
        <f t="shared" si="8"/>
        <v>85.106382978723403</v>
      </c>
      <c r="Q23" s="128">
        <v>200</v>
      </c>
      <c r="R23" s="236">
        <v>120</v>
      </c>
      <c r="S23" s="233">
        <f t="shared" si="10"/>
        <v>1.6666666666666667</v>
      </c>
      <c r="T23" s="233">
        <f t="shared" si="11"/>
        <v>166.66666666666669</v>
      </c>
      <c r="X23" s="1" t="s">
        <v>178</v>
      </c>
      <c r="AD23" s="1" t="s">
        <v>178</v>
      </c>
    </row>
    <row r="24" spans="1:33" ht="15">
      <c r="Q24" s="128">
        <v>250</v>
      </c>
      <c r="R24" s="236">
        <v>140</v>
      </c>
      <c r="S24" s="233">
        <f t="shared" si="10"/>
        <v>1.7857142857142858</v>
      </c>
      <c r="T24" s="233">
        <f t="shared" si="11"/>
        <v>178.57142857142858</v>
      </c>
    </row>
    <row r="25" spans="1:33" ht="15">
      <c r="A25" s="1" t="s">
        <v>177</v>
      </c>
      <c r="F25" s="1" t="s">
        <v>177</v>
      </c>
      <c r="K25" s="1" t="s">
        <v>177</v>
      </c>
      <c r="Q25" s="128">
        <v>300</v>
      </c>
      <c r="R25" s="236">
        <v>160</v>
      </c>
      <c r="S25" s="233">
        <f t="shared" si="10"/>
        <v>1.875</v>
      </c>
      <c r="T25" s="233">
        <f t="shared" si="11"/>
        <v>187.5</v>
      </c>
    </row>
    <row r="26" spans="1:33" ht="15">
      <c r="A26" s="1" t="s">
        <v>178</v>
      </c>
      <c r="F26" s="1" t="s">
        <v>178</v>
      </c>
      <c r="K26" s="1" t="s">
        <v>178</v>
      </c>
      <c r="Q26" s="128">
        <v>350</v>
      </c>
      <c r="R26" s="236">
        <v>190</v>
      </c>
      <c r="S26" s="233">
        <f t="shared" si="10"/>
        <v>1.8421052631578947</v>
      </c>
      <c r="T26" s="233">
        <f t="shared" si="11"/>
        <v>184.21052631578948</v>
      </c>
    </row>
    <row r="27" spans="1:33" ht="15">
      <c r="Q27" s="129">
        <v>400</v>
      </c>
      <c r="R27" s="237">
        <v>220</v>
      </c>
      <c r="S27" s="233">
        <f t="shared" si="10"/>
        <v>1.8181818181818181</v>
      </c>
      <c r="T27" s="233">
        <f t="shared" si="11"/>
        <v>181.81818181818181</v>
      </c>
      <c r="W27" s="244"/>
    </row>
    <row r="28" spans="1:33" ht="15"/>
    <row r="29" spans="1:33" ht="15">
      <c r="Q29" s="1" t="s">
        <v>177</v>
      </c>
    </row>
    <row r="30" spans="1:33" ht="15">
      <c r="Q30" s="1" t="s">
        <v>178</v>
      </c>
    </row>
  </sheetData>
  <mergeCells count="14">
    <mergeCell ref="X10:AA10"/>
    <mergeCell ref="X11:AA11"/>
    <mergeCell ref="AD10:AG10"/>
    <mergeCell ref="AD11:AG11"/>
    <mergeCell ref="Q8:U8"/>
    <mergeCell ref="Q14:U14"/>
    <mergeCell ref="Q16:T16"/>
    <mergeCell ref="Q17:T17"/>
    <mergeCell ref="A12:D12"/>
    <mergeCell ref="A13:D13"/>
    <mergeCell ref="F12:I12"/>
    <mergeCell ref="F13:I13"/>
    <mergeCell ref="K12:N12"/>
    <mergeCell ref="K13:N1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E4D0D9-F3DE-428D-B27D-F94D39A1E2EA}">
  <dimension ref="A1:AU21"/>
  <sheetViews>
    <sheetView workbookViewId="0">
      <selection activeCell="AN12" sqref="AN12"/>
    </sheetView>
  </sheetViews>
  <sheetFormatPr defaultRowHeight="14.25"/>
  <cols>
    <col min="47" max="47" width="54.5703125" customWidth="1"/>
  </cols>
  <sheetData>
    <row r="1" spans="1:47" ht="15">
      <c r="A1" s="1" t="s">
        <v>179</v>
      </c>
    </row>
    <row r="2" spans="1:47" ht="15">
      <c r="A2" s="1"/>
    </row>
    <row r="3" spans="1:47" ht="15">
      <c r="A3" s="1" t="s">
        <v>180</v>
      </c>
      <c r="K3" s="1" t="s">
        <v>181</v>
      </c>
      <c r="P3" s="1" t="s">
        <v>182</v>
      </c>
    </row>
    <row r="4" spans="1:47" ht="15.75" thickBot="1">
      <c r="K4" s="1" t="s">
        <v>183</v>
      </c>
      <c r="AJ4" t="s">
        <v>35</v>
      </c>
    </row>
    <row r="5" spans="1:47" ht="15.75" thickBot="1">
      <c r="A5" s="164" t="s">
        <v>184</v>
      </c>
      <c r="B5" s="165" t="s">
        <v>185</v>
      </c>
      <c r="C5" s="165" t="s">
        <v>186</v>
      </c>
      <c r="D5" s="166" t="s">
        <v>187</v>
      </c>
      <c r="F5" s="171" t="s">
        <v>184</v>
      </c>
      <c r="G5" s="172" t="s">
        <v>185</v>
      </c>
      <c r="H5" s="172" t="s">
        <v>186</v>
      </c>
      <c r="I5" s="173" t="s">
        <v>187</v>
      </c>
      <c r="K5" s="178" t="s">
        <v>184</v>
      </c>
      <c r="L5" s="179" t="s">
        <v>185</v>
      </c>
      <c r="M5" s="179" t="s">
        <v>186</v>
      </c>
      <c r="N5" s="180" t="s">
        <v>187</v>
      </c>
      <c r="P5" s="269" t="s">
        <v>188</v>
      </c>
      <c r="Q5" s="270"/>
      <c r="R5" s="270"/>
      <c r="S5" s="271"/>
      <c r="U5" s="269" t="s">
        <v>189</v>
      </c>
      <c r="V5" s="270"/>
      <c r="W5" s="270"/>
      <c r="X5" s="271"/>
      <c r="Z5" s="269" t="s">
        <v>190</v>
      </c>
      <c r="AA5" s="270"/>
      <c r="AB5" s="270"/>
      <c r="AC5" s="271"/>
      <c r="AE5" s="269" t="s">
        <v>191</v>
      </c>
      <c r="AF5" s="270"/>
      <c r="AG5" s="270"/>
      <c r="AH5" s="271"/>
      <c r="AJ5" s="178">
        <v>1</v>
      </c>
      <c r="AK5" s="318" t="s">
        <v>192</v>
      </c>
      <c r="AL5" s="301"/>
      <c r="AM5" s="301"/>
      <c r="AN5" s="301"/>
      <c r="AO5" s="301"/>
      <c r="AP5" s="301"/>
      <c r="AQ5" s="301"/>
      <c r="AR5" s="301"/>
      <c r="AS5" s="301"/>
      <c r="AT5" s="301"/>
      <c r="AU5" s="302"/>
    </row>
    <row r="6" spans="1:47" ht="15.75" thickBot="1">
      <c r="A6" s="167" t="s">
        <v>57</v>
      </c>
      <c r="B6" s="168" t="s">
        <v>57</v>
      </c>
      <c r="C6" s="168"/>
      <c r="D6" s="169" t="s">
        <v>193</v>
      </c>
      <c r="F6" s="174" t="s">
        <v>57</v>
      </c>
      <c r="G6" s="175" t="s">
        <v>57</v>
      </c>
      <c r="H6" s="175"/>
      <c r="I6" s="176" t="s">
        <v>193</v>
      </c>
      <c r="K6" s="156" t="s">
        <v>57</v>
      </c>
      <c r="L6" s="181" t="s">
        <v>57</v>
      </c>
      <c r="M6" s="181"/>
      <c r="N6" s="182" t="s">
        <v>193</v>
      </c>
      <c r="P6" s="147" t="s">
        <v>184</v>
      </c>
      <c r="Q6" s="148" t="s">
        <v>185</v>
      </c>
      <c r="R6" s="148" t="s">
        <v>186</v>
      </c>
      <c r="S6" s="149" t="s">
        <v>187</v>
      </c>
      <c r="U6" s="147" t="s">
        <v>184</v>
      </c>
      <c r="V6" s="148" t="s">
        <v>185</v>
      </c>
      <c r="W6" s="148" t="s">
        <v>186</v>
      </c>
      <c r="X6" s="149" t="s">
        <v>187</v>
      </c>
      <c r="Z6" s="147" t="s">
        <v>184</v>
      </c>
      <c r="AA6" s="148" t="s">
        <v>185</v>
      </c>
      <c r="AB6" s="148" t="s">
        <v>186</v>
      </c>
      <c r="AC6" s="149" t="s">
        <v>187</v>
      </c>
      <c r="AE6" s="147" t="s">
        <v>184</v>
      </c>
      <c r="AF6" s="148" t="s">
        <v>185</v>
      </c>
      <c r="AG6" s="148" t="s">
        <v>186</v>
      </c>
      <c r="AH6" s="149" t="s">
        <v>187</v>
      </c>
      <c r="AJ6" s="155" t="s">
        <v>55</v>
      </c>
      <c r="AK6" s="319" t="s">
        <v>194</v>
      </c>
      <c r="AL6" s="320"/>
      <c r="AM6" s="320"/>
      <c r="AN6" s="320"/>
      <c r="AO6" s="320"/>
      <c r="AP6" s="320"/>
      <c r="AQ6" s="320"/>
      <c r="AR6" s="320"/>
      <c r="AS6" s="320"/>
      <c r="AT6" s="320"/>
      <c r="AU6" s="321"/>
    </row>
    <row r="7" spans="1:47" ht="15">
      <c r="A7" s="164">
        <v>50</v>
      </c>
      <c r="B7" s="248">
        <v>30</v>
      </c>
      <c r="C7" s="248">
        <f>(A7/B7)</f>
        <v>1.6666666666666667</v>
      </c>
      <c r="D7" s="249">
        <f>C7/1*100</f>
        <v>166.66666666666669</v>
      </c>
      <c r="F7" s="171">
        <v>50</v>
      </c>
      <c r="G7" s="248">
        <v>20</v>
      </c>
      <c r="H7" s="248">
        <f>(F7/G7)</f>
        <v>2.5</v>
      </c>
      <c r="I7" s="249">
        <f>H7/1*100</f>
        <v>250</v>
      </c>
      <c r="K7" s="178">
        <v>50</v>
      </c>
      <c r="L7" s="248">
        <v>70</v>
      </c>
      <c r="M7" s="248">
        <f>K7/L7</f>
        <v>0.7142857142857143</v>
      </c>
      <c r="N7" s="249">
        <f>M7/1*100</f>
        <v>71.428571428571431</v>
      </c>
      <c r="P7" s="151" t="s">
        <v>57</v>
      </c>
      <c r="Q7" s="152" t="s">
        <v>57</v>
      </c>
      <c r="R7" s="152"/>
      <c r="S7" s="153" t="s">
        <v>193</v>
      </c>
      <c r="U7" s="151" t="s">
        <v>57</v>
      </c>
      <c r="V7" s="152" t="s">
        <v>57</v>
      </c>
      <c r="W7" s="152"/>
      <c r="X7" s="153" t="s">
        <v>193</v>
      </c>
      <c r="Z7" s="151" t="s">
        <v>57</v>
      </c>
      <c r="AA7" s="152" t="s">
        <v>57</v>
      </c>
      <c r="AB7" s="152"/>
      <c r="AC7" s="153" t="s">
        <v>193</v>
      </c>
      <c r="AE7" s="151" t="s">
        <v>57</v>
      </c>
      <c r="AF7" s="152" t="s">
        <v>57</v>
      </c>
      <c r="AG7" s="152"/>
      <c r="AH7" s="153" t="s">
        <v>193</v>
      </c>
      <c r="AJ7" s="155">
        <v>2</v>
      </c>
      <c r="AK7" s="322" t="s">
        <v>195</v>
      </c>
      <c r="AL7" s="304"/>
      <c r="AM7" s="304"/>
      <c r="AN7" s="304"/>
      <c r="AO7" s="304"/>
      <c r="AP7" s="304"/>
      <c r="AQ7" s="304"/>
      <c r="AR7" s="304"/>
      <c r="AS7" s="304"/>
      <c r="AT7" s="304"/>
      <c r="AU7" s="305"/>
    </row>
    <row r="8" spans="1:47" ht="15">
      <c r="A8" s="170">
        <v>100</v>
      </c>
      <c r="B8" s="208">
        <v>75</v>
      </c>
      <c r="C8" s="248">
        <f t="shared" ref="C8:C16" si="0">(A8/B8)</f>
        <v>1.3333333333333333</v>
      </c>
      <c r="D8" s="249">
        <f t="shared" ref="D8:D17" si="1">C8/1*100</f>
        <v>133.33333333333331</v>
      </c>
      <c r="F8" s="177">
        <v>100</v>
      </c>
      <c r="G8" s="208">
        <v>30</v>
      </c>
      <c r="H8" s="248">
        <f t="shared" ref="H8:H16" si="2">(F8/G8)</f>
        <v>3.3333333333333335</v>
      </c>
      <c r="I8" s="249">
        <f t="shared" ref="I8:I17" si="3">H8/1*100</f>
        <v>333.33333333333337</v>
      </c>
      <c r="K8" s="155">
        <v>100</v>
      </c>
      <c r="L8" s="208">
        <v>90</v>
      </c>
      <c r="M8" s="248">
        <f t="shared" ref="M8:M16" si="4">K8/L8</f>
        <v>1.1111111111111112</v>
      </c>
      <c r="N8" s="249">
        <f t="shared" ref="N8:N16" si="5">M8/1*100</f>
        <v>111.11111111111111</v>
      </c>
      <c r="P8" s="147">
        <v>50</v>
      </c>
      <c r="Q8" s="248">
        <v>60</v>
      </c>
      <c r="R8" s="248">
        <f>P8/Q8</f>
        <v>0.83333333333333337</v>
      </c>
      <c r="S8" s="249">
        <f>R8/1*100</f>
        <v>83.333333333333343</v>
      </c>
      <c r="U8" s="147">
        <v>50</v>
      </c>
      <c r="V8" s="248">
        <v>60</v>
      </c>
      <c r="W8" s="248">
        <f>U8/V8</f>
        <v>0.83333333333333337</v>
      </c>
      <c r="X8" s="249">
        <f>W8/1*100</f>
        <v>83.333333333333343</v>
      </c>
      <c r="Z8" s="147">
        <v>50</v>
      </c>
      <c r="AA8" s="248">
        <v>70</v>
      </c>
      <c r="AB8" s="248">
        <f>Z8/AA8</f>
        <v>0.7142857142857143</v>
      </c>
      <c r="AC8" s="249">
        <f>AB8/1*100</f>
        <v>71.428571428571431</v>
      </c>
      <c r="AE8" s="147">
        <v>50</v>
      </c>
      <c r="AF8" s="248">
        <v>58</v>
      </c>
      <c r="AG8" s="248">
        <f>AE8/AF8</f>
        <v>0.86206896551724133</v>
      </c>
      <c r="AH8" s="249">
        <f>AG8/1*100</f>
        <v>86.206896551724128</v>
      </c>
      <c r="AJ8" s="155" t="s">
        <v>55</v>
      </c>
      <c r="AK8" s="319" t="s">
        <v>196</v>
      </c>
      <c r="AL8" s="320"/>
      <c r="AM8" s="320"/>
      <c r="AN8" s="320"/>
      <c r="AO8" s="320"/>
      <c r="AP8" s="320"/>
      <c r="AQ8" s="320"/>
      <c r="AR8" s="320"/>
      <c r="AS8" s="320"/>
      <c r="AT8" s="320"/>
      <c r="AU8" s="321"/>
    </row>
    <row r="9" spans="1:47" ht="15">
      <c r="A9" s="170">
        <v>150</v>
      </c>
      <c r="B9" s="208">
        <v>82</v>
      </c>
      <c r="C9" s="248">
        <f t="shared" si="0"/>
        <v>1.8292682926829269</v>
      </c>
      <c r="D9" s="249">
        <f t="shared" si="1"/>
        <v>182.92682926829269</v>
      </c>
      <c r="F9" s="177">
        <v>150</v>
      </c>
      <c r="G9" s="208">
        <v>40</v>
      </c>
      <c r="H9" s="248">
        <f t="shared" si="2"/>
        <v>3.75</v>
      </c>
      <c r="I9" s="249">
        <f t="shared" si="3"/>
        <v>375</v>
      </c>
      <c r="K9" s="155">
        <v>150</v>
      </c>
      <c r="L9" s="208">
        <v>100</v>
      </c>
      <c r="M9" s="248">
        <f t="shared" si="4"/>
        <v>1.5</v>
      </c>
      <c r="N9" s="249">
        <f t="shared" si="5"/>
        <v>150</v>
      </c>
      <c r="P9" s="150">
        <v>100</v>
      </c>
      <c r="Q9" s="208">
        <v>110</v>
      </c>
      <c r="R9" s="248">
        <f t="shared" ref="R9:R17" si="6">P9/Q9</f>
        <v>0.90909090909090906</v>
      </c>
      <c r="S9" s="249">
        <f t="shared" ref="S9:S17" si="7">R9/1*100</f>
        <v>90.909090909090907</v>
      </c>
      <c r="U9" s="150">
        <v>100</v>
      </c>
      <c r="V9" s="208">
        <v>110</v>
      </c>
      <c r="W9" s="248">
        <f t="shared" ref="W9:W17" si="8">U9/V9</f>
        <v>0.90909090909090906</v>
      </c>
      <c r="X9" s="249">
        <f t="shared" ref="X9:X17" si="9">W9/1*100</f>
        <v>90.909090909090907</v>
      </c>
      <c r="Z9" s="150">
        <v>100</v>
      </c>
      <c r="AA9" s="208">
        <v>120</v>
      </c>
      <c r="AB9" s="248">
        <f t="shared" ref="AB9:AB17" si="10">Z9/AA9</f>
        <v>0.83333333333333337</v>
      </c>
      <c r="AC9" s="249">
        <f t="shared" ref="AC9:AC17" si="11">AB9/1*100</f>
        <v>83.333333333333343</v>
      </c>
      <c r="AE9" s="150">
        <v>100</v>
      </c>
      <c r="AF9" s="208">
        <v>110</v>
      </c>
      <c r="AG9" s="248">
        <f t="shared" ref="AG9:AG17" si="12">AE9/AF9</f>
        <v>0.90909090909090906</v>
      </c>
      <c r="AH9" s="249">
        <f t="shared" ref="AH9:AH17" si="13">AG9/1*100</f>
        <v>90.909090909090907</v>
      </c>
      <c r="AJ9" s="155">
        <v>3</v>
      </c>
      <c r="AK9" s="322" t="s">
        <v>197</v>
      </c>
      <c r="AL9" s="304"/>
      <c r="AM9" s="304"/>
      <c r="AN9" s="304"/>
      <c r="AO9" s="304"/>
      <c r="AP9" s="304"/>
      <c r="AQ9" s="304"/>
      <c r="AR9" s="304"/>
      <c r="AS9" s="304"/>
      <c r="AT9" s="304"/>
      <c r="AU9" s="305"/>
    </row>
    <row r="10" spans="1:47" ht="15">
      <c r="A10" s="170">
        <v>200</v>
      </c>
      <c r="B10" s="208">
        <v>120</v>
      </c>
      <c r="C10" s="248">
        <f t="shared" si="0"/>
        <v>1.6666666666666667</v>
      </c>
      <c r="D10" s="249">
        <f t="shared" si="1"/>
        <v>166.66666666666669</v>
      </c>
      <c r="F10" s="177">
        <v>200</v>
      </c>
      <c r="G10" s="208">
        <v>50</v>
      </c>
      <c r="H10" s="248">
        <f t="shared" si="2"/>
        <v>4</v>
      </c>
      <c r="I10" s="249">
        <f t="shared" si="3"/>
        <v>400</v>
      </c>
      <c r="K10" s="155">
        <v>200</v>
      </c>
      <c r="L10" s="208">
        <v>110</v>
      </c>
      <c r="M10" s="248">
        <f t="shared" si="4"/>
        <v>1.8181818181818181</v>
      </c>
      <c r="N10" s="249">
        <f t="shared" si="5"/>
        <v>181.81818181818181</v>
      </c>
      <c r="P10" s="150">
        <v>150</v>
      </c>
      <c r="Q10" s="208">
        <v>160</v>
      </c>
      <c r="R10" s="248">
        <f t="shared" si="6"/>
        <v>0.9375</v>
      </c>
      <c r="S10" s="249">
        <f t="shared" si="7"/>
        <v>93.75</v>
      </c>
      <c r="U10" s="150">
        <v>150</v>
      </c>
      <c r="V10" s="208">
        <v>160</v>
      </c>
      <c r="W10" s="248">
        <f t="shared" si="8"/>
        <v>0.9375</v>
      </c>
      <c r="X10" s="249">
        <f t="shared" si="9"/>
        <v>93.75</v>
      </c>
      <c r="Z10" s="150">
        <v>150</v>
      </c>
      <c r="AA10" s="208">
        <v>180</v>
      </c>
      <c r="AB10" s="248">
        <f t="shared" si="10"/>
        <v>0.83333333333333337</v>
      </c>
      <c r="AC10" s="249">
        <f t="shared" si="11"/>
        <v>83.333333333333343</v>
      </c>
      <c r="AE10" s="150">
        <v>150</v>
      </c>
      <c r="AF10" s="208">
        <v>170</v>
      </c>
      <c r="AG10" s="248">
        <f t="shared" si="12"/>
        <v>0.88235294117647056</v>
      </c>
      <c r="AH10" s="249">
        <f t="shared" si="13"/>
        <v>88.235294117647058</v>
      </c>
      <c r="AJ10" s="156" t="s">
        <v>55</v>
      </c>
      <c r="AK10" s="323" t="s">
        <v>198</v>
      </c>
      <c r="AL10" s="324"/>
      <c r="AM10" s="324"/>
      <c r="AN10" s="324"/>
      <c r="AO10" s="324"/>
      <c r="AP10" s="324"/>
      <c r="AQ10" s="324"/>
      <c r="AR10" s="324"/>
      <c r="AS10" s="324"/>
      <c r="AT10" s="324"/>
      <c r="AU10" s="325"/>
    </row>
    <row r="11" spans="1:47" ht="15">
      <c r="A11" s="170">
        <v>250</v>
      </c>
      <c r="B11" s="208">
        <v>160</v>
      </c>
      <c r="C11" s="248">
        <f t="shared" si="0"/>
        <v>1.5625</v>
      </c>
      <c r="D11" s="249">
        <f t="shared" si="1"/>
        <v>156.25</v>
      </c>
      <c r="F11" s="177">
        <v>250</v>
      </c>
      <c r="G11" s="208">
        <v>60</v>
      </c>
      <c r="H11" s="248">
        <f t="shared" si="2"/>
        <v>4.166666666666667</v>
      </c>
      <c r="I11" s="249">
        <f t="shared" si="3"/>
        <v>416.66666666666669</v>
      </c>
      <c r="K11" s="155">
        <v>250</v>
      </c>
      <c r="L11" s="208">
        <v>130</v>
      </c>
      <c r="M11" s="248">
        <f t="shared" si="4"/>
        <v>1.9230769230769231</v>
      </c>
      <c r="N11" s="249">
        <f t="shared" si="5"/>
        <v>192.30769230769232</v>
      </c>
      <c r="P11" s="150">
        <v>200</v>
      </c>
      <c r="Q11" s="208">
        <v>210</v>
      </c>
      <c r="R11" s="248">
        <f t="shared" si="6"/>
        <v>0.95238095238095233</v>
      </c>
      <c r="S11" s="249">
        <f t="shared" si="7"/>
        <v>95.238095238095227</v>
      </c>
      <c r="U11" s="150">
        <v>200</v>
      </c>
      <c r="V11" s="208">
        <v>210</v>
      </c>
      <c r="W11" s="248">
        <f t="shared" si="8"/>
        <v>0.95238095238095233</v>
      </c>
      <c r="X11" s="249">
        <f t="shared" si="9"/>
        <v>95.238095238095227</v>
      </c>
      <c r="Z11" s="150">
        <v>200</v>
      </c>
      <c r="AA11" s="208">
        <v>240</v>
      </c>
      <c r="AB11" s="248">
        <f t="shared" si="10"/>
        <v>0.83333333333333337</v>
      </c>
      <c r="AC11" s="249">
        <f t="shared" si="11"/>
        <v>83.333333333333343</v>
      </c>
      <c r="AE11" s="150">
        <v>200</v>
      </c>
      <c r="AF11" s="208">
        <v>220</v>
      </c>
      <c r="AG11" s="248">
        <f t="shared" si="12"/>
        <v>0.90909090909090906</v>
      </c>
      <c r="AH11" s="249">
        <f t="shared" si="13"/>
        <v>90.909090909090907</v>
      </c>
    </row>
    <row r="12" spans="1:47" ht="15">
      <c r="A12" s="170">
        <v>300</v>
      </c>
      <c r="B12" s="208">
        <v>200</v>
      </c>
      <c r="C12" s="248">
        <f t="shared" si="0"/>
        <v>1.5</v>
      </c>
      <c r="D12" s="249">
        <f t="shared" si="1"/>
        <v>150</v>
      </c>
      <c r="F12" s="177">
        <v>300</v>
      </c>
      <c r="G12" s="208">
        <v>70</v>
      </c>
      <c r="H12" s="248">
        <f t="shared" si="2"/>
        <v>4.2857142857142856</v>
      </c>
      <c r="I12" s="249">
        <f t="shared" si="3"/>
        <v>428.57142857142856</v>
      </c>
      <c r="K12" s="155">
        <v>300</v>
      </c>
      <c r="L12" s="208">
        <v>140</v>
      </c>
      <c r="M12" s="248">
        <f t="shared" si="4"/>
        <v>2.1428571428571428</v>
      </c>
      <c r="N12" s="249">
        <f t="shared" si="5"/>
        <v>214.28571428571428</v>
      </c>
      <c r="P12" s="150">
        <v>250</v>
      </c>
      <c r="Q12" s="208">
        <v>260</v>
      </c>
      <c r="R12" s="248">
        <f t="shared" si="6"/>
        <v>0.96153846153846156</v>
      </c>
      <c r="S12" s="249">
        <f t="shared" si="7"/>
        <v>96.15384615384616</v>
      </c>
      <c r="U12" s="150">
        <v>250</v>
      </c>
      <c r="V12" s="208">
        <v>260</v>
      </c>
      <c r="W12" s="248">
        <f t="shared" si="8"/>
        <v>0.96153846153846156</v>
      </c>
      <c r="X12" s="249">
        <f t="shared" si="9"/>
        <v>96.15384615384616</v>
      </c>
      <c r="Z12" s="150">
        <v>250</v>
      </c>
      <c r="AA12" s="208">
        <v>290</v>
      </c>
      <c r="AB12" s="248">
        <f t="shared" si="10"/>
        <v>0.86206896551724133</v>
      </c>
      <c r="AC12" s="249">
        <f t="shared" si="11"/>
        <v>86.206896551724128</v>
      </c>
      <c r="AE12" s="150">
        <v>250</v>
      </c>
      <c r="AF12" s="208">
        <v>280</v>
      </c>
      <c r="AG12" s="248">
        <f t="shared" si="12"/>
        <v>0.8928571428571429</v>
      </c>
      <c r="AH12" s="249">
        <f t="shared" si="13"/>
        <v>89.285714285714292</v>
      </c>
    </row>
    <row r="13" spans="1:47" ht="15">
      <c r="A13" s="170">
        <v>350</v>
      </c>
      <c r="B13" s="208">
        <v>230</v>
      </c>
      <c r="C13" s="248">
        <f t="shared" si="0"/>
        <v>1.5217391304347827</v>
      </c>
      <c r="D13" s="249">
        <f t="shared" si="1"/>
        <v>152.17391304347828</v>
      </c>
      <c r="F13" s="177">
        <v>350</v>
      </c>
      <c r="G13" s="208">
        <v>80</v>
      </c>
      <c r="H13" s="248">
        <f t="shared" si="2"/>
        <v>4.375</v>
      </c>
      <c r="I13" s="249">
        <f t="shared" si="3"/>
        <v>437.5</v>
      </c>
      <c r="K13" s="155">
        <v>350</v>
      </c>
      <c r="L13" s="208">
        <v>150</v>
      </c>
      <c r="M13" s="248">
        <f t="shared" si="4"/>
        <v>2.3333333333333335</v>
      </c>
      <c r="N13" s="249">
        <f t="shared" si="5"/>
        <v>233.33333333333334</v>
      </c>
      <c r="P13" s="150">
        <v>300</v>
      </c>
      <c r="Q13" s="208">
        <v>310</v>
      </c>
      <c r="R13" s="248">
        <f t="shared" si="6"/>
        <v>0.967741935483871</v>
      </c>
      <c r="S13" s="249">
        <f t="shared" si="7"/>
        <v>96.774193548387103</v>
      </c>
      <c r="U13" s="150">
        <v>300</v>
      </c>
      <c r="V13" s="208">
        <v>310</v>
      </c>
      <c r="W13" s="248">
        <f t="shared" si="8"/>
        <v>0.967741935483871</v>
      </c>
      <c r="X13" s="249">
        <f t="shared" si="9"/>
        <v>96.774193548387103</v>
      </c>
      <c r="Z13" s="150">
        <v>300</v>
      </c>
      <c r="AA13" s="208">
        <v>350</v>
      </c>
      <c r="AB13" s="248">
        <f t="shared" si="10"/>
        <v>0.8571428571428571</v>
      </c>
      <c r="AC13" s="249">
        <f t="shared" si="11"/>
        <v>85.714285714285708</v>
      </c>
      <c r="AE13" s="150">
        <v>300</v>
      </c>
      <c r="AF13" s="208">
        <v>340</v>
      </c>
      <c r="AG13" s="248">
        <f t="shared" si="12"/>
        <v>0.88235294117647056</v>
      </c>
      <c r="AH13" s="249">
        <f t="shared" si="13"/>
        <v>88.235294117647058</v>
      </c>
    </row>
    <row r="14" spans="1:47" ht="15">
      <c r="A14" s="170">
        <v>400</v>
      </c>
      <c r="B14" s="208">
        <v>250</v>
      </c>
      <c r="C14" s="248">
        <f t="shared" si="0"/>
        <v>1.6</v>
      </c>
      <c r="D14" s="249">
        <f t="shared" si="1"/>
        <v>160</v>
      </c>
      <c r="F14" s="177">
        <v>400</v>
      </c>
      <c r="G14" s="208">
        <v>100</v>
      </c>
      <c r="H14" s="248">
        <f t="shared" si="2"/>
        <v>4</v>
      </c>
      <c r="I14" s="249">
        <f t="shared" si="3"/>
        <v>400</v>
      </c>
      <c r="K14" s="155">
        <v>400</v>
      </c>
      <c r="L14" s="208">
        <v>160</v>
      </c>
      <c r="M14" s="248">
        <f t="shared" si="4"/>
        <v>2.5</v>
      </c>
      <c r="N14" s="249">
        <f t="shared" si="5"/>
        <v>250</v>
      </c>
      <c r="P14" s="150">
        <v>350</v>
      </c>
      <c r="Q14" s="208">
        <v>360</v>
      </c>
      <c r="R14" s="248">
        <f t="shared" si="6"/>
        <v>0.97222222222222221</v>
      </c>
      <c r="S14" s="249">
        <f t="shared" si="7"/>
        <v>97.222222222222214</v>
      </c>
      <c r="U14" s="150">
        <v>350</v>
      </c>
      <c r="V14" s="208">
        <v>360</v>
      </c>
      <c r="W14" s="248">
        <f t="shared" si="8"/>
        <v>0.97222222222222221</v>
      </c>
      <c r="X14" s="249">
        <f t="shared" si="9"/>
        <v>97.222222222222214</v>
      </c>
      <c r="Z14" s="150">
        <v>350</v>
      </c>
      <c r="AA14" s="208">
        <v>400</v>
      </c>
      <c r="AB14" s="248">
        <f t="shared" si="10"/>
        <v>0.875</v>
      </c>
      <c r="AC14" s="249">
        <f t="shared" si="11"/>
        <v>87.5</v>
      </c>
      <c r="AE14" s="150">
        <v>350</v>
      </c>
      <c r="AF14" s="208">
        <v>390</v>
      </c>
      <c r="AG14" s="248">
        <f t="shared" si="12"/>
        <v>0.89743589743589747</v>
      </c>
      <c r="AH14" s="249">
        <f t="shared" si="13"/>
        <v>89.743589743589752</v>
      </c>
    </row>
    <row r="15" spans="1:47" ht="15">
      <c r="A15" s="170">
        <v>450</v>
      </c>
      <c r="B15" s="208">
        <v>280</v>
      </c>
      <c r="C15" s="248">
        <f t="shared" si="0"/>
        <v>1.6071428571428572</v>
      </c>
      <c r="D15" s="249">
        <f t="shared" si="1"/>
        <v>160.71428571428572</v>
      </c>
      <c r="F15" s="177">
        <v>450</v>
      </c>
      <c r="G15" s="208">
        <v>110</v>
      </c>
      <c r="H15" s="248">
        <f t="shared" si="2"/>
        <v>4.0909090909090908</v>
      </c>
      <c r="I15" s="249">
        <f t="shared" si="3"/>
        <v>409.09090909090907</v>
      </c>
      <c r="K15" s="155">
        <v>450</v>
      </c>
      <c r="L15" s="208">
        <v>170</v>
      </c>
      <c r="M15" s="248">
        <f t="shared" si="4"/>
        <v>2.6470588235294117</v>
      </c>
      <c r="N15" s="249">
        <f t="shared" si="5"/>
        <v>264.70588235294116</v>
      </c>
      <c r="P15" s="150">
        <v>400</v>
      </c>
      <c r="Q15" s="208">
        <v>410</v>
      </c>
      <c r="R15" s="248">
        <f t="shared" si="6"/>
        <v>0.97560975609756095</v>
      </c>
      <c r="S15" s="249">
        <f t="shared" si="7"/>
        <v>97.560975609756099</v>
      </c>
      <c r="U15" s="150">
        <v>400</v>
      </c>
      <c r="V15" s="208">
        <v>410</v>
      </c>
      <c r="W15" s="248">
        <f t="shared" si="8"/>
        <v>0.97560975609756095</v>
      </c>
      <c r="X15" s="249">
        <f t="shared" si="9"/>
        <v>97.560975609756099</v>
      </c>
      <c r="Z15" s="150">
        <v>400</v>
      </c>
      <c r="AA15" s="208">
        <v>460</v>
      </c>
      <c r="AB15" s="248">
        <f t="shared" si="10"/>
        <v>0.86956521739130432</v>
      </c>
      <c r="AC15" s="249">
        <f t="shared" si="11"/>
        <v>86.956521739130437</v>
      </c>
      <c r="AE15" s="150">
        <v>400</v>
      </c>
      <c r="AF15" s="208">
        <v>440</v>
      </c>
      <c r="AG15" s="248">
        <f t="shared" si="12"/>
        <v>0.90909090909090906</v>
      </c>
      <c r="AH15" s="249">
        <f t="shared" si="13"/>
        <v>90.909090909090907</v>
      </c>
    </row>
    <row r="16" spans="1:47" ht="15">
      <c r="A16" s="167">
        <v>500</v>
      </c>
      <c r="B16" s="210">
        <v>300</v>
      </c>
      <c r="C16" s="248">
        <f t="shared" si="0"/>
        <v>1.6666666666666667</v>
      </c>
      <c r="D16" s="249">
        <f t="shared" si="1"/>
        <v>166.66666666666669</v>
      </c>
      <c r="F16" s="174">
        <v>500</v>
      </c>
      <c r="G16" s="210">
        <v>120</v>
      </c>
      <c r="H16" s="248">
        <f t="shared" si="2"/>
        <v>4.166666666666667</v>
      </c>
      <c r="I16" s="249">
        <f t="shared" si="3"/>
        <v>416.66666666666669</v>
      </c>
      <c r="K16" s="156">
        <v>500</v>
      </c>
      <c r="L16" s="210">
        <v>180</v>
      </c>
      <c r="M16" s="248">
        <f t="shared" si="4"/>
        <v>2.7777777777777777</v>
      </c>
      <c r="N16" s="249">
        <f t="shared" si="5"/>
        <v>277.77777777777777</v>
      </c>
      <c r="P16" s="150">
        <v>450</v>
      </c>
      <c r="Q16" s="208">
        <v>460</v>
      </c>
      <c r="R16" s="248">
        <f t="shared" si="6"/>
        <v>0.97826086956521741</v>
      </c>
      <c r="S16" s="249">
        <f t="shared" si="7"/>
        <v>97.826086956521735</v>
      </c>
      <c r="U16" s="150">
        <v>450</v>
      </c>
      <c r="V16" s="208">
        <v>460</v>
      </c>
      <c r="W16" s="248">
        <f t="shared" si="8"/>
        <v>0.97826086956521741</v>
      </c>
      <c r="X16" s="249">
        <f t="shared" si="9"/>
        <v>97.826086956521735</v>
      </c>
      <c r="Z16" s="150">
        <v>450</v>
      </c>
      <c r="AA16" s="208">
        <v>520</v>
      </c>
      <c r="AB16" s="248">
        <f t="shared" si="10"/>
        <v>0.86538461538461542</v>
      </c>
      <c r="AC16" s="249">
        <f t="shared" si="11"/>
        <v>86.538461538461547</v>
      </c>
      <c r="AE16" s="150">
        <v>450</v>
      </c>
      <c r="AF16" s="208">
        <v>490</v>
      </c>
      <c r="AG16" s="248">
        <f t="shared" si="12"/>
        <v>0.91836734693877553</v>
      </c>
      <c r="AH16" s="249">
        <f t="shared" si="13"/>
        <v>91.83673469387756</v>
      </c>
    </row>
    <row r="17" spans="1:34" ht="15">
      <c r="A17" s="315" t="s">
        <v>199</v>
      </c>
      <c r="B17" s="316"/>
      <c r="C17" s="316"/>
      <c r="D17" s="249">
        <f t="shared" si="1"/>
        <v>0</v>
      </c>
      <c r="F17" s="315" t="s">
        <v>200</v>
      </c>
      <c r="G17" s="316"/>
      <c r="H17" s="316"/>
      <c r="I17" s="249">
        <f t="shared" si="3"/>
        <v>0</v>
      </c>
      <c r="K17" s="315" t="s">
        <v>201</v>
      </c>
      <c r="L17" s="316"/>
      <c r="M17" s="316"/>
      <c r="N17" s="317"/>
      <c r="P17" s="151">
        <v>500</v>
      </c>
      <c r="Q17" s="210">
        <v>510</v>
      </c>
      <c r="R17" s="248">
        <f t="shared" si="6"/>
        <v>0.98039215686274506</v>
      </c>
      <c r="S17" s="249">
        <f t="shared" si="7"/>
        <v>98.039215686274503</v>
      </c>
      <c r="U17" s="151">
        <v>500</v>
      </c>
      <c r="V17" s="210">
        <v>570</v>
      </c>
      <c r="W17" s="248">
        <f t="shared" si="8"/>
        <v>0.8771929824561403</v>
      </c>
      <c r="X17" s="249">
        <f t="shared" si="9"/>
        <v>87.719298245614027</v>
      </c>
      <c r="Z17" s="151">
        <v>500</v>
      </c>
      <c r="AA17" s="210">
        <v>570</v>
      </c>
      <c r="AB17" s="248">
        <f t="shared" si="10"/>
        <v>0.8771929824561403</v>
      </c>
      <c r="AC17" s="249">
        <f t="shared" si="11"/>
        <v>87.719298245614027</v>
      </c>
      <c r="AE17" s="151">
        <v>500</v>
      </c>
      <c r="AF17" s="210">
        <v>560</v>
      </c>
      <c r="AG17" s="248">
        <f t="shared" si="12"/>
        <v>0.8928571428571429</v>
      </c>
      <c r="AH17" s="249">
        <f t="shared" si="13"/>
        <v>89.285714285714292</v>
      </c>
    </row>
    <row r="18" spans="1:34" ht="15">
      <c r="P18" s="315" t="s">
        <v>202</v>
      </c>
      <c r="Q18" s="316"/>
      <c r="R18" s="316"/>
      <c r="S18" s="317"/>
      <c r="U18" s="315" t="s">
        <v>202</v>
      </c>
      <c r="V18" s="316"/>
      <c r="W18" s="316"/>
      <c r="X18" s="317"/>
      <c r="Z18" s="315" t="s">
        <v>202</v>
      </c>
      <c r="AA18" s="316"/>
      <c r="AB18" s="316"/>
      <c r="AC18" s="317"/>
      <c r="AE18" s="315" t="s">
        <v>202</v>
      </c>
      <c r="AF18" s="316"/>
      <c r="AG18" s="316"/>
      <c r="AH18" s="317"/>
    </row>
    <row r="19" spans="1:34" ht="15">
      <c r="A19" s="1" t="s">
        <v>177</v>
      </c>
      <c r="F19" s="1" t="s">
        <v>177</v>
      </c>
      <c r="K19" s="1" t="s">
        <v>177</v>
      </c>
    </row>
    <row r="20" spans="1:34" ht="15">
      <c r="A20" s="1" t="s">
        <v>178</v>
      </c>
      <c r="F20" s="1" t="s">
        <v>178</v>
      </c>
      <c r="K20" s="1" t="s">
        <v>178</v>
      </c>
      <c r="P20" s="1" t="s">
        <v>177</v>
      </c>
    </row>
    <row r="21" spans="1:34" ht="15">
      <c r="P21" s="1" t="s">
        <v>178</v>
      </c>
    </row>
  </sheetData>
  <mergeCells count="17">
    <mergeCell ref="Z5:AC5"/>
    <mergeCell ref="Z18:AC18"/>
    <mergeCell ref="AE5:AH5"/>
    <mergeCell ref="AE18:AH18"/>
    <mergeCell ref="AK5:AU5"/>
    <mergeCell ref="AK6:AU6"/>
    <mergeCell ref="AK7:AU7"/>
    <mergeCell ref="AK8:AU8"/>
    <mergeCell ref="AK9:AU9"/>
    <mergeCell ref="AK10:AU10"/>
    <mergeCell ref="U5:X5"/>
    <mergeCell ref="U18:X18"/>
    <mergeCell ref="A17:C17"/>
    <mergeCell ref="F17:H17"/>
    <mergeCell ref="K17:N17"/>
    <mergeCell ref="P18:S18"/>
    <mergeCell ref="P5:S5"/>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B379F4DF4C23D64BB72CCA2EBD7C55DA" ma:contentTypeVersion="11" ma:contentTypeDescription="Create a new document." ma:contentTypeScope="" ma:versionID="dba95e710b6373b01bd0318d6e282f3e">
  <xsd:schema xmlns:xsd="http://www.w3.org/2001/XMLSchema" xmlns:xs="http://www.w3.org/2001/XMLSchema" xmlns:p="http://schemas.microsoft.com/office/2006/metadata/properties" xmlns:ns2="c9412f1f-c5de-433b-90f0-e30b35783b17" xmlns:ns3="7da2dc2f-10e7-442f-ad91-645aa4b47b8a" targetNamespace="http://schemas.microsoft.com/office/2006/metadata/properties" ma:root="true" ma:fieldsID="8395408dd1526b15def3b6ef0a690fca" ns2:_="" ns3:_="">
    <xsd:import namespace="c9412f1f-c5de-433b-90f0-e30b35783b17"/>
    <xsd:import namespace="7da2dc2f-10e7-442f-ad91-645aa4b47b8a"/>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9412f1f-c5de-433b-90f0-e30b35783b1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7da2dc2f-10e7-442f-ad91-645aa4b47b8a"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4a6595d-74eb-490b-8c13-2daa6f43ecee}" ma:internalName="TaxCatchAll" ma:showField="CatchAllData" ma:web="7da2dc2f-10e7-442f-ad91-645aa4b47b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da2dc2f-10e7-442f-ad91-645aa4b47b8a" xsi:nil="true"/>
    <lcf76f155ced4ddcb4097134ff3c332f xmlns="c9412f1f-c5de-433b-90f0-e30b35783b17">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DB8307C-1BD3-48F7-9507-EC5355B71112}"/>
</file>

<file path=customXml/itemProps2.xml><?xml version="1.0" encoding="utf-8"?>
<ds:datastoreItem xmlns:ds="http://schemas.openxmlformats.org/officeDocument/2006/customXml" ds:itemID="{25DD40E9-58A9-4B0C-A0AE-27B6CEB13663}"/>
</file>

<file path=customXml/itemProps3.xml><?xml version="1.0" encoding="utf-8"?>
<ds:datastoreItem xmlns:ds="http://schemas.openxmlformats.org/officeDocument/2006/customXml" ds:itemID="{69A8F385-9AFF-436D-A6CF-219FB2B4F1EF}"/>
</file>

<file path=docProps/app.xml><?xml version="1.0" encoding="utf-8"?>
<Properties xmlns="http://schemas.openxmlformats.org/officeDocument/2006/extended-properties" xmlns:vt="http://schemas.openxmlformats.org/officeDocument/2006/docPropsVTypes">
  <Application>Microsoft Excel Online</Application>
  <Manager/>
  <Company>University of Wales Trinity Saint David</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Abi Penny</dc:creator>
  <cp:keywords/>
  <dc:description/>
  <cp:lastModifiedBy>Ollie Hall (2403608)</cp:lastModifiedBy>
  <cp:revision/>
  <dcterms:created xsi:type="dcterms:W3CDTF">2025-06-27T08:03:11Z</dcterms:created>
  <dcterms:modified xsi:type="dcterms:W3CDTF">2025-12-07T15:38:49Z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0x010100B379F4DF4C23D64BB72CCA2EBD7C55DA</vt:lpwstr>
  </property>
  <property fmtid="{D5CDD505-2E9C-101B-9397-08002B2CF9AE}" pid="3" name="MediaServiceImageTags">
    <vt:lpwstr/>
  </property>
</Properties>
</file>