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lance Sheet" sheetId="1" state="visible" r:id="rId3"/>
    <sheet name="Ratios" sheetId="2" state="visible" r:id="rId4"/>
    <sheet name="Notes &amp; Check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<sst xmlns="http://schemas.openxmlformats.org/spreadsheetml/2006/main" count="120" uniqueCount="105">
  <si>
    <t xml:space="preserve">Neste Oyj – Consolidated Statement of Financial Position, 2021–2025</t>
  </si>
  <si>
    <t xml:space="preserve">EUR million, as at 31 December. Blue = figures taken from Neste's annual reports; black = formulas. Latest restated figure used for each year.</t>
  </si>
  <si>
    <t xml:space="preserve">EUR million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</si>
  <si>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</si>
  <si>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</si>
  <si>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</si>
  <si>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</si>
  <si>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</si>
  <si>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ASSETS</t>
  </si>
  <si>
    <t xml:space="preserve">Non-current assets</t>
  </si>
  <si>
    <t xml:space="preserve">Goodwill</t>
  </si>
  <si>
    <t xml:space="preserve">n/a</t>
  </si>
  <si>
    <t xml:space="preserve">Intangible assets</t>
  </si>
  <si>
    <t xml:space="preserve">Property, plant and equipment</t>
  </si>
  <si>
    <t xml:space="preserve">Investments in associates and joint ventures</t>
  </si>
  <si>
    <t xml:space="preserve">Non-current receivables</t>
  </si>
  <si>
    <t xml:space="preserve">Deferred tax assets</t>
  </si>
  <si>
    <t xml:space="preserve">Derivative financial instruments</t>
  </si>
  <si>
    <t xml:space="preserve">Other financial assets</t>
  </si>
  <si>
    <t xml:space="preserve">Total non-current assets</t>
  </si>
  <si>
    <t xml:space="preserve">Current assets</t>
  </si>
  <si>
    <t xml:space="preserve">Inventories</t>
  </si>
  <si>
    <t xml:space="preserve">Trade and other receivables</t>
  </si>
  <si>
    <t xml:space="preserve">Current tax assets</t>
  </si>
  <si>
    <t xml:space="preserve">Current investments</t>
  </si>
  <si>
    <t xml:space="preserve">Cash and cash equivalents</t>
  </si>
  <si>
    <t xml:space="preserve">Total current assets</t>
  </si>
  <si>
    <t xml:space="preserve">Assets classified as held for sale</t>
  </si>
  <si>
    <t xml:space="preserve">TOTAL ASSETS</t>
  </si>
  <si>
    <t xml:space="preserve">EQUITY AND LIABILITIES</t>
  </si>
  <si>
    <t xml:space="preserve">Equity</t>
  </si>
  <si>
    <t xml:space="preserve">Share capital</t>
  </si>
  <si>
    <t xml:space="preserve">Other equity</t>
  </si>
  <si>
    <t xml:space="preserve">Equity attributable to owners of the parent</t>
  </si>
  <si>
    <t xml:space="preserve">Non-controlling interests</t>
  </si>
  <si>
    <t xml:space="preserve">Total equity</t>
  </si>
  <si>
    <t xml:space="preserve">Non-current liabilities</t>
  </si>
  <si>
    <t xml:space="preserve">Interest-bearing liabilities</t>
  </si>
  <si>
    <t xml:space="preserve">Deferred tax liabilities</t>
  </si>
  <si>
    <t xml:space="preserve">Provisions</t>
  </si>
  <si>
    <t xml:space="preserve">Pension liabilities</t>
  </si>
  <si>
    <t xml:space="preserve">Other non-current liabilities</t>
  </si>
  <si>
    <t xml:space="preserve">Total non-current liabilities</t>
  </si>
  <si>
    <t xml:space="preserve">Current liabilities</t>
  </si>
  <si>
    <t xml:space="preserve">Current tax liabilities</t>
  </si>
  <si>
    <t xml:space="preserve">Trade and other payables</t>
  </si>
  <si>
    <t xml:space="preserve">Total current liabilities</t>
  </si>
  <si>
    <t xml:space="preserve">Liabilities related to assets held for sale</t>
  </si>
  <si>
    <t xml:space="preserve">TOTAL LIABILITIES</t>
  </si>
  <si>
    <t xml:space="preserve">TOTAL EQUITY AND LIABILITIES</t>
  </si>
  <si>
    <t xml:space="preserve">n/a: 2021 report did not split goodwill from intangibles (516 = goodwill + intangibles) nor show current tax assets separately (included in trade and other receivables). See 'Notes &amp; Checks'.</t>
  </si>
  <si>
    <t xml:space="preserve">Key balance-sheet ratios and metrics, 2021–2025</t>
  </si>
  <si>
    <t xml:space="preserve">All figures are formulas linked to the 'Balance Sheet' sheet (green = cross-sheet links). EUR million unless stated.</t>
  </si>
  <si>
    <t xml:space="preserve">Metric</t>
  </si>
  <si>
    <t xml:space="preserve">Definition</t>
  </si>
  <si>
    <t xml:space="preserve">Liquidity &amp; working capital</t>
  </si>
  <si>
    <t xml:space="preserve">Working capital</t>
  </si>
  <si>
    <t xml:space="preserve">Total current assets − total current liabilities</t>
  </si>
  <si>
    <t xml:space="preserve">Current ratio (x)</t>
  </si>
  <si>
    <t xml:space="preserve">Current assets ÷ current liabilities</t>
  </si>
  <si>
    <t xml:space="preserve">Quick ratio (x)</t>
  </si>
  <si>
    <t xml:space="preserve">(Current assets − inventories) ÷ current liabilities</t>
  </si>
  <si>
    <t xml:space="preserve">Cash ratio (x)</t>
  </si>
  <si>
    <t xml:space="preserve">(Cash + current investments) ÷ current liabilities</t>
  </si>
  <si>
    <t xml:space="preserve">Inventories as % of total assets</t>
  </si>
  <si>
    <t xml:space="preserve">Inventories ÷ total assets</t>
  </si>
  <si>
    <t xml:space="preserve">Leverage &amp; solvency</t>
  </si>
  <si>
    <t xml:space="preserve">Total interest-bearing debt</t>
  </si>
  <si>
    <t xml:space="preserve">Non-current + current interest-bearing liabilities</t>
  </si>
  <si>
    <t xml:space="preserve">Net debt</t>
  </si>
  <si>
    <t xml:space="preserve">Interest-bearing debt − cash − current investments (simplified; excludes leases-specific adjustments)</t>
  </si>
  <si>
    <t xml:space="preserve">Gearing (net debt ÷ equity)</t>
  </si>
  <si>
    <t xml:space="preserve">Net debt ÷ total equity</t>
  </si>
  <si>
    <t xml:space="preserve">Leverage (net debt ÷ (net debt + equity))</t>
  </si>
  <si>
    <t xml:space="preserve">Net debt ÷ (net debt + total equity)</t>
  </si>
  <si>
    <t xml:space="preserve">Equity ratio</t>
  </si>
  <si>
    <t xml:space="preserve">Total equity ÷ total assets</t>
  </si>
  <si>
    <t xml:space="preserve">Liabilities ÷ equity (x)</t>
  </si>
  <si>
    <t xml:space="preserve">Total liabilities ÷ total equity</t>
  </si>
  <si>
    <t xml:space="preserve">Asset structure</t>
  </si>
  <si>
    <t xml:space="preserve">PP&amp;E as % of total assets</t>
  </si>
  <si>
    <t xml:space="preserve">Property, plant and equipment ÷ total assets</t>
  </si>
  <si>
    <t xml:space="preserve">Goodwill + intangibles as % of total assets</t>
  </si>
  <si>
    <t xml:space="preserve">(Goodwill + intangible assets) ÷ total assets; 2021 intangibles already include goodwill</t>
  </si>
  <si>
    <t xml:space="preserve">Non-current assets as % of total assets</t>
  </si>
  <si>
    <t xml:space="preserve">Total non-current assets ÷ total assets</t>
  </si>
  <si>
    <t xml:space="preserve">Cash as % of total assets</t>
  </si>
  <si>
    <t xml:space="preserve">Cash and cash equivalents ÷ total assets</t>
  </si>
  <si>
    <t xml:space="preserve">Source notes and integrity checks</t>
  </si>
  <si>
    <t xml:space="preserve">Source: Neste Oyj annual reports – Consolidated Statement of Financial Position for FY2021/2020, FY2022/2021, FY2023/2022, FY2024/2023 and FY2025/2024 (screenshots supplied by the user).</t>
  </si>
  <si>
    <t xml:space="preserve">Each year's figures use the most recent report that presents that year (e.g. 2022 is taken from the FY2023 report, 2024 from the FY2025 report), so restatements are reflected.</t>
  </si>
  <si>
    <t xml:space="preserve">2021: goodwill was not shown separately – 'Intangible assets' (516) includes goodwill. Current tax assets were not shown separately and sit within trade and other receivables (1,677).</t>
  </si>
  <si>
    <t xml:space="preserve">2022: the FY2022 report showed intangibles of 570 and receivables of 2,178; the FY2023 report splits these into goodwill 401 + intangibles 169 and receivables 2,138 + current tax assets 40. The split version is used.</t>
  </si>
  <si>
    <t xml:space="preserve">Subtotals and totals are entered as reported (blue) so they match the published statements exactly. Line items are rounded in the source, so sums of lines can differ by 1–2 – see checks below.</t>
  </si>
  <si>
    <t xml:space="preserve">Net debt and other ratios are simplified, balance-sheet-only measures and may differ from Neste's own reported alternative performance measures.</t>
  </si>
  <si>
    <t xml:space="preserve">Check (EUR million)</t>
  </si>
  <si>
    <t xml:space="preserve">Sum of non-current asset lines − reported total</t>
  </si>
  <si>
    <t xml:space="preserve">Sum of current asset lines − reported total</t>
  </si>
  <si>
    <t xml:space="preserve">Non-current + current + held-for-sale − total assets</t>
  </si>
  <si>
    <t xml:space="preserve">Sum of non-current liability lines − reported total</t>
  </si>
  <si>
    <t xml:space="preserve">Sum of current liability lines − reported total</t>
  </si>
  <si>
    <t xml:space="preserve">Non-current + current + held-for-sale liabilities − total liabilities</t>
  </si>
  <si>
    <t xml:space="preserve">Total equity + total liabilities − total equity and liabilities</t>
  </si>
  <si>
    <t xml:space="preserve">Total assets − total equity and liabilities (balance check)</t>
  </si>
  <si>
    <t xml:space="preserve">Differences of up to 2 are rounding in the published statements.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</si>
</sst>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;\(#,##0\);\-"/>
    <numFmt numFmtId="166" formatCode="0.00\x"/>
    <numFmt numFmtId="167" formatCode="0.0%;\(0.0%\);\-"/>
    <numFmt numFmtId="168" formatCode="#,##0"/>
    <numFmt numFmtId="169" formatCode="#,##0;\(#,##0\);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2F3"/>
        <bgColor rgb="FFD9D9D9"/>
      </patternFill>
    </fill>
    <fill>
      <patternFill patternType="solid">
        <fgColor rgb="FFF2F2F2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1" shrinkToFit="false"/>
      <protection locked="true" hidden="false"/>
    </xf>
    <xf numFmtId="165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2F2F2"/>
      <rgbColor rgb="FFD9E2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4F81BD"/>
      <rgbColor rgb="FF878787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Total assets, total liabilities and total equity (EUR m)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'Balance Sheet'!A28</c:f>
              <c:strCache>
                <c:ptCount val="1"/>
                <c:pt idx="0">
                  <c:v>TOTAL ASSETS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Sheet'!$B$28:$F$28</c:f>
              <c:numCache>
                <c:formatCode>#,##0;\(#,##0\);\-</c:formatCode>
                <c:ptCount val="5"/>
                <c:pt idx="0">
                  <c:v>12417</c:v>
                </c:pt>
                <c:pt idx="1">
                  <c:v>14917</c:v>
                </c:pt>
                <c:pt idx="2">
                  <c:v>15983</c:v>
                </c:pt>
                <c:pt idx="3">
                  <c:v>15581</c:v>
                </c:pt>
                <c:pt idx="4">
                  <c:v>15749</c:v>
                </c:pt>
              </c:numCache>
            </c:numRef>
          </c:val>
        </c:ser>
        <c:ser>
          <c:idx val="1"/>
          <c:order val="1"/>
          <c:tx>
            <c:strRef>
              <c:f>'Balance Sheet'!A56</c:f>
              <c:strCache>
                <c:ptCount val="1"/>
                <c:pt idx="0">
                  <c:v>TOTAL LIABILITIES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Sheet'!$B$56:$F$56</c:f>
              <c:numCache>
                <c:formatCode>#,##0;\(#,##0\);\-</c:formatCode>
                <c:ptCount val="5"/>
                <c:pt idx="0">
                  <c:v>5432</c:v>
                </c:pt>
                <c:pt idx="1">
                  <c:v>6590</c:v>
                </c:pt>
                <c:pt idx="2">
                  <c:v>7520</c:v>
                </c:pt>
                <c:pt idx="3">
                  <c:v>8164</c:v>
                </c:pt>
                <c:pt idx="4">
                  <c:v>8435</c:v>
                </c:pt>
              </c:numCache>
            </c:numRef>
          </c:val>
        </c:ser>
        <c:ser>
          <c:idx val="2"/>
          <c:order val="2"/>
          <c:tx>
            <c:strRef>
              <c:f>'Balance Sheet'!A36</c:f>
              <c:strCache>
                <c:ptCount val="1"/>
                <c:pt idx="0">
                  <c:v>Total equity</c:v>
                </c:pt>
              </c:strCache>
            </c:strRef>
          </c:tx>
          <c:spPr>
            <a:solidFill>
              <a:srgbClr val="9bbb59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Sheet'!$B$36:$F$36</c:f>
              <c:numCache>
                <c:formatCode>#,##0;\(#,##0\);\-</c:formatCode>
                <c:ptCount val="5"/>
                <c:pt idx="0">
                  <c:v>6985</c:v>
                </c:pt>
                <c:pt idx="1">
                  <c:v>8327</c:v>
                </c:pt>
                <c:pt idx="2">
                  <c:v>8463</c:v>
                </c:pt>
                <c:pt idx="3">
                  <c:v>7417</c:v>
                </c:pt>
                <c:pt idx="4">
                  <c:v>7314</c:v>
                </c:pt>
              </c:numCache>
            </c:numRef>
          </c:val>
        </c:ser>
        <c:gapWidth val="150"/>
        <c:overlap val="0"/>
        <c:axId val="45694838"/>
        <c:axId val="59525743"/>
      </c:barChart>
      <c:catAx>
        <c:axId val="4569483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9525743"/>
        <c:crosses val="autoZero"/>
        <c:auto val="1"/>
        <c:lblAlgn val="ctr"/>
        <c:lblOffset val="100"/>
        <c:noMultiLvlLbl val="0"/>
      </c:catAx>
      <c:valAx>
        <c:axId val="5952574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5694838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Interest-bearing debt vs cash (EUR m)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'Balance Sheet'!A39</c:f>
              <c:strCache>
                <c:ptCount val="1"/>
                <c:pt idx="0">
                  <c:v>Interest-bearing liabilities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Sheet'!$B$39:$F$39</c:f>
              <c:numCache>
                <c:formatCode>#,##0;\(#,##0\);\-</c:formatCode>
                <c:ptCount val="5"/>
                <c:pt idx="0">
                  <c:v>1378</c:v>
                </c:pt>
                <c:pt idx="1">
                  <c:v>1964</c:v>
                </c:pt>
                <c:pt idx="2">
                  <c:v>3487</c:v>
                </c:pt>
                <c:pt idx="3">
                  <c:v>4362</c:v>
                </c:pt>
                <c:pt idx="4">
                  <c:v>4713</c:v>
                </c:pt>
              </c:numCache>
            </c:numRef>
          </c:val>
        </c:ser>
        <c:ser>
          <c:idx val="1"/>
          <c:order val="1"/>
          <c:tx>
            <c:strRef>
              <c:f>'Balance Sheet'!A48</c:f>
              <c:strCache>
                <c:ptCount val="1"/>
                <c:pt idx="0">
                  <c:v>Interest-bearing liabilities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Sheet'!$B$48:$F$48</c:f>
              <c:numCache>
                <c:formatCode>#,##0;\(#,##0\);\-</c:formatCode>
                <c:ptCount val="5"/>
                <c:pt idx="0">
                  <c:v>379</c:v>
                </c:pt>
                <c:pt idx="1">
                  <c:v>651</c:v>
                </c:pt>
                <c:pt idx="2">
                  <c:v>581</c:v>
                </c:pt>
                <c:pt idx="3">
                  <c:v>786</c:v>
                </c:pt>
                <c:pt idx="4">
                  <c:v>470</c:v>
                </c:pt>
              </c:numCache>
            </c:numRef>
          </c:val>
        </c:ser>
        <c:ser>
          <c:idx val="2"/>
          <c:order val="2"/>
          <c:tx>
            <c:strRef>
              <c:f>'Balance Sheet'!A23</c:f>
              <c:strCache>
                <c:ptCount val="1"/>
                <c:pt idx="0">
                  <c:v>Cash and cash equivalents</c:v>
                </c:pt>
              </c:strCache>
            </c:strRef>
          </c:tx>
          <c:spPr>
            <a:solidFill>
              <a:srgbClr val="9bbb59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'Balance Sheet'!$B$4:$F$4</c:f>
              <c:strCach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strCache>
            </c:strRef>
          </c:cat>
          <c:val>
            <c:numRef>
              <c:f>'Balance Sheet'!$B$23:$F$23</c:f>
              <c:numCache>
                <c:formatCode>#,##0;\(#,##0\);\-</c:formatCode>
                <c:ptCount val="5"/>
                <c:pt idx="0">
                  <c:v>1581</c:v>
                </c:pt>
                <c:pt idx="1">
                  <c:v>1271</c:v>
                </c:pt>
                <c:pt idx="2">
                  <c:v>1575</c:v>
                </c:pt>
                <c:pt idx="3">
                  <c:v>955</c:v>
                </c:pt>
                <c:pt idx="4">
                  <c:v>1367</c:v>
                </c:pt>
              </c:numCache>
            </c:numRef>
          </c:val>
        </c:ser>
        <c:gapWidth val="150"/>
        <c:overlap val="0"/>
        <c:axId val="18075239"/>
        <c:axId val="25613135"/>
      </c:barChart>
      <c:catAx>
        <c:axId val="18075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5613135"/>
        <c:crosses val="autoZero"/>
        <c:auto val="1"/>
        <c:lblAlgn val="ctr"/>
        <c:lblOffset val="100"/>
        <c:noMultiLvlLbl val="0"/>
      </c:catAx>
      <c:valAx>
        <c:axId val="2561313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8075239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23</xdr:row>
      <xdr:rowOff>160560</xdr:rowOff>
    </xdr:from>
    <xdr:to>
      <xdr:col>4</xdr:col>
      <xdr:colOff>332280</xdr:colOff>
      <xdr:row>38</xdr:row>
      <xdr:rowOff>182880</xdr:rowOff>
    </xdr:to>
    <xdr:graphicFrame>
      <xdr:nvGraphicFramePr>
        <xdr:cNvPr id="0" name="Chart 1"/>
        <xdr:cNvGraphicFramePr/>
      </xdr:nvGraphicFramePr>
      <xdr:xfrm>
        <a:off x="0" y="457200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0</xdr:colOff>
      <xdr:row>23</xdr:row>
      <xdr:rowOff>160560</xdr:rowOff>
    </xdr:from>
    <xdr:to>
      <xdr:col>7</xdr:col>
      <xdr:colOff>4068000</xdr:colOff>
      <xdr:row>38</xdr:row>
      <xdr:rowOff>182880</xdr:rowOff>
    </xdr:to>
    <xdr:graphicFrame>
      <xdr:nvGraphicFramePr>
        <xdr:cNvPr id="1" name="Chart 2"/>
        <xdr:cNvGraphicFramePr/>
      </xdr:nvGraphicFramePr>
      <xdr:xfrm>
        <a:off x="5427360" y="457200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6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6" min="2" style="0" width="11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30" hidden="false" customHeight="tru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/>
      <c r="C5" s="6"/>
      <c r="D5" s="6"/>
      <c r="E5" s="6"/>
      <c r="F5" s="6"/>
    </row>
    <row r="6" customFormat="false" ht="15" hidden="false" customHeight="false" outlineLevel="0" collapsed="false">
      <c r="A6" s="5" t="s">
        <v>9</v>
      </c>
      <c r="B6" s="6"/>
      <c r="C6" s="6"/>
      <c r="D6" s="6"/>
      <c r="E6" s="6"/>
      <c r="F6" s="6"/>
    </row>
    <row r="7" customFormat="false" ht="15" hidden="false" customHeight="false" outlineLevel="0" collapsed="false">
      <c r="A7" s="7" t="s">
        <v>10</v>
      </c>
      <c r="B7" s="8" t="s">
        <v>11</v>
      </c>
      <c r="C7" s="9" t="n">
        <v>401</v>
      </c>
      <c r="D7" s="9" t="n">
        <v>496</v>
      </c>
      <c r="E7" s="9" t="n">
        <v>514</v>
      </c>
      <c r="F7" s="9" t="n">
        <v>478</v>
      </c>
    </row>
    <row r="8" customFormat="false" ht="15" hidden="false" customHeight="false" outlineLevel="0" collapsed="false">
      <c r="A8" s="7" t="s">
        <v>12</v>
      </c>
      <c r="B8" s="9" t="n">
        <v>516</v>
      </c>
      <c r="C8" s="9" t="n">
        <v>169</v>
      </c>
      <c r="D8" s="9" t="n">
        <v>185</v>
      </c>
      <c r="E8" s="9" t="n">
        <v>164</v>
      </c>
      <c r="F8" s="9" t="n">
        <v>130</v>
      </c>
    </row>
    <row r="9" customFormat="false" ht="15" hidden="false" customHeight="false" outlineLevel="0" collapsed="false">
      <c r="A9" s="7" t="s">
        <v>13</v>
      </c>
      <c r="B9" s="9" t="n">
        <v>5152</v>
      </c>
      <c r="C9" s="9" t="n">
        <v>6570</v>
      </c>
      <c r="D9" s="9" t="n">
        <v>7786</v>
      </c>
      <c r="E9" s="9" t="n">
        <v>8872</v>
      </c>
      <c r="F9" s="9" t="n">
        <v>8908</v>
      </c>
    </row>
    <row r="10" customFormat="false" ht="15" hidden="false" customHeight="false" outlineLevel="0" collapsed="false">
      <c r="A10" s="7" t="s">
        <v>14</v>
      </c>
      <c r="B10" s="9" t="n">
        <v>60</v>
      </c>
      <c r="C10" s="9" t="n">
        <v>63</v>
      </c>
      <c r="D10" s="9" t="n">
        <v>58</v>
      </c>
      <c r="E10" s="9" t="n">
        <v>53</v>
      </c>
      <c r="F10" s="9" t="n">
        <v>54</v>
      </c>
    </row>
    <row r="11" customFormat="false" ht="15" hidden="false" customHeight="false" outlineLevel="0" collapsed="false">
      <c r="A11" s="7" t="s">
        <v>15</v>
      </c>
      <c r="B11" s="9" t="n">
        <v>63</v>
      </c>
      <c r="C11" s="9" t="n">
        <v>103</v>
      </c>
      <c r="D11" s="9" t="n">
        <v>126</v>
      </c>
      <c r="E11" s="9" t="n">
        <v>128</v>
      </c>
      <c r="F11" s="9" t="n">
        <v>91</v>
      </c>
    </row>
    <row r="12" customFormat="false" ht="15" hidden="false" customHeight="false" outlineLevel="0" collapsed="false">
      <c r="A12" s="7" t="s">
        <v>16</v>
      </c>
      <c r="B12" s="9" t="n">
        <v>45</v>
      </c>
      <c r="C12" s="9" t="n">
        <v>59</v>
      </c>
      <c r="D12" s="9" t="n">
        <v>127</v>
      </c>
      <c r="E12" s="9" t="n">
        <v>222</v>
      </c>
      <c r="F12" s="9" t="n">
        <v>221</v>
      </c>
    </row>
    <row r="13" customFormat="false" ht="15" hidden="false" customHeight="false" outlineLevel="0" collapsed="false">
      <c r="A13" s="7" t="s">
        <v>17</v>
      </c>
      <c r="B13" s="9" t="n">
        <v>11</v>
      </c>
      <c r="C13" s="9" t="n">
        <v>5</v>
      </c>
      <c r="D13" s="9" t="n">
        <v>26</v>
      </c>
      <c r="E13" s="9" t="n">
        <v>33</v>
      </c>
      <c r="F13" s="9" t="n">
        <v>13</v>
      </c>
    </row>
    <row r="14" customFormat="false" ht="15" hidden="false" customHeight="false" outlineLevel="0" collapsed="false">
      <c r="A14" s="7" t="s">
        <v>18</v>
      </c>
      <c r="B14" s="9" t="n">
        <v>48</v>
      </c>
      <c r="C14" s="9" t="n">
        <v>44</v>
      </c>
      <c r="D14" s="9" t="n">
        <v>54</v>
      </c>
      <c r="E14" s="9" t="n">
        <v>40</v>
      </c>
      <c r="F14" s="9" t="n">
        <v>36</v>
      </c>
    </row>
    <row r="15" customFormat="false" ht="15" hidden="false" customHeight="false" outlineLevel="0" collapsed="false">
      <c r="A15" s="10" t="s">
        <v>19</v>
      </c>
      <c r="B15" s="11" t="n">
        <v>5894</v>
      </c>
      <c r="C15" s="11" t="n">
        <v>7413</v>
      </c>
      <c r="D15" s="11" t="n">
        <v>8858</v>
      </c>
      <c r="E15" s="11" t="n">
        <v>10026</v>
      </c>
      <c r="F15" s="11" t="n">
        <v>9931</v>
      </c>
    </row>
    <row r="17" customFormat="false" ht="15" hidden="false" customHeight="false" outlineLevel="0" collapsed="false">
      <c r="A17" s="5" t="s">
        <v>20</v>
      </c>
      <c r="B17" s="6"/>
      <c r="C17" s="6"/>
      <c r="D17" s="6"/>
      <c r="E17" s="6"/>
      <c r="F17" s="6"/>
    </row>
    <row r="18" customFormat="false" ht="15" hidden="false" customHeight="false" outlineLevel="0" collapsed="false">
      <c r="A18" s="7" t="s">
        <v>21</v>
      </c>
      <c r="B18" s="9" t="n">
        <v>2618</v>
      </c>
      <c r="C18" s="9" t="n">
        <v>3648</v>
      </c>
      <c r="D18" s="9" t="n">
        <v>3366</v>
      </c>
      <c r="E18" s="9" t="n">
        <v>2898</v>
      </c>
      <c r="F18" s="9" t="n">
        <v>2895</v>
      </c>
    </row>
    <row r="19" customFormat="false" ht="15" hidden="false" customHeight="false" outlineLevel="0" collapsed="false">
      <c r="A19" s="7" t="s">
        <v>22</v>
      </c>
      <c r="B19" s="9" t="n">
        <v>1677</v>
      </c>
      <c r="C19" s="9" t="n">
        <v>2138</v>
      </c>
      <c r="D19" s="9" t="n">
        <v>1913</v>
      </c>
      <c r="E19" s="9" t="n">
        <v>1539</v>
      </c>
      <c r="F19" s="9" t="n">
        <v>1416</v>
      </c>
    </row>
    <row r="20" customFormat="false" ht="15" hidden="false" customHeight="false" outlineLevel="0" collapsed="false">
      <c r="A20" s="7" t="s">
        <v>23</v>
      </c>
      <c r="B20" s="8" t="s">
        <v>11</v>
      </c>
      <c r="C20" s="9" t="n">
        <v>40</v>
      </c>
      <c r="D20" s="9" t="n">
        <v>76</v>
      </c>
      <c r="E20" s="9" t="n">
        <v>50</v>
      </c>
      <c r="F20" s="9" t="n">
        <v>33</v>
      </c>
    </row>
    <row r="21" customFormat="false" ht="15" hidden="false" customHeight="false" outlineLevel="0" collapsed="false">
      <c r="A21" s="7" t="s">
        <v>17</v>
      </c>
      <c r="B21" s="9" t="n">
        <v>243</v>
      </c>
      <c r="C21" s="9" t="n">
        <v>406</v>
      </c>
      <c r="D21" s="9" t="n">
        <v>190</v>
      </c>
      <c r="E21" s="9" t="n">
        <v>113</v>
      </c>
      <c r="F21" s="9" t="n">
        <v>107</v>
      </c>
    </row>
    <row r="22" customFormat="false" ht="15" hidden="false" customHeight="false" outlineLevel="0" collapsed="false">
      <c r="A22" s="7" t="s">
        <v>24</v>
      </c>
      <c r="B22" s="9" t="n">
        <v>135</v>
      </c>
      <c r="C22" s="9" t="n">
        <v>0</v>
      </c>
      <c r="D22" s="9" t="n">
        <v>5</v>
      </c>
      <c r="E22" s="9" t="n">
        <v>0</v>
      </c>
      <c r="F22" s="9" t="n">
        <v>0</v>
      </c>
    </row>
    <row r="23" customFormat="false" ht="15" hidden="false" customHeight="false" outlineLevel="0" collapsed="false">
      <c r="A23" s="7" t="s">
        <v>25</v>
      </c>
      <c r="B23" s="9" t="n">
        <v>1581</v>
      </c>
      <c r="C23" s="9" t="n">
        <v>1271</v>
      </c>
      <c r="D23" s="9" t="n">
        <v>1575</v>
      </c>
      <c r="E23" s="9" t="n">
        <v>955</v>
      </c>
      <c r="F23" s="9" t="n">
        <v>1367</v>
      </c>
    </row>
    <row r="24" customFormat="false" ht="15" hidden="false" customHeight="false" outlineLevel="0" collapsed="false">
      <c r="A24" s="10" t="s">
        <v>26</v>
      </c>
      <c r="B24" s="11" t="n">
        <v>6253</v>
      </c>
      <c r="C24" s="11" t="n">
        <v>7504</v>
      </c>
      <c r="D24" s="11" t="n">
        <v>7125</v>
      </c>
      <c r="E24" s="11" t="n">
        <v>5555</v>
      </c>
      <c r="F24" s="11" t="n">
        <v>5817</v>
      </c>
    </row>
    <row r="26" customFormat="false" ht="15" hidden="false" customHeight="false" outlineLevel="0" collapsed="false">
      <c r="A26" s="7" t="s">
        <v>27</v>
      </c>
      <c r="B26" s="9" t="n">
        <v>270</v>
      </c>
      <c r="C26" s="9" t="n">
        <v>0</v>
      </c>
      <c r="D26" s="9" t="n">
        <v>0</v>
      </c>
      <c r="E26" s="9" t="n">
        <v>0</v>
      </c>
      <c r="F26" s="9" t="n">
        <v>0</v>
      </c>
    </row>
    <row r="28" customFormat="false" ht="15" hidden="false" customHeight="false" outlineLevel="0" collapsed="false">
      <c r="A28" s="10" t="s">
        <v>28</v>
      </c>
      <c r="B28" s="11" t="n">
        <v>12417</v>
      </c>
      <c r="C28" s="11" t="n">
        <v>14917</v>
      </c>
      <c r="D28" s="11" t="n">
        <v>15983</v>
      </c>
      <c r="E28" s="11" t="n">
        <v>15581</v>
      </c>
      <c r="F28" s="11" t="n">
        <v>15749</v>
      </c>
    </row>
    <row r="30" customFormat="false" ht="15" hidden="false" customHeight="false" outlineLevel="0" collapsed="false">
      <c r="A30" s="5" t="s">
        <v>29</v>
      </c>
      <c r="B30" s="6"/>
      <c r="C30" s="6"/>
      <c r="D30" s="6"/>
      <c r="E30" s="6"/>
      <c r="F30" s="6"/>
    </row>
    <row r="31" customFormat="false" ht="15" hidden="false" customHeight="false" outlineLevel="0" collapsed="false">
      <c r="A31" s="5" t="s">
        <v>30</v>
      </c>
      <c r="B31" s="6"/>
      <c r="C31" s="6"/>
      <c r="D31" s="6"/>
      <c r="E31" s="6"/>
      <c r="F31" s="6"/>
    </row>
    <row r="32" customFormat="false" ht="15" hidden="false" customHeight="false" outlineLevel="0" collapsed="false">
      <c r="A32" s="7" t="s">
        <v>31</v>
      </c>
      <c r="B32" s="9" t="n">
        <v>40</v>
      </c>
      <c r="C32" s="9" t="n">
        <v>40</v>
      </c>
      <c r="D32" s="9" t="n">
        <v>40</v>
      </c>
      <c r="E32" s="9" t="n">
        <v>40</v>
      </c>
      <c r="F32" s="9" t="n">
        <v>40</v>
      </c>
    </row>
    <row r="33" customFormat="false" ht="15" hidden="false" customHeight="false" outlineLevel="0" collapsed="false">
      <c r="A33" s="7" t="s">
        <v>32</v>
      </c>
      <c r="B33" s="9" t="n">
        <v>6941</v>
      </c>
      <c r="C33" s="9" t="n">
        <v>8282</v>
      </c>
      <c r="D33" s="9" t="n">
        <v>8423</v>
      </c>
      <c r="E33" s="9" t="n">
        <v>7377</v>
      </c>
      <c r="F33" s="9" t="n">
        <v>7274</v>
      </c>
    </row>
    <row r="34" customFormat="false" ht="15" hidden="false" customHeight="false" outlineLevel="0" collapsed="false">
      <c r="A34" s="10" t="s">
        <v>33</v>
      </c>
      <c r="B34" s="11" t="n">
        <v>6981</v>
      </c>
      <c r="C34" s="11" t="n">
        <v>8322</v>
      </c>
      <c r="D34" s="11" t="n">
        <v>8463</v>
      </c>
      <c r="E34" s="11" t="n">
        <v>7417</v>
      </c>
      <c r="F34" s="11" t="n">
        <v>7314</v>
      </c>
    </row>
    <row r="35" customFormat="false" ht="15" hidden="false" customHeight="false" outlineLevel="0" collapsed="false">
      <c r="A35" s="7" t="s">
        <v>34</v>
      </c>
      <c r="B35" s="9" t="n">
        <v>4</v>
      </c>
      <c r="C35" s="9" t="n">
        <v>5</v>
      </c>
      <c r="D35" s="9" t="n">
        <v>0</v>
      </c>
      <c r="E35" s="9" t="n">
        <v>0</v>
      </c>
      <c r="F35" s="9" t="n">
        <v>0</v>
      </c>
    </row>
    <row r="36" customFormat="false" ht="15" hidden="false" customHeight="false" outlineLevel="0" collapsed="false">
      <c r="A36" s="10" t="s">
        <v>35</v>
      </c>
      <c r="B36" s="11" t="n">
        <v>6985</v>
      </c>
      <c r="C36" s="11" t="n">
        <v>8327</v>
      </c>
      <c r="D36" s="11" t="n">
        <v>8463</v>
      </c>
      <c r="E36" s="11" t="n">
        <v>7417</v>
      </c>
      <c r="F36" s="11" t="n">
        <v>7314</v>
      </c>
    </row>
    <row r="38" customFormat="false" ht="15" hidden="false" customHeight="false" outlineLevel="0" collapsed="false">
      <c r="A38" s="5" t="s">
        <v>36</v>
      </c>
      <c r="B38" s="6"/>
      <c r="C38" s="6"/>
      <c r="D38" s="6"/>
      <c r="E38" s="6"/>
      <c r="F38" s="6"/>
    </row>
    <row r="39" customFormat="false" ht="15" hidden="false" customHeight="false" outlineLevel="0" collapsed="false">
      <c r="A39" s="7" t="s">
        <v>37</v>
      </c>
      <c r="B39" s="9" t="n">
        <v>1378</v>
      </c>
      <c r="C39" s="9" t="n">
        <v>1964</v>
      </c>
      <c r="D39" s="9" t="n">
        <v>3487</v>
      </c>
      <c r="E39" s="9" t="n">
        <v>4362</v>
      </c>
      <c r="F39" s="9" t="n">
        <v>4713</v>
      </c>
    </row>
    <row r="40" customFormat="false" ht="15" hidden="false" customHeight="false" outlineLevel="0" collapsed="false">
      <c r="A40" s="7" t="s">
        <v>38</v>
      </c>
      <c r="B40" s="9" t="n">
        <v>309</v>
      </c>
      <c r="C40" s="9" t="n">
        <v>336</v>
      </c>
      <c r="D40" s="9" t="n">
        <v>317</v>
      </c>
      <c r="E40" s="9" t="n">
        <v>335</v>
      </c>
      <c r="F40" s="9" t="n">
        <v>370</v>
      </c>
    </row>
    <row r="41" customFormat="false" ht="15" hidden="false" customHeight="false" outlineLevel="0" collapsed="false">
      <c r="A41" s="7" t="s">
        <v>39</v>
      </c>
      <c r="B41" s="9" t="n">
        <v>210</v>
      </c>
      <c r="C41" s="9" t="n">
        <v>200</v>
      </c>
      <c r="D41" s="9" t="n">
        <v>187</v>
      </c>
      <c r="E41" s="9" t="n">
        <v>144</v>
      </c>
      <c r="F41" s="9" t="n">
        <v>165</v>
      </c>
    </row>
    <row r="42" customFormat="false" ht="15" hidden="false" customHeight="false" outlineLevel="0" collapsed="false">
      <c r="A42" s="7" t="s">
        <v>40</v>
      </c>
      <c r="B42" s="9" t="n">
        <v>146</v>
      </c>
      <c r="C42" s="9" t="n">
        <v>119</v>
      </c>
      <c r="D42" s="9" t="n">
        <v>93</v>
      </c>
      <c r="E42" s="9" t="n">
        <v>73</v>
      </c>
      <c r="F42" s="9" t="n">
        <v>65</v>
      </c>
    </row>
    <row r="43" customFormat="false" ht="15" hidden="false" customHeight="false" outlineLevel="0" collapsed="false">
      <c r="A43" s="7" t="s">
        <v>17</v>
      </c>
      <c r="B43" s="9" t="n">
        <v>1</v>
      </c>
      <c r="C43" s="9" t="n">
        <v>12</v>
      </c>
      <c r="D43" s="9" t="n">
        <v>6</v>
      </c>
      <c r="E43" s="9" t="n">
        <v>8</v>
      </c>
      <c r="F43" s="9" t="n">
        <v>5</v>
      </c>
    </row>
    <row r="44" customFormat="false" ht="15" hidden="false" customHeight="false" outlineLevel="0" collapsed="false">
      <c r="A44" s="7" t="s">
        <v>41</v>
      </c>
      <c r="B44" s="9" t="n">
        <v>43</v>
      </c>
      <c r="C44" s="9" t="n">
        <v>43</v>
      </c>
      <c r="D44" s="9" t="n">
        <v>42</v>
      </c>
      <c r="E44" s="9" t="n">
        <v>32</v>
      </c>
      <c r="F44" s="9" t="n">
        <v>32</v>
      </c>
    </row>
    <row r="45" customFormat="false" ht="15" hidden="false" customHeight="false" outlineLevel="0" collapsed="false">
      <c r="A45" s="10" t="s">
        <v>42</v>
      </c>
      <c r="B45" s="11" t="n">
        <v>2087</v>
      </c>
      <c r="C45" s="11" t="n">
        <v>2674</v>
      </c>
      <c r="D45" s="11" t="n">
        <v>4132</v>
      </c>
      <c r="E45" s="11" t="n">
        <v>4953</v>
      </c>
      <c r="F45" s="11" t="n">
        <v>5350</v>
      </c>
    </row>
    <row r="47" customFormat="false" ht="15" hidden="false" customHeight="false" outlineLevel="0" collapsed="false">
      <c r="A47" s="5" t="s">
        <v>43</v>
      </c>
      <c r="B47" s="6"/>
      <c r="C47" s="6"/>
      <c r="D47" s="6"/>
      <c r="E47" s="6"/>
      <c r="F47" s="6"/>
    </row>
    <row r="48" customFormat="false" ht="15" hidden="false" customHeight="false" outlineLevel="0" collapsed="false">
      <c r="A48" s="7" t="s">
        <v>37</v>
      </c>
      <c r="B48" s="9" t="n">
        <v>379</v>
      </c>
      <c r="C48" s="9" t="n">
        <v>651</v>
      </c>
      <c r="D48" s="9" t="n">
        <v>581</v>
      </c>
      <c r="E48" s="9" t="n">
        <v>786</v>
      </c>
      <c r="F48" s="9" t="n">
        <v>470</v>
      </c>
    </row>
    <row r="49" customFormat="false" ht="15" hidden="false" customHeight="false" outlineLevel="0" collapsed="false">
      <c r="A49" s="7" t="s">
        <v>44</v>
      </c>
      <c r="B49" s="9" t="n">
        <v>12</v>
      </c>
      <c r="C49" s="9" t="n">
        <v>43</v>
      </c>
      <c r="D49" s="9" t="n">
        <v>15</v>
      </c>
      <c r="E49" s="9" t="n">
        <v>11</v>
      </c>
      <c r="F49" s="9" t="n">
        <v>45</v>
      </c>
    </row>
    <row r="50" customFormat="false" ht="15" hidden="false" customHeight="false" outlineLevel="0" collapsed="false">
      <c r="A50" s="7" t="s">
        <v>17</v>
      </c>
      <c r="B50" s="9" t="n">
        <v>161</v>
      </c>
      <c r="C50" s="9" t="n">
        <v>200</v>
      </c>
      <c r="D50" s="9" t="n">
        <v>212</v>
      </c>
      <c r="E50" s="9" t="n">
        <v>230</v>
      </c>
      <c r="F50" s="9" t="n">
        <v>129</v>
      </c>
    </row>
    <row r="51" customFormat="false" ht="15" hidden="false" customHeight="false" outlineLevel="0" collapsed="false">
      <c r="A51" s="7" t="s">
        <v>45</v>
      </c>
      <c r="B51" s="9" t="n">
        <v>2761</v>
      </c>
      <c r="C51" s="9" t="n">
        <v>3022</v>
      </c>
      <c r="D51" s="9" t="n">
        <v>2580</v>
      </c>
      <c r="E51" s="9" t="n">
        <v>2185</v>
      </c>
      <c r="F51" s="9" t="n">
        <v>2440</v>
      </c>
    </row>
    <row r="52" customFormat="false" ht="15" hidden="false" customHeight="false" outlineLevel="0" collapsed="false">
      <c r="A52" s="10" t="s">
        <v>46</v>
      </c>
      <c r="B52" s="11" t="n">
        <v>3313</v>
      </c>
      <c r="C52" s="11" t="n">
        <v>3916</v>
      </c>
      <c r="D52" s="11" t="n">
        <v>3388</v>
      </c>
      <c r="E52" s="11" t="n">
        <v>3210</v>
      </c>
      <c r="F52" s="11" t="n">
        <v>3085</v>
      </c>
    </row>
    <row r="54" customFormat="false" ht="15" hidden="false" customHeight="false" outlineLevel="0" collapsed="false">
      <c r="A54" s="7" t="s">
        <v>47</v>
      </c>
      <c r="B54" s="9" t="n">
        <v>32</v>
      </c>
      <c r="C54" s="9" t="n">
        <v>0</v>
      </c>
      <c r="D54" s="9" t="n">
        <v>0</v>
      </c>
      <c r="E54" s="9" t="n">
        <v>0</v>
      </c>
      <c r="F54" s="9" t="n">
        <v>0</v>
      </c>
    </row>
    <row r="56" customFormat="false" ht="15" hidden="false" customHeight="false" outlineLevel="0" collapsed="false">
      <c r="A56" s="10" t="s">
        <v>48</v>
      </c>
      <c r="B56" s="11" t="n">
        <v>5432</v>
      </c>
      <c r="C56" s="11" t="n">
        <v>6590</v>
      </c>
      <c r="D56" s="11" t="n">
        <v>7520</v>
      </c>
      <c r="E56" s="11" t="n">
        <v>8164</v>
      </c>
      <c r="F56" s="11" t="n">
        <v>8435</v>
      </c>
    </row>
    <row r="58" customFormat="false" ht="15" hidden="false" customHeight="false" outlineLevel="0" collapsed="false">
      <c r="A58" s="10" t="s">
        <v>49</v>
      </c>
      <c r="B58" s="11" t="n">
        <v>12417</v>
      </c>
      <c r="C58" s="11" t="n">
        <v>14917</v>
      </c>
      <c r="D58" s="11" t="n">
        <v>15983</v>
      </c>
      <c r="E58" s="11" t="n">
        <v>15581</v>
      </c>
      <c r="F58" s="11" t="n">
        <v>15749</v>
      </c>
    </row>
    <row r="60" customFormat="false" ht="15" hidden="false" customHeight="false" outlineLevel="0" collapsed="false">
      <c r="A60" s="2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6" min="2" style="0" width="11"/>
    <col collapsed="false" customWidth="true" hidden="false" outlineLevel="0" max="7" min="7" style="0" width="2"/>
    <col collapsed="false" customWidth="true" hidden="false" outlineLevel="0" max="8" min="8" style="0" width="85"/>
  </cols>
  <sheetData>
    <row r="1" customFormat="false" ht="17.35" hidden="false" customHeight="false" outlineLevel="0" collapsed="false">
      <c r="A1" s="1" t="s">
        <v>51</v>
      </c>
    </row>
    <row r="2" customFormat="false" ht="15" hidden="false" customHeight="false" outlineLevel="0" collapsed="false">
      <c r="A2" s="2" t="s">
        <v>52</v>
      </c>
    </row>
    <row r="4" customFormat="false" ht="15" hidden="false" customHeight="false" outlineLevel="0" collapsed="false">
      <c r="A4" s="12" t="s">
        <v>53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/>
      <c r="H4" s="12" t="s">
        <v>54</v>
      </c>
    </row>
    <row r="5" customFormat="false" ht="15" hidden="false" customHeight="false" outlineLevel="0" collapsed="false">
      <c r="A5" s="5" t="s">
        <v>55</v>
      </c>
      <c r="B5" s="6"/>
      <c r="C5" s="6"/>
      <c r="D5" s="6"/>
      <c r="E5" s="6"/>
      <c r="F5" s="6"/>
      <c r="G5" s="6"/>
      <c r="H5" s="6"/>
    </row>
    <row r="6" customFormat="false" ht="15" hidden="false" customHeight="false" outlineLevel="0" collapsed="false">
      <c r="A6" s="7" t="s">
        <v>56</v>
      </c>
      <c r="B6" s="14" t="n">
        <f aca="false">'Balance Sheet'!B24-'Balance Sheet'!B52</f>
        <v>2940</v>
      </c>
      <c r="C6" s="14" t="n">
        <f aca="false">'Balance Sheet'!C24-'Balance Sheet'!C52</f>
        <v>3588</v>
      </c>
      <c r="D6" s="14" t="n">
        <f aca="false">'Balance Sheet'!D24-'Balance Sheet'!D52</f>
        <v>3737</v>
      </c>
      <c r="E6" s="14" t="n">
        <f aca="false">'Balance Sheet'!E24-'Balance Sheet'!E52</f>
        <v>2345</v>
      </c>
      <c r="F6" s="14" t="n">
        <f aca="false">'Balance Sheet'!F24-'Balance Sheet'!F52</f>
        <v>2732</v>
      </c>
      <c r="H6" s="2" t="s">
        <v>57</v>
      </c>
    </row>
    <row r="7" customFormat="false" ht="15" hidden="false" customHeight="false" outlineLevel="0" collapsed="false">
      <c r="A7" s="7" t="s">
        <v>58</v>
      </c>
      <c r="B7" s="15" t="n">
        <f aca="false">'Balance Sheet'!B24/'Balance Sheet'!B52</f>
        <v>1.88741322064594</v>
      </c>
      <c r="C7" s="15" t="n">
        <f aca="false">'Balance Sheet'!C24/'Balance Sheet'!C52</f>
        <v>1.91624106230848</v>
      </c>
      <c r="D7" s="15" t="n">
        <f aca="false">'Balance Sheet'!D24/'Balance Sheet'!D52</f>
        <v>2.1030106257379</v>
      </c>
      <c r="E7" s="15" t="n">
        <f aca="false">'Balance Sheet'!E24/'Balance Sheet'!E52</f>
        <v>1.73052959501558</v>
      </c>
      <c r="F7" s="15" t="n">
        <f aca="false">'Balance Sheet'!F24/'Balance Sheet'!F52</f>
        <v>1.88557536466775</v>
      </c>
      <c r="H7" s="2" t="s">
        <v>59</v>
      </c>
    </row>
    <row r="8" customFormat="false" ht="15" hidden="false" customHeight="false" outlineLevel="0" collapsed="false">
      <c r="A8" s="7" t="s">
        <v>60</v>
      </c>
      <c r="B8" s="15" t="n">
        <f aca="false">('Balance Sheet'!B24-'Balance Sheet'!B18)/'Balance Sheet'!B52</f>
        <v>1.09719287654694</v>
      </c>
      <c r="C8" s="15" t="n">
        <f aca="false">('Balance Sheet'!C24-'Balance Sheet'!C18)/'Balance Sheet'!C52</f>
        <v>0.984678243105209</v>
      </c>
      <c r="D8" s="15" t="n">
        <f aca="false">('Balance Sheet'!D24-'Balance Sheet'!D18)/'Balance Sheet'!D52</f>
        <v>1.10950413223141</v>
      </c>
      <c r="E8" s="15" t="n">
        <f aca="false">('Balance Sheet'!E24-'Balance Sheet'!E18)/'Balance Sheet'!E52</f>
        <v>0.827725856697819</v>
      </c>
      <c r="F8" s="15" t="n">
        <f aca="false">('Balance Sheet'!F24-'Balance Sheet'!F18)/'Balance Sheet'!F52</f>
        <v>0.947163695299838</v>
      </c>
      <c r="H8" s="2" t="s">
        <v>61</v>
      </c>
    </row>
    <row r="9" customFormat="false" ht="15" hidden="false" customHeight="false" outlineLevel="0" collapsed="false">
      <c r="A9" s="7" t="s">
        <v>62</v>
      </c>
      <c r="B9" s="15" t="n">
        <f aca="false">('Balance Sheet'!B23+'Balance Sheet'!B22)/'Balance Sheet'!B52</f>
        <v>0.517959553274977</v>
      </c>
      <c r="C9" s="15" t="n">
        <f aca="false">('Balance Sheet'!C23+'Balance Sheet'!C22)/'Balance Sheet'!C52</f>
        <v>0.324565883554648</v>
      </c>
      <c r="D9" s="15" t="n">
        <f aca="false">('Balance Sheet'!D23+'Balance Sheet'!D22)/'Balance Sheet'!D52</f>
        <v>0.466351829988194</v>
      </c>
      <c r="E9" s="15" t="n">
        <f aca="false">('Balance Sheet'!E23+'Balance Sheet'!E22)/'Balance Sheet'!E52</f>
        <v>0.297507788161994</v>
      </c>
      <c r="F9" s="15" t="n">
        <f aca="false">('Balance Sheet'!F23+'Balance Sheet'!F22)/'Balance Sheet'!F52</f>
        <v>0.443111831442464</v>
      </c>
      <c r="H9" s="2" t="s">
        <v>63</v>
      </c>
    </row>
    <row r="10" customFormat="false" ht="15" hidden="false" customHeight="false" outlineLevel="0" collapsed="false">
      <c r="A10" s="7" t="s">
        <v>64</v>
      </c>
      <c r="B10" s="16" t="n">
        <f aca="false">'Balance Sheet'!B18/'Balance Sheet'!B28</f>
        <v>0.21083997745027</v>
      </c>
      <c r="C10" s="16" t="n">
        <f aca="false">'Balance Sheet'!C18/'Balance Sheet'!C28</f>
        <v>0.244553194342026</v>
      </c>
      <c r="D10" s="16" t="n">
        <f aca="false">'Balance Sheet'!D18/'Balance Sheet'!D28</f>
        <v>0.210598761183758</v>
      </c>
      <c r="E10" s="16" t="n">
        <f aca="false">'Balance Sheet'!E18/'Balance Sheet'!E28</f>
        <v>0.185995764071626</v>
      </c>
      <c r="F10" s="16" t="n">
        <f aca="false">'Balance Sheet'!F18/'Balance Sheet'!F28</f>
        <v>0.183821194996508</v>
      </c>
      <c r="H10" s="2" t="s">
        <v>65</v>
      </c>
    </row>
    <row r="11" customFormat="false" ht="15" hidden="false" customHeight="false" outlineLevel="0" collapsed="false">
      <c r="A11" s="5" t="s">
        <v>66</v>
      </c>
      <c r="B11" s="6"/>
      <c r="C11" s="6"/>
      <c r="D11" s="6"/>
      <c r="E11" s="6"/>
      <c r="F11" s="6"/>
      <c r="G11" s="6"/>
      <c r="H11" s="6"/>
    </row>
    <row r="12" customFormat="false" ht="15" hidden="false" customHeight="false" outlineLevel="0" collapsed="false">
      <c r="A12" s="7" t="s">
        <v>67</v>
      </c>
      <c r="B12" s="14" t="n">
        <f aca="false">'Balance Sheet'!B39+'Balance Sheet'!B48</f>
        <v>1757</v>
      </c>
      <c r="C12" s="14" t="n">
        <f aca="false">'Balance Sheet'!C39+'Balance Sheet'!C48</f>
        <v>2615</v>
      </c>
      <c r="D12" s="14" t="n">
        <f aca="false">'Balance Sheet'!D39+'Balance Sheet'!D48</f>
        <v>4068</v>
      </c>
      <c r="E12" s="14" t="n">
        <f aca="false">'Balance Sheet'!E39+'Balance Sheet'!E48</f>
        <v>5148</v>
      </c>
      <c r="F12" s="14" t="n">
        <f aca="false">'Balance Sheet'!F39+'Balance Sheet'!F48</f>
        <v>5183</v>
      </c>
      <c r="H12" s="2" t="s">
        <v>68</v>
      </c>
    </row>
    <row r="13" customFormat="false" ht="15" hidden="false" customHeight="false" outlineLevel="0" collapsed="false">
      <c r="A13" s="7" t="s">
        <v>69</v>
      </c>
      <c r="B13" s="14" t="n">
        <f aca="false">'Balance Sheet'!B39+'Balance Sheet'!B48-'Balance Sheet'!B23-'Balance Sheet'!B22</f>
        <v>41</v>
      </c>
      <c r="C13" s="14" t="n">
        <f aca="false">'Balance Sheet'!C39+'Balance Sheet'!C48-'Balance Sheet'!C23-'Balance Sheet'!C22</f>
        <v>1344</v>
      </c>
      <c r="D13" s="14" t="n">
        <f aca="false">'Balance Sheet'!D39+'Balance Sheet'!D48-'Balance Sheet'!D23-'Balance Sheet'!D22</f>
        <v>2488</v>
      </c>
      <c r="E13" s="14" t="n">
        <f aca="false">'Balance Sheet'!E39+'Balance Sheet'!E48-'Balance Sheet'!E23-'Balance Sheet'!E22</f>
        <v>4193</v>
      </c>
      <c r="F13" s="14" t="n">
        <f aca="false">'Balance Sheet'!F39+'Balance Sheet'!F48-'Balance Sheet'!F23-'Balance Sheet'!F22</f>
        <v>3816</v>
      </c>
      <c r="H13" s="2" t="s">
        <v>70</v>
      </c>
    </row>
    <row r="14" customFormat="false" ht="15" hidden="false" customHeight="false" outlineLevel="0" collapsed="false">
      <c r="A14" s="7" t="s">
        <v>71</v>
      </c>
      <c r="B14" s="16" t="n">
        <f aca="false">('Balance Sheet'!B39+'Balance Sheet'!B48-'Balance Sheet'!B23-'Balance Sheet'!B22)/'Balance Sheet'!B36</f>
        <v>0.00586972083035075</v>
      </c>
      <c r="C14" s="16" t="n">
        <f aca="false">('Balance Sheet'!C39+'Balance Sheet'!C48-'Balance Sheet'!C23-'Balance Sheet'!C22)/'Balance Sheet'!C36</f>
        <v>0.16140266602618</v>
      </c>
      <c r="D14" s="16" t="n">
        <f aca="false">('Balance Sheet'!D39+'Balance Sheet'!D48-'Balance Sheet'!D23-'Balance Sheet'!D22)/'Balance Sheet'!D36</f>
        <v>0.293985584308165</v>
      </c>
      <c r="E14" s="16" t="n">
        <f aca="false">('Balance Sheet'!E39+'Balance Sheet'!E48-'Balance Sheet'!E23-'Balance Sheet'!E22)/'Balance Sheet'!E36</f>
        <v>0.565322906835648</v>
      </c>
      <c r="F14" s="16" t="n">
        <f aca="false">('Balance Sheet'!F39+'Balance Sheet'!F48-'Balance Sheet'!F23-'Balance Sheet'!F22)/'Balance Sheet'!F36</f>
        <v>0.521739130434783</v>
      </c>
      <c r="H14" s="2" t="s">
        <v>72</v>
      </c>
    </row>
    <row r="15" customFormat="false" ht="15" hidden="false" customHeight="false" outlineLevel="0" collapsed="false">
      <c r="A15" s="7" t="s">
        <v>73</v>
      </c>
      <c r="B15" s="16" t="n">
        <f aca="false">('Balance Sheet'!B39+'Balance Sheet'!B48-'Balance Sheet'!B23-'Balance Sheet'!B22)/('Balance Sheet'!B39+'Balance Sheet'!B48-'Balance Sheet'!B23-'Balance Sheet'!B22+'Balance Sheet'!B36)</f>
        <v>0.0058354682607458</v>
      </c>
      <c r="C15" s="16" t="n">
        <f aca="false">('Balance Sheet'!C39+'Balance Sheet'!C48-'Balance Sheet'!C23-'Balance Sheet'!C22)/('Balance Sheet'!C39+'Balance Sheet'!C48-'Balance Sheet'!C23-'Balance Sheet'!C22+'Balance Sheet'!C36)</f>
        <v>0.138972184882639</v>
      </c>
      <c r="D15" s="16" t="n">
        <f aca="false">('Balance Sheet'!D39+'Balance Sheet'!D48-'Balance Sheet'!D23-'Balance Sheet'!D22)/('Balance Sheet'!D39+'Balance Sheet'!D48-'Balance Sheet'!D23-'Balance Sheet'!D22+'Balance Sheet'!D36)</f>
        <v>0.227193863574103</v>
      </c>
      <c r="E15" s="16" t="n">
        <f aca="false">('Balance Sheet'!E39+'Balance Sheet'!E48-'Balance Sheet'!E23-'Balance Sheet'!E22)/('Balance Sheet'!E39+'Balance Sheet'!E48-'Balance Sheet'!E23-'Balance Sheet'!E22+'Balance Sheet'!E36)</f>
        <v>0.361154177433247</v>
      </c>
      <c r="F15" s="16" t="n">
        <f aca="false">('Balance Sheet'!F39+'Balance Sheet'!F48-'Balance Sheet'!F23-'Balance Sheet'!F22)/('Balance Sheet'!F39+'Balance Sheet'!F48-'Balance Sheet'!F23-'Balance Sheet'!F22+'Balance Sheet'!F36)</f>
        <v>0.342857142857143</v>
      </c>
      <c r="H15" s="2" t="s">
        <v>74</v>
      </c>
    </row>
    <row r="16" customFormat="false" ht="15" hidden="false" customHeight="false" outlineLevel="0" collapsed="false">
      <c r="A16" s="7" t="s">
        <v>75</v>
      </c>
      <c r="B16" s="16" t="n">
        <f aca="false">'Balance Sheet'!B36/'Balance Sheet'!B28</f>
        <v>0.562535233953451</v>
      </c>
      <c r="C16" s="16" t="n">
        <f aca="false">'Balance Sheet'!C36/'Balance Sheet'!C28</f>
        <v>0.558222162633237</v>
      </c>
      <c r="D16" s="16" t="n">
        <f aca="false">'Balance Sheet'!D36/'Balance Sheet'!D28</f>
        <v>0.529500093849715</v>
      </c>
      <c r="E16" s="16" t="n">
        <f aca="false">'Balance Sheet'!E36/'Balance Sheet'!E28</f>
        <v>0.476028496245427</v>
      </c>
      <c r="F16" s="16" t="n">
        <f aca="false">'Balance Sheet'!F36/'Balance Sheet'!F28</f>
        <v>0.464410438758016</v>
      </c>
      <c r="H16" s="2" t="s">
        <v>76</v>
      </c>
    </row>
    <row r="17" customFormat="false" ht="15" hidden="false" customHeight="false" outlineLevel="0" collapsed="false">
      <c r="A17" s="7" t="s">
        <v>77</v>
      </c>
      <c r="B17" s="15" t="n">
        <f aca="false">'Balance Sheet'!B56/'Balance Sheet'!B36</f>
        <v>0.777666428060129</v>
      </c>
      <c r="C17" s="15" t="n">
        <f aca="false">'Balance Sheet'!C56/'Balance Sheet'!C36</f>
        <v>0.791401465113486</v>
      </c>
      <c r="D17" s="15" t="n">
        <f aca="false">'Balance Sheet'!D56/'Balance Sheet'!D36</f>
        <v>0.888573791799598</v>
      </c>
      <c r="E17" s="15" t="n">
        <f aca="false">'Balance Sheet'!E56/'Balance Sheet'!E36</f>
        <v>1.10071457462586</v>
      </c>
      <c r="F17" s="15" t="n">
        <f aca="false">'Balance Sheet'!F56/'Balance Sheet'!F36</f>
        <v>1.15326770576976</v>
      </c>
      <c r="H17" s="2" t="s">
        <v>78</v>
      </c>
    </row>
    <row r="18" customFormat="false" ht="15" hidden="false" customHeight="false" outlineLevel="0" collapsed="false">
      <c r="A18" s="5" t="s">
        <v>79</v>
      </c>
      <c r="B18" s="6"/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A19" s="7" t="s">
        <v>80</v>
      </c>
      <c r="B19" s="16" t="n">
        <f aca="false">'Balance Sheet'!B9/'Balance Sheet'!B28</f>
        <v>0.414915035837964</v>
      </c>
      <c r="C19" s="16" t="n">
        <f aca="false">'Balance Sheet'!C9/'Balance Sheet'!C28</f>
        <v>0.4404370852048</v>
      </c>
      <c r="D19" s="16" t="n">
        <f aca="false">'Balance Sheet'!D9/'Balance Sheet'!D28</f>
        <v>0.487142589000813</v>
      </c>
      <c r="E19" s="16" t="n">
        <f aca="false">'Balance Sheet'!E9/'Balance Sheet'!E28</f>
        <v>0.569411462678904</v>
      </c>
      <c r="F19" s="16" t="n">
        <f aca="false">'Balance Sheet'!F9/'Balance Sheet'!F28</f>
        <v>0.565623214172328</v>
      </c>
      <c r="H19" s="2" t="s">
        <v>81</v>
      </c>
    </row>
    <row r="20" customFormat="false" ht="15" hidden="false" customHeight="false" outlineLevel="0" collapsed="false">
      <c r="A20" s="7" t="s">
        <v>82</v>
      </c>
      <c r="B20" s="16" t="n">
        <f aca="false">('Balance Sheet'!B8+IF(ISNUMBER('Balance Sheet'!B7),'Balance Sheet'!B7,0))/'Balance Sheet'!B28</f>
        <v>0.0415559313843924</v>
      </c>
      <c r="C20" s="16" t="n">
        <f aca="false">('Balance Sheet'!C8+IF(ISNUMBER('Balance Sheet'!C7),'Balance Sheet'!C7,0))/'Balance Sheet'!C28</f>
        <v>0.0382114366159415</v>
      </c>
      <c r="D20" s="16" t="n">
        <f aca="false">('Balance Sheet'!D8+IF(ISNUMBER('Balance Sheet'!D7),'Balance Sheet'!D7,0))/'Balance Sheet'!D28</f>
        <v>0.0426077707564287</v>
      </c>
      <c r="E20" s="16" t="n">
        <f aca="false">('Balance Sheet'!E8+IF(ISNUMBER('Balance Sheet'!E7),'Balance Sheet'!E7,0))/'Balance Sheet'!E28</f>
        <v>0.0435145369360118</v>
      </c>
      <c r="F20" s="16" t="n">
        <f aca="false">('Balance Sheet'!F8+IF(ISNUMBER('Balance Sheet'!F7),'Balance Sheet'!F7,0))/'Balance Sheet'!F28</f>
        <v>0.0386056257540161</v>
      </c>
      <c r="H20" s="2" t="s">
        <v>83</v>
      </c>
    </row>
    <row r="21" customFormat="false" ht="15" hidden="false" customHeight="false" outlineLevel="0" collapsed="false">
      <c r="A21" s="7" t="s">
        <v>84</v>
      </c>
      <c r="B21" s="16" t="n">
        <f aca="false">'Balance Sheet'!B15/'Balance Sheet'!B28</f>
        <v>0.474671820890714</v>
      </c>
      <c r="C21" s="16" t="n">
        <f aca="false">'Balance Sheet'!C15/'Balance Sheet'!C28</f>
        <v>0.496949788831535</v>
      </c>
      <c r="D21" s="16" t="n">
        <f aca="false">'Balance Sheet'!D15/'Balance Sheet'!D28</f>
        <v>0.554213852217982</v>
      </c>
      <c r="E21" s="16" t="n">
        <f aca="false">'Balance Sheet'!E15/'Balance Sheet'!E28</f>
        <v>0.643476028496245</v>
      </c>
      <c r="F21" s="16" t="n">
        <f aca="false">'Balance Sheet'!F15/'Balance Sheet'!F28</f>
        <v>0.63057971934726</v>
      </c>
      <c r="H21" s="2" t="s">
        <v>85</v>
      </c>
    </row>
    <row r="22" customFormat="false" ht="15" hidden="false" customHeight="false" outlineLevel="0" collapsed="false">
      <c r="A22" s="7" t="s">
        <v>86</v>
      </c>
      <c r="B22" s="16" t="n">
        <f aca="false">'Balance Sheet'!B23/'Balance Sheet'!B28</f>
        <v>0.12732544092776</v>
      </c>
      <c r="C22" s="16" t="n">
        <f aca="false">'Balance Sheet'!C23/'Balance Sheet'!C28</f>
        <v>0.0852047998927398</v>
      </c>
      <c r="D22" s="16" t="n">
        <f aca="false">'Balance Sheet'!D23/'Balance Sheet'!D28</f>
        <v>0.0985422010886567</v>
      </c>
      <c r="E22" s="16" t="n">
        <f aca="false">'Balance Sheet'!E23/'Balance Sheet'!E28</f>
        <v>0.0612925999614916</v>
      </c>
      <c r="F22" s="16" t="n">
        <f aca="false">'Balance Sheet'!F23/'Balance Sheet'!F28</f>
        <v>0.0867991618515461</v>
      </c>
      <c r="H22" s="2" t="s">
        <v>87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  <col collapsed="false" customWidth="true" hidden="false" outlineLevel="0" max="7" min="2" style="0" width="12"/>
  </cols>
  <sheetData>
    <row r="1" customFormat="false" ht="17.35" hidden="false" customHeight="false" outlineLevel="0" collapsed="false">
      <c r="A1" s="1" t="s">
        <v>88</v>
      </c>
    </row>
    <row r="3" customFormat="false" ht="31.5" hidden="false" customHeight="true" outlineLevel="0" collapsed="false">
      <c r="A3" s="17" t="s">
        <v>89</v>
      </c>
      <c r="B3" s="17"/>
      <c r="C3" s="17"/>
      <c r="D3" s="17"/>
      <c r="E3" s="17"/>
      <c r="F3" s="17"/>
      <c r="G3" s="17"/>
    </row>
    <row r="4" customFormat="false" ht="31.5" hidden="false" customHeight="true" outlineLevel="0" collapsed="false">
      <c r="A4" s="17" t="s">
        <v>90</v>
      </c>
      <c r="B4" s="17"/>
      <c r="C4" s="17"/>
      <c r="D4" s="17"/>
      <c r="E4" s="17"/>
      <c r="F4" s="17"/>
      <c r="G4" s="17"/>
    </row>
    <row r="5" customFormat="false" ht="31.5" hidden="false" customHeight="true" outlineLevel="0" collapsed="false">
      <c r="A5" s="17" t="s">
        <v>91</v>
      </c>
      <c r="B5" s="17"/>
      <c r="C5" s="17"/>
      <c r="D5" s="17"/>
      <c r="E5" s="17"/>
      <c r="F5" s="17"/>
      <c r="G5" s="17"/>
    </row>
    <row r="6" customFormat="false" ht="31.5" hidden="false" customHeight="true" outlineLevel="0" collapsed="false">
      <c r="A6" s="17" t="s">
        <v>92</v>
      </c>
      <c r="B6" s="17"/>
      <c r="C6" s="17"/>
      <c r="D6" s="17"/>
      <c r="E6" s="17"/>
      <c r="F6" s="17"/>
      <c r="G6" s="17"/>
    </row>
    <row r="7" customFormat="false" ht="31.5" hidden="false" customHeight="true" outlineLevel="0" collapsed="false">
      <c r="A7" s="17" t="s">
        <v>93</v>
      </c>
      <c r="B7" s="17"/>
      <c r="C7" s="17"/>
      <c r="D7" s="17"/>
      <c r="E7" s="17"/>
      <c r="F7" s="17"/>
      <c r="G7" s="17"/>
    </row>
    <row r="8" customFormat="false" ht="31.5" hidden="false" customHeight="true" outlineLevel="0" collapsed="false">
      <c r="A8" s="17" t="s">
        <v>94</v>
      </c>
      <c r="B8" s="17"/>
      <c r="C8" s="17"/>
      <c r="D8" s="17"/>
      <c r="E8" s="17"/>
      <c r="F8" s="17"/>
      <c r="G8" s="17"/>
    </row>
    <row r="10" customFormat="false" ht="15" hidden="false" customHeight="false" outlineLevel="0" collapsed="false">
      <c r="A10" s="12" t="s">
        <v>95</v>
      </c>
      <c r="B10" s="13" t="s">
        <v>3</v>
      </c>
      <c r="C10" s="13" t="s">
        <v>4</v>
      </c>
      <c r="D10" s="13" t="s">
        <v>5</v>
      </c>
      <c r="E10" s="13" t="s">
        <v>6</v>
      </c>
      <c r="F10" s="13" t="s">
        <v>7</v>
      </c>
    </row>
    <row r="11" customFormat="false" ht="15" hidden="false" customHeight="false" outlineLevel="0" collapsed="false">
      <c r="A11" s="18" t="s">
        <v>96</v>
      </c>
      <c r="B11" s="19" t="n">
        <f aca="false">SUM('Balance Sheet'!B7:B14)-'Balance Sheet'!B15</f>
        <v>1</v>
      </c>
      <c r="C11" s="19" t="n">
        <f aca="false">SUM('Balance Sheet'!C7:C14)-'Balance Sheet'!C15</f>
        <v>1</v>
      </c>
      <c r="D11" s="19" t="n">
        <f aca="false">SUM('Balance Sheet'!D7:D14)-'Balance Sheet'!D15</f>
        <v>0</v>
      </c>
      <c r="E11" s="19" t="n">
        <f aca="false">SUM('Balance Sheet'!E7:E14)-'Balance Sheet'!E15</f>
        <v>0</v>
      </c>
      <c r="F11" s="19" t="n">
        <f aca="false">SUM('Balance Sheet'!F7:F14)-'Balance Sheet'!F15</f>
        <v>0</v>
      </c>
    </row>
    <row r="12" customFormat="false" ht="15" hidden="false" customHeight="false" outlineLevel="0" collapsed="false">
      <c r="A12" s="18" t="s">
        <v>97</v>
      </c>
      <c r="B12" s="19" t="n">
        <f aca="false">SUM('Balance Sheet'!B18:B23)-'Balance Sheet'!B24</f>
        <v>1</v>
      </c>
      <c r="C12" s="19" t="n">
        <f aca="false">SUM('Balance Sheet'!C18:C23)-'Balance Sheet'!C24</f>
        <v>-1</v>
      </c>
      <c r="D12" s="19" t="n">
        <f aca="false">SUM('Balance Sheet'!D18:D23)-'Balance Sheet'!D24</f>
        <v>0</v>
      </c>
      <c r="E12" s="19" t="n">
        <f aca="false">SUM('Balance Sheet'!E18:E23)-'Balance Sheet'!E24</f>
        <v>0</v>
      </c>
      <c r="F12" s="19" t="n">
        <f aca="false">SUM('Balance Sheet'!F18:F23)-'Balance Sheet'!F24</f>
        <v>1</v>
      </c>
    </row>
    <row r="13" customFormat="false" ht="15" hidden="false" customHeight="false" outlineLevel="0" collapsed="false">
      <c r="A13" s="18" t="s">
        <v>98</v>
      </c>
      <c r="B13" s="19" t="n">
        <f aca="false">'Balance Sheet'!B15+'Balance Sheet'!B24+'Balance Sheet'!B26-'Balance Sheet'!B28</f>
        <v>0</v>
      </c>
      <c r="C13" s="19" t="n">
        <f aca="false">'Balance Sheet'!C15+'Balance Sheet'!C24+'Balance Sheet'!C26-'Balance Sheet'!C28</f>
        <v>0</v>
      </c>
      <c r="D13" s="19" t="n">
        <f aca="false">'Balance Sheet'!D15+'Balance Sheet'!D24+'Balance Sheet'!D26-'Balance Sheet'!D28</f>
        <v>0</v>
      </c>
      <c r="E13" s="19" t="n">
        <f aca="false">'Balance Sheet'!E15+'Balance Sheet'!E24+'Balance Sheet'!E26-'Balance Sheet'!E28</f>
        <v>0</v>
      </c>
      <c r="F13" s="19" t="n">
        <f aca="false">'Balance Sheet'!F15+'Balance Sheet'!F24+'Balance Sheet'!F26-'Balance Sheet'!F28</f>
        <v>-1</v>
      </c>
    </row>
    <row r="14" customFormat="false" ht="15" hidden="false" customHeight="false" outlineLevel="0" collapsed="false">
      <c r="A14" s="18" t="s">
        <v>99</v>
      </c>
      <c r="B14" s="19" t="n">
        <f aca="false">SUM('Balance Sheet'!B39:B44)-'Balance Sheet'!B45</f>
        <v>0</v>
      </c>
      <c r="C14" s="19" t="n">
        <f aca="false">SUM('Balance Sheet'!C39:C44)-'Balance Sheet'!C45</f>
        <v>0</v>
      </c>
      <c r="D14" s="19" t="n">
        <f aca="false">SUM('Balance Sheet'!D39:D44)-'Balance Sheet'!D45</f>
        <v>0</v>
      </c>
      <c r="E14" s="19" t="n">
        <f aca="false">SUM('Balance Sheet'!E39:E44)-'Balance Sheet'!E45</f>
        <v>1</v>
      </c>
      <c r="F14" s="19" t="n">
        <f aca="false">SUM('Balance Sheet'!F39:F44)-'Balance Sheet'!F45</f>
        <v>0</v>
      </c>
    </row>
    <row r="15" customFormat="false" ht="15" hidden="false" customHeight="false" outlineLevel="0" collapsed="false">
      <c r="A15" s="18" t="s">
        <v>100</v>
      </c>
      <c r="B15" s="19" t="n">
        <f aca="false">SUM('Balance Sheet'!B48:B51)-'Balance Sheet'!B52</f>
        <v>0</v>
      </c>
      <c r="C15" s="19" t="n">
        <f aca="false">SUM('Balance Sheet'!C48:C51)-'Balance Sheet'!C52</f>
        <v>0</v>
      </c>
      <c r="D15" s="19" t="n">
        <f aca="false">SUM('Balance Sheet'!D48:D51)-'Balance Sheet'!D52</f>
        <v>0</v>
      </c>
      <c r="E15" s="19" t="n">
        <f aca="false">SUM('Balance Sheet'!E48:E51)-'Balance Sheet'!E52</f>
        <v>2</v>
      </c>
      <c r="F15" s="19" t="n">
        <f aca="false">SUM('Balance Sheet'!F48:F51)-'Balance Sheet'!F52</f>
        <v>-1</v>
      </c>
    </row>
    <row r="16" customFormat="false" ht="15" hidden="false" customHeight="false" outlineLevel="0" collapsed="false">
      <c r="A16" s="18" t="s">
        <v>101</v>
      </c>
      <c r="B16" s="19" t="n">
        <f aca="false">'Balance Sheet'!B45+'Balance Sheet'!B52+'Balance Sheet'!B54-'Balance Sheet'!B56</f>
        <v>0</v>
      </c>
      <c r="C16" s="19" t="n">
        <f aca="false">'Balance Sheet'!C45+'Balance Sheet'!C52+'Balance Sheet'!C54-'Balance Sheet'!C56</f>
        <v>0</v>
      </c>
      <c r="D16" s="19" t="n">
        <f aca="false">'Balance Sheet'!D45+'Balance Sheet'!D52+'Balance Sheet'!D54-'Balance Sheet'!D56</f>
        <v>0</v>
      </c>
      <c r="E16" s="19" t="n">
        <f aca="false">'Balance Sheet'!E45+'Balance Sheet'!E52+'Balance Sheet'!E54-'Balance Sheet'!E56</f>
        <v>-1</v>
      </c>
      <c r="F16" s="19" t="n">
        <f aca="false">'Balance Sheet'!F45+'Balance Sheet'!F52+'Balance Sheet'!F54-'Balance Sheet'!F56</f>
        <v>0</v>
      </c>
    </row>
    <row r="17" customFormat="false" ht="15" hidden="false" customHeight="false" outlineLevel="0" collapsed="false">
      <c r="A17" s="18" t="s">
        <v>102</v>
      </c>
      <c r="B17" s="19" t="n">
        <f aca="false">'Balance Sheet'!B36+'Balance Sheet'!B56-'Balance Sheet'!B58</f>
        <v>0</v>
      </c>
      <c r="C17" s="19" t="n">
        <f aca="false">'Balance Sheet'!C36+'Balance Sheet'!C56-'Balance Sheet'!C58</f>
        <v>0</v>
      </c>
      <c r="D17" s="19" t="n">
        <f aca="false">'Balance Sheet'!D36+'Balance Sheet'!D56-'Balance Sheet'!D58</f>
        <v>0</v>
      </c>
      <c r="E17" s="19" t="n">
        <f aca="false">'Balance Sheet'!E36+'Balance Sheet'!E56-'Balance Sheet'!E58</f>
        <v>0</v>
      </c>
      <c r="F17" s="19" t="n">
        <f aca="false">'Balance Sheet'!F36+'Balance Sheet'!F56-'Balance Sheet'!F58</f>
        <v>0</v>
      </c>
    </row>
    <row r="18" customFormat="false" ht="15" hidden="false" customHeight="false" outlineLevel="0" collapsed="false">
      <c r="A18" s="18" t="s">
        <v>103</v>
      </c>
      <c r="B18" s="19" t="n">
        <f aca="false">'Balance Sheet'!B28-'Balance Sheet'!B58</f>
        <v>0</v>
      </c>
      <c r="C18" s="19" t="n">
        <f aca="false">'Balance Sheet'!C28-'Balance Sheet'!C58</f>
        <v>0</v>
      </c>
      <c r="D18" s="19" t="n">
        <f aca="false">'Balance Sheet'!D28-'Balance Sheet'!D58</f>
        <v>0</v>
      </c>
      <c r="E18" s="19" t="n">
        <f aca="false">'Balance Sheet'!E28-'Balance Sheet'!E58</f>
        <v>0</v>
      </c>
      <c r="F18" s="19" t="n">
        <f aca="false">'Balance Sheet'!F28-'Balance Sheet'!F58</f>
        <v>0</v>
      </c>
    </row>
    <row r="20" customFormat="false" ht="15" hidden="false" customHeight="false" outlineLevel="0" collapsed="false">
      <c r="A20" s="2" t="s">
        <v>104</v>
      </c>
    </row>
  </sheetData>
  <mergeCells count="6">
    <mergeCell ref="A3:G3"/>
    <mergeCell ref="A4:G4"/>
    <mergeCell ref="A5:G5"/>
    <mergeCell ref="A6:G6"/>
    <mergeCell ref="A7:G7"/>
    <mergeCell ref="A8:G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2026-10-20T00:06:21Z</dcterms:created>
  <dc:creator>openpyxl</dc:creator>
  <dc:description/>
  <dc:language>en-US</dc:language>
  <cp:lastModifiedBy/>
  <dcterms:modified xsi:type="dcterms:W3CDTF">2026-10-20T00:06:23Z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