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VictoriaGreene/Desktop/"/>
    </mc:Choice>
  </mc:AlternateContent>
  <bookViews>
    <workbookView xWindow="0" yWindow="460" windowWidth="25600" windowHeight="15460" tabRatio="500" activeTab="1"/>
  </bookViews>
  <sheets>
    <sheet name="Sheet1" sheetId="1" r:id="rId1"/>
    <sheet name="Sheet2" sheetId="2" r:id="rId2"/>
  </sheets>
  <calcPr calcId="150001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2" l="1"/>
  <c r="N3" i="2"/>
  <c r="O3" i="2"/>
  <c r="E3" i="2"/>
  <c r="P3" i="2"/>
  <c r="S3" i="2"/>
  <c r="T3" i="2"/>
  <c r="U3" i="2"/>
  <c r="V3" i="2"/>
  <c r="AA3" i="2"/>
  <c r="AB3" i="2"/>
  <c r="L4" i="2"/>
  <c r="N4" i="2"/>
  <c r="O4" i="2"/>
  <c r="P4" i="2"/>
  <c r="S4" i="2"/>
  <c r="T4" i="2"/>
  <c r="U4" i="2"/>
  <c r="V4" i="2"/>
  <c r="AA4" i="2"/>
  <c r="AB4" i="2"/>
  <c r="L5" i="2"/>
  <c r="N5" i="2"/>
  <c r="O5" i="2"/>
  <c r="E5" i="2"/>
  <c r="P5" i="2"/>
  <c r="S5" i="2"/>
  <c r="T5" i="2"/>
  <c r="U5" i="2"/>
  <c r="V5" i="2"/>
  <c r="AA5" i="2"/>
  <c r="AB5" i="2"/>
  <c r="L6" i="2"/>
  <c r="N6" i="2"/>
  <c r="O6" i="2"/>
  <c r="P6" i="2"/>
  <c r="S6" i="2"/>
  <c r="T6" i="2"/>
  <c r="U6" i="2"/>
  <c r="V6" i="2"/>
  <c r="AA6" i="2"/>
  <c r="AB6" i="2"/>
  <c r="L7" i="2"/>
  <c r="N7" i="2"/>
  <c r="O7" i="2"/>
  <c r="P7" i="2"/>
  <c r="S7" i="2"/>
  <c r="T7" i="2"/>
  <c r="U7" i="2"/>
  <c r="V7" i="2"/>
  <c r="AA7" i="2"/>
  <c r="AB7" i="2"/>
  <c r="L8" i="2"/>
  <c r="N8" i="2"/>
  <c r="O8" i="2"/>
  <c r="P8" i="2"/>
  <c r="S8" i="2"/>
  <c r="T8" i="2"/>
  <c r="U8" i="2"/>
  <c r="V8" i="2"/>
  <c r="AA8" i="2"/>
  <c r="AB8" i="2"/>
  <c r="L9" i="2"/>
  <c r="N9" i="2"/>
  <c r="O9" i="2"/>
  <c r="P9" i="2"/>
  <c r="S9" i="2"/>
  <c r="T9" i="2"/>
  <c r="U9" i="2"/>
  <c r="V9" i="2"/>
  <c r="AA9" i="2"/>
  <c r="AB9" i="2"/>
  <c r="L10" i="2"/>
  <c r="N10" i="2"/>
  <c r="O10" i="2"/>
  <c r="P10" i="2"/>
  <c r="S10" i="2"/>
  <c r="T10" i="2"/>
  <c r="U10" i="2"/>
  <c r="V10" i="2"/>
  <c r="AA10" i="2"/>
  <c r="AB10" i="2"/>
  <c r="L11" i="2"/>
  <c r="N11" i="2"/>
  <c r="O11" i="2"/>
  <c r="P11" i="2"/>
  <c r="S11" i="2"/>
  <c r="T11" i="2"/>
  <c r="U11" i="2"/>
  <c r="V11" i="2"/>
  <c r="AA11" i="2"/>
  <c r="AB11" i="2"/>
  <c r="L12" i="2"/>
  <c r="N12" i="2"/>
  <c r="O12" i="2"/>
  <c r="P12" i="2"/>
  <c r="S12" i="2"/>
  <c r="T12" i="2"/>
  <c r="U12" i="2"/>
  <c r="V12" i="2"/>
  <c r="AA12" i="2"/>
  <c r="AB12" i="2"/>
  <c r="L13" i="2"/>
  <c r="N13" i="2"/>
  <c r="O13" i="2"/>
  <c r="P13" i="2"/>
  <c r="S13" i="2"/>
  <c r="T13" i="2"/>
  <c r="U13" i="2"/>
  <c r="V13" i="2"/>
  <c r="AA13" i="2"/>
  <c r="AB13" i="2"/>
  <c r="L14" i="2"/>
  <c r="N14" i="2"/>
  <c r="O14" i="2"/>
  <c r="P14" i="2"/>
  <c r="S14" i="2"/>
  <c r="T14" i="2"/>
  <c r="U14" i="2"/>
  <c r="V14" i="2"/>
  <c r="AA14" i="2"/>
  <c r="AB14" i="2"/>
  <c r="L15" i="2"/>
  <c r="N15" i="2"/>
  <c r="O15" i="2"/>
  <c r="P15" i="2"/>
  <c r="S15" i="2"/>
  <c r="T15" i="2"/>
  <c r="U15" i="2"/>
  <c r="V15" i="2"/>
  <c r="AA15" i="2"/>
  <c r="AB15" i="2"/>
  <c r="L16" i="2"/>
  <c r="N16" i="2"/>
  <c r="O16" i="2"/>
  <c r="P16" i="2"/>
  <c r="S16" i="2"/>
  <c r="T16" i="2"/>
  <c r="U16" i="2"/>
  <c r="V16" i="2"/>
  <c r="AA16" i="2"/>
  <c r="AB16" i="2"/>
  <c r="L17" i="2"/>
  <c r="N17" i="2"/>
  <c r="O17" i="2"/>
  <c r="P17" i="2"/>
  <c r="S17" i="2"/>
  <c r="T17" i="2"/>
  <c r="U17" i="2"/>
  <c r="V17" i="2"/>
  <c r="AA17" i="2"/>
  <c r="AB17" i="2"/>
  <c r="L18" i="2"/>
  <c r="N18" i="2"/>
  <c r="O18" i="2"/>
  <c r="P18" i="2"/>
  <c r="S18" i="2"/>
  <c r="T18" i="2"/>
  <c r="U18" i="2"/>
  <c r="V18" i="2"/>
  <c r="AA18" i="2"/>
  <c r="AB18" i="2"/>
  <c r="L19" i="2"/>
  <c r="N19" i="2"/>
  <c r="O19" i="2"/>
  <c r="P19" i="2"/>
  <c r="S19" i="2"/>
  <c r="T19" i="2"/>
  <c r="U19" i="2"/>
  <c r="V19" i="2"/>
  <c r="AA19" i="2"/>
  <c r="AB19" i="2"/>
  <c r="L20" i="2"/>
  <c r="N20" i="2"/>
  <c r="O20" i="2"/>
  <c r="P20" i="2"/>
  <c r="S20" i="2"/>
  <c r="T20" i="2"/>
  <c r="U20" i="2"/>
  <c r="V20" i="2"/>
  <c r="AA20" i="2"/>
  <c r="AB20" i="2"/>
  <c r="L21" i="2"/>
  <c r="N21" i="2"/>
  <c r="O21" i="2"/>
  <c r="P21" i="2"/>
  <c r="S21" i="2"/>
  <c r="T21" i="2"/>
  <c r="U21" i="2"/>
  <c r="V21" i="2"/>
  <c r="AA21" i="2"/>
  <c r="AB21" i="2"/>
  <c r="L22" i="2"/>
  <c r="N22" i="2"/>
  <c r="O22" i="2"/>
  <c r="P22" i="2"/>
  <c r="S22" i="2"/>
  <c r="T22" i="2"/>
  <c r="U22" i="2"/>
  <c r="V22" i="2"/>
  <c r="AA22" i="2"/>
  <c r="AB22" i="2"/>
  <c r="L23" i="2"/>
  <c r="N23" i="2"/>
  <c r="O23" i="2"/>
  <c r="P23" i="2"/>
  <c r="S23" i="2"/>
  <c r="T23" i="2"/>
  <c r="U23" i="2"/>
  <c r="V23" i="2"/>
  <c r="AA23" i="2"/>
  <c r="AB23" i="2"/>
  <c r="L24" i="2"/>
  <c r="N24" i="2"/>
  <c r="O24" i="2"/>
  <c r="P24" i="2"/>
  <c r="S24" i="2"/>
  <c r="T24" i="2"/>
  <c r="U24" i="2"/>
  <c r="V24" i="2"/>
  <c r="AA24" i="2"/>
  <c r="AB24" i="2"/>
  <c r="L25" i="2"/>
  <c r="N25" i="2"/>
  <c r="O25" i="2"/>
  <c r="P25" i="2"/>
  <c r="S25" i="2"/>
  <c r="T25" i="2"/>
  <c r="U25" i="2"/>
  <c r="V25" i="2"/>
  <c r="AA25" i="2"/>
  <c r="AB25" i="2"/>
  <c r="L26" i="2"/>
  <c r="N26" i="2"/>
  <c r="O26" i="2"/>
  <c r="P26" i="2"/>
  <c r="S26" i="2"/>
  <c r="T26" i="2"/>
  <c r="U26" i="2"/>
  <c r="V26" i="2"/>
  <c r="AA26" i="2"/>
  <c r="AB26" i="2"/>
  <c r="L27" i="2"/>
  <c r="N27" i="2"/>
  <c r="O27" i="2"/>
  <c r="P27" i="2"/>
  <c r="S27" i="2"/>
  <c r="T27" i="2"/>
  <c r="U27" i="2"/>
  <c r="V27" i="2"/>
  <c r="AA27" i="2"/>
  <c r="AB27" i="2"/>
  <c r="L28" i="2"/>
  <c r="N28" i="2"/>
  <c r="O28" i="2"/>
  <c r="P28" i="2"/>
  <c r="S28" i="2"/>
  <c r="T28" i="2"/>
  <c r="U28" i="2"/>
  <c r="V28" i="2"/>
  <c r="AA28" i="2"/>
  <c r="AB28" i="2"/>
  <c r="L29" i="2"/>
  <c r="N29" i="2"/>
  <c r="O29" i="2"/>
  <c r="P29" i="2"/>
  <c r="S29" i="2"/>
  <c r="T29" i="2"/>
  <c r="U29" i="2"/>
  <c r="V29" i="2"/>
  <c r="AA29" i="2"/>
  <c r="AB29" i="2"/>
  <c r="L30" i="2"/>
  <c r="N30" i="2"/>
  <c r="O30" i="2"/>
  <c r="P30" i="2"/>
  <c r="S30" i="2"/>
  <c r="T30" i="2"/>
  <c r="U30" i="2"/>
  <c r="V30" i="2"/>
  <c r="AA30" i="2"/>
  <c r="AB30" i="2"/>
  <c r="L31" i="2"/>
  <c r="N31" i="2"/>
  <c r="O31" i="2"/>
  <c r="P31" i="2"/>
  <c r="S31" i="2"/>
  <c r="T31" i="2"/>
  <c r="U31" i="2"/>
  <c r="V31" i="2"/>
  <c r="AA31" i="2"/>
  <c r="AB31" i="2"/>
  <c r="L32" i="2"/>
  <c r="N32" i="2"/>
  <c r="O32" i="2"/>
  <c r="P32" i="2"/>
  <c r="S32" i="2"/>
  <c r="T32" i="2"/>
  <c r="U32" i="2"/>
  <c r="V32" i="2"/>
  <c r="AA32" i="2"/>
  <c r="AB32" i="2"/>
  <c r="L33" i="2"/>
  <c r="N33" i="2"/>
  <c r="O33" i="2"/>
  <c r="P33" i="2"/>
  <c r="S33" i="2"/>
  <c r="T33" i="2"/>
  <c r="U33" i="2"/>
  <c r="V33" i="2"/>
  <c r="AA33" i="2"/>
  <c r="AB33" i="2"/>
  <c r="L34" i="2"/>
  <c r="N34" i="2"/>
  <c r="O34" i="2"/>
  <c r="P34" i="2"/>
  <c r="S34" i="2"/>
  <c r="T34" i="2"/>
  <c r="U34" i="2"/>
  <c r="V34" i="2"/>
  <c r="AA34" i="2"/>
  <c r="AB34" i="2"/>
  <c r="L35" i="2"/>
  <c r="N35" i="2"/>
  <c r="O35" i="2"/>
  <c r="P35" i="2"/>
  <c r="S35" i="2"/>
  <c r="T35" i="2"/>
  <c r="U35" i="2"/>
  <c r="V35" i="2"/>
  <c r="AA35" i="2"/>
  <c r="AB35" i="2"/>
  <c r="L36" i="2"/>
  <c r="N36" i="2"/>
  <c r="O36" i="2"/>
  <c r="P36" i="2"/>
  <c r="S36" i="2"/>
  <c r="T36" i="2"/>
  <c r="U36" i="2"/>
  <c r="V36" i="2"/>
  <c r="AA36" i="2"/>
  <c r="AB36" i="2"/>
  <c r="L37" i="2"/>
  <c r="N37" i="2"/>
  <c r="O37" i="2"/>
  <c r="P37" i="2"/>
  <c r="S37" i="2"/>
  <c r="T37" i="2"/>
  <c r="U37" i="2"/>
  <c r="V37" i="2"/>
  <c r="AA37" i="2"/>
  <c r="AB37" i="2"/>
  <c r="L38" i="2"/>
  <c r="N38" i="2"/>
  <c r="O38" i="2"/>
  <c r="P38" i="2"/>
  <c r="S38" i="2"/>
  <c r="T38" i="2"/>
  <c r="U38" i="2"/>
  <c r="V38" i="2"/>
  <c r="AA38" i="2"/>
  <c r="AB38" i="2"/>
  <c r="L39" i="2"/>
  <c r="N39" i="2"/>
  <c r="O39" i="2"/>
  <c r="P39" i="2"/>
  <c r="S39" i="2"/>
  <c r="T39" i="2"/>
  <c r="U39" i="2"/>
  <c r="V39" i="2"/>
  <c r="AA39" i="2"/>
  <c r="AB39" i="2"/>
  <c r="L40" i="2"/>
  <c r="N40" i="2"/>
  <c r="O40" i="2"/>
  <c r="P40" i="2"/>
  <c r="S40" i="2"/>
  <c r="T40" i="2"/>
  <c r="U40" i="2"/>
  <c r="V40" i="2"/>
  <c r="AA40" i="2"/>
  <c r="AB40" i="2"/>
  <c r="L41" i="2"/>
  <c r="N41" i="2"/>
  <c r="O41" i="2"/>
  <c r="P41" i="2"/>
  <c r="S41" i="2"/>
  <c r="T41" i="2"/>
  <c r="U41" i="2"/>
  <c r="V41" i="2"/>
  <c r="AA41" i="2"/>
  <c r="AB41" i="2"/>
  <c r="L42" i="2"/>
  <c r="N42" i="2"/>
  <c r="O42" i="2"/>
  <c r="P42" i="2"/>
  <c r="S42" i="2"/>
  <c r="T42" i="2"/>
  <c r="U42" i="2"/>
  <c r="V42" i="2"/>
  <c r="AA42" i="2"/>
  <c r="AB42" i="2"/>
  <c r="L43" i="2"/>
  <c r="N43" i="2"/>
  <c r="O43" i="2"/>
  <c r="P43" i="2"/>
  <c r="S43" i="2"/>
  <c r="T43" i="2"/>
  <c r="U43" i="2"/>
  <c r="V43" i="2"/>
  <c r="AA43" i="2"/>
  <c r="AB43" i="2"/>
  <c r="L44" i="2"/>
  <c r="N44" i="2"/>
  <c r="O44" i="2"/>
  <c r="P44" i="2"/>
  <c r="S44" i="2"/>
  <c r="T44" i="2"/>
  <c r="U44" i="2"/>
  <c r="V44" i="2"/>
  <c r="AA44" i="2"/>
  <c r="AB44" i="2"/>
  <c r="L45" i="2"/>
  <c r="N45" i="2"/>
  <c r="O45" i="2"/>
  <c r="P45" i="2"/>
  <c r="S45" i="2"/>
  <c r="T45" i="2"/>
  <c r="U45" i="2"/>
  <c r="V45" i="2"/>
  <c r="AA45" i="2"/>
  <c r="AB45" i="2"/>
  <c r="L46" i="2"/>
  <c r="N46" i="2"/>
  <c r="O46" i="2"/>
  <c r="P46" i="2"/>
  <c r="S46" i="2"/>
  <c r="T46" i="2"/>
  <c r="U46" i="2"/>
  <c r="V46" i="2"/>
  <c r="AA46" i="2"/>
  <c r="AB46" i="2"/>
  <c r="L47" i="2"/>
  <c r="N47" i="2"/>
  <c r="O47" i="2"/>
  <c r="P47" i="2"/>
  <c r="S47" i="2"/>
  <c r="T47" i="2"/>
  <c r="U47" i="2"/>
  <c r="V47" i="2"/>
  <c r="AA47" i="2"/>
  <c r="AB47" i="2"/>
  <c r="L48" i="2"/>
  <c r="N48" i="2"/>
  <c r="O48" i="2"/>
  <c r="P48" i="2"/>
  <c r="S48" i="2"/>
  <c r="T48" i="2"/>
  <c r="U48" i="2"/>
  <c r="V48" i="2"/>
  <c r="AA48" i="2"/>
  <c r="AB48" i="2"/>
  <c r="L49" i="2"/>
  <c r="N49" i="2"/>
  <c r="O49" i="2"/>
  <c r="P49" i="2"/>
  <c r="S49" i="2"/>
  <c r="T49" i="2"/>
  <c r="U49" i="2"/>
  <c r="V49" i="2"/>
  <c r="AA49" i="2"/>
  <c r="AB49" i="2"/>
  <c r="L50" i="2"/>
  <c r="N50" i="2"/>
  <c r="O50" i="2"/>
  <c r="P50" i="2"/>
  <c r="S50" i="2"/>
  <c r="T50" i="2"/>
  <c r="U50" i="2"/>
  <c r="V50" i="2"/>
  <c r="AA50" i="2"/>
  <c r="AB50" i="2"/>
  <c r="L51" i="2"/>
  <c r="N51" i="2"/>
  <c r="O51" i="2"/>
  <c r="P51" i="2"/>
  <c r="S51" i="2"/>
  <c r="T51" i="2"/>
  <c r="U51" i="2"/>
  <c r="V51" i="2"/>
  <c r="AA51" i="2"/>
  <c r="AB51" i="2"/>
  <c r="L52" i="2"/>
  <c r="N52" i="2"/>
  <c r="O52" i="2"/>
  <c r="P52" i="2"/>
  <c r="S52" i="2"/>
  <c r="T52" i="2"/>
  <c r="U52" i="2"/>
  <c r="V52" i="2"/>
  <c r="AA52" i="2"/>
  <c r="AB52" i="2"/>
  <c r="L53" i="2"/>
  <c r="N53" i="2"/>
  <c r="O53" i="2"/>
  <c r="P53" i="2"/>
  <c r="S53" i="2"/>
  <c r="T53" i="2"/>
  <c r="U53" i="2"/>
  <c r="V53" i="2"/>
  <c r="AA53" i="2"/>
  <c r="AB53" i="2"/>
  <c r="L54" i="2"/>
  <c r="N54" i="2"/>
  <c r="O54" i="2"/>
  <c r="P54" i="2"/>
  <c r="S54" i="2"/>
  <c r="T54" i="2"/>
  <c r="U54" i="2"/>
  <c r="V54" i="2"/>
  <c r="AA54" i="2"/>
  <c r="AB54" i="2"/>
  <c r="L55" i="2"/>
  <c r="N55" i="2"/>
  <c r="O55" i="2"/>
  <c r="P55" i="2"/>
  <c r="S55" i="2"/>
  <c r="T55" i="2"/>
  <c r="U55" i="2"/>
  <c r="V55" i="2"/>
  <c r="AA55" i="2"/>
  <c r="AB55" i="2"/>
  <c r="L56" i="2"/>
  <c r="N56" i="2"/>
  <c r="O56" i="2"/>
  <c r="P56" i="2"/>
  <c r="S56" i="2"/>
  <c r="T56" i="2"/>
  <c r="U56" i="2"/>
  <c r="V56" i="2"/>
  <c r="AA56" i="2"/>
  <c r="AB56" i="2"/>
  <c r="L57" i="2"/>
  <c r="N57" i="2"/>
  <c r="O57" i="2"/>
  <c r="P57" i="2"/>
  <c r="S57" i="2"/>
  <c r="T57" i="2"/>
  <c r="U57" i="2"/>
  <c r="V57" i="2"/>
  <c r="AA57" i="2"/>
  <c r="AB57" i="2"/>
  <c r="L58" i="2"/>
  <c r="N58" i="2"/>
  <c r="O58" i="2"/>
  <c r="P58" i="2"/>
  <c r="S58" i="2"/>
  <c r="T58" i="2"/>
  <c r="U58" i="2"/>
  <c r="V58" i="2"/>
  <c r="AA58" i="2"/>
  <c r="AB58" i="2"/>
  <c r="L59" i="2"/>
  <c r="N59" i="2"/>
  <c r="O59" i="2"/>
  <c r="P59" i="2"/>
  <c r="S59" i="2"/>
  <c r="T59" i="2"/>
  <c r="U59" i="2"/>
  <c r="V59" i="2"/>
  <c r="AA59" i="2"/>
  <c r="AB59" i="2"/>
  <c r="L60" i="2"/>
  <c r="N60" i="2"/>
  <c r="O60" i="2"/>
  <c r="P60" i="2"/>
  <c r="S60" i="2"/>
  <c r="T60" i="2"/>
  <c r="U60" i="2"/>
  <c r="V60" i="2"/>
  <c r="AA60" i="2"/>
  <c r="AB60" i="2"/>
  <c r="L61" i="2"/>
  <c r="N61" i="2"/>
  <c r="O61" i="2"/>
  <c r="P61" i="2"/>
  <c r="S61" i="2"/>
  <c r="T61" i="2"/>
  <c r="U61" i="2"/>
  <c r="V61" i="2"/>
  <c r="AA61" i="2"/>
  <c r="AB61" i="2"/>
  <c r="L62" i="2"/>
  <c r="N62" i="2"/>
  <c r="O62" i="2"/>
  <c r="P62" i="2"/>
  <c r="S62" i="2"/>
  <c r="T62" i="2"/>
  <c r="U62" i="2"/>
  <c r="V62" i="2"/>
  <c r="AA62" i="2"/>
  <c r="AB62" i="2"/>
  <c r="L63" i="2"/>
  <c r="N63" i="2"/>
  <c r="O63" i="2"/>
  <c r="P63" i="2"/>
  <c r="S63" i="2"/>
  <c r="T63" i="2"/>
  <c r="U63" i="2"/>
  <c r="V63" i="2"/>
  <c r="AA63" i="2"/>
  <c r="AB63" i="2"/>
  <c r="AG2" i="2"/>
  <c r="L64" i="2"/>
  <c r="N64" i="2"/>
  <c r="O64" i="2"/>
  <c r="P64" i="2"/>
  <c r="S64" i="2"/>
  <c r="T64" i="2"/>
  <c r="U64" i="2"/>
  <c r="V64" i="2"/>
  <c r="AA64" i="2"/>
  <c r="AB64" i="2"/>
  <c r="L65" i="2"/>
  <c r="N65" i="2"/>
  <c r="O65" i="2"/>
  <c r="P65" i="2"/>
  <c r="S65" i="2"/>
  <c r="T65" i="2"/>
  <c r="U65" i="2"/>
  <c r="V65" i="2"/>
  <c r="AA65" i="2"/>
  <c r="AB65" i="2"/>
  <c r="L66" i="2"/>
  <c r="N66" i="2"/>
  <c r="O66" i="2"/>
  <c r="P66" i="2"/>
  <c r="S66" i="2"/>
  <c r="T66" i="2"/>
  <c r="U66" i="2"/>
  <c r="V66" i="2"/>
  <c r="AA66" i="2"/>
  <c r="AB66" i="2"/>
  <c r="L67" i="2"/>
  <c r="N67" i="2"/>
  <c r="O67" i="2"/>
  <c r="P67" i="2"/>
  <c r="S67" i="2"/>
  <c r="T67" i="2"/>
  <c r="U67" i="2"/>
  <c r="V67" i="2"/>
  <c r="AA67" i="2"/>
  <c r="AB67" i="2"/>
  <c r="L68" i="2"/>
  <c r="N68" i="2"/>
  <c r="O68" i="2"/>
  <c r="P68" i="2"/>
  <c r="S68" i="2"/>
  <c r="T68" i="2"/>
  <c r="U68" i="2"/>
  <c r="V68" i="2"/>
  <c r="AA68" i="2"/>
  <c r="AB68" i="2"/>
  <c r="L69" i="2"/>
  <c r="N69" i="2"/>
  <c r="O69" i="2"/>
  <c r="P69" i="2"/>
  <c r="S69" i="2"/>
  <c r="T69" i="2"/>
  <c r="U69" i="2"/>
  <c r="V69" i="2"/>
  <c r="AA69" i="2"/>
  <c r="AB69" i="2"/>
  <c r="L70" i="2"/>
  <c r="N70" i="2"/>
  <c r="O70" i="2"/>
  <c r="P70" i="2"/>
  <c r="S70" i="2"/>
  <c r="T70" i="2"/>
  <c r="U70" i="2"/>
  <c r="V70" i="2"/>
  <c r="AA70" i="2"/>
  <c r="AB70" i="2"/>
  <c r="L71" i="2"/>
  <c r="N71" i="2"/>
  <c r="O71" i="2"/>
  <c r="P71" i="2"/>
  <c r="S71" i="2"/>
  <c r="T71" i="2"/>
  <c r="U71" i="2"/>
  <c r="V71" i="2"/>
  <c r="AA71" i="2"/>
  <c r="AB71" i="2"/>
  <c r="AA72" i="2"/>
  <c r="AB72" i="2"/>
  <c r="AA73" i="2"/>
  <c r="AB73" i="2"/>
  <c r="AA74" i="2"/>
  <c r="AB74" i="2"/>
  <c r="AA75" i="2"/>
  <c r="AB75" i="2"/>
  <c r="AA76" i="2"/>
  <c r="AB76" i="2"/>
  <c r="AA77" i="2"/>
  <c r="AB77" i="2"/>
  <c r="AA78" i="2"/>
  <c r="AB78" i="2"/>
  <c r="AA79" i="2"/>
  <c r="AB79" i="2"/>
  <c r="AA80" i="2"/>
  <c r="AB80" i="2"/>
  <c r="AA81" i="2"/>
  <c r="AB81" i="2"/>
  <c r="AA82" i="2"/>
  <c r="AB82" i="2"/>
  <c r="AA83" i="2"/>
  <c r="AB83" i="2"/>
  <c r="AA84" i="2"/>
  <c r="AB84" i="2"/>
  <c r="AA85" i="2"/>
  <c r="AB85" i="2"/>
  <c r="AA86" i="2"/>
  <c r="AB86" i="2"/>
  <c r="AA87" i="2"/>
  <c r="AB87" i="2"/>
  <c r="AA88" i="2"/>
  <c r="AB88" i="2"/>
  <c r="L89" i="2"/>
  <c r="N89" i="2"/>
  <c r="O89" i="2"/>
  <c r="P89" i="2"/>
  <c r="S89" i="2"/>
  <c r="T89" i="2"/>
  <c r="U89" i="2"/>
  <c r="V89" i="2"/>
  <c r="AA89" i="2"/>
  <c r="AB89" i="2"/>
  <c r="L90" i="2"/>
  <c r="N90" i="2"/>
  <c r="O90" i="2"/>
  <c r="P90" i="2"/>
  <c r="S90" i="2"/>
  <c r="T90" i="2"/>
  <c r="U90" i="2"/>
  <c r="V90" i="2"/>
  <c r="AA90" i="2"/>
  <c r="AB90" i="2"/>
  <c r="L91" i="2"/>
  <c r="N91" i="2"/>
  <c r="O91" i="2"/>
  <c r="P91" i="2"/>
  <c r="S91" i="2"/>
  <c r="T91" i="2"/>
  <c r="U91" i="2"/>
  <c r="V91" i="2"/>
  <c r="AA91" i="2"/>
  <c r="AB91" i="2"/>
  <c r="L92" i="2"/>
  <c r="N92" i="2"/>
  <c r="O92" i="2"/>
  <c r="P92" i="2"/>
  <c r="S92" i="2"/>
  <c r="T92" i="2"/>
  <c r="U92" i="2"/>
  <c r="V92" i="2"/>
  <c r="AA92" i="2"/>
  <c r="AB92" i="2"/>
  <c r="L93" i="2"/>
  <c r="N93" i="2"/>
  <c r="O93" i="2"/>
  <c r="P93" i="2"/>
  <c r="S93" i="2"/>
  <c r="T93" i="2"/>
  <c r="U93" i="2"/>
  <c r="V93" i="2"/>
  <c r="AA93" i="2"/>
  <c r="AB93" i="2"/>
  <c r="L94" i="2"/>
  <c r="N94" i="2"/>
  <c r="O94" i="2"/>
  <c r="P94" i="2"/>
  <c r="S94" i="2"/>
  <c r="T94" i="2"/>
  <c r="U94" i="2"/>
  <c r="V94" i="2"/>
  <c r="AA94" i="2"/>
  <c r="AB94" i="2"/>
  <c r="L95" i="2"/>
  <c r="N95" i="2"/>
  <c r="O95" i="2"/>
  <c r="P95" i="2"/>
  <c r="S95" i="2"/>
  <c r="T95" i="2"/>
  <c r="U95" i="2"/>
  <c r="V95" i="2"/>
  <c r="AA95" i="2"/>
  <c r="AB95" i="2"/>
  <c r="L96" i="2"/>
  <c r="N96" i="2"/>
  <c r="O96" i="2"/>
  <c r="P96" i="2"/>
  <c r="S96" i="2"/>
  <c r="T96" i="2"/>
  <c r="U96" i="2"/>
  <c r="V96" i="2"/>
  <c r="AA96" i="2"/>
  <c r="AB96" i="2"/>
  <c r="L97" i="2"/>
  <c r="N97" i="2"/>
  <c r="O97" i="2"/>
  <c r="P97" i="2"/>
  <c r="S97" i="2"/>
  <c r="T97" i="2"/>
  <c r="U97" i="2"/>
  <c r="V97" i="2"/>
  <c r="AA97" i="2"/>
  <c r="AB97" i="2"/>
  <c r="L98" i="2"/>
  <c r="N98" i="2"/>
  <c r="O98" i="2"/>
  <c r="P98" i="2"/>
  <c r="S98" i="2"/>
  <c r="T98" i="2"/>
  <c r="U98" i="2"/>
  <c r="V98" i="2"/>
  <c r="AA98" i="2"/>
  <c r="AB98" i="2"/>
  <c r="L99" i="2"/>
  <c r="N99" i="2"/>
  <c r="O99" i="2"/>
  <c r="P99" i="2"/>
  <c r="S99" i="2"/>
  <c r="T99" i="2"/>
  <c r="U99" i="2"/>
  <c r="V99" i="2"/>
  <c r="AA99" i="2"/>
  <c r="AB99" i="2"/>
  <c r="L100" i="2"/>
  <c r="N100" i="2"/>
  <c r="O100" i="2"/>
  <c r="P100" i="2"/>
  <c r="S100" i="2"/>
  <c r="T100" i="2"/>
  <c r="U100" i="2"/>
  <c r="V100" i="2"/>
  <c r="AA100" i="2"/>
  <c r="AB100" i="2"/>
  <c r="L101" i="2"/>
  <c r="N101" i="2"/>
  <c r="O101" i="2"/>
  <c r="P101" i="2"/>
  <c r="S101" i="2"/>
  <c r="T101" i="2"/>
  <c r="U101" i="2"/>
  <c r="V101" i="2"/>
  <c r="AA101" i="2"/>
  <c r="AB101" i="2"/>
  <c r="L102" i="2"/>
  <c r="N102" i="2"/>
  <c r="O102" i="2"/>
  <c r="P102" i="2"/>
  <c r="S102" i="2"/>
  <c r="T102" i="2"/>
  <c r="U102" i="2"/>
  <c r="V102" i="2"/>
  <c r="AA102" i="2"/>
  <c r="AB102" i="2"/>
  <c r="L103" i="2"/>
  <c r="N103" i="2"/>
  <c r="O103" i="2"/>
  <c r="P103" i="2"/>
  <c r="S103" i="2"/>
  <c r="T103" i="2"/>
  <c r="U103" i="2"/>
  <c r="V103" i="2"/>
  <c r="AA103" i="2"/>
  <c r="AB103" i="2"/>
  <c r="L104" i="2"/>
  <c r="N104" i="2"/>
  <c r="O104" i="2"/>
  <c r="P104" i="2"/>
  <c r="S104" i="2"/>
  <c r="T104" i="2"/>
  <c r="U104" i="2"/>
  <c r="V104" i="2"/>
  <c r="AA104" i="2"/>
  <c r="AB104" i="2"/>
  <c r="L105" i="2"/>
  <c r="N105" i="2"/>
  <c r="O105" i="2"/>
  <c r="P105" i="2"/>
  <c r="S105" i="2"/>
  <c r="T105" i="2"/>
  <c r="U105" i="2"/>
  <c r="V105" i="2"/>
  <c r="AA105" i="2"/>
  <c r="AB105" i="2"/>
  <c r="L106" i="2"/>
  <c r="N106" i="2"/>
  <c r="O106" i="2"/>
  <c r="P106" i="2"/>
  <c r="S106" i="2"/>
  <c r="T106" i="2"/>
  <c r="U106" i="2"/>
  <c r="V106" i="2"/>
  <c r="AA106" i="2"/>
  <c r="AB106" i="2"/>
  <c r="L107" i="2"/>
  <c r="N107" i="2"/>
  <c r="O107" i="2"/>
  <c r="P107" i="2"/>
  <c r="S107" i="2"/>
  <c r="T107" i="2"/>
  <c r="U107" i="2"/>
  <c r="V107" i="2"/>
  <c r="AA107" i="2"/>
  <c r="AB107" i="2"/>
  <c r="L108" i="2"/>
  <c r="N108" i="2"/>
  <c r="O108" i="2"/>
  <c r="P108" i="2"/>
  <c r="S108" i="2"/>
  <c r="T108" i="2"/>
  <c r="U108" i="2"/>
  <c r="V108" i="2"/>
  <c r="AA108" i="2"/>
  <c r="AB108" i="2"/>
  <c r="L109" i="2"/>
  <c r="N109" i="2"/>
  <c r="O109" i="2"/>
  <c r="P109" i="2"/>
  <c r="S109" i="2"/>
  <c r="T109" i="2"/>
  <c r="U109" i="2"/>
  <c r="V109" i="2"/>
  <c r="AA109" i="2"/>
  <c r="AB109" i="2"/>
  <c r="L110" i="2"/>
  <c r="N110" i="2"/>
  <c r="O110" i="2"/>
  <c r="P110" i="2"/>
  <c r="S110" i="2"/>
  <c r="T110" i="2"/>
  <c r="U110" i="2"/>
  <c r="V110" i="2"/>
  <c r="AA110" i="2"/>
  <c r="AB110" i="2"/>
  <c r="L111" i="2"/>
  <c r="N111" i="2"/>
  <c r="O111" i="2"/>
  <c r="P111" i="2"/>
  <c r="S111" i="2"/>
  <c r="T111" i="2"/>
  <c r="U111" i="2"/>
  <c r="V111" i="2"/>
  <c r="AA111" i="2"/>
  <c r="AB111" i="2"/>
  <c r="L112" i="2"/>
  <c r="N112" i="2"/>
  <c r="O112" i="2"/>
  <c r="P112" i="2"/>
  <c r="S112" i="2"/>
  <c r="T112" i="2"/>
  <c r="U112" i="2"/>
  <c r="V112" i="2"/>
  <c r="AA112" i="2"/>
  <c r="AB112" i="2"/>
  <c r="L113" i="2"/>
  <c r="N113" i="2"/>
  <c r="O113" i="2"/>
  <c r="P113" i="2"/>
  <c r="S113" i="2"/>
  <c r="T113" i="2"/>
  <c r="U113" i="2"/>
  <c r="V113" i="2"/>
  <c r="AA113" i="2"/>
  <c r="AB113" i="2"/>
  <c r="L114" i="2"/>
  <c r="N114" i="2"/>
  <c r="O114" i="2"/>
  <c r="P114" i="2"/>
  <c r="S114" i="2"/>
  <c r="T114" i="2"/>
  <c r="U114" i="2"/>
  <c r="V114" i="2"/>
  <c r="AA114" i="2"/>
  <c r="AB114" i="2"/>
  <c r="L115" i="2"/>
  <c r="N115" i="2"/>
  <c r="O115" i="2"/>
  <c r="P115" i="2"/>
  <c r="S115" i="2"/>
  <c r="T115" i="2"/>
  <c r="U115" i="2"/>
  <c r="V115" i="2"/>
  <c r="AA115" i="2"/>
  <c r="AB115" i="2"/>
  <c r="L116" i="2"/>
  <c r="N116" i="2"/>
  <c r="O116" i="2"/>
  <c r="P116" i="2"/>
  <c r="S116" i="2"/>
  <c r="T116" i="2"/>
  <c r="U116" i="2"/>
  <c r="V116" i="2"/>
  <c r="AA116" i="2"/>
  <c r="AB116" i="2"/>
  <c r="L117" i="2"/>
  <c r="N117" i="2"/>
  <c r="O117" i="2"/>
  <c r="P117" i="2"/>
  <c r="S117" i="2"/>
  <c r="T117" i="2"/>
  <c r="U117" i="2"/>
  <c r="V117" i="2"/>
  <c r="AA117" i="2"/>
  <c r="AB117" i="2"/>
  <c r="L118" i="2"/>
  <c r="N118" i="2"/>
  <c r="O118" i="2"/>
  <c r="P118" i="2"/>
  <c r="S118" i="2"/>
  <c r="T118" i="2"/>
  <c r="U118" i="2"/>
  <c r="V118" i="2"/>
  <c r="AA118" i="2"/>
  <c r="AB118" i="2"/>
  <c r="L119" i="2"/>
  <c r="N119" i="2"/>
  <c r="O119" i="2"/>
  <c r="P119" i="2"/>
  <c r="S119" i="2"/>
  <c r="T119" i="2"/>
  <c r="U119" i="2"/>
  <c r="V119" i="2"/>
  <c r="AA119" i="2"/>
  <c r="AB119" i="2"/>
  <c r="L120" i="2"/>
  <c r="N120" i="2"/>
  <c r="O120" i="2"/>
  <c r="P120" i="2"/>
  <c r="S120" i="2"/>
  <c r="T120" i="2"/>
  <c r="U120" i="2"/>
  <c r="V120" i="2"/>
  <c r="AA120" i="2"/>
  <c r="AB120" i="2"/>
  <c r="L121" i="2"/>
  <c r="N121" i="2"/>
  <c r="O121" i="2"/>
  <c r="P121" i="2"/>
  <c r="S121" i="2"/>
  <c r="T121" i="2"/>
  <c r="U121" i="2"/>
  <c r="V121" i="2"/>
  <c r="AA121" i="2"/>
  <c r="AB121" i="2"/>
  <c r="L122" i="2"/>
  <c r="N122" i="2"/>
  <c r="O122" i="2"/>
  <c r="P122" i="2"/>
  <c r="S122" i="2"/>
  <c r="T122" i="2"/>
  <c r="U122" i="2"/>
  <c r="V122" i="2"/>
  <c r="AA122" i="2"/>
  <c r="AB122" i="2"/>
  <c r="L123" i="2"/>
  <c r="N123" i="2"/>
  <c r="O123" i="2"/>
  <c r="P123" i="2"/>
  <c r="S123" i="2"/>
  <c r="T123" i="2"/>
  <c r="U123" i="2"/>
  <c r="V123" i="2"/>
  <c r="AA123" i="2"/>
  <c r="AB123" i="2"/>
  <c r="L124" i="2"/>
  <c r="N124" i="2"/>
  <c r="O124" i="2"/>
  <c r="P124" i="2"/>
  <c r="S124" i="2"/>
  <c r="T124" i="2"/>
  <c r="U124" i="2"/>
  <c r="V124" i="2"/>
  <c r="AA124" i="2"/>
  <c r="AB124" i="2"/>
  <c r="L125" i="2"/>
  <c r="N125" i="2"/>
  <c r="O125" i="2"/>
  <c r="P125" i="2"/>
  <c r="S125" i="2"/>
  <c r="T125" i="2"/>
  <c r="U125" i="2"/>
  <c r="V125" i="2"/>
  <c r="AA125" i="2"/>
  <c r="AB125" i="2"/>
  <c r="L126" i="2"/>
  <c r="N126" i="2"/>
  <c r="O126" i="2"/>
  <c r="P126" i="2"/>
  <c r="S126" i="2"/>
  <c r="T126" i="2"/>
  <c r="U126" i="2"/>
  <c r="V126" i="2"/>
  <c r="AA126" i="2"/>
  <c r="AB126" i="2"/>
  <c r="L127" i="2"/>
  <c r="N127" i="2"/>
  <c r="O127" i="2"/>
  <c r="P127" i="2"/>
  <c r="S127" i="2"/>
  <c r="T127" i="2"/>
  <c r="U127" i="2"/>
  <c r="V127" i="2"/>
  <c r="AA127" i="2"/>
  <c r="AB127" i="2"/>
  <c r="L128" i="2"/>
  <c r="N128" i="2"/>
  <c r="O128" i="2"/>
  <c r="P128" i="2"/>
  <c r="S128" i="2"/>
  <c r="T128" i="2"/>
  <c r="U128" i="2"/>
  <c r="V128" i="2"/>
  <c r="AA128" i="2"/>
  <c r="AB128" i="2"/>
  <c r="L129" i="2"/>
  <c r="N129" i="2"/>
  <c r="O129" i="2"/>
  <c r="P129" i="2"/>
  <c r="S129" i="2"/>
  <c r="T129" i="2"/>
  <c r="U129" i="2"/>
  <c r="V129" i="2"/>
  <c r="AA129" i="2"/>
  <c r="AB129" i="2"/>
  <c r="L130" i="2"/>
  <c r="N130" i="2"/>
  <c r="O130" i="2"/>
  <c r="P130" i="2"/>
  <c r="S130" i="2"/>
  <c r="T130" i="2"/>
  <c r="U130" i="2"/>
  <c r="V130" i="2"/>
  <c r="AA130" i="2"/>
  <c r="AB130" i="2"/>
  <c r="L131" i="2"/>
  <c r="N131" i="2"/>
  <c r="O131" i="2"/>
  <c r="P131" i="2"/>
  <c r="S131" i="2"/>
  <c r="T131" i="2"/>
  <c r="U131" i="2"/>
  <c r="V131" i="2"/>
  <c r="AA131" i="2"/>
  <c r="AB131" i="2"/>
  <c r="L132" i="2"/>
  <c r="N132" i="2"/>
  <c r="O132" i="2"/>
  <c r="P132" i="2"/>
  <c r="S132" i="2"/>
  <c r="T132" i="2"/>
  <c r="U132" i="2"/>
  <c r="V132" i="2"/>
  <c r="AA132" i="2"/>
  <c r="AB132" i="2"/>
  <c r="L133" i="2"/>
  <c r="N133" i="2"/>
  <c r="O133" i="2"/>
  <c r="P133" i="2"/>
  <c r="S133" i="2"/>
  <c r="T133" i="2"/>
  <c r="U133" i="2"/>
  <c r="V133" i="2"/>
  <c r="AA133" i="2"/>
  <c r="AB133" i="2"/>
  <c r="L134" i="2"/>
  <c r="N134" i="2"/>
  <c r="O134" i="2"/>
  <c r="P134" i="2"/>
  <c r="S134" i="2"/>
  <c r="T134" i="2"/>
  <c r="U134" i="2"/>
  <c r="V134" i="2"/>
  <c r="AA134" i="2"/>
  <c r="AB134" i="2"/>
  <c r="L135" i="2"/>
  <c r="N135" i="2"/>
  <c r="O135" i="2"/>
  <c r="P135" i="2"/>
  <c r="S135" i="2"/>
  <c r="T135" i="2"/>
  <c r="U135" i="2"/>
  <c r="V135" i="2"/>
  <c r="AA135" i="2"/>
  <c r="AB135" i="2"/>
  <c r="L136" i="2"/>
  <c r="N136" i="2"/>
  <c r="O136" i="2"/>
  <c r="P136" i="2"/>
  <c r="S136" i="2"/>
  <c r="T136" i="2"/>
  <c r="U136" i="2"/>
  <c r="V136" i="2"/>
  <c r="AA136" i="2"/>
  <c r="AB136" i="2"/>
  <c r="L137" i="2"/>
  <c r="N137" i="2"/>
  <c r="O137" i="2"/>
  <c r="P137" i="2"/>
  <c r="S137" i="2"/>
  <c r="T137" i="2"/>
  <c r="U137" i="2"/>
  <c r="V137" i="2"/>
  <c r="AA137" i="2"/>
  <c r="AB137" i="2"/>
  <c r="L138" i="2"/>
  <c r="N138" i="2"/>
  <c r="O138" i="2"/>
  <c r="P138" i="2"/>
  <c r="S138" i="2"/>
  <c r="T138" i="2"/>
  <c r="U138" i="2"/>
  <c r="V138" i="2"/>
  <c r="AA138" i="2"/>
  <c r="AB138" i="2"/>
  <c r="L139" i="2"/>
  <c r="N139" i="2"/>
  <c r="O139" i="2"/>
  <c r="P139" i="2"/>
  <c r="S139" i="2"/>
  <c r="T139" i="2"/>
  <c r="U139" i="2"/>
  <c r="V139" i="2"/>
  <c r="AA139" i="2"/>
  <c r="AB139" i="2"/>
  <c r="L140" i="2"/>
  <c r="N140" i="2"/>
  <c r="O140" i="2"/>
  <c r="P140" i="2"/>
  <c r="S140" i="2"/>
  <c r="T140" i="2"/>
  <c r="U140" i="2"/>
  <c r="V140" i="2"/>
  <c r="AA140" i="2"/>
  <c r="AB140" i="2"/>
  <c r="L141" i="2"/>
  <c r="N141" i="2"/>
  <c r="O141" i="2"/>
  <c r="P141" i="2"/>
  <c r="S141" i="2"/>
  <c r="T141" i="2"/>
  <c r="U141" i="2"/>
  <c r="V141" i="2"/>
  <c r="AA141" i="2"/>
  <c r="AB141" i="2"/>
  <c r="L142" i="2"/>
  <c r="N142" i="2"/>
  <c r="O142" i="2"/>
  <c r="P142" i="2"/>
  <c r="S142" i="2"/>
  <c r="T142" i="2"/>
  <c r="U142" i="2"/>
  <c r="V142" i="2"/>
  <c r="AA142" i="2"/>
  <c r="AB142" i="2"/>
  <c r="L143" i="2"/>
  <c r="N143" i="2"/>
  <c r="O143" i="2"/>
  <c r="P143" i="2"/>
  <c r="S143" i="2"/>
  <c r="T143" i="2"/>
  <c r="U143" i="2"/>
  <c r="V143" i="2"/>
  <c r="AA143" i="2"/>
  <c r="AB143" i="2"/>
  <c r="L144" i="2"/>
  <c r="N144" i="2"/>
  <c r="O144" i="2"/>
  <c r="P144" i="2"/>
  <c r="S144" i="2"/>
  <c r="T144" i="2"/>
  <c r="U144" i="2"/>
  <c r="V144" i="2"/>
  <c r="AA144" i="2"/>
  <c r="AB144" i="2"/>
  <c r="L145" i="2"/>
  <c r="N145" i="2"/>
  <c r="O145" i="2"/>
  <c r="P145" i="2"/>
  <c r="S145" i="2"/>
  <c r="T145" i="2"/>
  <c r="U145" i="2"/>
  <c r="V145" i="2"/>
  <c r="AA145" i="2"/>
  <c r="AB145" i="2"/>
  <c r="L146" i="2"/>
  <c r="N146" i="2"/>
  <c r="O146" i="2"/>
  <c r="P146" i="2"/>
  <c r="S146" i="2"/>
  <c r="T146" i="2"/>
  <c r="U146" i="2"/>
  <c r="V146" i="2"/>
  <c r="AA146" i="2"/>
  <c r="AB146" i="2"/>
  <c r="L147" i="2"/>
  <c r="N147" i="2"/>
  <c r="O147" i="2"/>
  <c r="P147" i="2"/>
  <c r="S147" i="2"/>
  <c r="T147" i="2"/>
  <c r="U147" i="2"/>
  <c r="V147" i="2"/>
  <c r="AA147" i="2"/>
  <c r="AB147" i="2"/>
  <c r="L148" i="2"/>
  <c r="N148" i="2"/>
  <c r="O148" i="2"/>
  <c r="P148" i="2"/>
  <c r="S148" i="2"/>
  <c r="T148" i="2"/>
  <c r="U148" i="2"/>
  <c r="V148" i="2"/>
  <c r="AA148" i="2"/>
  <c r="AB148" i="2"/>
  <c r="L149" i="2"/>
  <c r="N149" i="2"/>
  <c r="O149" i="2"/>
  <c r="P149" i="2"/>
  <c r="S149" i="2"/>
  <c r="T149" i="2"/>
  <c r="U149" i="2"/>
  <c r="V149" i="2"/>
  <c r="AA149" i="2"/>
  <c r="AB149" i="2"/>
  <c r="L150" i="2"/>
  <c r="N150" i="2"/>
  <c r="O150" i="2"/>
  <c r="P150" i="2"/>
  <c r="S150" i="2"/>
  <c r="T150" i="2"/>
  <c r="U150" i="2"/>
  <c r="V150" i="2"/>
  <c r="AA150" i="2"/>
  <c r="AB150" i="2"/>
  <c r="L151" i="2"/>
  <c r="N151" i="2"/>
  <c r="O151" i="2"/>
  <c r="P151" i="2"/>
  <c r="S151" i="2"/>
  <c r="T151" i="2"/>
  <c r="U151" i="2"/>
  <c r="V151" i="2"/>
  <c r="AA151" i="2"/>
  <c r="AB151" i="2"/>
  <c r="L152" i="2"/>
  <c r="N152" i="2"/>
  <c r="O152" i="2"/>
  <c r="P152" i="2"/>
  <c r="S152" i="2"/>
  <c r="T152" i="2"/>
  <c r="U152" i="2"/>
  <c r="V152" i="2"/>
  <c r="AA152" i="2"/>
  <c r="AB152" i="2"/>
  <c r="L153" i="2"/>
  <c r="N153" i="2"/>
  <c r="O153" i="2"/>
  <c r="P153" i="2"/>
  <c r="S153" i="2"/>
  <c r="T153" i="2"/>
  <c r="U153" i="2"/>
  <c r="V153" i="2"/>
  <c r="AA153" i="2"/>
  <c r="AB153" i="2"/>
  <c r="L154" i="2"/>
  <c r="N154" i="2"/>
  <c r="O154" i="2"/>
  <c r="P154" i="2"/>
  <c r="S154" i="2"/>
  <c r="T154" i="2"/>
  <c r="U154" i="2"/>
  <c r="V154" i="2"/>
  <c r="AA154" i="2"/>
  <c r="AB154" i="2"/>
  <c r="L155" i="2"/>
  <c r="N155" i="2"/>
  <c r="O155" i="2"/>
  <c r="P155" i="2"/>
  <c r="S155" i="2"/>
  <c r="T155" i="2"/>
  <c r="U155" i="2"/>
  <c r="V155" i="2"/>
  <c r="AA155" i="2"/>
  <c r="AB155" i="2"/>
  <c r="L156" i="2"/>
  <c r="N156" i="2"/>
  <c r="O156" i="2"/>
  <c r="P156" i="2"/>
  <c r="S156" i="2"/>
  <c r="T156" i="2"/>
  <c r="U156" i="2"/>
  <c r="V156" i="2"/>
  <c r="AA156" i="2"/>
  <c r="AB156" i="2"/>
  <c r="L157" i="2"/>
  <c r="N157" i="2"/>
  <c r="O157" i="2"/>
  <c r="P157" i="2"/>
  <c r="S157" i="2"/>
  <c r="T157" i="2"/>
  <c r="U157" i="2"/>
  <c r="V157" i="2"/>
  <c r="AA157" i="2"/>
  <c r="AB157" i="2"/>
  <c r="L158" i="2"/>
  <c r="N158" i="2"/>
  <c r="O158" i="2"/>
  <c r="P158" i="2"/>
  <c r="S158" i="2"/>
  <c r="T158" i="2"/>
  <c r="U158" i="2"/>
  <c r="V158" i="2"/>
  <c r="AA158" i="2"/>
  <c r="AB158" i="2"/>
  <c r="L159" i="2"/>
  <c r="N159" i="2"/>
  <c r="O159" i="2"/>
  <c r="P159" i="2"/>
  <c r="S159" i="2"/>
  <c r="T159" i="2"/>
  <c r="U159" i="2"/>
  <c r="V159" i="2"/>
  <c r="AA159" i="2"/>
  <c r="AB159" i="2"/>
  <c r="L160" i="2"/>
  <c r="N160" i="2"/>
  <c r="O160" i="2"/>
  <c r="P160" i="2"/>
  <c r="S160" i="2"/>
  <c r="T160" i="2"/>
  <c r="U160" i="2"/>
  <c r="V160" i="2"/>
  <c r="AA160" i="2"/>
  <c r="AB160" i="2"/>
  <c r="L161" i="2"/>
  <c r="N161" i="2"/>
  <c r="O161" i="2"/>
  <c r="P161" i="2"/>
  <c r="S161" i="2"/>
  <c r="T161" i="2"/>
  <c r="U161" i="2"/>
  <c r="V161" i="2"/>
  <c r="AA161" i="2"/>
  <c r="AB161" i="2"/>
  <c r="L162" i="2"/>
  <c r="N162" i="2"/>
  <c r="O162" i="2"/>
  <c r="P162" i="2"/>
  <c r="S162" i="2"/>
  <c r="T162" i="2"/>
  <c r="U162" i="2"/>
  <c r="V162" i="2"/>
  <c r="AA162" i="2"/>
  <c r="AB162" i="2"/>
  <c r="L163" i="2"/>
  <c r="N163" i="2"/>
  <c r="O163" i="2"/>
  <c r="P163" i="2"/>
  <c r="S163" i="2"/>
  <c r="T163" i="2"/>
  <c r="U163" i="2"/>
  <c r="V163" i="2"/>
  <c r="AA163" i="2"/>
  <c r="AB163" i="2"/>
  <c r="L164" i="2"/>
  <c r="N164" i="2"/>
  <c r="O164" i="2"/>
  <c r="P164" i="2"/>
  <c r="S164" i="2"/>
  <c r="T164" i="2"/>
  <c r="U164" i="2"/>
  <c r="V164" i="2"/>
  <c r="AA164" i="2"/>
  <c r="AB164" i="2"/>
  <c r="L165" i="2"/>
  <c r="N165" i="2"/>
  <c r="O165" i="2"/>
  <c r="P165" i="2"/>
  <c r="S165" i="2"/>
  <c r="T165" i="2"/>
  <c r="U165" i="2"/>
  <c r="V165" i="2"/>
  <c r="AA165" i="2"/>
  <c r="AB165" i="2"/>
  <c r="L166" i="2"/>
  <c r="N166" i="2"/>
  <c r="O166" i="2"/>
  <c r="P166" i="2"/>
  <c r="S166" i="2"/>
  <c r="T166" i="2"/>
  <c r="U166" i="2"/>
  <c r="V166" i="2"/>
  <c r="AA166" i="2"/>
  <c r="AB166" i="2"/>
  <c r="L167" i="2"/>
  <c r="N167" i="2"/>
  <c r="O167" i="2"/>
  <c r="P167" i="2"/>
  <c r="S167" i="2"/>
  <c r="T167" i="2"/>
  <c r="U167" i="2"/>
  <c r="V167" i="2"/>
  <c r="AA167" i="2"/>
  <c r="AB167" i="2"/>
  <c r="L168" i="2"/>
  <c r="N168" i="2"/>
  <c r="O168" i="2"/>
  <c r="P168" i="2"/>
  <c r="S168" i="2"/>
  <c r="T168" i="2"/>
  <c r="U168" i="2"/>
  <c r="V168" i="2"/>
  <c r="AA168" i="2"/>
  <c r="AB168" i="2"/>
  <c r="L169" i="2"/>
  <c r="N169" i="2"/>
  <c r="O169" i="2"/>
  <c r="P169" i="2"/>
  <c r="S169" i="2"/>
  <c r="T169" i="2"/>
  <c r="U169" i="2"/>
  <c r="V169" i="2"/>
  <c r="AA169" i="2"/>
  <c r="AB169" i="2"/>
  <c r="L170" i="2"/>
  <c r="N170" i="2"/>
  <c r="O170" i="2"/>
  <c r="P170" i="2"/>
  <c r="S170" i="2"/>
  <c r="T170" i="2"/>
  <c r="U170" i="2"/>
  <c r="V170" i="2"/>
  <c r="AA170" i="2"/>
  <c r="AB170" i="2"/>
  <c r="L171" i="2"/>
  <c r="N171" i="2"/>
  <c r="O171" i="2"/>
  <c r="P171" i="2"/>
  <c r="S171" i="2"/>
  <c r="T171" i="2"/>
  <c r="U171" i="2"/>
  <c r="V171" i="2"/>
  <c r="AA171" i="2"/>
  <c r="AB171" i="2"/>
  <c r="L172" i="2"/>
  <c r="N172" i="2"/>
  <c r="O172" i="2"/>
  <c r="P172" i="2"/>
  <c r="S172" i="2"/>
  <c r="T172" i="2"/>
  <c r="U172" i="2"/>
  <c r="V172" i="2"/>
  <c r="AA172" i="2"/>
  <c r="AB172" i="2"/>
  <c r="L173" i="2"/>
  <c r="N173" i="2"/>
  <c r="O173" i="2"/>
  <c r="P173" i="2"/>
  <c r="S173" i="2"/>
  <c r="T173" i="2"/>
  <c r="U173" i="2"/>
  <c r="V173" i="2"/>
  <c r="AA173" i="2"/>
  <c r="AB173" i="2"/>
  <c r="L174" i="2"/>
  <c r="N174" i="2"/>
  <c r="O174" i="2"/>
  <c r="P174" i="2"/>
  <c r="S174" i="2"/>
  <c r="T174" i="2"/>
  <c r="U174" i="2"/>
  <c r="V174" i="2"/>
  <c r="AA174" i="2"/>
  <c r="AB174" i="2"/>
  <c r="L175" i="2"/>
  <c r="N175" i="2"/>
  <c r="O175" i="2"/>
  <c r="P175" i="2"/>
  <c r="S175" i="2"/>
  <c r="T175" i="2"/>
  <c r="U175" i="2"/>
  <c r="V175" i="2"/>
  <c r="AA175" i="2"/>
  <c r="AB175" i="2"/>
  <c r="L176" i="2"/>
  <c r="N176" i="2"/>
  <c r="O176" i="2"/>
  <c r="P176" i="2"/>
  <c r="S176" i="2"/>
  <c r="T176" i="2"/>
  <c r="U176" i="2"/>
  <c r="V176" i="2"/>
  <c r="AA176" i="2"/>
  <c r="AB176" i="2"/>
  <c r="L177" i="2"/>
  <c r="N177" i="2"/>
  <c r="O177" i="2"/>
  <c r="P177" i="2"/>
  <c r="S177" i="2"/>
  <c r="T177" i="2"/>
  <c r="U177" i="2"/>
  <c r="V177" i="2"/>
  <c r="AA177" i="2"/>
  <c r="AB177" i="2"/>
  <c r="L178" i="2"/>
  <c r="N178" i="2"/>
  <c r="O178" i="2"/>
  <c r="P178" i="2"/>
  <c r="S178" i="2"/>
  <c r="T178" i="2"/>
  <c r="U178" i="2"/>
  <c r="V178" i="2"/>
  <c r="AA178" i="2"/>
  <c r="AB178" i="2"/>
  <c r="L179" i="2"/>
  <c r="N179" i="2"/>
  <c r="O179" i="2"/>
  <c r="P179" i="2"/>
  <c r="S179" i="2"/>
  <c r="T179" i="2"/>
  <c r="U179" i="2"/>
  <c r="V179" i="2"/>
  <c r="AA179" i="2"/>
  <c r="AB179" i="2"/>
  <c r="L180" i="2"/>
  <c r="N180" i="2"/>
  <c r="O180" i="2"/>
  <c r="P180" i="2"/>
  <c r="S180" i="2"/>
  <c r="T180" i="2"/>
  <c r="U180" i="2"/>
  <c r="V180" i="2"/>
  <c r="AA180" i="2"/>
  <c r="AB180" i="2"/>
  <c r="L181" i="2"/>
  <c r="N181" i="2"/>
  <c r="O181" i="2"/>
  <c r="P181" i="2"/>
  <c r="S181" i="2"/>
  <c r="T181" i="2"/>
  <c r="U181" i="2"/>
  <c r="V181" i="2"/>
  <c r="AA181" i="2"/>
  <c r="AB181" i="2"/>
  <c r="L182" i="2"/>
  <c r="N182" i="2"/>
  <c r="O182" i="2"/>
  <c r="P182" i="2"/>
  <c r="S182" i="2"/>
  <c r="T182" i="2"/>
  <c r="U182" i="2"/>
  <c r="V182" i="2"/>
  <c r="AA182" i="2"/>
  <c r="AB182" i="2"/>
  <c r="L183" i="2"/>
  <c r="N183" i="2"/>
  <c r="O183" i="2"/>
  <c r="P183" i="2"/>
  <c r="S183" i="2"/>
  <c r="T183" i="2"/>
  <c r="U183" i="2"/>
  <c r="V183" i="2"/>
  <c r="AA183" i="2"/>
  <c r="AB183" i="2"/>
  <c r="L184" i="2"/>
  <c r="N184" i="2"/>
  <c r="O184" i="2"/>
  <c r="P184" i="2"/>
  <c r="S184" i="2"/>
  <c r="T184" i="2"/>
  <c r="U184" i="2"/>
  <c r="V184" i="2"/>
  <c r="AA184" i="2"/>
  <c r="AB184" i="2"/>
  <c r="L185" i="2"/>
  <c r="N185" i="2"/>
  <c r="O185" i="2"/>
  <c r="P185" i="2"/>
  <c r="S185" i="2"/>
  <c r="T185" i="2"/>
  <c r="U185" i="2"/>
  <c r="V185" i="2"/>
  <c r="AA185" i="2"/>
  <c r="AB185" i="2"/>
  <c r="L186" i="2"/>
  <c r="N186" i="2"/>
  <c r="O186" i="2"/>
  <c r="P186" i="2"/>
  <c r="S186" i="2"/>
  <c r="T186" i="2"/>
  <c r="U186" i="2"/>
  <c r="V186" i="2"/>
  <c r="AA186" i="2"/>
  <c r="AB186" i="2"/>
  <c r="L187" i="2"/>
  <c r="N187" i="2"/>
  <c r="O187" i="2"/>
  <c r="P187" i="2"/>
  <c r="S187" i="2"/>
  <c r="T187" i="2"/>
  <c r="U187" i="2"/>
  <c r="V187" i="2"/>
  <c r="AA187" i="2"/>
  <c r="AB187" i="2"/>
  <c r="L188" i="2"/>
  <c r="N188" i="2"/>
  <c r="O188" i="2"/>
  <c r="P188" i="2"/>
  <c r="S188" i="2"/>
  <c r="T188" i="2"/>
  <c r="U188" i="2"/>
  <c r="V188" i="2"/>
  <c r="AA188" i="2"/>
  <c r="AB188" i="2"/>
  <c r="L189" i="2"/>
  <c r="N189" i="2"/>
  <c r="O189" i="2"/>
  <c r="P189" i="2"/>
  <c r="S189" i="2"/>
  <c r="T189" i="2"/>
  <c r="U189" i="2"/>
  <c r="V189" i="2"/>
  <c r="AA189" i="2"/>
  <c r="AB189" i="2"/>
  <c r="L190" i="2"/>
  <c r="N190" i="2"/>
  <c r="O190" i="2"/>
  <c r="P190" i="2"/>
  <c r="S190" i="2"/>
  <c r="T190" i="2"/>
  <c r="U190" i="2"/>
  <c r="V190" i="2"/>
  <c r="AA190" i="2"/>
  <c r="AB190" i="2"/>
  <c r="L191" i="2"/>
  <c r="N191" i="2"/>
  <c r="O191" i="2"/>
  <c r="P191" i="2"/>
  <c r="S191" i="2"/>
  <c r="T191" i="2"/>
  <c r="U191" i="2"/>
  <c r="V191" i="2"/>
  <c r="AA191" i="2"/>
  <c r="AB191" i="2"/>
  <c r="L192" i="2"/>
  <c r="N192" i="2"/>
  <c r="O192" i="2"/>
  <c r="P192" i="2"/>
  <c r="S192" i="2"/>
  <c r="T192" i="2"/>
  <c r="U192" i="2"/>
  <c r="V192" i="2"/>
  <c r="AA192" i="2"/>
  <c r="AB192" i="2"/>
  <c r="L193" i="2"/>
  <c r="N193" i="2"/>
  <c r="O193" i="2"/>
  <c r="P193" i="2"/>
  <c r="S193" i="2"/>
  <c r="T193" i="2"/>
  <c r="U193" i="2"/>
  <c r="V193" i="2"/>
  <c r="AA193" i="2"/>
  <c r="AB193" i="2"/>
  <c r="L194" i="2"/>
  <c r="N194" i="2"/>
  <c r="O194" i="2"/>
  <c r="P194" i="2"/>
  <c r="S194" i="2"/>
  <c r="T194" i="2"/>
  <c r="U194" i="2"/>
  <c r="V194" i="2"/>
  <c r="AA194" i="2"/>
  <c r="AB194" i="2"/>
  <c r="L195" i="2"/>
  <c r="N195" i="2"/>
  <c r="O195" i="2"/>
  <c r="P195" i="2"/>
  <c r="S195" i="2"/>
  <c r="T195" i="2"/>
  <c r="U195" i="2"/>
  <c r="V195" i="2"/>
  <c r="AA195" i="2"/>
  <c r="AB195" i="2"/>
  <c r="L196" i="2"/>
  <c r="N196" i="2"/>
  <c r="O196" i="2"/>
  <c r="P196" i="2"/>
  <c r="S196" i="2"/>
  <c r="T196" i="2"/>
  <c r="U196" i="2"/>
  <c r="V196" i="2"/>
  <c r="AA196" i="2"/>
  <c r="AB196" i="2"/>
  <c r="L197" i="2"/>
  <c r="N197" i="2"/>
  <c r="O197" i="2"/>
  <c r="P197" i="2"/>
  <c r="S197" i="2"/>
  <c r="T197" i="2"/>
  <c r="U197" i="2"/>
  <c r="V197" i="2"/>
  <c r="AA197" i="2"/>
  <c r="AB197" i="2"/>
  <c r="L198" i="2"/>
  <c r="N198" i="2"/>
  <c r="O198" i="2"/>
  <c r="P198" i="2"/>
  <c r="S198" i="2"/>
  <c r="T198" i="2"/>
  <c r="U198" i="2"/>
  <c r="V198" i="2"/>
  <c r="AA198" i="2"/>
  <c r="AB198" i="2"/>
  <c r="L199" i="2"/>
  <c r="N199" i="2"/>
  <c r="O199" i="2"/>
  <c r="P199" i="2"/>
  <c r="S199" i="2"/>
  <c r="T199" i="2"/>
  <c r="U199" i="2"/>
  <c r="V199" i="2"/>
  <c r="AA199" i="2"/>
  <c r="AB199" i="2"/>
  <c r="L200" i="2"/>
  <c r="N200" i="2"/>
  <c r="O200" i="2"/>
  <c r="P200" i="2"/>
  <c r="S200" i="2"/>
  <c r="T200" i="2"/>
  <c r="U200" i="2"/>
  <c r="V200" i="2"/>
  <c r="AA200" i="2"/>
  <c r="AB200" i="2"/>
  <c r="L201" i="2"/>
  <c r="N201" i="2"/>
  <c r="O201" i="2"/>
  <c r="P201" i="2"/>
  <c r="S201" i="2"/>
  <c r="T201" i="2"/>
  <c r="U201" i="2"/>
  <c r="V201" i="2"/>
  <c r="AA201" i="2"/>
  <c r="AB201" i="2"/>
  <c r="L202" i="2"/>
  <c r="N202" i="2"/>
  <c r="O202" i="2"/>
  <c r="P202" i="2"/>
  <c r="S202" i="2"/>
  <c r="T202" i="2"/>
  <c r="U202" i="2"/>
  <c r="V202" i="2"/>
  <c r="AA202" i="2"/>
  <c r="AB202" i="2"/>
  <c r="L203" i="2"/>
  <c r="N203" i="2"/>
  <c r="O203" i="2"/>
  <c r="P203" i="2"/>
  <c r="S203" i="2"/>
  <c r="T203" i="2"/>
  <c r="U203" i="2"/>
  <c r="V203" i="2"/>
  <c r="AA203" i="2"/>
  <c r="AB203" i="2"/>
  <c r="L204" i="2"/>
  <c r="N204" i="2"/>
  <c r="O204" i="2"/>
  <c r="P204" i="2"/>
  <c r="S204" i="2"/>
  <c r="T204" i="2"/>
  <c r="U204" i="2"/>
  <c r="V204" i="2"/>
  <c r="AA204" i="2"/>
  <c r="AB204" i="2"/>
  <c r="L205" i="2"/>
  <c r="N205" i="2"/>
  <c r="O205" i="2"/>
  <c r="P205" i="2"/>
  <c r="S205" i="2"/>
  <c r="T205" i="2"/>
  <c r="U205" i="2"/>
  <c r="V205" i="2"/>
  <c r="AA205" i="2"/>
  <c r="AB205" i="2"/>
  <c r="L206" i="2"/>
  <c r="N206" i="2"/>
  <c r="O206" i="2"/>
  <c r="P206" i="2"/>
  <c r="S206" i="2"/>
  <c r="T206" i="2"/>
  <c r="U206" i="2"/>
  <c r="V206" i="2"/>
  <c r="AA206" i="2"/>
  <c r="AB206" i="2"/>
  <c r="L207" i="2"/>
  <c r="N207" i="2"/>
  <c r="O207" i="2"/>
  <c r="P207" i="2"/>
  <c r="S207" i="2"/>
  <c r="T207" i="2"/>
  <c r="U207" i="2"/>
  <c r="V207" i="2"/>
  <c r="AA207" i="2"/>
  <c r="AB207" i="2"/>
  <c r="L208" i="2"/>
  <c r="N208" i="2"/>
  <c r="O208" i="2"/>
  <c r="P208" i="2"/>
  <c r="S208" i="2"/>
  <c r="T208" i="2"/>
  <c r="U208" i="2"/>
  <c r="V208" i="2"/>
  <c r="AA208" i="2"/>
  <c r="AB208" i="2"/>
  <c r="L209" i="2"/>
  <c r="N209" i="2"/>
  <c r="O209" i="2"/>
  <c r="P209" i="2"/>
  <c r="S209" i="2"/>
  <c r="T209" i="2"/>
  <c r="U209" i="2"/>
  <c r="V209" i="2"/>
  <c r="AA209" i="2"/>
  <c r="AB209" i="2"/>
  <c r="L210" i="2"/>
  <c r="N210" i="2"/>
  <c r="O210" i="2"/>
  <c r="P210" i="2"/>
  <c r="S210" i="2"/>
  <c r="T210" i="2"/>
  <c r="U210" i="2"/>
  <c r="V210" i="2"/>
  <c r="AA210" i="2"/>
  <c r="AB210" i="2"/>
  <c r="L211" i="2"/>
  <c r="N211" i="2"/>
  <c r="O211" i="2"/>
  <c r="P211" i="2"/>
  <c r="S211" i="2"/>
  <c r="T211" i="2"/>
  <c r="U211" i="2"/>
  <c r="V211" i="2"/>
  <c r="AA211" i="2"/>
  <c r="AB211" i="2"/>
  <c r="L212" i="2"/>
  <c r="N212" i="2"/>
  <c r="O212" i="2"/>
  <c r="P212" i="2"/>
  <c r="S212" i="2"/>
  <c r="T212" i="2"/>
  <c r="U212" i="2"/>
  <c r="V212" i="2"/>
  <c r="AA212" i="2"/>
  <c r="AB212" i="2"/>
  <c r="L213" i="2"/>
  <c r="N213" i="2"/>
  <c r="O213" i="2"/>
  <c r="P213" i="2"/>
  <c r="S213" i="2"/>
  <c r="T213" i="2"/>
  <c r="U213" i="2"/>
  <c r="V213" i="2"/>
  <c r="AA213" i="2"/>
  <c r="AB213" i="2"/>
  <c r="L214" i="2"/>
  <c r="N214" i="2"/>
  <c r="O214" i="2"/>
  <c r="P214" i="2"/>
  <c r="S214" i="2"/>
  <c r="T214" i="2"/>
  <c r="U214" i="2"/>
  <c r="V214" i="2"/>
  <c r="AA214" i="2"/>
  <c r="AB214" i="2"/>
  <c r="L215" i="2"/>
  <c r="M215" i="2"/>
  <c r="N215" i="2"/>
  <c r="O215" i="2"/>
  <c r="P215" i="2"/>
  <c r="S215" i="2"/>
  <c r="T215" i="2"/>
  <c r="U215" i="2"/>
  <c r="V215" i="2"/>
  <c r="AA215" i="2"/>
  <c r="AB215" i="2"/>
  <c r="L216" i="2"/>
  <c r="M216" i="2"/>
  <c r="N216" i="2"/>
  <c r="O216" i="2"/>
  <c r="P216" i="2"/>
  <c r="S216" i="2"/>
  <c r="T216" i="2"/>
  <c r="U216" i="2"/>
  <c r="V216" i="2"/>
  <c r="AA216" i="2"/>
  <c r="AB216" i="2"/>
  <c r="L217" i="2"/>
  <c r="M217" i="2"/>
  <c r="N217" i="2"/>
  <c r="O217" i="2"/>
  <c r="P217" i="2"/>
  <c r="S217" i="2"/>
  <c r="T217" i="2"/>
  <c r="U217" i="2"/>
  <c r="V217" i="2"/>
  <c r="AA217" i="2"/>
  <c r="AB217" i="2"/>
  <c r="L218" i="2"/>
  <c r="M218" i="2"/>
  <c r="N218" i="2"/>
  <c r="O218" i="2"/>
  <c r="P218" i="2"/>
  <c r="S218" i="2"/>
  <c r="T218" i="2"/>
  <c r="U218" i="2"/>
  <c r="V218" i="2"/>
  <c r="AA218" i="2"/>
  <c r="AB218" i="2"/>
  <c r="L219" i="2"/>
  <c r="M219" i="2"/>
  <c r="N219" i="2"/>
  <c r="O219" i="2"/>
  <c r="P219" i="2"/>
  <c r="S219" i="2"/>
  <c r="T219" i="2"/>
  <c r="U219" i="2"/>
  <c r="V219" i="2"/>
  <c r="AA219" i="2"/>
  <c r="AB219" i="2"/>
  <c r="L220" i="2"/>
  <c r="M220" i="2"/>
  <c r="N220" i="2"/>
  <c r="O220" i="2"/>
  <c r="P220" i="2"/>
  <c r="S220" i="2"/>
  <c r="T220" i="2"/>
  <c r="U220" i="2"/>
  <c r="V220" i="2"/>
  <c r="AA220" i="2"/>
  <c r="AB220" i="2"/>
  <c r="L221" i="2"/>
  <c r="M221" i="2"/>
  <c r="N221" i="2"/>
  <c r="O221" i="2"/>
  <c r="P221" i="2"/>
  <c r="S221" i="2"/>
  <c r="T221" i="2"/>
  <c r="U221" i="2"/>
  <c r="V221" i="2"/>
  <c r="AA221" i="2"/>
  <c r="AB221" i="2"/>
  <c r="L222" i="2"/>
  <c r="M222" i="2"/>
  <c r="N222" i="2"/>
  <c r="O222" i="2"/>
  <c r="P222" i="2"/>
  <c r="S222" i="2"/>
  <c r="T222" i="2"/>
  <c r="U222" i="2"/>
  <c r="V222" i="2"/>
  <c r="AA222" i="2"/>
  <c r="AB222" i="2"/>
  <c r="L223" i="2"/>
  <c r="M223" i="2"/>
  <c r="N223" i="2"/>
  <c r="O223" i="2"/>
  <c r="P223" i="2"/>
  <c r="S223" i="2"/>
  <c r="T223" i="2"/>
  <c r="U223" i="2"/>
  <c r="V223" i="2"/>
  <c r="AA223" i="2"/>
  <c r="AB223" i="2"/>
  <c r="L224" i="2"/>
  <c r="M224" i="2"/>
  <c r="N224" i="2"/>
  <c r="O224" i="2"/>
  <c r="P224" i="2"/>
  <c r="S224" i="2"/>
  <c r="T224" i="2"/>
  <c r="U224" i="2"/>
  <c r="V224" i="2"/>
  <c r="AA224" i="2"/>
  <c r="AB224" i="2"/>
  <c r="L225" i="2"/>
  <c r="M225" i="2"/>
  <c r="N225" i="2"/>
  <c r="O225" i="2"/>
  <c r="P225" i="2"/>
  <c r="S225" i="2"/>
  <c r="T225" i="2"/>
  <c r="U225" i="2"/>
  <c r="V225" i="2"/>
  <c r="AA225" i="2"/>
  <c r="AB225" i="2"/>
  <c r="L226" i="2"/>
  <c r="M226" i="2"/>
  <c r="N226" i="2"/>
  <c r="O226" i="2"/>
  <c r="P226" i="2"/>
  <c r="S226" i="2"/>
  <c r="T226" i="2"/>
  <c r="U226" i="2"/>
  <c r="V226" i="2"/>
  <c r="AA226" i="2"/>
  <c r="AB226" i="2"/>
  <c r="L227" i="2"/>
  <c r="M227" i="2"/>
  <c r="N227" i="2"/>
  <c r="O227" i="2"/>
  <c r="P227" i="2"/>
  <c r="S227" i="2"/>
  <c r="T227" i="2"/>
  <c r="U227" i="2"/>
  <c r="V227" i="2"/>
  <c r="AA227" i="2"/>
  <c r="AB227" i="2"/>
  <c r="L228" i="2"/>
  <c r="M228" i="2"/>
  <c r="N228" i="2"/>
  <c r="O228" i="2"/>
  <c r="P228" i="2"/>
  <c r="S228" i="2"/>
  <c r="T228" i="2"/>
  <c r="U228" i="2"/>
  <c r="V228" i="2"/>
  <c r="AA228" i="2"/>
  <c r="AB228" i="2"/>
  <c r="L229" i="2"/>
  <c r="M229" i="2"/>
  <c r="N229" i="2"/>
  <c r="O229" i="2"/>
  <c r="P229" i="2"/>
  <c r="S229" i="2"/>
  <c r="T229" i="2"/>
  <c r="U229" i="2"/>
  <c r="V229" i="2"/>
  <c r="AA229" i="2"/>
  <c r="AB229" i="2"/>
  <c r="L230" i="2"/>
  <c r="M230" i="2"/>
  <c r="N230" i="2"/>
  <c r="O230" i="2"/>
  <c r="P230" i="2"/>
  <c r="S230" i="2"/>
  <c r="T230" i="2"/>
  <c r="U230" i="2"/>
  <c r="V230" i="2"/>
  <c r="AA230" i="2"/>
  <c r="AB230" i="2"/>
  <c r="L231" i="2"/>
  <c r="M231" i="2"/>
  <c r="N231" i="2"/>
  <c r="O231" i="2"/>
  <c r="P231" i="2"/>
  <c r="S231" i="2"/>
  <c r="T231" i="2"/>
  <c r="U231" i="2"/>
  <c r="V231" i="2"/>
  <c r="AA231" i="2"/>
  <c r="AB231" i="2"/>
  <c r="L232" i="2"/>
  <c r="M232" i="2"/>
  <c r="N232" i="2"/>
  <c r="O232" i="2"/>
  <c r="P232" i="2"/>
  <c r="S232" i="2"/>
  <c r="T232" i="2"/>
  <c r="U232" i="2"/>
  <c r="V232" i="2"/>
  <c r="AA232" i="2"/>
  <c r="AB232" i="2"/>
  <c r="L233" i="2"/>
  <c r="N233" i="2"/>
  <c r="O233" i="2"/>
  <c r="P233" i="2"/>
  <c r="S233" i="2"/>
  <c r="T233" i="2"/>
  <c r="U233" i="2"/>
  <c r="V233" i="2"/>
  <c r="AA233" i="2"/>
  <c r="AB233" i="2"/>
  <c r="L234" i="2"/>
  <c r="N234" i="2"/>
  <c r="O234" i="2"/>
  <c r="P234" i="2"/>
  <c r="S234" i="2"/>
  <c r="T234" i="2"/>
  <c r="U234" i="2"/>
  <c r="V234" i="2"/>
  <c r="AA234" i="2"/>
  <c r="AB234" i="2"/>
  <c r="L235" i="2"/>
  <c r="N235" i="2"/>
  <c r="O235" i="2"/>
  <c r="P235" i="2"/>
  <c r="S235" i="2"/>
  <c r="T235" i="2"/>
  <c r="U235" i="2"/>
  <c r="V235" i="2"/>
  <c r="AA235" i="2"/>
  <c r="AB235" i="2"/>
  <c r="L236" i="2"/>
  <c r="N236" i="2"/>
  <c r="O236" i="2"/>
  <c r="P236" i="2"/>
  <c r="S236" i="2"/>
  <c r="T236" i="2"/>
  <c r="U236" i="2"/>
  <c r="V236" i="2"/>
  <c r="AA236" i="2"/>
  <c r="AB236" i="2"/>
  <c r="L237" i="2"/>
  <c r="N237" i="2"/>
  <c r="O237" i="2"/>
  <c r="P237" i="2"/>
  <c r="S237" i="2"/>
  <c r="T237" i="2"/>
  <c r="U237" i="2"/>
  <c r="V237" i="2"/>
  <c r="AA237" i="2"/>
  <c r="AB237" i="2"/>
  <c r="L238" i="2"/>
  <c r="N238" i="2"/>
  <c r="O238" i="2"/>
  <c r="P238" i="2"/>
  <c r="S238" i="2"/>
  <c r="T238" i="2"/>
  <c r="U238" i="2"/>
  <c r="V238" i="2"/>
  <c r="AA238" i="2"/>
  <c r="AB238" i="2"/>
  <c r="L239" i="2"/>
  <c r="N239" i="2"/>
  <c r="O239" i="2"/>
  <c r="P239" i="2"/>
  <c r="S239" i="2"/>
  <c r="T239" i="2"/>
  <c r="U239" i="2"/>
  <c r="V239" i="2"/>
  <c r="AA239" i="2"/>
  <c r="AB239" i="2"/>
  <c r="L240" i="2"/>
  <c r="N240" i="2"/>
  <c r="O240" i="2"/>
  <c r="P240" i="2"/>
  <c r="S240" i="2"/>
  <c r="T240" i="2"/>
  <c r="U240" i="2"/>
  <c r="V240" i="2"/>
  <c r="AA240" i="2"/>
  <c r="AB240" i="2"/>
  <c r="L241" i="2"/>
  <c r="N241" i="2"/>
  <c r="O241" i="2"/>
  <c r="P241" i="2"/>
  <c r="S241" i="2"/>
  <c r="T241" i="2"/>
  <c r="U241" i="2"/>
  <c r="V241" i="2"/>
  <c r="AA241" i="2"/>
  <c r="AB241" i="2"/>
  <c r="L242" i="2"/>
  <c r="N242" i="2"/>
  <c r="O242" i="2"/>
  <c r="P242" i="2"/>
  <c r="S242" i="2"/>
  <c r="T242" i="2"/>
  <c r="U242" i="2"/>
  <c r="V242" i="2"/>
  <c r="AA242" i="2"/>
  <c r="AB242" i="2"/>
  <c r="L243" i="2"/>
  <c r="N243" i="2"/>
  <c r="O243" i="2"/>
  <c r="P243" i="2"/>
  <c r="S243" i="2"/>
  <c r="T243" i="2"/>
  <c r="U243" i="2"/>
  <c r="V243" i="2"/>
  <c r="AA243" i="2"/>
  <c r="AB243" i="2"/>
  <c r="L244" i="2"/>
  <c r="N244" i="2"/>
  <c r="O244" i="2"/>
  <c r="P244" i="2"/>
  <c r="S244" i="2"/>
  <c r="T244" i="2"/>
  <c r="U244" i="2"/>
  <c r="V244" i="2"/>
  <c r="AA244" i="2"/>
  <c r="AB244" i="2"/>
  <c r="L245" i="2"/>
  <c r="N245" i="2"/>
  <c r="O245" i="2"/>
  <c r="P245" i="2"/>
  <c r="S245" i="2"/>
  <c r="T245" i="2"/>
  <c r="U245" i="2"/>
  <c r="V245" i="2"/>
  <c r="AA245" i="2"/>
  <c r="AB245" i="2"/>
  <c r="L246" i="2"/>
  <c r="N246" i="2"/>
  <c r="O246" i="2"/>
  <c r="P246" i="2"/>
  <c r="S246" i="2"/>
  <c r="T246" i="2"/>
  <c r="U246" i="2"/>
  <c r="V246" i="2"/>
  <c r="AA246" i="2"/>
  <c r="AB246" i="2"/>
  <c r="R84" i="2"/>
  <c r="L84" i="2"/>
  <c r="N84" i="2"/>
  <c r="O84" i="2"/>
  <c r="P84" i="2"/>
  <c r="S84" i="2"/>
  <c r="T84" i="2"/>
  <c r="R85" i="2"/>
  <c r="L85" i="2"/>
  <c r="N85" i="2"/>
  <c r="O85" i="2"/>
  <c r="P85" i="2"/>
  <c r="S85" i="2"/>
  <c r="T85" i="2"/>
  <c r="R86" i="2"/>
  <c r="L86" i="2"/>
  <c r="N86" i="2"/>
  <c r="O86" i="2"/>
  <c r="P86" i="2"/>
  <c r="S86" i="2"/>
  <c r="T86" i="2"/>
  <c r="R87" i="2"/>
  <c r="L87" i="2"/>
  <c r="N87" i="2"/>
  <c r="O87" i="2"/>
  <c r="P87" i="2"/>
  <c r="S87" i="2"/>
  <c r="T87" i="2"/>
  <c r="R88" i="2"/>
  <c r="L88" i="2"/>
  <c r="N88" i="2"/>
  <c r="O88" i="2"/>
  <c r="P88" i="2"/>
  <c r="S88" i="2"/>
  <c r="T88" i="2"/>
  <c r="R89" i="2"/>
  <c r="R90" i="2"/>
  <c r="R91" i="2"/>
  <c r="R92" i="2"/>
  <c r="R93" i="2"/>
  <c r="R94" i="2"/>
  <c r="R95" i="2"/>
  <c r="AE3" i="2"/>
  <c r="AE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E114" i="2"/>
  <c r="AE115" i="2"/>
  <c r="AE116" i="2"/>
  <c r="AE117" i="2"/>
  <c r="AE118" i="2"/>
  <c r="AE119" i="2"/>
  <c r="AE120" i="2"/>
  <c r="AE121" i="2"/>
  <c r="AE122" i="2"/>
  <c r="AE123" i="2"/>
  <c r="AE124" i="2"/>
  <c r="AE125" i="2"/>
  <c r="AE126" i="2"/>
  <c r="AE127" i="2"/>
  <c r="AE128" i="2"/>
  <c r="AE129" i="2"/>
  <c r="AE130" i="2"/>
  <c r="AE131" i="2"/>
  <c r="AE132" i="2"/>
  <c r="AE133" i="2"/>
  <c r="AE134" i="2"/>
  <c r="AE135" i="2"/>
  <c r="AE136" i="2"/>
  <c r="AE137" i="2"/>
  <c r="AE138" i="2"/>
  <c r="AE139" i="2"/>
  <c r="AE140" i="2"/>
  <c r="AE141" i="2"/>
  <c r="AE142" i="2"/>
  <c r="AE143" i="2"/>
  <c r="AE144" i="2"/>
  <c r="AE145" i="2"/>
  <c r="AE146" i="2"/>
  <c r="AE147" i="2"/>
  <c r="AE148" i="2"/>
  <c r="AE149" i="2"/>
  <c r="AE150" i="2"/>
  <c r="AE151" i="2"/>
  <c r="AE152" i="2"/>
  <c r="AE153" i="2"/>
  <c r="AE154" i="2"/>
  <c r="AE155" i="2"/>
  <c r="AE156" i="2"/>
  <c r="AE157" i="2"/>
  <c r="AE158" i="2"/>
  <c r="AE159" i="2"/>
  <c r="AE160" i="2"/>
  <c r="AE161" i="2"/>
  <c r="AE162" i="2"/>
  <c r="AE163" i="2"/>
  <c r="AE164" i="2"/>
  <c r="AE165" i="2"/>
  <c r="AE166" i="2"/>
  <c r="AE167" i="2"/>
  <c r="AE168" i="2"/>
  <c r="AE169" i="2"/>
  <c r="AE170" i="2"/>
  <c r="AE171" i="2"/>
  <c r="AE172" i="2"/>
  <c r="AE173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191" i="2"/>
  <c r="AE192" i="2"/>
  <c r="AE193" i="2"/>
  <c r="AE194" i="2"/>
  <c r="AE195" i="2"/>
  <c r="AE196" i="2"/>
  <c r="AE197" i="2"/>
  <c r="AE198" i="2"/>
  <c r="AE199" i="2"/>
  <c r="AE200" i="2"/>
  <c r="AE201" i="2"/>
  <c r="AE202" i="2"/>
  <c r="AE203" i="2"/>
  <c r="AE204" i="2"/>
  <c r="AE205" i="2"/>
  <c r="AE206" i="2"/>
  <c r="AE207" i="2"/>
  <c r="AE208" i="2"/>
  <c r="AE209" i="2"/>
  <c r="AE210" i="2"/>
  <c r="AE211" i="2"/>
  <c r="AE212" i="2"/>
  <c r="AE213" i="2"/>
  <c r="AE214" i="2"/>
  <c r="AE215" i="2"/>
  <c r="AE216" i="2"/>
  <c r="AE217" i="2"/>
  <c r="AE218" i="2"/>
  <c r="AE219" i="2"/>
  <c r="AE220" i="2"/>
  <c r="AE221" i="2"/>
  <c r="AE222" i="2"/>
  <c r="AE223" i="2"/>
  <c r="AE224" i="2"/>
  <c r="AE225" i="2"/>
  <c r="AE226" i="2"/>
  <c r="AE227" i="2"/>
  <c r="AE228" i="2"/>
  <c r="AE229" i="2"/>
  <c r="AE230" i="2"/>
  <c r="AE231" i="2"/>
  <c r="AE232" i="2"/>
  <c r="AE233" i="2"/>
  <c r="AE234" i="2"/>
  <c r="AE235" i="2"/>
  <c r="AE236" i="2"/>
  <c r="AE237" i="2"/>
  <c r="AE238" i="2"/>
  <c r="AE239" i="2"/>
  <c r="AE240" i="2"/>
  <c r="AE241" i="2"/>
  <c r="AE242" i="2"/>
  <c r="AE243" i="2"/>
  <c r="AE244" i="2"/>
  <c r="AE245" i="2"/>
  <c r="AE246" i="2"/>
  <c r="U2" i="2"/>
  <c r="V2" i="2"/>
  <c r="AA2" i="2"/>
  <c r="AE2" i="2"/>
  <c r="AD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" i="2"/>
  <c r="V247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2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8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5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7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7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0" i="2"/>
  <c r="AC211" i="2"/>
  <c r="AC212" i="2"/>
  <c r="AC213" i="2"/>
  <c r="AC214" i="2"/>
  <c r="AC215" i="2"/>
  <c r="AC216" i="2"/>
  <c r="AC217" i="2"/>
  <c r="AC218" i="2"/>
  <c r="AC219" i="2"/>
  <c r="AC220" i="2"/>
  <c r="AC221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1" i="2"/>
  <c r="AC242" i="2"/>
  <c r="AC243" i="2"/>
  <c r="AC244" i="2"/>
  <c r="AC245" i="2"/>
  <c r="AC246" i="2"/>
  <c r="AC4" i="2"/>
  <c r="AC5" i="2"/>
  <c r="AC6" i="2"/>
  <c r="AC7" i="2"/>
  <c r="AC8" i="2"/>
  <c r="AC3" i="2"/>
  <c r="AC2" i="2"/>
  <c r="AA1048576" i="2"/>
  <c r="L72" i="2"/>
  <c r="N72" i="2"/>
  <c r="O72" i="2"/>
  <c r="P72" i="2"/>
  <c r="S72" i="2"/>
  <c r="T72" i="2"/>
  <c r="U72" i="2"/>
  <c r="L73" i="2"/>
  <c r="N73" i="2"/>
  <c r="O73" i="2"/>
  <c r="P73" i="2"/>
  <c r="S73" i="2"/>
  <c r="T73" i="2"/>
  <c r="U73" i="2"/>
  <c r="L74" i="2"/>
  <c r="N74" i="2"/>
  <c r="O74" i="2"/>
  <c r="P74" i="2"/>
  <c r="S74" i="2"/>
  <c r="T74" i="2"/>
  <c r="U74" i="2"/>
  <c r="L75" i="2"/>
  <c r="N75" i="2"/>
  <c r="O75" i="2"/>
  <c r="P75" i="2"/>
  <c r="S75" i="2"/>
  <c r="T75" i="2"/>
  <c r="U75" i="2"/>
  <c r="L76" i="2"/>
  <c r="N76" i="2"/>
  <c r="O76" i="2"/>
  <c r="P76" i="2"/>
  <c r="S76" i="2"/>
  <c r="T76" i="2"/>
  <c r="U76" i="2"/>
  <c r="L77" i="2"/>
  <c r="N77" i="2"/>
  <c r="O77" i="2"/>
  <c r="P77" i="2"/>
  <c r="S77" i="2"/>
  <c r="T77" i="2"/>
  <c r="U77" i="2"/>
  <c r="L78" i="2"/>
  <c r="N78" i="2"/>
  <c r="O78" i="2"/>
  <c r="P78" i="2"/>
  <c r="S78" i="2"/>
  <c r="T78" i="2"/>
  <c r="U78" i="2"/>
  <c r="L79" i="2"/>
  <c r="N79" i="2"/>
  <c r="O79" i="2"/>
  <c r="P79" i="2"/>
  <c r="S79" i="2"/>
  <c r="T79" i="2"/>
  <c r="U79" i="2"/>
  <c r="L80" i="2"/>
  <c r="N80" i="2"/>
  <c r="O80" i="2"/>
  <c r="P80" i="2"/>
  <c r="S80" i="2"/>
  <c r="T80" i="2"/>
  <c r="U80" i="2"/>
  <c r="L81" i="2"/>
  <c r="N81" i="2"/>
  <c r="O81" i="2"/>
  <c r="P81" i="2"/>
  <c r="S81" i="2"/>
  <c r="T81" i="2"/>
  <c r="U81" i="2"/>
  <c r="L82" i="2"/>
  <c r="N82" i="2"/>
  <c r="O82" i="2"/>
  <c r="P82" i="2"/>
  <c r="S82" i="2"/>
  <c r="T82" i="2"/>
  <c r="U82" i="2"/>
  <c r="L83" i="2"/>
  <c r="N83" i="2"/>
  <c r="O83" i="2"/>
  <c r="P83" i="2"/>
  <c r="S83" i="2"/>
  <c r="T83" i="2"/>
  <c r="U83" i="2"/>
  <c r="U84" i="2"/>
  <c r="U85" i="2"/>
  <c r="U86" i="2"/>
  <c r="U87" i="2"/>
  <c r="U88" i="2"/>
  <c r="F2" i="2"/>
  <c r="F3" i="2"/>
  <c r="D4" i="2"/>
  <c r="F4" i="2"/>
  <c r="D5" i="2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D21" i="2"/>
  <c r="F21" i="2"/>
  <c r="D22" i="2"/>
  <c r="F22" i="2"/>
  <c r="D23" i="2"/>
  <c r="F23" i="2"/>
  <c r="D24" i="2"/>
  <c r="F24" i="2"/>
  <c r="D25" i="2"/>
  <c r="F25" i="2"/>
  <c r="D26" i="2"/>
  <c r="F26" i="2"/>
  <c r="D27" i="2"/>
  <c r="F27" i="2"/>
  <c r="D28" i="2"/>
  <c r="F28" i="2"/>
  <c r="D29" i="2"/>
  <c r="F29" i="2"/>
  <c r="D30" i="2"/>
  <c r="F30" i="2"/>
  <c r="D31" i="2"/>
  <c r="F31" i="2"/>
  <c r="D32" i="2"/>
  <c r="F32" i="2"/>
  <c r="D33" i="2"/>
  <c r="F33" i="2"/>
  <c r="D34" i="2"/>
  <c r="F34" i="2"/>
  <c r="D35" i="2"/>
  <c r="F35" i="2"/>
  <c r="D36" i="2"/>
  <c r="F36" i="2"/>
  <c r="D37" i="2"/>
  <c r="F37" i="2"/>
  <c r="D38" i="2"/>
  <c r="F38" i="2"/>
  <c r="D49" i="2"/>
  <c r="F49" i="2"/>
  <c r="D50" i="2"/>
  <c r="F50" i="2"/>
  <c r="D51" i="2"/>
  <c r="F51" i="2"/>
  <c r="D52" i="2"/>
  <c r="F52" i="2"/>
  <c r="D53" i="2"/>
  <c r="F53" i="2"/>
  <c r="D54" i="2"/>
  <c r="F54" i="2"/>
  <c r="D55" i="2"/>
  <c r="F55" i="2"/>
  <c r="D56" i="2"/>
  <c r="F56" i="2"/>
  <c r="D57" i="2"/>
  <c r="F57" i="2"/>
  <c r="D58" i="2"/>
  <c r="F58" i="2"/>
  <c r="D59" i="2"/>
  <c r="F59" i="2"/>
  <c r="D60" i="2"/>
  <c r="F60" i="2"/>
  <c r="D61" i="2"/>
  <c r="F61" i="2"/>
  <c r="D62" i="2"/>
  <c r="F62" i="2"/>
  <c r="D63" i="2"/>
  <c r="F63" i="2"/>
  <c r="D64" i="2"/>
  <c r="F64" i="2"/>
  <c r="D65" i="2"/>
  <c r="F65" i="2"/>
  <c r="D66" i="2"/>
  <c r="F66" i="2"/>
  <c r="D67" i="2"/>
  <c r="F67" i="2"/>
  <c r="D68" i="2"/>
  <c r="F68" i="2"/>
  <c r="D69" i="2"/>
  <c r="F69" i="2"/>
  <c r="D70" i="2"/>
  <c r="F70" i="2"/>
  <c r="D71" i="2"/>
  <c r="F71" i="2"/>
  <c r="D72" i="2"/>
  <c r="F72" i="2"/>
  <c r="D73" i="2"/>
  <c r="F73" i="2"/>
  <c r="D74" i="2"/>
  <c r="F74" i="2"/>
  <c r="D75" i="2"/>
  <c r="F75" i="2"/>
  <c r="D76" i="2"/>
  <c r="F76" i="2"/>
  <c r="D77" i="2"/>
  <c r="F77" i="2"/>
  <c r="D78" i="2"/>
  <c r="F78" i="2"/>
  <c r="D79" i="2"/>
  <c r="F79" i="2"/>
  <c r="D80" i="2"/>
  <c r="F80" i="2"/>
  <c r="D81" i="2"/>
  <c r="F81" i="2"/>
  <c r="D82" i="2"/>
  <c r="F82" i="2"/>
  <c r="D83" i="2"/>
  <c r="F83" i="2"/>
  <c r="D84" i="2"/>
  <c r="F84" i="2"/>
  <c r="D85" i="2"/>
  <c r="F85" i="2"/>
  <c r="D86" i="2"/>
  <c r="F86" i="2"/>
  <c r="D87" i="2"/>
  <c r="F87" i="2"/>
  <c r="D88" i="2"/>
  <c r="F88" i="2"/>
  <c r="D89" i="2"/>
  <c r="F89" i="2"/>
  <c r="D90" i="2"/>
  <c r="F90" i="2"/>
  <c r="D91" i="2"/>
  <c r="F91" i="2"/>
  <c r="D92" i="2"/>
  <c r="F92" i="2"/>
  <c r="D93" i="2"/>
  <c r="F93" i="2"/>
  <c r="D94" i="2"/>
  <c r="F94" i="2"/>
  <c r="D95" i="2"/>
  <c r="F95" i="2"/>
  <c r="D96" i="2"/>
  <c r="F96" i="2"/>
  <c r="D97" i="2"/>
  <c r="F97" i="2"/>
  <c r="D98" i="2"/>
  <c r="F98" i="2"/>
  <c r="D99" i="2"/>
  <c r="F99" i="2"/>
  <c r="D100" i="2"/>
  <c r="F100" i="2"/>
  <c r="D101" i="2"/>
  <c r="F101" i="2"/>
  <c r="D102" i="2"/>
  <c r="F102" i="2"/>
  <c r="D103" i="2"/>
  <c r="F103" i="2"/>
  <c r="D104" i="2"/>
  <c r="F104" i="2"/>
  <c r="D105" i="2"/>
  <c r="F105" i="2"/>
  <c r="D106" i="2"/>
  <c r="F106" i="2"/>
  <c r="D107" i="2"/>
  <c r="F107" i="2"/>
  <c r="D108" i="2"/>
  <c r="F108" i="2"/>
  <c r="D109" i="2"/>
  <c r="F109" i="2"/>
  <c r="D110" i="2"/>
  <c r="F110" i="2"/>
  <c r="D111" i="2"/>
  <c r="F111" i="2"/>
  <c r="D112" i="2"/>
  <c r="F112" i="2"/>
  <c r="D113" i="2"/>
  <c r="F113" i="2"/>
  <c r="D114" i="2"/>
  <c r="F114" i="2"/>
  <c r="D115" i="2"/>
  <c r="F115" i="2"/>
  <c r="D116" i="2"/>
  <c r="F116" i="2"/>
  <c r="D117" i="2"/>
  <c r="F117" i="2"/>
  <c r="D118" i="2"/>
  <c r="F118" i="2"/>
  <c r="D119" i="2"/>
  <c r="F119" i="2"/>
  <c r="D120" i="2"/>
  <c r="F120" i="2"/>
  <c r="D121" i="2"/>
  <c r="F121" i="2"/>
  <c r="D122" i="2"/>
  <c r="F122" i="2"/>
  <c r="D123" i="2"/>
  <c r="F123" i="2"/>
  <c r="D124" i="2"/>
  <c r="F124" i="2"/>
  <c r="D125" i="2"/>
  <c r="F125" i="2"/>
  <c r="D126" i="2"/>
  <c r="F126" i="2"/>
  <c r="D127" i="2"/>
  <c r="F127" i="2"/>
  <c r="D128" i="2"/>
  <c r="F128" i="2"/>
  <c r="D129" i="2"/>
  <c r="F129" i="2"/>
  <c r="D130" i="2"/>
  <c r="F130" i="2"/>
  <c r="D131" i="2"/>
  <c r="F131" i="2"/>
  <c r="D132" i="2"/>
  <c r="F132" i="2"/>
  <c r="D133" i="2"/>
  <c r="F133" i="2"/>
  <c r="D134" i="2"/>
  <c r="F134" i="2"/>
  <c r="D135" i="2"/>
  <c r="F135" i="2"/>
  <c r="D136" i="2"/>
  <c r="F136" i="2"/>
  <c r="D137" i="2"/>
  <c r="F137" i="2"/>
  <c r="D138" i="2"/>
  <c r="F138" i="2"/>
  <c r="D139" i="2"/>
  <c r="F139" i="2"/>
  <c r="D140" i="2"/>
  <c r="F140" i="2"/>
  <c r="D141" i="2"/>
  <c r="F141" i="2"/>
  <c r="D142" i="2"/>
  <c r="F142" i="2"/>
  <c r="D143" i="2"/>
  <c r="F143" i="2"/>
  <c r="D144" i="2"/>
  <c r="F144" i="2"/>
  <c r="D145" i="2"/>
  <c r="F145" i="2"/>
  <c r="D146" i="2"/>
  <c r="F146" i="2"/>
  <c r="D147" i="2"/>
  <c r="F147" i="2"/>
  <c r="D148" i="2"/>
  <c r="F148" i="2"/>
  <c r="D149" i="2"/>
  <c r="F149" i="2"/>
  <c r="D150" i="2"/>
  <c r="F150" i="2"/>
  <c r="D151" i="2"/>
  <c r="F151" i="2"/>
  <c r="D152" i="2"/>
  <c r="F152" i="2"/>
  <c r="D153" i="2"/>
  <c r="F153" i="2"/>
  <c r="D154" i="2"/>
  <c r="F154" i="2"/>
  <c r="D155" i="2"/>
  <c r="F155" i="2"/>
  <c r="D156" i="2"/>
  <c r="F156" i="2"/>
  <c r="D157" i="2"/>
  <c r="F157" i="2"/>
  <c r="D158" i="2"/>
  <c r="F158" i="2"/>
  <c r="D159" i="2"/>
  <c r="F159" i="2"/>
  <c r="D160" i="2"/>
  <c r="F160" i="2"/>
  <c r="D161" i="2"/>
  <c r="F161" i="2"/>
  <c r="D162" i="2"/>
  <c r="F162" i="2"/>
  <c r="D163" i="2"/>
  <c r="F163" i="2"/>
  <c r="D164" i="2"/>
  <c r="F164" i="2"/>
  <c r="D165" i="2"/>
  <c r="F165" i="2"/>
  <c r="D166" i="2"/>
  <c r="F166" i="2"/>
  <c r="D167" i="2"/>
  <c r="F167" i="2"/>
  <c r="D168" i="2"/>
  <c r="F168" i="2"/>
  <c r="D169" i="2"/>
  <c r="F169" i="2"/>
  <c r="D170" i="2"/>
  <c r="F170" i="2"/>
  <c r="D171" i="2"/>
  <c r="F171" i="2"/>
  <c r="D172" i="2"/>
  <c r="F172" i="2"/>
  <c r="D173" i="2"/>
  <c r="F173" i="2"/>
  <c r="D174" i="2"/>
  <c r="F174" i="2"/>
  <c r="D175" i="2"/>
  <c r="F175" i="2"/>
  <c r="D176" i="2"/>
  <c r="F176" i="2"/>
  <c r="D177" i="2"/>
  <c r="F177" i="2"/>
  <c r="D178" i="2"/>
  <c r="F178" i="2"/>
  <c r="D179" i="2"/>
  <c r="F179" i="2"/>
  <c r="D180" i="2"/>
  <c r="F180" i="2"/>
  <c r="D181" i="2"/>
  <c r="F181" i="2"/>
  <c r="D182" i="2"/>
  <c r="F182" i="2"/>
  <c r="D183" i="2"/>
  <c r="F183" i="2"/>
  <c r="D184" i="2"/>
  <c r="F184" i="2"/>
  <c r="D185" i="2"/>
  <c r="F185" i="2"/>
  <c r="D186" i="2"/>
  <c r="F186" i="2"/>
  <c r="D187" i="2"/>
  <c r="F187" i="2"/>
  <c r="D188" i="2"/>
  <c r="F188" i="2"/>
  <c r="D189" i="2"/>
  <c r="F189" i="2"/>
  <c r="D190" i="2"/>
  <c r="F190" i="2"/>
  <c r="D191" i="2"/>
  <c r="F191" i="2"/>
  <c r="D192" i="2"/>
  <c r="F192" i="2"/>
  <c r="D193" i="2"/>
  <c r="F193" i="2"/>
  <c r="D194" i="2"/>
  <c r="F194" i="2"/>
  <c r="D195" i="2"/>
  <c r="F195" i="2"/>
  <c r="D196" i="2"/>
  <c r="F196" i="2"/>
  <c r="D197" i="2"/>
  <c r="F197" i="2"/>
  <c r="D198" i="2"/>
  <c r="F198" i="2"/>
  <c r="D199" i="2"/>
  <c r="F199" i="2"/>
  <c r="D200" i="2"/>
  <c r="F200" i="2"/>
  <c r="D201" i="2"/>
  <c r="F201" i="2"/>
  <c r="D202" i="2"/>
  <c r="F202" i="2"/>
  <c r="D203" i="2"/>
  <c r="F203" i="2"/>
  <c r="D204" i="2"/>
  <c r="F204" i="2"/>
  <c r="D205" i="2"/>
  <c r="F205" i="2"/>
  <c r="D206" i="2"/>
  <c r="F206" i="2"/>
  <c r="D207" i="2"/>
  <c r="F207" i="2"/>
  <c r="D208" i="2"/>
  <c r="F208" i="2"/>
  <c r="D209" i="2"/>
  <c r="F209" i="2"/>
  <c r="D210" i="2"/>
  <c r="F210" i="2"/>
  <c r="D211" i="2"/>
  <c r="F211" i="2"/>
  <c r="D212" i="2"/>
  <c r="F212" i="2"/>
  <c r="D213" i="2"/>
  <c r="F213" i="2"/>
  <c r="D214" i="2"/>
  <c r="F214" i="2"/>
  <c r="D215" i="2"/>
  <c r="F215" i="2"/>
  <c r="D216" i="2"/>
  <c r="F216" i="2"/>
  <c r="D217" i="2"/>
  <c r="F217" i="2"/>
  <c r="D218" i="2"/>
  <c r="F218" i="2"/>
  <c r="D219" i="2"/>
  <c r="F219" i="2"/>
  <c r="D220" i="2"/>
  <c r="F220" i="2"/>
  <c r="D221" i="2"/>
  <c r="F221" i="2"/>
  <c r="D222" i="2"/>
  <c r="F222" i="2"/>
  <c r="D223" i="2"/>
  <c r="F223" i="2"/>
  <c r="D224" i="2"/>
  <c r="F224" i="2"/>
  <c r="D225" i="2"/>
  <c r="F225" i="2"/>
  <c r="D226" i="2"/>
  <c r="F226" i="2"/>
  <c r="D227" i="2"/>
  <c r="F227" i="2"/>
  <c r="D228" i="2"/>
  <c r="F228" i="2"/>
  <c r="D229" i="2"/>
  <c r="F229" i="2"/>
  <c r="D230" i="2"/>
  <c r="F230" i="2"/>
  <c r="D231" i="2"/>
  <c r="F231" i="2"/>
  <c r="D232" i="2"/>
  <c r="F232" i="2"/>
  <c r="D233" i="2"/>
  <c r="F233" i="2"/>
  <c r="D234" i="2"/>
  <c r="F234" i="2"/>
  <c r="D235" i="2"/>
  <c r="F235" i="2"/>
  <c r="D236" i="2"/>
  <c r="F236" i="2"/>
  <c r="D237" i="2"/>
  <c r="F237" i="2"/>
  <c r="D238" i="2"/>
  <c r="F238" i="2"/>
  <c r="D239" i="2"/>
  <c r="F239" i="2"/>
  <c r="D240" i="2"/>
  <c r="F240" i="2"/>
  <c r="D241" i="2"/>
  <c r="F241" i="2"/>
  <c r="D242" i="2"/>
  <c r="F242" i="2"/>
  <c r="D243" i="2"/>
  <c r="F243" i="2"/>
  <c r="D244" i="2"/>
  <c r="F244" i="2"/>
  <c r="D245" i="2"/>
  <c r="F245" i="2"/>
  <c r="D246" i="2"/>
  <c r="F246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03" i="2"/>
  <c r="R104" i="2"/>
  <c r="R105" i="2"/>
  <c r="R106" i="2"/>
  <c r="R107" i="2"/>
  <c r="R108" i="2"/>
  <c r="R109" i="2"/>
  <c r="R110" i="2"/>
  <c r="R111" i="2"/>
  <c r="R83" i="2"/>
  <c r="R96" i="2"/>
  <c r="R97" i="2"/>
  <c r="R98" i="2"/>
  <c r="R99" i="2"/>
  <c r="R100" i="2"/>
  <c r="R101" i="2"/>
  <c r="R102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" i="2"/>
  <c r="R2" i="2"/>
  <c r="I3" i="2"/>
  <c r="I2" i="2"/>
  <c r="H2" i="2"/>
  <c r="I243" i="2"/>
  <c r="I244" i="2"/>
  <c r="I245" i="2"/>
  <c r="I246" i="2"/>
  <c r="I195" i="2"/>
  <c r="I72" i="2"/>
  <c r="I25" i="2"/>
  <c r="I4" i="2"/>
  <c r="H3" i="2"/>
  <c r="I5" i="2"/>
  <c r="H4" i="2"/>
  <c r="I6" i="2"/>
  <c r="H5" i="2"/>
  <c r="I7" i="2"/>
  <c r="H6" i="2"/>
  <c r="I8" i="2"/>
  <c r="H7" i="2"/>
  <c r="I9" i="2"/>
  <c r="H8" i="2"/>
  <c r="I10" i="2"/>
  <c r="H9" i="2"/>
  <c r="I11" i="2"/>
  <c r="H10" i="2"/>
  <c r="I12" i="2"/>
  <c r="H11" i="2"/>
  <c r="I13" i="2"/>
  <c r="H12" i="2"/>
  <c r="I14" i="2"/>
  <c r="H13" i="2"/>
  <c r="I15" i="2"/>
  <c r="H14" i="2"/>
  <c r="I16" i="2"/>
  <c r="H15" i="2"/>
  <c r="I17" i="2"/>
  <c r="H16" i="2"/>
  <c r="I18" i="2"/>
  <c r="H17" i="2"/>
  <c r="I19" i="2"/>
  <c r="H18" i="2"/>
  <c r="I20" i="2"/>
  <c r="H19" i="2"/>
  <c r="I21" i="2"/>
  <c r="H20" i="2"/>
  <c r="I22" i="2"/>
  <c r="H21" i="2"/>
  <c r="I23" i="2"/>
  <c r="H22" i="2"/>
  <c r="I24" i="2"/>
  <c r="H23" i="2"/>
  <c r="H24" i="2"/>
  <c r="I26" i="2"/>
  <c r="H25" i="2"/>
  <c r="I27" i="2"/>
  <c r="H26" i="2"/>
  <c r="I28" i="2"/>
  <c r="H27" i="2"/>
  <c r="I29" i="2"/>
  <c r="H28" i="2"/>
  <c r="I30" i="2"/>
  <c r="H29" i="2"/>
  <c r="I31" i="2"/>
  <c r="H30" i="2"/>
  <c r="I32" i="2"/>
  <c r="H31" i="2"/>
  <c r="I33" i="2"/>
  <c r="H32" i="2"/>
  <c r="I34" i="2"/>
  <c r="H33" i="2"/>
  <c r="I35" i="2"/>
  <c r="H34" i="2"/>
  <c r="I36" i="2"/>
  <c r="H35" i="2"/>
  <c r="I37" i="2"/>
  <c r="H36" i="2"/>
  <c r="I38" i="2"/>
  <c r="H37" i="2"/>
  <c r="I39" i="2"/>
  <c r="H38" i="2"/>
  <c r="I40" i="2"/>
  <c r="H39" i="2"/>
  <c r="I41" i="2"/>
  <c r="H40" i="2"/>
  <c r="I42" i="2"/>
  <c r="H41" i="2"/>
  <c r="I43" i="2"/>
  <c r="H42" i="2"/>
  <c r="I44" i="2"/>
  <c r="H43" i="2"/>
  <c r="I45" i="2"/>
  <c r="H44" i="2"/>
  <c r="I46" i="2"/>
  <c r="H45" i="2"/>
  <c r="I47" i="2"/>
  <c r="H46" i="2"/>
  <c r="I48" i="2"/>
  <c r="H47" i="2"/>
  <c r="I49" i="2"/>
  <c r="H48" i="2"/>
  <c r="I50" i="2"/>
  <c r="H49" i="2"/>
  <c r="I51" i="2"/>
  <c r="H50" i="2"/>
  <c r="I52" i="2"/>
  <c r="H51" i="2"/>
  <c r="I53" i="2"/>
  <c r="H52" i="2"/>
  <c r="I54" i="2"/>
  <c r="H53" i="2"/>
  <c r="I55" i="2"/>
  <c r="H54" i="2"/>
  <c r="I56" i="2"/>
  <c r="H55" i="2"/>
  <c r="I57" i="2"/>
  <c r="H56" i="2"/>
  <c r="I58" i="2"/>
  <c r="H57" i="2"/>
  <c r="I59" i="2"/>
  <c r="H58" i="2"/>
  <c r="I60" i="2"/>
  <c r="H59" i="2"/>
  <c r="I61" i="2"/>
  <c r="H60" i="2"/>
  <c r="I62" i="2"/>
  <c r="H61" i="2"/>
  <c r="I63" i="2"/>
  <c r="H62" i="2"/>
  <c r="I64" i="2"/>
  <c r="H63" i="2"/>
  <c r="I65" i="2"/>
  <c r="H64" i="2"/>
  <c r="I66" i="2"/>
  <c r="H65" i="2"/>
  <c r="I67" i="2"/>
  <c r="H66" i="2"/>
  <c r="I68" i="2"/>
  <c r="H67" i="2"/>
  <c r="I69" i="2"/>
  <c r="H68" i="2"/>
  <c r="I70" i="2"/>
  <c r="H69" i="2"/>
  <c r="I71" i="2"/>
  <c r="H70" i="2"/>
  <c r="H71" i="2"/>
  <c r="I73" i="2"/>
  <c r="H72" i="2"/>
  <c r="I74" i="2"/>
  <c r="H73" i="2"/>
  <c r="I75" i="2"/>
  <c r="H74" i="2"/>
  <c r="I76" i="2"/>
  <c r="H75" i="2"/>
  <c r="I77" i="2"/>
  <c r="H76" i="2"/>
  <c r="I78" i="2"/>
  <c r="H77" i="2"/>
  <c r="I79" i="2"/>
  <c r="H78" i="2"/>
  <c r="I80" i="2"/>
  <c r="H79" i="2"/>
  <c r="I81" i="2"/>
  <c r="H80" i="2"/>
  <c r="I82" i="2"/>
  <c r="H81" i="2"/>
  <c r="I83" i="2"/>
  <c r="H82" i="2"/>
  <c r="I84" i="2"/>
  <c r="H83" i="2"/>
  <c r="I85" i="2"/>
  <c r="H84" i="2"/>
  <c r="I86" i="2"/>
  <c r="H85" i="2"/>
  <c r="I87" i="2"/>
  <c r="H86" i="2"/>
  <c r="I88" i="2"/>
  <c r="H87" i="2"/>
  <c r="I89" i="2"/>
  <c r="H88" i="2"/>
  <c r="I90" i="2"/>
  <c r="H89" i="2"/>
  <c r="I91" i="2"/>
  <c r="H90" i="2"/>
  <c r="I92" i="2"/>
  <c r="H91" i="2"/>
  <c r="I93" i="2"/>
  <c r="H92" i="2"/>
  <c r="I94" i="2"/>
  <c r="H93" i="2"/>
  <c r="I95" i="2"/>
  <c r="H94" i="2"/>
  <c r="I96" i="2"/>
  <c r="H95" i="2"/>
  <c r="I97" i="2"/>
  <c r="H96" i="2"/>
  <c r="I98" i="2"/>
  <c r="H97" i="2"/>
  <c r="I99" i="2"/>
  <c r="H98" i="2"/>
  <c r="I100" i="2"/>
  <c r="H99" i="2"/>
  <c r="I101" i="2"/>
  <c r="H100" i="2"/>
  <c r="I102" i="2"/>
  <c r="H101" i="2"/>
  <c r="I103" i="2"/>
  <c r="H102" i="2"/>
  <c r="I104" i="2"/>
  <c r="H103" i="2"/>
  <c r="I105" i="2"/>
  <c r="H104" i="2"/>
  <c r="I106" i="2"/>
  <c r="H105" i="2"/>
  <c r="I107" i="2"/>
  <c r="H106" i="2"/>
  <c r="I108" i="2"/>
  <c r="H107" i="2"/>
  <c r="I109" i="2"/>
  <c r="H108" i="2"/>
  <c r="I110" i="2"/>
  <c r="H109" i="2"/>
  <c r="I111" i="2"/>
  <c r="H110" i="2"/>
  <c r="I112" i="2"/>
  <c r="H111" i="2"/>
  <c r="I113" i="2"/>
  <c r="H112" i="2"/>
  <c r="I114" i="2"/>
  <c r="H113" i="2"/>
  <c r="I115" i="2"/>
  <c r="H114" i="2"/>
  <c r="I116" i="2"/>
  <c r="H115" i="2"/>
  <c r="I117" i="2"/>
  <c r="H116" i="2"/>
  <c r="I118" i="2"/>
  <c r="H117" i="2"/>
  <c r="I119" i="2"/>
  <c r="H118" i="2"/>
  <c r="I120" i="2"/>
  <c r="H119" i="2"/>
  <c r="I121" i="2"/>
  <c r="H120" i="2"/>
  <c r="I122" i="2"/>
  <c r="H121" i="2"/>
  <c r="I123" i="2"/>
  <c r="H122" i="2"/>
  <c r="I124" i="2"/>
  <c r="H123" i="2"/>
  <c r="I125" i="2"/>
  <c r="H124" i="2"/>
  <c r="I126" i="2"/>
  <c r="H125" i="2"/>
  <c r="I127" i="2"/>
  <c r="H126" i="2"/>
  <c r="I128" i="2"/>
  <c r="H127" i="2"/>
  <c r="I129" i="2"/>
  <c r="H128" i="2"/>
  <c r="I130" i="2"/>
  <c r="H129" i="2"/>
  <c r="I131" i="2"/>
  <c r="H130" i="2"/>
  <c r="I132" i="2"/>
  <c r="H131" i="2"/>
  <c r="I133" i="2"/>
  <c r="H132" i="2"/>
  <c r="I134" i="2"/>
  <c r="H133" i="2"/>
  <c r="I135" i="2"/>
  <c r="H134" i="2"/>
  <c r="I136" i="2"/>
  <c r="H135" i="2"/>
  <c r="I137" i="2"/>
  <c r="H136" i="2"/>
  <c r="I138" i="2"/>
  <c r="H137" i="2"/>
  <c r="I139" i="2"/>
  <c r="H138" i="2"/>
  <c r="I140" i="2"/>
  <c r="H139" i="2"/>
  <c r="I141" i="2"/>
  <c r="H140" i="2"/>
  <c r="I142" i="2"/>
  <c r="H141" i="2"/>
  <c r="I143" i="2"/>
  <c r="H142" i="2"/>
  <c r="I144" i="2"/>
  <c r="H143" i="2"/>
  <c r="I145" i="2"/>
  <c r="H144" i="2"/>
  <c r="I146" i="2"/>
  <c r="H145" i="2"/>
  <c r="I147" i="2"/>
  <c r="H146" i="2"/>
  <c r="I148" i="2"/>
  <c r="H147" i="2"/>
  <c r="I149" i="2"/>
  <c r="H148" i="2"/>
  <c r="I150" i="2"/>
  <c r="H149" i="2"/>
  <c r="I151" i="2"/>
  <c r="H150" i="2"/>
  <c r="I152" i="2"/>
  <c r="H151" i="2"/>
  <c r="I153" i="2"/>
  <c r="H152" i="2"/>
  <c r="I154" i="2"/>
  <c r="H153" i="2"/>
  <c r="I155" i="2"/>
  <c r="H154" i="2"/>
  <c r="I156" i="2"/>
  <c r="H155" i="2"/>
  <c r="I157" i="2"/>
  <c r="H156" i="2"/>
  <c r="I158" i="2"/>
  <c r="H157" i="2"/>
  <c r="I159" i="2"/>
  <c r="H158" i="2"/>
  <c r="I160" i="2"/>
  <c r="H159" i="2"/>
  <c r="I161" i="2"/>
  <c r="H160" i="2"/>
  <c r="I162" i="2"/>
  <c r="H161" i="2"/>
  <c r="I163" i="2"/>
  <c r="H162" i="2"/>
  <c r="I164" i="2"/>
  <c r="H163" i="2"/>
  <c r="I165" i="2"/>
  <c r="H164" i="2"/>
  <c r="I166" i="2"/>
  <c r="H165" i="2"/>
  <c r="I167" i="2"/>
  <c r="H166" i="2"/>
  <c r="I168" i="2"/>
  <c r="H167" i="2"/>
  <c r="I169" i="2"/>
  <c r="H168" i="2"/>
  <c r="I170" i="2"/>
  <c r="H169" i="2"/>
  <c r="I171" i="2"/>
  <c r="H170" i="2"/>
  <c r="I172" i="2"/>
  <c r="H171" i="2"/>
  <c r="I173" i="2"/>
  <c r="H172" i="2"/>
  <c r="I174" i="2"/>
  <c r="H173" i="2"/>
  <c r="I175" i="2"/>
  <c r="H174" i="2"/>
  <c r="I176" i="2"/>
  <c r="H175" i="2"/>
  <c r="I177" i="2"/>
  <c r="H176" i="2"/>
  <c r="I178" i="2"/>
  <c r="H177" i="2"/>
  <c r="I179" i="2"/>
  <c r="H178" i="2"/>
  <c r="I180" i="2"/>
  <c r="H179" i="2"/>
  <c r="I181" i="2"/>
  <c r="H180" i="2"/>
  <c r="I182" i="2"/>
  <c r="H181" i="2"/>
  <c r="I183" i="2"/>
  <c r="H182" i="2"/>
  <c r="I184" i="2"/>
  <c r="H183" i="2"/>
  <c r="I185" i="2"/>
  <c r="H184" i="2"/>
  <c r="I186" i="2"/>
  <c r="H185" i="2"/>
  <c r="I187" i="2"/>
  <c r="H186" i="2"/>
  <c r="I188" i="2"/>
  <c r="H187" i="2"/>
  <c r="I189" i="2"/>
  <c r="H188" i="2"/>
  <c r="I190" i="2"/>
  <c r="H189" i="2"/>
  <c r="I191" i="2"/>
  <c r="H190" i="2"/>
  <c r="I192" i="2"/>
  <c r="H191" i="2"/>
  <c r="I193" i="2"/>
  <c r="H192" i="2"/>
  <c r="I194" i="2"/>
  <c r="H193" i="2"/>
  <c r="H194" i="2"/>
  <c r="I196" i="2"/>
  <c r="H195" i="2"/>
  <c r="H196" i="2"/>
  <c r="H197" i="2"/>
  <c r="H198" i="2"/>
  <c r="H199" i="2"/>
  <c r="I201" i="2"/>
  <c r="H200" i="2"/>
  <c r="I202" i="2"/>
  <c r="H201" i="2"/>
  <c r="I203" i="2"/>
  <c r="H202" i="2"/>
  <c r="I204" i="2"/>
  <c r="H203" i="2"/>
  <c r="I205" i="2"/>
  <c r="H204" i="2"/>
  <c r="I206" i="2"/>
  <c r="H205" i="2"/>
  <c r="I207" i="2"/>
  <c r="H206" i="2"/>
  <c r="I208" i="2"/>
  <c r="H207" i="2"/>
  <c r="I209" i="2"/>
  <c r="H208" i="2"/>
  <c r="I210" i="2"/>
  <c r="H209" i="2"/>
  <c r="I211" i="2"/>
  <c r="H210" i="2"/>
  <c r="I212" i="2"/>
  <c r="H211" i="2"/>
  <c r="I213" i="2"/>
  <c r="H212" i="2"/>
  <c r="I214" i="2"/>
  <c r="H213" i="2"/>
  <c r="I215" i="2"/>
  <c r="H214" i="2"/>
  <c r="I216" i="2"/>
  <c r="H215" i="2"/>
  <c r="I217" i="2"/>
  <c r="H216" i="2"/>
  <c r="I218" i="2"/>
  <c r="H217" i="2"/>
  <c r="I219" i="2"/>
  <c r="H218" i="2"/>
  <c r="I220" i="2"/>
  <c r="H219" i="2"/>
  <c r="I221" i="2"/>
  <c r="H220" i="2"/>
  <c r="H221" i="2"/>
  <c r="H222" i="2"/>
  <c r="H223" i="2"/>
  <c r="I225" i="2"/>
  <c r="H224" i="2"/>
  <c r="I226" i="2"/>
  <c r="H225" i="2"/>
  <c r="I227" i="2"/>
  <c r="H226" i="2"/>
  <c r="I228" i="2"/>
  <c r="H227" i="2"/>
  <c r="I229" i="2"/>
  <c r="H228" i="2"/>
  <c r="I230" i="2"/>
  <c r="H229" i="2"/>
  <c r="I231" i="2"/>
  <c r="H230" i="2"/>
  <c r="I232" i="2"/>
  <c r="H231" i="2"/>
  <c r="I233" i="2"/>
  <c r="H232" i="2"/>
  <c r="I234" i="2"/>
  <c r="H233" i="2"/>
  <c r="I235" i="2"/>
  <c r="H234" i="2"/>
  <c r="I236" i="2"/>
  <c r="H235" i="2"/>
  <c r="I237" i="2"/>
  <c r="H236" i="2"/>
  <c r="I238" i="2"/>
  <c r="H237" i="2"/>
  <c r="I239" i="2"/>
  <c r="H238" i="2"/>
  <c r="I240" i="2"/>
  <c r="H239" i="2"/>
  <c r="I241" i="2"/>
  <c r="H240" i="2"/>
  <c r="I242" i="2"/>
  <c r="H241" i="2"/>
  <c r="H242" i="2"/>
  <c r="H243" i="2"/>
  <c r="H244" i="2"/>
  <c r="H245" i="2"/>
  <c r="H246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C243" i="2"/>
  <c r="C244" i="2"/>
  <c r="C245" i="2"/>
  <c r="C246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158" i="2"/>
  <c r="Z159" i="2"/>
  <c r="Z160" i="2"/>
  <c r="Z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243" i="2"/>
  <c r="Z244" i="2"/>
  <c r="Z245" i="2"/>
  <c r="Z246" i="2"/>
  <c r="Z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2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Y200" i="2"/>
  <c r="Y201" i="2"/>
  <c r="Y202" i="2"/>
  <c r="Y203" i="2"/>
  <c r="Y204" i="2"/>
  <c r="Y205" i="2"/>
  <c r="Y206" i="2"/>
  <c r="Y207" i="2"/>
  <c r="Y208" i="2"/>
  <c r="Y209" i="2"/>
  <c r="Y210" i="2"/>
  <c r="Y211" i="2"/>
  <c r="Y212" i="2"/>
  <c r="Y213" i="2"/>
  <c r="Y214" i="2"/>
  <c r="Y215" i="2"/>
  <c r="Y216" i="2"/>
  <c r="Y217" i="2"/>
  <c r="Y218" i="2"/>
  <c r="Y219" i="2"/>
  <c r="Y220" i="2"/>
  <c r="Y221" i="2"/>
  <c r="Y222" i="2"/>
  <c r="Y223" i="2"/>
  <c r="Y224" i="2"/>
  <c r="Y225" i="2"/>
  <c r="Y226" i="2"/>
  <c r="Y227" i="2"/>
  <c r="Y228" i="2"/>
  <c r="Y229" i="2"/>
  <c r="Y230" i="2"/>
  <c r="Y231" i="2"/>
  <c r="Y232" i="2"/>
  <c r="Y233" i="2"/>
  <c r="Y234" i="2"/>
  <c r="Y235" i="2"/>
  <c r="Y236" i="2"/>
  <c r="Y237" i="2"/>
  <c r="Y238" i="2"/>
  <c r="Y239" i="2"/>
  <c r="Y240" i="2"/>
  <c r="Y241" i="2"/>
  <c r="Y242" i="2"/>
  <c r="Y243" i="2"/>
  <c r="Y244" i="2"/>
  <c r="Y245" i="2"/>
  <c r="Y246" i="2"/>
  <c r="Y3" i="2"/>
  <c r="Y2" i="2"/>
  <c r="P2" i="2"/>
  <c r="L2" i="2"/>
  <c r="D39" i="2"/>
  <c r="D40" i="2"/>
  <c r="D41" i="2"/>
  <c r="D42" i="2"/>
  <c r="D43" i="2"/>
  <c r="D44" i="2"/>
  <c r="D45" i="2"/>
  <c r="D46" i="2"/>
  <c r="D47" i="2"/>
  <c r="D48" i="2"/>
  <c r="C24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3" i="2"/>
</calcChain>
</file>

<file path=xl/sharedStrings.xml><?xml version="1.0" encoding="utf-8"?>
<sst xmlns="http://schemas.openxmlformats.org/spreadsheetml/2006/main" count="294" uniqueCount="52">
  <si>
    <t>Time</t>
  </si>
  <si>
    <t xml:space="preserve">Velocity </t>
  </si>
  <si>
    <t xml:space="preserve">Aero </t>
  </si>
  <si>
    <t xml:space="preserve">Gradient </t>
  </si>
  <si>
    <t>Accelaration</t>
  </si>
  <si>
    <t xml:space="preserve">Rolling Resistance </t>
  </si>
  <si>
    <t xml:space="preserve">Total Resistance </t>
  </si>
  <si>
    <t xml:space="preserve">Power </t>
  </si>
  <si>
    <t xml:space="preserve">Sector </t>
  </si>
  <si>
    <t xml:space="preserve">Accelarating </t>
  </si>
  <si>
    <t xml:space="preserve">Constant Speed </t>
  </si>
  <si>
    <t>Decelerate</t>
  </si>
  <si>
    <t>20m</t>
  </si>
  <si>
    <t>Actual Distance</t>
  </si>
  <si>
    <t>Solidworks Distance</t>
  </si>
  <si>
    <t>Red Yellow Green</t>
  </si>
  <si>
    <t xml:space="preserve">Material </t>
  </si>
  <si>
    <t xml:space="preserve">Hard Gravel </t>
  </si>
  <si>
    <t xml:space="preserve">Coefficient of Friction </t>
  </si>
  <si>
    <t>s</t>
  </si>
  <si>
    <t xml:space="preserve">Wet Earth Road </t>
  </si>
  <si>
    <t xml:space="preserve">Dry Earth Road </t>
  </si>
  <si>
    <t xml:space="preserve">Graphical Representations </t>
  </si>
  <si>
    <t>Power Requirement (Kw)</t>
  </si>
  <si>
    <t>Time (s)</t>
  </si>
  <si>
    <t>Accelaration (M/s^2)</t>
  </si>
  <si>
    <t>Initial Velocity (m/s)</t>
  </si>
  <si>
    <t>Final Velocity (m/s)</t>
  </si>
  <si>
    <t>Distance (m)</t>
  </si>
  <si>
    <t>Cummalitive Distance (m)</t>
  </si>
  <si>
    <t>Elevation From Start (m)</t>
  </si>
  <si>
    <t>Height Change (m)</t>
  </si>
  <si>
    <t>Gradient (Degrees)</t>
  </si>
  <si>
    <t>Force Acting Downhill (N)</t>
  </si>
  <si>
    <t>Rolling Resistance Coefficient (N)</t>
  </si>
  <si>
    <t>Rolling Resistance (N)</t>
  </si>
  <si>
    <t>Frontal Area (m^2)</t>
  </si>
  <si>
    <t>Aerodynamic Resistance (N)</t>
  </si>
  <si>
    <t>Tractive Effort (N)</t>
  </si>
  <si>
    <t>Total Resistance (N)</t>
  </si>
  <si>
    <t>Power Requirement (w)</t>
  </si>
  <si>
    <t>Average Power (kw)</t>
  </si>
  <si>
    <t>Maximum Power (kw)</t>
  </si>
  <si>
    <t>Energy Needed (J)</t>
  </si>
  <si>
    <t>Work Done (J)</t>
  </si>
  <si>
    <t>Power Requirement (without negitive values) (Kw)</t>
  </si>
  <si>
    <t>Storage Used or Gained (MJ)</t>
  </si>
  <si>
    <t>Energy - Used or Stored (MJ)</t>
  </si>
  <si>
    <t>Energy IN (MJ)</t>
  </si>
  <si>
    <t xml:space="preserve">Maximum Capacity Needed (KJ) </t>
  </si>
  <si>
    <t>Energy OUT (KJ)</t>
  </si>
  <si>
    <t xml:space="preserve">Energy Cumalative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</si>
</sst>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FF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0" borderId="0" xfId="0" applyFill="1"/>
    <xf numFmtId="0" fontId="0" fillId="5" borderId="0" xfId="0" applyFont="1" applyFill="1"/>
    <xf numFmtId="0" fontId="0" fillId="3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0" fillId="0" borderId="0" xfId="0" applyFont="1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 applyFill="1" applyBorder="1"/>
    <xf numFmtId="164" fontId="0" fillId="0" borderId="0" xfId="0" applyNumberFormat="1"/>
    <xf numFmtId="2" fontId="0" fillId="0" borderId="0" xfId="0" applyNumberFormat="1"/>
    <xf numFmtId="2" fontId="0" fillId="0" borderId="0" xfId="0" applyNumberFormat="1" applyFill="1"/>
    <xf numFmtId="1" fontId="0" fillId="0" borderId="0" xfId="0" applyNumberFormat="1"/>
    <xf numFmtId="2" fontId="0" fillId="3" borderId="0" xfId="0" applyNumberFormat="1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_rels/chart8.xml.rels><?xml version="1.0" encoding="UTF-8" standalone="yes"?>
<Relationships xmlns="http://schemas.openxmlformats.org/package/2006/relationships"><Relationship Id="rId1" Type="http://schemas.microsoft.com/office/2011/relationships/chartStyle" Target="style8.xml"/><Relationship Id="rId2" Type="http://schemas.microsoft.com/office/2011/relationships/chartColorStyle" Target="colors8.xml"/></Relationships>
</file>

<file path=xl/charts/_rels/chart9.xml.rels><?xml version="1.0" encoding="UTF-8" standalone="yes"?>
<Relationships xmlns="http://schemas.openxmlformats.org/package/2006/relationships"><Relationship Id="rId1" Type="http://schemas.microsoft.com/office/2011/relationships/chartStyle" Target="style9.xml"/><Relationship Id="rId2" Type="http://schemas.microsoft.com/office/2011/relationships/chartColorStyle" Target="colors9.xml"/></Relationships>
</file>

<file path=xl/charts/_rels/chart10.xml.rels><?xml version="1.0" encoding="UTF-8" standalone="yes"?>
<Relationships xmlns="http://schemas.openxmlformats.org/package/2006/relationships"><Relationship Id="rId1" Type="http://schemas.microsoft.com/office/2011/relationships/chartStyle" Target="style10.xml"/><Relationship Id="rId2" Type="http://schemas.microsoft.com/office/2011/relationships/chartColorStyle" Target="colors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Sheet2!$H$1</c:f>
              <c:strCache>
                <c:ptCount val="1"/>
                <c:pt idx="0">
                  <c:v>Elevation From Start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Sheet2!$H$2:$H$399</c:f>
              <c:numCache>
                <c:formatCode>0.000</c:formatCode>
                <c:ptCount val="398"/>
                <c:pt idx="0">
                  <c:v>0.0519779227044398</c:v>
                </c:pt>
                <c:pt idx="1">
                  <c:v>0.207911690817759</c:v>
                </c:pt>
                <c:pt idx="2">
                  <c:v>0.467801304339958</c:v>
                </c:pt>
                <c:pt idx="3">
                  <c:v>0.831646763271037</c:v>
                </c:pt>
                <c:pt idx="4">
                  <c:v>1.273459106258776</c:v>
                </c:pt>
                <c:pt idx="5">
                  <c:v>1.767249371950954</c:v>
                </c:pt>
                <c:pt idx="6">
                  <c:v>2.313017560347572</c:v>
                </c:pt>
                <c:pt idx="7">
                  <c:v>2.910763671448631</c:v>
                </c:pt>
                <c:pt idx="8">
                  <c:v>3.560487705254129</c:v>
                </c:pt>
                <c:pt idx="9">
                  <c:v>4.262189661764067</c:v>
                </c:pt>
                <c:pt idx="10">
                  <c:v>5.002875060302334</c:v>
                </c:pt>
                <c:pt idx="11">
                  <c:v>5.76954942019282</c:v>
                </c:pt>
                <c:pt idx="12">
                  <c:v>6.308845186413074</c:v>
                </c:pt>
                <c:pt idx="13">
                  <c:v>6.900330865493353</c:v>
                </c:pt>
                <c:pt idx="14">
                  <c:v>7.526609819813646</c:v>
                </c:pt>
                <c:pt idx="15">
                  <c:v>8.187682049373957</c:v>
                </c:pt>
                <c:pt idx="16">
                  <c:v>9.012510893291877</c:v>
                </c:pt>
                <c:pt idx="17">
                  <c:v>9.75051564837633</c:v>
                </c:pt>
                <c:pt idx="18">
                  <c:v>10.44510835904405</c:v>
                </c:pt>
                <c:pt idx="19">
                  <c:v>11.13970106971177</c:v>
                </c:pt>
                <c:pt idx="20">
                  <c:v>11.8342937803795</c:v>
                </c:pt>
                <c:pt idx="21">
                  <c:v>12.52888649104722</c:v>
                </c:pt>
                <c:pt idx="22">
                  <c:v>12.92086822830092</c:v>
                </c:pt>
                <c:pt idx="23">
                  <c:v>13.26058573392079</c:v>
                </c:pt>
                <c:pt idx="24">
                  <c:v>13.54803900790684</c:v>
                </c:pt>
                <c:pt idx="25">
                  <c:v>13.80936016607597</c:v>
                </c:pt>
                <c:pt idx="26">
                  <c:v>14.07068132424511</c:v>
                </c:pt>
                <c:pt idx="27">
                  <c:v>14.33200248241424</c:v>
                </c:pt>
                <c:pt idx="28">
                  <c:v>14.59332364058337</c:v>
                </c:pt>
                <c:pt idx="29">
                  <c:v>14.81666023137425</c:v>
                </c:pt>
                <c:pt idx="30">
                  <c:v>15.05089129000858</c:v>
                </c:pt>
                <c:pt idx="31">
                  <c:v>15.24708137241393</c:v>
                </c:pt>
                <c:pt idx="32">
                  <c:v>15.40081824387758</c:v>
                </c:pt>
                <c:pt idx="33">
                  <c:v>15.56109710987159</c:v>
                </c:pt>
                <c:pt idx="34">
                  <c:v>15.72791797039598</c:v>
                </c:pt>
                <c:pt idx="35">
                  <c:v>15.90128082545073</c:v>
                </c:pt>
                <c:pt idx="36">
                  <c:v>15.90128082545073</c:v>
                </c:pt>
                <c:pt idx="37">
                  <c:v>15.90128082545073</c:v>
                </c:pt>
                <c:pt idx="38">
                  <c:v>15.79658233534323</c:v>
                </c:pt>
                <c:pt idx="39">
                  <c:v>15.6395744666144</c:v>
                </c:pt>
                <c:pt idx="40">
                  <c:v>15.48256659788557</c:v>
                </c:pt>
                <c:pt idx="41">
                  <c:v>15.32555872915673</c:v>
                </c:pt>
                <c:pt idx="42">
                  <c:v>15.1685508604279</c:v>
                </c:pt>
                <c:pt idx="43">
                  <c:v>15.01154299169907</c:v>
                </c:pt>
                <c:pt idx="44">
                  <c:v>14.90684450159157</c:v>
                </c:pt>
                <c:pt idx="45">
                  <c:v>14.80214601148407</c:v>
                </c:pt>
                <c:pt idx="46">
                  <c:v>14.80214601148407</c:v>
                </c:pt>
                <c:pt idx="47">
                  <c:v>14.80214601148407</c:v>
                </c:pt>
                <c:pt idx="48">
                  <c:v>14.80214601148407</c:v>
                </c:pt>
                <c:pt idx="49">
                  <c:v>14.80214601148407</c:v>
                </c:pt>
                <c:pt idx="50">
                  <c:v>15.02003536835321</c:v>
                </c:pt>
                <c:pt idx="51">
                  <c:v>15.23792472522236</c:v>
                </c:pt>
                <c:pt idx="52">
                  <c:v>15.54259808373523</c:v>
                </c:pt>
                <c:pt idx="53">
                  <c:v>15.8472714422481</c:v>
                </c:pt>
                <c:pt idx="54">
                  <c:v>16.15194480076097</c:v>
                </c:pt>
                <c:pt idx="55">
                  <c:v>16.45661815927383</c:v>
                </c:pt>
                <c:pt idx="56">
                  <c:v>16.7612915177867</c:v>
                </c:pt>
                <c:pt idx="57">
                  <c:v>16.97918087465585</c:v>
                </c:pt>
                <c:pt idx="58">
                  <c:v>17.197070231525</c:v>
                </c:pt>
                <c:pt idx="59">
                  <c:v>17.40951235447241</c:v>
                </c:pt>
                <c:pt idx="60">
                  <c:v>17.5708242000057</c:v>
                </c:pt>
                <c:pt idx="61">
                  <c:v>17.71905670671197</c:v>
                </c:pt>
                <c:pt idx="62">
                  <c:v>17.85856965420022</c:v>
                </c:pt>
                <c:pt idx="63">
                  <c:v>17.9632415666861</c:v>
                </c:pt>
                <c:pt idx="64">
                  <c:v>18.03304056009111</c:v>
                </c:pt>
                <c:pt idx="65">
                  <c:v>18.06794537296567</c:v>
                </c:pt>
                <c:pt idx="66">
                  <c:v>18.10285018584024</c:v>
                </c:pt>
                <c:pt idx="67">
                  <c:v>18.10285018584024</c:v>
                </c:pt>
                <c:pt idx="68">
                  <c:v>18.10285018584024</c:v>
                </c:pt>
                <c:pt idx="69">
                  <c:v>17.85911149902995</c:v>
                </c:pt>
                <c:pt idx="70">
                  <c:v>17.58490547636837</c:v>
                </c:pt>
                <c:pt idx="71">
                  <c:v>17.24976478200421</c:v>
                </c:pt>
                <c:pt idx="72">
                  <c:v>16.85368941593748</c:v>
                </c:pt>
                <c:pt idx="73">
                  <c:v>16.39667937816818</c:v>
                </c:pt>
                <c:pt idx="74">
                  <c:v>15.8787346686963</c:v>
                </c:pt>
                <c:pt idx="75">
                  <c:v>15.3150889554475</c:v>
                </c:pt>
                <c:pt idx="76">
                  <c:v>14.73620957427304</c:v>
                </c:pt>
                <c:pt idx="77">
                  <c:v>14.15733019309859</c:v>
                </c:pt>
                <c:pt idx="78">
                  <c:v>13.57845081192414</c:v>
                </c:pt>
                <c:pt idx="79">
                  <c:v>12.99957143074969</c:v>
                </c:pt>
                <c:pt idx="80">
                  <c:v>12.42069204957524</c:v>
                </c:pt>
                <c:pt idx="81">
                  <c:v>12.00670227152386</c:v>
                </c:pt>
                <c:pt idx="82">
                  <c:v>11.59271249347248</c:v>
                </c:pt>
                <c:pt idx="83">
                  <c:v>11.17872271542111</c:v>
                </c:pt>
                <c:pt idx="84">
                  <c:v>10.76473293736973</c:v>
                </c:pt>
                <c:pt idx="85">
                  <c:v>10.35074315931835</c:v>
                </c:pt>
                <c:pt idx="86">
                  <c:v>10.35074315931835</c:v>
                </c:pt>
                <c:pt idx="87">
                  <c:v>10.35074315931835</c:v>
                </c:pt>
                <c:pt idx="88">
                  <c:v>10.35074315931835</c:v>
                </c:pt>
                <c:pt idx="89">
                  <c:v>10.35074315931835</c:v>
                </c:pt>
                <c:pt idx="90">
                  <c:v>10.35074315931835</c:v>
                </c:pt>
                <c:pt idx="91">
                  <c:v>10.35074315931835</c:v>
                </c:pt>
                <c:pt idx="92">
                  <c:v>10.35074315931835</c:v>
                </c:pt>
                <c:pt idx="93">
                  <c:v>10.10214736716437</c:v>
                </c:pt>
                <c:pt idx="94">
                  <c:v>9.853551575010387</c:v>
                </c:pt>
                <c:pt idx="95">
                  <c:v>9.604955782856404</c:v>
                </c:pt>
                <c:pt idx="96">
                  <c:v>9.35635999070242</c:v>
                </c:pt>
                <c:pt idx="97">
                  <c:v>9.107764198548437</c:v>
                </c:pt>
                <c:pt idx="98">
                  <c:v>8.859168406394454</c:v>
                </c:pt>
                <c:pt idx="99">
                  <c:v>8.610572614240471</c:v>
                </c:pt>
                <c:pt idx="100">
                  <c:v>8.361976822086488</c:v>
                </c:pt>
                <c:pt idx="101">
                  <c:v>8.113381029932505</c:v>
                </c:pt>
                <c:pt idx="102">
                  <c:v>8.113381029932505</c:v>
                </c:pt>
                <c:pt idx="103">
                  <c:v>8.113381029932505</c:v>
                </c:pt>
                <c:pt idx="104">
                  <c:v>8.113381029932505</c:v>
                </c:pt>
                <c:pt idx="105">
                  <c:v>8.113381029932505</c:v>
                </c:pt>
                <c:pt idx="106">
                  <c:v>8.113381029932505</c:v>
                </c:pt>
                <c:pt idx="107">
                  <c:v>8.113381029932505</c:v>
                </c:pt>
                <c:pt idx="108">
                  <c:v>8.113381029932505</c:v>
                </c:pt>
                <c:pt idx="109">
                  <c:v>8.113381029932505</c:v>
                </c:pt>
                <c:pt idx="110">
                  <c:v>8.113381029932505</c:v>
                </c:pt>
                <c:pt idx="111">
                  <c:v>8.008682539825</c:v>
                </c:pt>
                <c:pt idx="112">
                  <c:v>7.9039840497175</c:v>
                </c:pt>
                <c:pt idx="113">
                  <c:v>7.799285559609997</c:v>
                </c:pt>
                <c:pt idx="114">
                  <c:v>7.694587069502494</c:v>
                </c:pt>
                <c:pt idx="115">
                  <c:v>7.589888579394991</c:v>
                </c:pt>
                <c:pt idx="116">
                  <c:v>7.485190089287488</c:v>
                </c:pt>
                <c:pt idx="117">
                  <c:v>7.380491599179985</c:v>
                </c:pt>
                <c:pt idx="118">
                  <c:v>7.275793109072481</c:v>
                </c:pt>
                <c:pt idx="119">
                  <c:v>7.171094618964979</c:v>
                </c:pt>
                <c:pt idx="120">
                  <c:v>7.066396128857476</c:v>
                </c:pt>
                <c:pt idx="121">
                  <c:v>6.961697638749973</c:v>
                </c:pt>
                <c:pt idx="122">
                  <c:v>6.85699914864247</c:v>
                </c:pt>
                <c:pt idx="123">
                  <c:v>6.752300658534967</c:v>
                </c:pt>
                <c:pt idx="124">
                  <c:v>6.698852663820786</c:v>
                </c:pt>
                <c:pt idx="125">
                  <c:v>6.643223118301944</c:v>
                </c:pt>
                <c:pt idx="126">
                  <c:v>6.585412021978444</c:v>
                </c:pt>
                <c:pt idx="127">
                  <c:v>6.525419374850282</c:v>
                </c:pt>
                <c:pt idx="128">
                  <c:v>6.463245176917459</c:v>
                </c:pt>
                <c:pt idx="129">
                  <c:v>6.398889428179976</c:v>
                </c:pt>
                <c:pt idx="130">
                  <c:v>6.332352128637833</c:v>
                </c:pt>
                <c:pt idx="131">
                  <c:v>6.263633278291029</c:v>
                </c:pt>
                <c:pt idx="132">
                  <c:v>6.192732877139565</c:v>
                </c:pt>
                <c:pt idx="133">
                  <c:v>6.11965092518344</c:v>
                </c:pt>
                <c:pt idx="134">
                  <c:v>6.045478197824984</c:v>
                </c:pt>
                <c:pt idx="135">
                  <c:v>5.97130547046653</c:v>
                </c:pt>
                <c:pt idx="136">
                  <c:v>5.897132743108075</c:v>
                </c:pt>
                <c:pt idx="137">
                  <c:v>5.822960015749619</c:v>
                </c:pt>
                <c:pt idx="138">
                  <c:v>5.748787288391164</c:v>
                </c:pt>
                <c:pt idx="139">
                  <c:v>5.674614561032709</c:v>
                </c:pt>
                <c:pt idx="140">
                  <c:v>5.600441833674254</c:v>
                </c:pt>
                <c:pt idx="141">
                  <c:v>5.526269106315799</c:v>
                </c:pt>
                <c:pt idx="142">
                  <c:v>5.452096378957344</c:v>
                </c:pt>
                <c:pt idx="143">
                  <c:v>5.377923651598889</c:v>
                </c:pt>
                <c:pt idx="144">
                  <c:v>5.303750924240433</c:v>
                </c:pt>
                <c:pt idx="145">
                  <c:v>5.229578196881978</c:v>
                </c:pt>
                <c:pt idx="146">
                  <c:v>5.155405469523523</c:v>
                </c:pt>
                <c:pt idx="147">
                  <c:v>5.081232742165068</c:v>
                </c:pt>
                <c:pt idx="148">
                  <c:v>5.007060014806613</c:v>
                </c:pt>
                <c:pt idx="149">
                  <c:v>4.932887287448158</c:v>
                </c:pt>
                <c:pt idx="150">
                  <c:v>4.858714560089703</c:v>
                </c:pt>
                <c:pt idx="151">
                  <c:v>4.784541832731247</c:v>
                </c:pt>
                <c:pt idx="152">
                  <c:v>4.710369105372792</c:v>
                </c:pt>
                <c:pt idx="153">
                  <c:v>4.636196378014337</c:v>
                </c:pt>
                <c:pt idx="154">
                  <c:v>4.562023650655882</c:v>
                </c:pt>
                <c:pt idx="155">
                  <c:v>4.487850923297427</c:v>
                </c:pt>
                <c:pt idx="156">
                  <c:v>4.412587420536641</c:v>
                </c:pt>
                <c:pt idx="157">
                  <c:v>4.335142366971196</c:v>
                </c:pt>
                <c:pt idx="158">
                  <c:v>4.254424987198759</c:v>
                </c:pt>
                <c:pt idx="159">
                  <c:v>4.171526056621663</c:v>
                </c:pt>
                <c:pt idx="160">
                  <c:v>4.088627126044566</c:v>
                </c:pt>
                <c:pt idx="161">
                  <c:v>4.00572819546747</c:v>
                </c:pt>
                <c:pt idx="162">
                  <c:v>3.922829264890373</c:v>
                </c:pt>
                <c:pt idx="163">
                  <c:v>3.839930334313276</c:v>
                </c:pt>
                <c:pt idx="164">
                  <c:v>3.75703140373618</c:v>
                </c:pt>
                <c:pt idx="165">
                  <c:v>3.674132473159083</c:v>
                </c:pt>
                <c:pt idx="166">
                  <c:v>3.591233542581986</c:v>
                </c:pt>
                <c:pt idx="167">
                  <c:v>3.50833461200489</c:v>
                </c:pt>
                <c:pt idx="168">
                  <c:v>3.425435681427792</c:v>
                </c:pt>
                <c:pt idx="169">
                  <c:v>3.342536750850695</c:v>
                </c:pt>
                <c:pt idx="170">
                  <c:v>3.259637820273598</c:v>
                </c:pt>
                <c:pt idx="171">
                  <c:v>3.176738889696502</c:v>
                </c:pt>
                <c:pt idx="172">
                  <c:v>3.093839959119405</c:v>
                </c:pt>
                <c:pt idx="173">
                  <c:v>3.010941028542308</c:v>
                </c:pt>
                <c:pt idx="174">
                  <c:v>2.928042097965211</c:v>
                </c:pt>
                <c:pt idx="175">
                  <c:v>2.845143167388114</c:v>
                </c:pt>
                <c:pt idx="176">
                  <c:v>2.845143167388114</c:v>
                </c:pt>
                <c:pt idx="177">
                  <c:v>2.845143167388114</c:v>
                </c:pt>
                <c:pt idx="178">
                  <c:v>2.845143167388114</c:v>
                </c:pt>
                <c:pt idx="179">
                  <c:v>2.845143167388114</c:v>
                </c:pt>
                <c:pt idx="180">
                  <c:v>2.845143167388114</c:v>
                </c:pt>
                <c:pt idx="181">
                  <c:v>2.845143167388114</c:v>
                </c:pt>
                <c:pt idx="182">
                  <c:v>2.845143167388114</c:v>
                </c:pt>
                <c:pt idx="183">
                  <c:v>2.845143167388114</c:v>
                </c:pt>
                <c:pt idx="184">
                  <c:v>2.845143167388114</c:v>
                </c:pt>
                <c:pt idx="185">
                  <c:v>2.845143167388114</c:v>
                </c:pt>
                <c:pt idx="186">
                  <c:v>2.845143167388114</c:v>
                </c:pt>
                <c:pt idx="187">
                  <c:v>2.845143167388114</c:v>
                </c:pt>
                <c:pt idx="188">
                  <c:v>2.845143167388114</c:v>
                </c:pt>
                <c:pt idx="189">
                  <c:v>2.845143167388114</c:v>
                </c:pt>
                <c:pt idx="190">
                  <c:v>2.845143167388114</c:v>
                </c:pt>
                <c:pt idx="191">
                  <c:v>2.845143167388114</c:v>
                </c:pt>
                <c:pt idx="192">
                  <c:v>2.845143167388114</c:v>
                </c:pt>
                <c:pt idx="193">
                  <c:v>2.845143167388114</c:v>
                </c:pt>
                <c:pt idx="194">
                  <c:v>3.845143167388114</c:v>
                </c:pt>
                <c:pt idx="195">
                  <c:v>4.845143167388114</c:v>
                </c:pt>
                <c:pt idx="196">
                  <c:v>4.845143167388114</c:v>
                </c:pt>
                <c:pt idx="197">
                  <c:v>4.845143167388114</c:v>
                </c:pt>
                <c:pt idx="198">
                  <c:v>4.845143167388114</c:v>
                </c:pt>
                <c:pt idx="199">
                  <c:v>4.845143167388114</c:v>
                </c:pt>
                <c:pt idx="200">
                  <c:v>4.845143167388114</c:v>
                </c:pt>
                <c:pt idx="201">
                  <c:v>4.845143167388114</c:v>
                </c:pt>
                <c:pt idx="202">
                  <c:v>4.845143167388114</c:v>
                </c:pt>
                <c:pt idx="203">
                  <c:v>4.845143167388114</c:v>
                </c:pt>
                <c:pt idx="204">
                  <c:v>4.845143167388114</c:v>
                </c:pt>
                <c:pt idx="205">
                  <c:v>4.845143167388114</c:v>
                </c:pt>
                <c:pt idx="206">
                  <c:v>4.845143167388114</c:v>
                </c:pt>
                <c:pt idx="207">
                  <c:v>4.845143167388114</c:v>
                </c:pt>
                <c:pt idx="208">
                  <c:v>4.845143167388114</c:v>
                </c:pt>
                <c:pt idx="209">
                  <c:v>4.845143167388114</c:v>
                </c:pt>
                <c:pt idx="210">
                  <c:v>4.845143167388114</c:v>
                </c:pt>
                <c:pt idx="211">
                  <c:v>4.845143167388114</c:v>
                </c:pt>
                <c:pt idx="212">
                  <c:v>4.845143167388114</c:v>
                </c:pt>
                <c:pt idx="213">
                  <c:v>4.845143167388114</c:v>
                </c:pt>
                <c:pt idx="214">
                  <c:v>4.845143167388114</c:v>
                </c:pt>
                <c:pt idx="215">
                  <c:v>4.845143167388114</c:v>
                </c:pt>
                <c:pt idx="216">
                  <c:v>4.845143167388114</c:v>
                </c:pt>
                <c:pt idx="217">
                  <c:v>4.845143167388114</c:v>
                </c:pt>
                <c:pt idx="218">
                  <c:v>4.845143167388114</c:v>
                </c:pt>
                <c:pt idx="219">
                  <c:v>3.845143167388114</c:v>
                </c:pt>
                <c:pt idx="220">
                  <c:v>3.845143167388114</c:v>
                </c:pt>
                <c:pt idx="221">
                  <c:v>3.845143167388114</c:v>
                </c:pt>
                <c:pt idx="222">
                  <c:v>3.845143167388114</c:v>
                </c:pt>
                <c:pt idx="223">
                  <c:v>3.845143167388114</c:v>
                </c:pt>
                <c:pt idx="224">
                  <c:v>3.845143167388114</c:v>
                </c:pt>
                <c:pt idx="225">
                  <c:v>3.845143167388114</c:v>
                </c:pt>
                <c:pt idx="226">
                  <c:v>3.845143167388114</c:v>
                </c:pt>
                <c:pt idx="227">
                  <c:v>3.845143167388114</c:v>
                </c:pt>
                <c:pt idx="228">
                  <c:v>3.845143167388114</c:v>
                </c:pt>
                <c:pt idx="229">
                  <c:v>3.845143167388114</c:v>
                </c:pt>
                <c:pt idx="230">
                  <c:v>3.845143167388114</c:v>
                </c:pt>
                <c:pt idx="231">
                  <c:v>3.845143167388114</c:v>
                </c:pt>
                <c:pt idx="232">
                  <c:v>3.845143167388114</c:v>
                </c:pt>
                <c:pt idx="233">
                  <c:v>3.845143167388114</c:v>
                </c:pt>
                <c:pt idx="234">
                  <c:v>3.845143167388114</c:v>
                </c:pt>
                <c:pt idx="235">
                  <c:v>3.845143167388114</c:v>
                </c:pt>
                <c:pt idx="236">
                  <c:v>3.845143167388114</c:v>
                </c:pt>
                <c:pt idx="237">
                  <c:v>3.845143167388114</c:v>
                </c:pt>
                <c:pt idx="238">
                  <c:v>3.845143167388114</c:v>
                </c:pt>
                <c:pt idx="239">
                  <c:v>3.845143167388114</c:v>
                </c:pt>
                <c:pt idx="240">
                  <c:v>3.845143167388114</c:v>
                </c:pt>
                <c:pt idx="241">
                  <c:v>3.845143167388114</c:v>
                </c:pt>
                <c:pt idx="242">
                  <c:v>3.845143167388114</c:v>
                </c:pt>
                <c:pt idx="243">
                  <c:v>3.845143167388114</c:v>
                </c:pt>
                <c:pt idx="244">
                  <c:v>3.845143167388114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24F2-48AF-9285-FBA32EB77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673072"/>
        <c:axId val="1506661568"/>
      </c:scatterChart>
      <c:valAx>
        <c:axId val="150667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661568"/>
        <c:crosses val="autoZero"/>
        <c:crossBetween val="midCat"/>
      </c:valAx>
      <c:valAx>
        <c:axId val="150666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673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Sheet2!$E$1</c:f>
              <c:strCache>
                <c:ptCount val="1"/>
                <c:pt idx="0">
                  <c:v>Final Velocity (m/s)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Sheet2!$E$2:$E$399</c:f>
              <c:numCache>
                <c:formatCode>General</c:formatCode>
                <c:ptCount val="39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4.5</c:v>
                </c:pt>
                <c:pt idx="6">
                  <c:v>5.0</c:v>
                </c:pt>
                <c:pt idx="7">
                  <c:v>5.5</c:v>
                </c:pt>
                <c:pt idx="8">
                  <c:v>6.0</c:v>
                </c:pt>
                <c:pt idx="9">
                  <c:v>6.5</c:v>
                </c:pt>
                <c:pt idx="10">
                  <c:v>7.0</c:v>
                </c:pt>
                <c:pt idx="11">
                  <c:v>7.25</c:v>
                </c:pt>
                <c:pt idx="12">
                  <c:v>7.5</c:v>
                </c:pt>
                <c:pt idx="13">
                  <c:v>8.0</c:v>
                </c:pt>
                <c:pt idx="14">
                  <c:v>9.0</c:v>
                </c:pt>
                <c:pt idx="15">
                  <c:v>9.0</c:v>
                </c:pt>
                <c:pt idx="16">
                  <c:v>10.0</c:v>
                </c:pt>
                <c:pt idx="17">
                  <c:v>9.0</c:v>
                </c:pt>
                <c:pt idx="18">
                  <c:v>8.0</c:v>
                </c:pt>
                <c:pt idx="19">
                  <c:v>8.0</c:v>
                </c:pt>
                <c:pt idx="20">
                  <c:v>8.0</c:v>
                </c:pt>
                <c:pt idx="21">
                  <c:v>8.0</c:v>
                </c:pt>
                <c:pt idx="22">
                  <c:v>8.0</c:v>
                </c:pt>
                <c:pt idx="23">
                  <c:v>7.0</c:v>
                </c:pt>
                <c:pt idx="24">
                  <c:v>6.0</c:v>
                </c:pt>
                <c:pt idx="25">
                  <c:v>5.0</c:v>
                </c:pt>
                <c:pt idx="26">
                  <c:v>5.0</c:v>
                </c:pt>
                <c:pt idx="27">
                  <c:v>5.0</c:v>
                </c:pt>
                <c:pt idx="28">
                  <c:v>5.0</c:v>
                </c:pt>
                <c:pt idx="29">
                  <c:v>5.0</c:v>
                </c:pt>
                <c:pt idx="30">
                  <c:v>5.25</c:v>
                </c:pt>
                <c:pt idx="31">
                  <c:v>5.5</c:v>
                </c:pt>
                <c:pt idx="32">
                  <c:v>5.75</c:v>
                </c:pt>
                <c:pt idx="33">
                  <c:v>6.0</c:v>
                </c:pt>
                <c:pt idx="34">
                  <c:v>6.25</c:v>
                </c:pt>
                <c:pt idx="35">
                  <c:v>6.5</c:v>
                </c:pt>
                <c:pt idx="36">
                  <c:v>6.75</c:v>
                </c:pt>
                <c:pt idx="37">
                  <c:v>7.0</c:v>
                </c:pt>
                <c:pt idx="38">
                  <c:v>7.25</c:v>
                </c:pt>
                <c:pt idx="39">
                  <c:v>7.5</c:v>
                </c:pt>
                <c:pt idx="40">
                  <c:v>7.75</c:v>
                </c:pt>
                <c:pt idx="41">
                  <c:v>8.0</c:v>
                </c:pt>
                <c:pt idx="42">
                  <c:v>8.0</c:v>
                </c:pt>
                <c:pt idx="43">
                  <c:v>8.0</c:v>
                </c:pt>
                <c:pt idx="44">
                  <c:v>8.0</c:v>
                </c:pt>
                <c:pt idx="45">
                  <c:v>8.0</c:v>
                </c:pt>
                <c:pt idx="46">
                  <c:v>8.0</c:v>
                </c:pt>
                <c:pt idx="47">
                  <c:v>7.5</c:v>
                </c:pt>
                <c:pt idx="48">
                  <c:v>6.5</c:v>
                </c:pt>
                <c:pt idx="49">
                  <c:v>6.0</c:v>
                </c:pt>
                <c:pt idx="50">
                  <c:v>5.0</c:v>
                </c:pt>
                <c:pt idx="51">
                  <c:v>5.0</c:v>
                </c:pt>
                <c:pt idx="52">
                  <c:v>5.0</c:v>
                </c:pt>
                <c:pt idx="53">
                  <c:v>5.0</c:v>
                </c:pt>
                <c:pt idx="54">
                  <c:v>5.0</c:v>
                </c:pt>
                <c:pt idx="55">
                  <c:v>5.0</c:v>
                </c:pt>
                <c:pt idx="56">
                  <c:v>5.0</c:v>
                </c:pt>
                <c:pt idx="57">
                  <c:v>5.0</c:v>
                </c:pt>
                <c:pt idx="58">
                  <c:v>5.0</c:v>
                </c:pt>
                <c:pt idx="59">
                  <c:v>5.0</c:v>
                </c:pt>
                <c:pt idx="60">
                  <c:v>4.75</c:v>
                </c:pt>
                <c:pt idx="61">
                  <c:v>4.5</c:v>
                </c:pt>
                <c:pt idx="62">
                  <c:v>4.0</c:v>
                </c:pt>
                <c:pt idx="63">
                  <c:v>4.0</c:v>
                </c:pt>
                <c:pt idx="64">
                  <c:v>4.0</c:v>
                </c:pt>
                <c:pt idx="65">
                  <c:v>4.0</c:v>
                </c:pt>
                <c:pt idx="66">
                  <c:v>4.0</c:v>
                </c:pt>
                <c:pt idx="67">
                  <c:v>4.0</c:v>
                </c:pt>
                <c:pt idx="68">
                  <c:v>4.0</c:v>
                </c:pt>
                <c:pt idx="69">
                  <c:v>4.0</c:v>
                </c:pt>
                <c:pt idx="70">
                  <c:v>4.0</c:v>
                </c:pt>
                <c:pt idx="71">
                  <c:v>5.0</c:v>
                </c:pt>
                <c:pt idx="72">
                  <c:v>6.0</c:v>
                </c:pt>
                <c:pt idx="73">
                  <c:v>7.0</c:v>
                </c:pt>
                <c:pt idx="74">
                  <c:v>8.0</c:v>
                </c:pt>
                <c:pt idx="75">
                  <c:v>9.0</c:v>
                </c:pt>
                <c:pt idx="76">
                  <c:v>9.5</c:v>
                </c:pt>
                <c:pt idx="77">
                  <c:v>9.5</c:v>
                </c:pt>
                <c:pt idx="78">
                  <c:v>9.5</c:v>
                </c:pt>
                <c:pt idx="79">
                  <c:v>9.5</c:v>
                </c:pt>
                <c:pt idx="80">
                  <c:v>9.5</c:v>
                </c:pt>
                <c:pt idx="81">
                  <c:v>9.5</c:v>
                </c:pt>
                <c:pt idx="82">
                  <c:v>9.5</c:v>
                </c:pt>
                <c:pt idx="83">
                  <c:v>9.5</c:v>
                </c:pt>
                <c:pt idx="84">
                  <c:v>9.5</c:v>
                </c:pt>
                <c:pt idx="85">
                  <c:v>9.5</c:v>
                </c:pt>
                <c:pt idx="86">
                  <c:v>9.5</c:v>
                </c:pt>
                <c:pt idx="87">
                  <c:v>9.5</c:v>
                </c:pt>
                <c:pt idx="88">
                  <c:v>9.5</c:v>
                </c:pt>
                <c:pt idx="89">
                  <c:v>9.5</c:v>
                </c:pt>
                <c:pt idx="90">
                  <c:v>9.5</c:v>
                </c:pt>
                <c:pt idx="91">
                  <c:v>9.5</c:v>
                </c:pt>
                <c:pt idx="92">
                  <c:v>9.5</c:v>
                </c:pt>
                <c:pt idx="93">
                  <c:v>9.5</c:v>
                </c:pt>
                <c:pt idx="94">
                  <c:v>9.5</c:v>
                </c:pt>
                <c:pt idx="95">
                  <c:v>9.5</c:v>
                </c:pt>
                <c:pt idx="96">
                  <c:v>9.5</c:v>
                </c:pt>
                <c:pt idx="97">
                  <c:v>9.5</c:v>
                </c:pt>
                <c:pt idx="98">
                  <c:v>9.5</c:v>
                </c:pt>
                <c:pt idx="99">
                  <c:v>9.5</c:v>
                </c:pt>
                <c:pt idx="100">
                  <c:v>9.5</c:v>
                </c:pt>
                <c:pt idx="101">
                  <c:v>9.5</c:v>
                </c:pt>
                <c:pt idx="102">
                  <c:v>9.5</c:v>
                </c:pt>
                <c:pt idx="103">
                  <c:v>9.5</c:v>
                </c:pt>
                <c:pt idx="104">
                  <c:v>9.5</c:v>
                </c:pt>
                <c:pt idx="105">
                  <c:v>9.5</c:v>
                </c:pt>
                <c:pt idx="106">
                  <c:v>9.5</c:v>
                </c:pt>
                <c:pt idx="107">
                  <c:v>9.5</c:v>
                </c:pt>
                <c:pt idx="108">
                  <c:v>9.0</c:v>
                </c:pt>
                <c:pt idx="109">
                  <c:v>8.0</c:v>
                </c:pt>
                <c:pt idx="110">
                  <c:v>7.0</c:v>
                </c:pt>
                <c:pt idx="111">
                  <c:v>6.0</c:v>
                </c:pt>
                <c:pt idx="112">
                  <c:v>6.0</c:v>
                </c:pt>
                <c:pt idx="113">
                  <c:v>6.0</c:v>
                </c:pt>
                <c:pt idx="114">
                  <c:v>6.0</c:v>
                </c:pt>
                <c:pt idx="115">
                  <c:v>6.0</c:v>
                </c:pt>
                <c:pt idx="116">
                  <c:v>6.0</c:v>
                </c:pt>
                <c:pt idx="117">
                  <c:v>6.0</c:v>
                </c:pt>
                <c:pt idx="118">
                  <c:v>6.0</c:v>
                </c:pt>
                <c:pt idx="119">
                  <c:v>6.0</c:v>
                </c:pt>
                <c:pt idx="120">
                  <c:v>6.0</c:v>
                </c:pt>
                <c:pt idx="121">
                  <c:v>6.0</c:v>
                </c:pt>
                <c:pt idx="122">
                  <c:v>6.0</c:v>
                </c:pt>
                <c:pt idx="123">
                  <c:v>6.0</c:v>
                </c:pt>
                <c:pt idx="124">
                  <c:v>6.0</c:v>
                </c:pt>
                <c:pt idx="125">
                  <c:v>6.25</c:v>
                </c:pt>
                <c:pt idx="126">
                  <c:v>6.5</c:v>
                </c:pt>
                <c:pt idx="127">
                  <c:v>6.75</c:v>
                </c:pt>
                <c:pt idx="128">
                  <c:v>7.0</c:v>
                </c:pt>
                <c:pt idx="129">
                  <c:v>7.25</c:v>
                </c:pt>
                <c:pt idx="130">
                  <c:v>7.5</c:v>
                </c:pt>
                <c:pt idx="131">
                  <c:v>7.75</c:v>
                </c:pt>
                <c:pt idx="132">
                  <c:v>8.0</c:v>
                </c:pt>
                <c:pt idx="133">
                  <c:v>8.25</c:v>
                </c:pt>
                <c:pt idx="134">
                  <c:v>8.5</c:v>
                </c:pt>
                <c:pt idx="135">
                  <c:v>8.5</c:v>
                </c:pt>
                <c:pt idx="136">
                  <c:v>8.5</c:v>
                </c:pt>
                <c:pt idx="137">
                  <c:v>8.5</c:v>
                </c:pt>
                <c:pt idx="138">
                  <c:v>8.5</c:v>
                </c:pt>
                <c:pt idx="139">
                  <c:v>8.5</c:v>
                </c:pt>
                <c:pt idx="140">
                  <c:v>8.5</c:v>
                </c:pt>
                <c:pt idx="141">
                  <c:v>8.5</c:v>
                </c:pt>
                <c:pt idx="142">
                  <c:v>8.5</c:v>
                </c:pt>
                <c:pt idx="143">
                  <c:v>8.5</c:v>
                </c:pt>
                <c:pt idx="144">
                  <c:v>8.5</c:v>
                </c:pt>
                <c:pt idx="145">
                  <c:v>8.5</c:v>
                </c:pt>
                <c:pt idx="146">
                  <c:v>8.5</c:v>
                </c:pt>
                <c:pt idx="147">
                  <c:v>8.5</c:v>
                </c:pt>
                <c:pt idx="148">
                  <c:v>8.5</c:v>
                </c:pt>
                <c:pt idx="149">
                  <c:v>8.5</c:v>
                </c:pt>
                <c:pt idx="150">
                  <c:v>8.5</c:v>
                </c:pt>
                <c:pt idx="151">
                  <c:v>8.5</c:v>
                </c:pt>
                <c:pt idx="152">
                  <c:v>8.5</c:v>
                </c:pt>
                <c:pt idx="153">
                  <c:v>8.5</c:v>
                </c:pt>
                <c:pt idx="154">
                  <c:v>8.5</c:v>
                </c:pt>
                <c:pt idx="155">
                  <c:v>8.5</c:v>
                </c:pt>
                <c:pt idx="156">
                  <c:v>8.5</c:v>
                </c:pt>
                <c:pt idx="157">
                  <c:v>8.75</c:v>
                </c:pt>
                <c:pt idx="158">
                  <c:v>9.0</c:v>
                </c:pt>
                <c:pt idx="159">
                  <c:v>9.5</c:v>
                </c:pt>
                <c:pt idx="160">
                  <c:v>9.5</c:v>
                </c:pt>
                <c:pt idx="161">
                  <c:v>9.5</c:v>
                </c:pt>
                <c:pt idx="162">
                  <c:v>9.5</c:v>
                </c:pt>
                <c:pt idx="163">
                  <c:v>9.5</c:v>
                </c:pt>
                <c:pt idx="164">
                  <c:v>9.5</c:v>
                </c:pt>
                <c:pt idx="165">
                  <c:v>9.5</c:v>
                </c:pt>
                <c:pt idx="166">
                  <c:v>9.5</c:v>
                </c:pt>
                <c:pt idx="167">
                  <c:v>9.5</c:v>
                </c:pt>
                <c:pt idx="168">
                  <c:v>9.5</c:v>
                </c:pt>
                <c:pt idx="169">
                  <c:v>9.5</c:v>
                </c:pt>
                <c:pt idx="170">
                  <c:v>9.5</c:v>
                </c:pt>
                <c:pt idx="171">
                  <c:v>9.5</c:v>
                </c:pt>
                <c:pt idx="172">
                  <c:v>9.5</c:v>
                </c:pt>
                <c:pt idx="173">
                  <c:v>9.5</c:v>
                </c:pt>
                <c:pt idx="174">
                  <c:v>9.5</c:v>
                </c:pt>
                <c:pt idx="175">
                  <c:v>9.5</c:v>
                </c:pt>
                <c:pt idx="176">
                  <c:v>9.5</c:v>
                </c:pt>
                <c:pt idx="177">
                  <c:v>9.5</c:v>
                </c:pt>
                <c:pt idx="178">
                  <c:v>9.5</c:v>
                </c:pt>
                <c:pt idx="179">
                  <c:v>9.5</c:v>
                </c:pt>
                <c:pt idx="180">
                  <c:v>9.5</c:v>
                </c:pt>
                <c:pt idx="181">
                  <c:v>9.5</c:v>
                </c:pt>
                <c:pt idx="182">
                  <c:v>9.5</c:v>
                </c:pt>
                <c:pt idx="183">
                  <c:v>9.5</c:v>
                </c:pt>
                <c:pt idx="184">
                  <c:v>9.5</c:v>
                </c:pt>
                <c:pt idx="185">
                  <c:v>8.5</c:v>
                </c:pt>
                <c:pt idx="186">
                  <c:v>7.5</c:v>
                </c:pt>
                <c:pt idx="187">
                  <c:v>7.0</c:v>
                </c:pt>
                <c:pt idx="188">
                  <c:v>6.5</c:v>
                </c:pt>
                <c:pt idx="189">
                  <c:v>6.0</c:v>
                </c:pt>
                <c:pt idx="190">
                  <c:v>5.5</c:v>
                </c:pt>
                <c:pt idx="191">
                  <c:v>5.0</c:v>
                </c:pt>
                <c:pt idx="192">
                  <c:v>4.5</c:v>
                </c:pt>
                <c:pt idx="193">
                  <c:v>4.0</c:v>
                </c:pt>
                <c:pt idx="194">
                  <c:v>4.0</c:v>
                </c:pt>
                <c:pt idx="195">
                  <c:v>3.5</c:v>
                </c:pt>
                <c:pt idx="196">
                  <c:v>3.5</c:v>
                </c:pt>
                <c:pt idx="197">
                  <c:v>4.0</c:v>
                </c:pt>
                <c:pt idx="198">
                  <c:v>4.0</c:v>
                </c:pt>
                <c:pt idx="199">
                  <c:v>4.0</c:v>
                </c:pt>
                <c:pt idx="200">
                  <c:v>4.0</c:v>
                </c:pt>
                <c:pt idx="201">
                  <c:v>4.0</c:v>
                </c:pt>
                <c:pt idx="202">
                  <c:v>4.0</c:v>
                </c:pt>
                <c:pt idx="203">
                  <c:v>4.0</c:v>
                </c:pt>
                <c:pt idx="204">
                  <c:v>4.0</c:v>
                </c:pt>
                <c:pt idx="205">
                  <c:v>4.5</c:v>
                </c:pt>
                <c:pt idx="206">
                  <c:v>5.0</c:v>
                </c:pt>
                <c:pt idx="207">
                  <c:v>5.5</c:v>
                </c:pt>
                <c:pt idx="208">
                  <c:v>6.0</c:v>
                </c:pt>
                <c:pt idx="209">
                  <c:v>6.5</c:v>
                </c:pt>
                <c:pt idx="210">
                  <c:v>7.0</c:v>
                </c:pt>
                <c:pt idx="211">
                  <c:v>7.5</c:v>
                </c:pt>
                <c:pt idx="212">
                  <c:v>8.0</c:v>
                </c:pt>
                <c:pt idx="213">
                  <c:v>8.5</c:v>
                </c:pt>
                <c:pt idx="214">
                  <c:v>9.0</c:v>
                </c:pt>
                <c:pt idx="215">
                  <c:v>9.5</c:v>
                </c:pt>
                <c:pt idx="216">
                  <c:v>9.5</c:v>
                </c:pt>
                <c:pt idx="217">
                  <c:v>9.5</c:v>
                </c:pt>
                <c:pt idx="218">
                  <c:v>9.5</c:v>
                </c:pt>
                <c:pt idx="219">
                  <c:v>9.5</c:v>
                </c:pt>
                <c:pt idx="220">
                  <c:v>9.5</c:v>
                </c:pt>
                <c:pt idx="221">
                  <c:v>9.5</c:v>
                </c:pt>
                <c:pt idx="222">
                  <c:v>8.5</c:v>
                </c:pt>
                <c:pt idx="223">
                  <c:v>7.5</c:v>
                </c:pt>
                <c:pt idx="224">
                  <c:v>6.5</c:v>
                </c:pt>
                <c:pt idx="225">
                  <c:v>6.0</c:v>
                </c:pt>
                <c:pt idx="226">
                  <c:v>5.5</c:v>
                </c:pt>
                <c:pt idx="227">
                  <c:v>6.0</c:v>
                </c:pt>
                <c:pt idx="228">
                  <c:v>6.5</c:v>
                </c:pt>
                <c:pt idx="229">
                  <c:v>7.0</c:v>
                </c:pt>
                <c:pt idx="230">
                  <c:v>7.5</c:v>
                </c:pt>
                <c:pt idx="231">
                  <c:v>8.0</c:v>
                </c:pt>
                <c:pt idx="232">
                  <c:v>8.5</c:v>
                </c:pt>
                <c:pt idx="233">
                  <c:v>8.5</c:v>
                </c:pt>
                <c:pt idx="234">
                  <c:v>8.5</c:v>
                </c:pt>
                <c:pt idx="235">
                  <c:v>8.5</c:v>
                </c:pt>
                <c:pt idx="236">
                  <c:v>8.5</c:v>
                </c:pt>
                <c:pt idx="237">
                  <c:v>7.5</c:v>
                </c:pt>
                <c:pt idx="238">
                  <c:v>6.5</c:v>
                </c:pt>
                <c:pt idx="239">
                  <c:v>5.5</c:v>
                </c:pt>
                <c:pt idx="240">
                  <c:v>4.5</c:v>
                </c:pt>
                <c:pt idx="241">
                  <c:v>3.5</c:v>
                </c:pt>
                <c:pt idx="242">
                  <c:v>2.5</c:v>
                </c:pt>
                <c:pt idx="243">
                  <c:v>1.5</c:v>
                </c:pt>
                <c:pt idx="244">
                  <c:v>0.5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300-4AC4-AAA3-820DB9151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641728"/>
        <c:axId val="1506611152"/>
      </c:scatterChart>
      <c:valAx>
        <c:axId val="150664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611152"/>
        <c:crosses val="autoZero"/>
        <c:crossBetween val="midCat"/>
      </c:valAx>
      <c:valAx>
        <c:axId val="150661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641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Sheet2!$C$1</c:f>
              <c:strCache>
                <c:ptCount val="1"/>
                <c:pt idx="0">
                  <c:v>Accelaration (M/s^2)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Sheet2!$C$2:$C$399</c:f>
              <c:numCache>
                <c:formatCode>General</c:formatCode>
                <c:ptCount val="398"/>
                <c:pt idx="0">
                  <c:v>0.0</c:v>
                </c:pt>
                <c:pt idx="1">
                  <c:v>2.0</c:v>
                </c:pt>
                <c:pt idx="2">
                  <c:v>2.0</c:v>
                </c:pt>
                <c:pt idx="3">
                  <c:v>2.0</c:v>
                </c:pt>
                <c:pt idx="4">
                  <c:v>2.0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1.0</c:v>
                </c:pt>
                <c:pt idx="11">
                  <c:v>0.5</c:v>
                </c:pt>
                <c:pt idx="12">
                  <c:v>0.5</c:v>
                </c:pt>
                <c:pt idx="13">
                  <c:v>1.0</c:v>
                </c:pt>
                <c:pt idx="14">
                  <c:v>2.0</c:v>
                </c:pt>
                <c:pt idx="15">
                  <c:v>0.0</c:v>
                </c:pt>
                <c:pt idx="16">
                  <c:v>2.0</c:v>
                </c:pt>
                <c:pt idx="17">
                  <c:v>-2.0</c:v>
                </c:pt>
                <c:pt idx="18">
                  <c:v>-2.0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-2.0</c:v>
                </c:pt>
                <c:pt idx="24">
                  <c:v>-2.0</c:v>
                </c:pt>
                <c:pt idx="25">
                  <c:v>-2.0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-1.0</c:v>
                </c:pt>
                <c:pt idx="48">
                  <c:v>-2.0</c:v>
                </c:pt>
                <c:pt idx="49">
                  <c:v>-1.0</c:v>
                </c:pt>
                <c:pt idx="50">
                  <c:v>-2.0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-0.5</c:v>
                </c:pt>
                <c:pt idx="61">
                  <c:v>-0.5</c:v>
                </c:pt>
                <c:pt idx="62">
                  <c:v>-1.0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2.0</c:v>
                </c:pt>
                <c:pt idx="72">
                  <c:v>2.0</c:v>
                </c:pt>
                <c:pt idx="73">
                  <c:v>2.0</c:v>
                </c:pt>
                <c:pt idx="74">
                  <c:v>2.0</c:v>
                </c:pt>
                <c:pt idx="75">
                  <c:v>2.0</c:v>
                </c:pt>
                <c:pt idx="76">
                  <c:v>1.0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-1.0</c:v>
                </c:pt>
                <c:pt idx="109">
                  <c:v>-2.0</c:v>
                </c:pt>
                <c:pt idx="110">
                  <c:v>-2.0</c:v>
                </c:pt>
                <c:pt idx="111">
                  <c:v>-2.0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0.5</c:v>
                </c:pt>
                <c:pt idx="126">
                  <c:v>0.5</c:v>
                </c:pt>
                <c:pt idx="127">
                  <c:v>0.5</c:v>
                </c:pt>
                <c:pt idx="128">
                  <c:v>0.5</c:v>
                </c:pt>
                <c:pt idx="129">
                  <c:v>0.5</c:v>
                </c:pt>
                <c:pt idx="130">
                  <c:v>0.5</c:v>
                </c:pt>
                <c:pt idx="131">
                  <c:v>0.5</c:v>
                </c:pt>
                <c:pt idx="132">
                  <c:v>0.5</c:v>
                </c:pt>
                <c:pt idx="133">
                  <c:v>0.5</c:v>
                </c:pt>
                <c:pt idx="134">
                  <c:v>0.5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0.5</c:v>
                </c:pt>
                <c:pt idx="158">
                  <c:v>0.5</c:v>
                </c:pt>
                <c:pt idx="159">
                  <c:v>1.0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-2.0</c:v>
                </c:pt>
                <c:pt idx="186">
                  <c:v>-2.0</c:v>
                </c:pt>
                <c:pt idx="187">
                  <c:v>-1.0</c:v>
                </c:pt>
                <c:pt idx="188">
                  <c:v>-1.0</c:v>
                </c:pt>
                <c:pt idx="189">
                  <c:v>-1.0</c:v>
                </c:pt>
                <c:pt idx="190">
                  <c:v>-1.0</c:v>
                </c:pt>
                <c:pt idx="191">
                  <c:v>-1.0</c:v>
                </c:pt>
                <c:pt idx="192">
                  <c:v>-1.0</c:v>
                </c:pt>
                <c:pt idx="193">
                  <c:v>-1.0</c:v>
                </c:pt>
                <c:pt idx="194">
                  <c:v>0.0</c:v>
                </c:pt>
                <c:pt idx="195">
                  <c:v>-1.0</c:v>
                </c:pt>
                <c:pt idx="196">
                  <c:v>0.0</c:v>
                </c:pt>
                <c:pt idx="197">
                  <c:v>1.0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1.0</c:v>
                </c:pt>
                <c:pt idx="206">
                  <c:v>1.0</c:v>
                </c:pt>
                <c:pt idx="207">
                  <c:v>1.0</c:v>
                </c:pt>
                <c:pt idx="208">
                  <c:v>1.0</c:v>
                </c:pt>
                <c:pt idx="209">
                  <c:v>1.0</c:v>
                </c:pt>
                <c:pt idx="210">
                  <c:v>1.0</c:v>
                </c:pt>
                <c:pt idx="211">
                  <c:v>1.0</c:v>
                </c:pt>
                <c:pt idx="212">
                  <c:v>1.0</c:v>
                </c:pt>
                <c:pt idx="213">
                  <c:v>1.0</c:v>
                </c:pt>
                <c:pt idx="214">
                  <c:v>1.0</c:v>
                </c:pt>
                <c:pt idx="215">
                  <c:v>1.0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-2.0</c:v>
                </c:pt>
                <c:pt idx="223">
                  <c:v>-2.0</c:v>
                </c:pt>
                <c:pt idx="224">
                  <c:v>-2.0</c:v>
                </c:pt>
                <c:pt idx="225">
                  <c:v>-1.0</c:v>
                </c:pt>
                <c:pt idx="226">
                  <c:v>-1.0</c:v>
                </c:pt>
                <c:pt idx="227">
                  <c:v>1.0</c:v>
                </c:pt>
                <c:pt idx="228">
                  <c:v>1.0</c:v>
                </c:pt>
                <c:pt idx="229">
                  <c:v>1.0</c:v>
                </c:pt>
                <c:pt idx="230">
                  <c:v>1.0</c:v>
                </c:pt>
                <c:pt idx="231">
                  <c:v>1.0</c:v>
                </c:pt>
                <c:pt idx="232">
                  <c:v>1.0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-2.0</c:v>
                </c:pt>
                <c:pt idx="238">
                  <c:v>-2.0</c:v>
                </c:pt>
                <c:pt idx="239">
                  <c:v>-2.0</c:v>
                </c:pt>
                <c:pt idx="240">
                  <c:v>-2.0</c:v>
                </c:pt>
                <c:pt idx="241">
                  <c:v>-2.0</c:v>
                </c:pt>
                <c:pt idx="242">
                  <c:v>-2.0</c:v>
                </c:pt>
                <c:pt idx="243">
                  <c:v>-2.0</c:v>
                </c:pt>
                <c:pt idx="244">
                  <c:v>-2.0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595E-4598-8977-3A68D716D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549904"/>
        <c:axId val="1506540704"/>
      </c:scatterChart>
      <c:valAx>
        <c:axId val="150654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40704"/>
        <c:crosses val="autoZero"/>
        <c:crossBetween val="midCat"/>
      </c:valAx>
      <c:valAx>
        <c:axId val="150654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Accelaration (M/s^2)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49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Sheet2!$G$1</c:f>
              <c:strCache>
                <c:ptCount val="1"/>
                <c:pt idx="0">
                  <c:v>Cummalitive Distance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Sheet2!$G$2:$G$399</c:f>
              <c:numCache>
                <c:formatCode>0.00</c:formatCode>
                <c:ptCount val="398"/>
                <c:pt idx="0">
                  <c:v>0.0</c:v>
                </c:pt>
                <c:pt idx="1">
                  <c:v>0.25</c:v>
                </c:pt>
                <c:pt idx="2">
                  <c:v>1.0</c:v>
                </c:pt>
                <c:pt idx="3">
                  <c:v>2.25</c:v>
                </c:pt>
                <c:pt idx="4">
                  <c:v>4.0</c:v>
                </c:pt>
                <c:pt idx="5">
                  <c:v>6.125</c:v>
                </c:pt>
                <c:pt idx="6">
                  <c:v>8.5</c:v>
                </c:pt>
                <c:pt idx="7">
                  <c:v>11.125</c:v>
                </c:pt>
                <c:pt idx="8">
                  <c:v>14.0</c:v>
                </c:pt>
                <c:pt idx="9">
                  <c:v>17.125</c:v>
                </c:pt>
                <c:pt idx="10">
                  <c:v>20.5</c:v>
                </c:pt>
                <c:pt idx="11">
                  <c:v>24.0625</c:v>
                </c:pt>
                <c:pt idx="12">
                  <c:v>27.75</c:v>
                </c:pt>
                <c:pt idx="13">
                  <c:v>31.625</c:v>
                </c:pt>
                <c:pt idx="14">
                  <c:v>35.875</c:v>
                </c:pt>
                <c:pt idx="15">
                  <c:v>40.375</c:v>
                </c:pt>
                <c:pt idx="16">
                  <c:v>45.125</c:v>
                </c:pt>
                <c:pt idx="17">
                  <c:v>49.875</c:v>
                </c:pt>
                <c:pt idx="18">
                  <c:v>54.125</c:v>
                </c:pt>
                <c:pt idx="19">
                  <c:v>58.125</c:v>
                </c:pt>
                <c:pt idx="20">
                  <c:v>62.125</c:v>
                </c:pt>
                <c:pt idx="21">
                  <c:v>66.125</c:v>
                </c:pt>
                <c:pt idx="22">
                  <c:v>70.125</c:v>
                </c:pt>
                <c:pt idx="23">
                  <c:v>73.875</c:v>
                </c:pt>
                <c:pt idx="24">
                  <c:v>77.125</c:v>
                </c:pt>
                <c:pt idx="25">
                  <c:v>79.875</c:v>
                </c:pt>
                <c:pt idx="26">
                  <c:v>82.375</c:v>
                </c:pt>
                <c:pt idx="27">
                  <c:v>84.875</c:v>
                </c:pt>
                <c:pt idx="28">
                  <c:v>87.375</c:v>
                </c:pt>
                <c:pt idx="29">
                  <c:v>89.875</c:v>
                </c:pt>
                <c:pt idx="30">
                  <c:v>92.4375</c:v>
                </c:pt>
                <c:pt idx="31">
                  <c:v>95.125</c:v>
                </c:pt>
                <c:pt idx="32">
                  <c:v>97.9375</c:v>
                </c:pt>
                <c:pt idx="33">
                  <c:v>100.875</c:v>
                </c:pt>
                <c:pt idx="34">
                  <c:v>103.9375</c:v>
                </c:pt>
                <c:pt idx="35">
                  <c:v>107.125</c:v>
                </c:pt>
                <c:pt idx="36">
                  <c:v>110.4375</c:v>
                </c:pt>
                <c:pt idx="37">
                  <c:v>113.9375</c:v>
                </c:pt>
                <c:pt idx="38">
                  <c:v>116.9375</c:v>
                </c:pt>
                <c:pt idx="39">
                  <c:v>119.9375</c:v>
                </c:pt>
                <c:pt idx="40">
                  <c:v>122.9375</c:v>
                </c:pt>
                <c:pt idx="41">
                  <c:v>125.9375</c:v>
                </c:pt>
                <c:pt idx="42">
                  <c:v>128.9375</c:v>
                </c:pt>
                <c:pt idx="43">
                  <c:v>131.9375</c:v>
                </c:pt>
                <c:pt idx="44">
                  <c:v>134.9375</c:v>
                </c:pt>
                <c:pt idx="45">
                  <c:v>137.9375</c:v>
                </c:pt>
                <c:pt idx="46">
                  <c:v>140.9375</c:v>
                </c:pt>
                <c:pt idx="47">
                  <c:v>144.8125</c:v>
                </c:pt>
                <c:pt idx="48">
                  <c:v>148.3125</c:v>
                </c:pt>
                <c:pt idx="49">
                  <c:v>151.4375</c:v>
                </c:pt>
                <c:pt idx="50">
                  <c:v>154.1875</c:v>
                </c:pt>
                <c:pt idx="51">
                  <c:v>156.6875</c:v>
                </c:pt>
                <c:pt idx="52">
                  <c:v>159.1875</c:v>
                </c:pt>
                <c:pt idx="53">
                  <c:v>161.6875</c:v>
                </c:pt>
                <c:pt idx="54">
                  <c:v>164.1875</c:v>
                </c:pt>
                <c:pt idx="55">
                  <c:v>166.6875</c:v>
                </c:pt>
                <c:pt idx="56">
                  <c:v>169.1875</c:v>
                </c:pt>
                <c:pt idx="57">
                  <c:v>171.6875</c:v>
                </c:pt>
                <c:pt idx="58">
                  <c:v>174.1875</c:v>
                </c:pt>
                <c:pt idx="59">
                  <c:v>176.6875</c:v>
                </c:pt>
                <c:pt idx="60">
                  <c:v>179.125</c:v>
                </c:pt>
                <c:pt idx="61">
                  <c:v>181.4375</c:v>
                </c:pt>
                <c:pt idx="62">
                  <c:v>183.5625</c:v>
                </c:pt>
                <c:pt idx="63">
                  <c:v>185.5625</c:v>
                </c:pt>
                <c:pt idx="64">
                  <c:v>187.5625</c:v>
                </c:pt>
                <c:pt idx="65">
                  <c:v>189.5625</c:v>
                </c:pt>
                <c:pt idx="66">
                  <c:v>191.5625</c:v>
                </c:pt>
                <c:pt idx="67">
                  <c:v>193.5625</c:v>
                </c:pt>
                <c:pt idx="68">
                  <c:v>195.5625</c:v>
                </c:pt>
                <c:pt idx="69">
                  <c:v>197.5625</c:v>
                </c:pt>
                <c:pt idx="70">
                  <c:v>199.5625</c:v>
                </c:pt>
                <c:pt idx="71">
                  <c:v>201.8125</c:v>
                </c:pt>
                <c:pt idx="72">
                  <c:v>204.5625</c:v>
                </c:pt>
                <c:pt idx="73">
                  <c:v>207.8125</c:v>
                </c:pt>
                <c:pt idx="74">
                  <c:v>211.5625</c:v>
                </c:pt>
                <c:pt idx="75">
                  <c:v>215.8125</c:v>
                </c:pt>
                <c:pt idx="76">
                  <c:v>220.4375</c:v>
                </c:pt>
                <c:pt idx="77">
                  <c:v>225.1875</c:v>
                </c:pt>
                <c:pt idx="78">
                  <c:v>229.9375</c:v>
                </c:pt>
                <c:pt idx="79">
                  <c:v>234.6875</c:v>
                </c:pt>
                <c:pt idx="80">
                  <c:v>239.4375</c:v>
                </c:pt>
                <c:pt idx="81">
                  <c:v>244.1875</c:v>
                </c:pt>
                <c:pt idx="82">
                  <c:v>248.9375</c:v>
                </c:pt>
                <c:pt idx="83">
                  <c:v>253.6875</c:v>
                </c:pt>
                <c:pt idx="84">
                  <c:v>258.4375</c:v>
                </c:pt>
                <c:pt idx="85">
                  <c:v>263.1875</c:v>
                </c:pt>
                <c:pt idx="86">
                  <c:v>267.9375</c:v>
                </c:pt>
                <c:pt idx="87">
                  <c:v>272.6875</c:v>
                </c:pt>
                <c:pt idx="88">
                  <c:v>277.4375</c:v>
                </c:pt>
                <c:pt idx="89">
                  <c:v>282.1875</c:v>
                </c:pt>
                <c:pt idx="90">
                  <c:v>286.9375</c:v>
                </c:pt>
                <c:pt idx="91">
                  <c:v>291.6875</c:v>
                </c:pt>
                <c:pt idx="92">
                  <c:v>296.4375</c:v>
                </c:pt>
                <c:pt idx="93">
                  <c:v>301.1875</c:v>
                </c:pt>
                <c:pt idx="94">
                  <c:v>305.9375</c:v>
                </c:pt>
                <c:pt idx="95">
                  <c:v>310.6875</c:v>
                </c:pt>
                <c:pt idx="96">
                  <c:v>315.4375</c:v>
                </c:pt>
                <c:pt idx="97">
                  <c:v>320.1875</c:v>
                </c:pt>
                <c:pt idx="98">
                  <c:v>324.9375</c:v>
                </c:pt>
                <c:pt idx="99">
                  <c:v>329.6875</c:v>
                </c:pt>
                <c:pt idx="100">
                  <c:v>334.4375</c:v>
                </c:pt>
                <c:pt idx="101">
                  <c:v>339.1875</c:v>
                </c:pt>
                <c:pt idx="102">
                  <c:v>343.9375</c:v>
                </c:pt>
                <c:pt idx="103">
                  <c:v>348.6875</c:v>
                </c:pt>
                <c:pt idx="104">
                  <c:v>353.4375</c:v>
                </c:pt>
                <c:pt idx="105">
                  <c:v>358.1875</c:v>
                </c:pt>
                <c:pt idx="106">
                  <c:v>362.9375</c:v>
                </c:pt>
                <c:pt idx="107">
                  <c:v>367.6875</c:v>
                </c:pt>
                <c:pt idx="108">
                  <c:v>372.3125</c:v>
                </c:pt>
                <c:pt idx="109">
                  <c:v>376.5625</c:v>
                </c:pt>
                <c:pt idx="110">
                  <c:v>380.3125</c:v>
                </c:pt>
                <c:pt idx="111">
                  <c:v>383.5625</c:v>
                </c:pt>
                <c:pt idx="112">
                  <c:v>386.5625</c:v>
                </c:pt>
                <c:pt idx="113">
                  <c:v>389.5625</c:v>
                </c:pt>
                <c:pt idx="114">
                  <c:v>392.5625</c:v>
                </c:pt>
                <c:pt idx="115">
                  <c:v>395.5625</c:v>
                </c:pt>
                <c:pt idx="116">
                  <c:v>398.5625</c:v>
                </c:pt>
                <c:pt idx="117">
                  <c:v>401.5625</c:v>
                </c:pt>
                <c:pt idx="118">
                  <c:v>404.5625</c:v>
                </c:pt>
                <c:pt idx="119">
                  <c:v>407.5625</c:v>
                </c:pt>
                <c:pt idx="120">
                  <c:v>410.5625</c:v>
                </c:pt>
                <c:pt idx="121">
                  <c:v>413.5625</c:v>
                </c:pt>
                <c:pt idx="122">
                  <c:v>416.5625</c:v>
                </c:pt>
                <c:pt idx="123">
                  <c:v>419.5625</c:v>
                </c:pt>
                <c:pt idx="124">
                  <c:v>422.5625</c:v>
                </c:pt>
                <c:pt idx="125">
                  <c:v>425.625</c:v>
                </c:pt>
                <c:pt idx="126">
                  <c:v>428.8125</c:v>
                </c:pt>
                <c:pt idx="127">
                  <c:v>432.125</c:v>
                </c:pt>
                <c:pt idx="128">
                  <c:v>435.5625</c:v>
                </c:pt>
                <c:pt idx="129">
                  <c:v>439.125</c:v>
                </c:pt>
                <c:pt idx="130">
                  <c:v>442.8125</c:v>
                </c:pt>
                <c:pt idx="131">
                  <c:v>446.625</c:v>
                </c:pt>
                <c:pt idx="132">
                  <c:v>450.5625</c:v>
                </c:pt>
                <c:pt idx="133">
                  <c:v>454.625</c:v>
                </c:pt>
                <c:pt idx="134">
                  <c:v>458.8125</c:v>
                </c:pt>
                <c:pt idx="135">
                  <c:v>463.0625</c:v>
                </c:pt>
                <c:pt idx="136">
                  <c:v>467.3125</c:v>
                </c:pt>
                <c:pt idx="137">
                  <c:v>471.5625</c:v>
                </c:pt>
                <c:pt idx="138">
                  <c:v>475.8125</c:v>
                </c:pt>
                <c:pt idx="139">
                  <c:v>480.0625</c:v>
                </c:pt>
                <c:pt idx="140">
                  <c:v>484.3125</c:v>
                </c:pt>
                <c:pt idx="141">
                  <c:v>488.5625</c:v>
                </c:pt>
                <c:pt idx="142">
                  <c:v>492.8125</c:v>
                </c:pt>
                <c:pt idx="143">
                  <c:v>497.0625</c:v>
                </c:pt>
                <c:pt idx="144">
                  <c:v>501.3125</c:v>
                </c:pt>
                <c:pt idx="145">
                  <c:v>505.5625</c:v>
                </c:pt>
                <c:pt idx="146">
                  <c:v>509.8125</c:v>
                </c:pt>
                <c:pt idx="147">
                  <c:v>514.0625</c:v>
                </c:pt>
                <c:pt idx="148">
                  <c:v>518.3125</c:v>
                </c:pt>
                <c:pt idx="149">
                  <c:v>522.5625</c:v>
                </c:pt>
                <c:pt idx="150">
                  <c:v>526.8125</c:v>
                </c:pt>
                <c:pt idx="151">
                  <c:v>531.0625</c:v>
                </c:pt>
                <c:pt idx="152">
                  <c:v>535.3125</c:v>
                </c:pt>
                <c:pt idx="153">
                  <c:v>539.5625</c:v>
                </c:pt>
                <c:pt idx="154">
                  <c:v>543.8125</c:v>
                </c:pt>
                <c:pt idx="155">
                  <c:v>548.0625</c:v>
                </c:pt>
                <c:pt idx="156">
                  <c:v>552.3125</c:v>
                </c:pt>
                <c:pt idx="157">
                  <c:v>556.625</c:v>
                </c:pt>
                <c:pt idx="158">
                  <c:v>561.0625</c:v>
                </c:pt>
                <c:pt idx="159">
                  <c:v>565.6875</c:v>
                </c:pt>
                <c:pt idx="160">
                  <c:v>570.4375</c:v>
                </c:pt>
                <c:pt idx="161">
                  <c:v>575.1875</c:v>
                </c:pt>
                <c:pt idx="162">
                  <c:v>579.9375</c:v>
                </c:pt>
                <c:pt idx="163">
                  <c:v>584.6875</c:v>
                </c:pt>
                <c:pt idx="164">
                  <c:v>589.4375</c:v>
                </c:pt>
                <c:pt idx="165">
                  <c:v>594.1875</c:v>
                </c:pt>
                <c:pt idx="166">
                  <c:v>598.9375</c:v>
                </c:pt>
                <c:pt idx="167">
                  <c:v>603.6875</c:v>
                </c:pt>
                <c:pt idx="168">
                  <c:v>608.4375</c:v>
                </c:pt>
                <c:pt idx="169">
                  <c:v>613.1875</c:v>
                </c:pt>
                <c:pt idx="170">
                  <c:v>617.9375</c:v>
                </c:pt>
                <c:pt idx="171">
                  <c:v>622.6875</c:v>
                </c:pt>
                <c:pt idx="172">
                  <c:v>627.4375</c:v>
                </c:pt>
                <c:pt idx="173">
                  <c:v>632.1875</c:v>
                </c:pt>
                <c:pt idx="174">
                  <c:v>636.9375</c:v>
                </c:pt>
                <c:pt idx="175">
                  <c:v>641.6875</c:v>
                </c:pt>
                <c:pt idx="176">
                  <c:v>646.4375</c:v>
                </c:pt>
                <c:pt idx="177">
                  <c:v>651.1875</c:v>
                </c:pt>
                <c:pt idx="178">
                  <c:v>655.9375</c:v>
                </c:pt>
                <c:pt idx="179">
                  <c:v>660.6875</c:v>
                </c:pt>
                <c:pt idx="180">
                  <c:v>665.4375</c:v>
                </c:pt>
                <c:pt idx="181">
                  <c:v>670.1875</c:v>
                </c:pt>
                <c:pt idx="182">
                  <c:v>674.9375</c:v>
                </c:pt>
                <c:pt idx="183">
                  <c:v>679.6875</c:v>
                </c:pt>
                <c:pt idx="184">
                  <c:v>684.4375</c:v>
                </c:pt>
                <c:pt idx="185">
                  <c:v>688.9375</c:v>
                </c:pt>
                <c:pt idx="186">
                  <c:v>692.9375</c:v>
                </c:pt>
                <c:pt idx="187">
                  <c:v>696.5625</c:v>
                </c:pt>
                <c:pt idx="188">
                  <c:v>699.9375</c:v>
                </c:pt>
                <c:pt idx="189">
                  <c:v>703.0625</c:v>
                </c:pt>
                <c:pt idx="190">
                  <c:v>705.9375</c:v>
                </c:pt>
                <c:pt idx="191">
                  <c:v>708.5625</c:v>
                </c:pt>
                <c:pt idx="192">
                  <c:v>710.9375</c:v>
                </c:pt>
                <c:pt idx="193">
                  <c:v>713.0625</c:v>
                </c:pt>
                <c:pt idx="194">
                  <c:v>715.0625</c:v>
                </c:pt>
                <c:pt idx="195">
                  <c:v>716.9375</c:v>
                </c:pt>
                <c:pt idx="196">
                  <c:v>718.6875</c:v>
                </c:pt>
                <c:pt idx="197">
                  <c:v>720.5625</c:v>
                </c:pt>
                <c:pt idx="198">
                  <c:v>722.5625</c:v>
                </c:pt>
                <c:pt idx="199">
                  <c:v>724.5625</c:v>
                </c:pt>
                <c:pt idx="200">
                  <c:v>726.5625</c:v>
                </c:pt>
                <c:pt idx="201">
                  <c:v>728.5625</c:v>
                </c:pt>
                <c:pt idx="202">
                  <c:v>730.5625</c:v>
                </c:pt>
                <c:pt idx="203">
                  <c:v>732.5625</c:v>
                </c:pt>
                <c:pt idx="204">
                  <c:v>734.5625</c:v>
                </c:pt>
                <c:pt idx="205">
                  <c:v>736.6875</c:v>
                </c:pt>
                <c:pt idx="206">
                  <c:v>739.0625</c:v>
                </c:pt>
                <c:pt idx="207">
                  <c:v>741.6875</c:v>
                </c:pt>
                <c:pt idx="208">
                  <c:v>744.5625</c:v>
                </c:pt>
                <c:pt idx="209">
                  <c:v>747.6875</c:v>
                </c:pt>
                <c:pt idx="210">
                  <c:v>751.0625</c:v>
                </c:pt>
                <c:pt idx="211">
                  <c:v>754.6875</c:v>
                </c:pt>
                <c:pt idx="212">
                  <c:v>758.5625</c:v>
                </c:pt>
                <c:pt idx="213">
                  <c:v>762.6875</c:v>
                </c:pt>
                <c:pt idx="214">
                  <c:v>767.0625</c:v>
                </c:pt>
                <c:pt idx="215">
                  <c:v>771.6875</c:v>
                </c:pt>
                <c:pt idx="216">
                  <c:v>776.4375</c:v>
                </c:pt>
                <c:pt idx="217">
                  <c:v>781.1875</c:v>
                </c:pt>
                <c:pt idx="218">
                  <c:v>785.9375</c:v>
                </c:pt>
                <c:pt idx="219">
                  <c:v>790.6875</c:v>
                </c:pt>
                <c:pt idx="220">
                  <c:v>795.4375</c:v>
                </c:pt>
                <c:pt idx="221">
                  <c:v>800.1875</c:v>
                </c:pt>
                <c:pt idx="222">
                  <c:v>804.6875</c:v>
                </c:pt>
                <c:pt idx="223">
                  <c:v>808.6875</c:v>
                </c:pt>
                <c:pt idx="224">
                  <c:v>812.1875</c:v>
                </c:pt>
                <c:pt idx="225">
                  <c:v>815.3125</c:v>
                </c:pt>
                <c:pt idx="226">
                  <c:v>818.1875</c:v>
                </c:pt>
                <c:pt idx="227">
                  <c:v>821.0625</c:v>
                </c:pt>
                <c:pt idx="228">
                  <c:v>824.1875</c:v>
                </c:pt>
                <c:pt idx="229">
                  <c:v>827.5625</c:v>
                </c:pt>
                <c:pt idx="230">
                  <c:v>831.1875</c:v>
                </c:pt>
                <c:pt idx="231">
                  <c:v>835.0625</c:v>
                </c:pt>
                <c:pt idx="232">
                  <c:v>839.1875</c:v>
                </c:pt>
                <c:pt idx="233">
                  <c:v>843.4375</c:v>
                </c:pt>
                <c:pt idx="234">
                  <c:v>847.6875</c:v>
                </c:pt>
                <c:pt idx="235">
                  <c:v>851.9375</c:v>
                </c:pt>
                <c:pt idx="236">
                  <c:v>856.1875</c:v>
                </c:pt>
                <c:pt idx="237">
                  <c:v>860.1875</c:v>
                </c:pt>
                <c:pt idx="238">
                  <c:v>863.6875</c:v>
                </c:pt>
                <c:pt idx="239">
                  <c:v>866.6875</c:v>
                </c:pt>
                <c:pt idx="240">
                  <c:v>869.1875</c:v>
                </c:pt>
                <c:pt idx="241">
                  <c:v>871.1875</c:v>
                </c:pt>
                <c:pt idx="242">
                  <c:v>872.6875</c:v>
                </c:pt>
                <c:pt idx="243">
                  <c:v>873.6875</c:v>
                </c:pt>
                <c:pt idx="244">
                  <c:v>874.1875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E6D-4FA1-AB53-80DE175EFE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487296"/>
        <c:axId val="1506479296"/>
      </c:scatterChart>
      <c:valAx>
        <c:axId val="1506487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479296"/>
        <c:crosses val="autoZero"/>
        <c:crossBetween val="midCat"/>
      </c:valAx>
      <c:valAx>
        <c:axId val="150647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Cummalitive Distance (m)</a:t>
                </a:r>
              </a:p>
            </c:rich>
          </c:tx>
          <c:layout>
            <c:manualLayout>
              <c:xMode val="edge"/>
              <c:yMode val="edge"/>
              <c:x val="0.0190723777675453"/>
              <c:y val="0.2062965345914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487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Sheet2!$J$1</c:f>
              <c:strCache>
                <c:ptCount val="1"/>
                <c:pt idx="0">
                  <c:v>Gradient (Degrees)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Sheet2!$J$2:$J$399</c:f>
              <c:numCache>
                <c:formatCode>General</c:formatCode>
                <c:ptCount val="398"/>
                <c:pt idx="0">
                  <c:v>0.0</c:v>
                </c:pt>
                <c:pt idx="1">
                  <c:v>12.0</c:v>
                </c:pt>
                <c:pt idx="2">
                  <c:v>12.0</c:v>
                </c:pt>
                <c:pt idx="3">
                  <c:v>12.0</c:v>
                </c:pt>
                <c:pt idx="4">
                  <c:v>12.0</c:v>
                </c:pt>
                <c:pt idx="5">
                  <c:v>12.0</c:v>
                </c:pt>
                <c:pt idx="6">
                  <c:v>12.0</c:v>
                </c:pt>
                <c:pt idx="7">
                  <c:v>12.0</c:v>
                </c:pt>
                <c:pt idx="8">
                  <c:v>12.0</c:v>
                </c:pt>
                <c:pt idx="9">
                  <c:v>12.0</c:v>
                </c:pt>
                <c:pt idx="10">
                  <c:v>12.0</c:v>
                </c:pt>
                <c:pt idx="11">
                  <c:v>12.0</c:v>
                </c:pt>
                <c:pt idx="12">
                  <c:v>12.0</c:v>
                </c:pt>
                <c:pt idx="13">
                  <c:v>8.0</c:v>
                </c:pt>
                <c:pt idx="14">
                  <c:v>8.0</c:v>
                </c:pt>
                <c:pt idx="15">
                  <c:v>8.0</c:v>
                </c:pt>
                <c:pt idx="16">
                  <c:v>8.0</c:v>
                </c:pt>
                <c:pt idx="17">
                  <c:v>10.0</c:v>
                </c:pt>
                <c:pt idx="18">
                  <c:v>10.0</c:v>
                </c:pt>
                <c:pt idx="19">
                  <c:v>10.0</c:v>
                </c:pt>
                <c:pt idx="20">
                  <c:v>10.0</c:v>
                </c:pt>
                <c:pt idx="21">
                  <c:v>10.0</c:v>
                </c:pt>
                <c:pt idx="22">
                  <c:v>10.0</c:v>
                </c:pt>
                <c:pt idx="23">
                  <c:v>6.0</c:v>
                </c:pt>
                <c:pt idx="24">
                  <c:v>6.0</c:v>
                </c:pt>
                <c:pt idx="25">
                  <c:v>6.0</c:v>
                </c:pt>
                <c:pt idx="26">
                  <c:v>6.0</c:v>
                </c:pt>
                <c:pt idx="27">
                  <c:v>6.0</c:v>
                </c:pt>
                <c:pt idx="28">
                  <c:v>6.0</c:v>
                </c:pt>
                <c:pt idx="29">
                  <c:v>6.0</c:v>
                </c:pt>
                <c:pt idx="30">
                  <c:v>5.0</c:v>
                </c:pt>
                <c:pt idx="31">
                  <c:v>5.0</c:v>
                </c:pt>
                <c:pt idx="32">
                  <c:v>4.0</c:v>
                </c:pt>
                <c:pt idx="33">
                  <c:v>3.0</c:v>
                </c:pt>
                <c:pt idx="34">
                  <c:v>3.0</c:v>
                </c:pt>
                <c:pt idx="35">
                  <c:v>3.0</c:v>
                </c:pt>
                <c:pt idx="36">
                  <c:v>3.0</c:v>
                </c:pt>
                <c:pt idx="37">
                  <c:v>0.0</c:v>
                </c:pt>
                <c:pt idx="38">
                  <c:v>0.0</c:v>
                </c:pt>
                <c:pt idx="39">
                  <c:v>-2.0</c:v>
                </c:pt>
                <c:pt idx="40">
                  <c:v>-3.0</c:v>
                </c:pt>
                <c:pt idx="41">
                  <c:v>-3.0</c:v>
                </c:pt>
                <c:pt idx="42">
                  <c:v>-3.0</c:v>
                </c:pt>
                <c:pt idx="43">
                  <c:v>-3.0</c:v>
                </c:pt>
                <c:pt idx="44">
                  <c:v>-3.0</c:v>
                </c:pt>
                <c:pt idx="45">
                  <c:v>-2.0</c:v>
                </c:pt>
                <c:pt idx="46">
                  <c:v>-2.0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5.0</c:v>
                </c:pt>
                <c:pt idx="52">
                  <c:v>5.0</c:v>
                </c:pt>
                <c:pt idx="53">
                  <c:v>7.0</c:v>
                </c:pt>
                <c:pt idx="54">
                  <c:v>7.0</c:v>
                </c:pt>
                <c:pt idx="55">
                  <c:v>7.0</c:v>
                </c:pt>
                <c:pt idx="56">
                  <c:v>7.0</c:v>
                </c:pt>
                <c:pt idx="57">
                  <c:v>7.0</c:v>
                </c:pt>
                <c:pt idx="58">
                  <c:v>5.0</c:v>
                </c:pt>
                <c:pt idx="59">
                  <c:v>5.0</c:v>
                </c:pt>
                <c:pt idx="60">
                  <c:v>5.0</c:v>
                </c:pt>
                <c:pt idx="61">
                  <c:v>4.0</c:v>
                </c:pt>
                <c:pt idx="62">
                  <c:v>4.0</c:v>
                </c:pt>
                <c:pt idx="63">
                  <c:v>4.0</c:v>
                </c:pt>
                <c:pt idx="64">
                  <c:v>3.0</c:v>
                </c:pt>
                <c:pt idx="65">
                  <c:v>2.0</c:v>
                </c:pt>
                <c:pt idx="66">
                  <c:v>1.0</c:v>
                </c:pt>
                <c:pt idx="67">
                  <c:v>1.0</c:v>
                </c:pt>
                <c:pt idx="68">
                  <c:v>0.0</c:v>
                </c:pt>
                <c:pt idx="69">
                  <c:v>0.0</c:v>
                </c:pt>
                <c:pt idx="70">
                  <c:v>-7.0</c:v>
                </c:pt>
                <c:pt idx="71">
                  <c:v>-7.0</c:v>
                </c:pt>
                <c:pt idx="72">
                  <c:v>-7.0</c:v>
                </c:pt>
                <c:pt idx="73">
                  <c:v>-7.0</c:v>
                </c:pt>
                <c:pt idx="74">
                  <c:v>-7.0</c:v>
                </c:pt>
                <c:pt idx="75">
                  <c:v>-7.0</c:v>
                </c:pt>
                <c:pt idx="76">
                  <c:v>-7.0</c:v>
                </c:pt>
                <c:pt idx="77">
                  <c:v>-7.0</c:v>
                </c:pt>
                <c:pt idx="78">
                  <c:v>-7.0</c:v>
                </c:pt>
                <c:pt idx="79">
                  <c:v>-7.0</c:v>
                </c:pt>
                <c:pt idx="80">
                  <c:v>-7.0</c:v>
                </c:pt>
                <c:pt idx="81">
                  <c:v>-7.0</c:v>
                </c:pt>
                <c:pt idx="82">
                  <c:v>-5.0</c:v>
                </c:pt>
                <c:pt idx="83">
                  <c:v>-5.0</c:v>
                </c:pt>
                <c:pt idx="84">
                  <c:v>-5.0</c:v>
                </c:pt>
                <c:pt idx="85">
                  <c:v>-5.0</c:v>
                </c:pt>
                <c:pt idx="86">
                  <c:v>-5.0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-3.0</c:v>
                </c:pt>
                <c:pt idx="95">
                  <c:v>-3.0</c:v>
                </c:pt>
                <c:pt idx="96">
                  <c:v>-3.0</c:v>
                </c:pt>
                <c:pt idx="97">
                  <c:v>-3.0</c:v>
                </c:pt>
                <c:pt idx="98">
                  <c:v>-3.0</c:v>
                </c:pt>
                <c:pt idx="99">
                  <c:v>-3.0</c:v>
                </c:pt>
                <c:pt idx="100">
                  <c:v>-3.0</c:v>
                </c:pt>
                <c:pt idx="101">
                  <c:v>-3.0</c:v>
                </c:pt>
                <c:pt idx="102">
                  <c:v>-3.0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-2.0</c:v>
                </c:pt>
                <c:pt idx="113">
                  <c:v>-2.0</c:v>
                </c:pt>
                <c:pt idx="114">
                  <c:v>-2.0</c:v>
                </c:pt>
                <c:pt idx="115">
                  <c:v>-2.0</c:v>
                </c:pt>
                <c:pt idx="116">
                  <c:v>-2.0</c:v>
                </c:pt>
                <c:pt idx="117">
                  <c:v>-2.0</c:v>
                </c:pt>
                <c:pt idx="118">
                  <c:v>-2.0</c:v>
                </c:pt>
                <c:pt idx="119">
                  <c:v>-2.0</c:v>
                </c:pt>
                <c:pt idx="120">
                  <c:v>-2.0</c:v>
                </c:pt>
                <c:pt idx="121">
                  <c:v>-2.0</c:v>
                </c:pt>
                <c:pt idx="122">
                  <c:v>-2.0</c:v>
                </c:pt>
                <c:pt idx="123">
                  <c:v>-2.0</c:v>
                </c:pt>
                <c:pt idx="124">
                  <c:v>-2.0</c:v>
                </c:pt>
                <c:pt idx="125">
                  <c:v>-1.0</c:v>
                </c:pt>
                <c:pt idx="126">
                  <c:v>-1.0</c:v>
                </c:pt>
                <c:pt idx="127">
                  <c:v>-1.0</c:v>
                </c:pt>
                <c:pt idx="128">
                  <c:v>-1.0</c:v>
                </c:pt>
                <c:pt idx="129">
                  <c:v>-1.0</c:v>
                </c:pt>
                <c:pt idx="130">
                  <c:v>-1.0</c:v>
                </c:pt>
                <c:pt idx="131">
                  <c:v>-1.0</c:v>
                </c:pt>
                <c:pt idx="132">
                  <c:v>-1.0</c:v>
                </c:pt>
                <c:pt idx="133">
                  <c:v>-1.0</c:v>
                </c:pt>
                <c:pt idx="134">
                  <c:v>-1.0</c:v>
                </c:pt>
                <c:pt idx="135">
                  <c:v>-1.0</c:v>
                </c:pt>
                <c:pt idx="136">
                  <c:v>-1.0</c:v>
                </c:pt>
                <c:pt idx="137">
                  <c:v>-1.0</c:v>
                </c:pt>
                <c:pt idx="138">
                  <c:v>-1.0</c:v>
                </c:pt>
                <c:pt idx="139">
                  <c:v>-1.0</c:v>
                </c:pt>
                <c:pt idx="140">
                  <c:v>-1.0</c:v>
                </c:pt>
                <c:pt idx="141">
                  <c:v>-1.0</c:v>
                </c:pt>
                <c:pt idx="142">
                  <c:v>-1.0</c:v>
                </c:pt>
                <c:pt idx="143">
                  <c:v>-1.0</c:v>
                </c:pt>
                <c:pt idx="144">
                  <c:v>-1.0</c:v>
                </c:pt>
                <c:pt idx="145">
                  <c:v>-1.0</c:v>
                </c:pt>
                <c:pt idx="146">
                  <c:v>-1.0</c:v>
                </c:pt>
                <c:pt idx="147">
                  <c:v>-1.0</c:v>
                </c:pt>
                <c:pt idx="148">
                  <c:v>-1.0</c:v>
                </c:pt>
                <c:pt idx="149">
                  <c:v>-1.0</c:v>
                </c:pt>
                <c:pt idx="150">
                  <c:v>-1.0</c:v>
                </c:pt>
                <c:pt idx="151">
                  <c:v>-1.0</c:v>
                </c:pt>
                <c:pt idx="152">
                  <c:v>-1.0</c:v>
                </c:pt>
                <c:pt idx="153">
                  <c:v>-1.0</c:v>
                </c:pt>
                <c:pt idx="154">
                  <c:v>-1.0</c:v>
                </c:pt>
                <c:pt idx="155">
                  <c:v>-1.0</c:v>
                </c:pt>
                <c:pt idx="156">
                  <c:v>-1.0</c:v>
                </c:pt>
                <c:pt idx="157">
                  <c:v>-1.0</c:v>
                </c:pt>
                <c:pt idx="158">
                  <c:v>-1.0</c:v>
                </c:pt>
                <c:pt idx="159">
                  <c:v>-1.0</c:v>
                </c:pt>
                <c:pt idx="160">
                  <c:v>-1.0</c:v>
                </c:pt>
                <c:pt idx="161">
                  <c:v>-1.0</c:v>
                </c:pt>
                <c:pt idx="162">
                  <c:v>-1.0</c:v>
                </c:pt>
                <c:pt idx="163">
                  <c:v>-1.0</c:v>
                </c:pt>
                <c:pt idx="164">
                  <c:v>-1.0</c:v>
                </c:pt>
                <c:pt idx="165">
                  <c:v>-1.0</c:v>
                </c:pt>
                <c:pt idx="166">
                  <c:v>-1.0</c:v>
                </c:pt>
                <c:pt idx="167">
                  <c:v>-1.0</c:v>
                </c:pt>
                <c:pt idx="168">
                  <c:v>-1.0</c:v>
                </c:pt>
                <c:pt idx="169">
                  <c:v>-1.0</c:v>
                </c:pt>
                <c:pt idx="170">
                  <c:v>-1.0</c:v>
                </c:pt>
                <c:pt idx="171">
                  <c:v>-1.0</c:v>
                </c:pt>
                <c:pt idx="172">
                  <c:v>-1.0</c:v>
                </c:pt>
                <c:pt idx="173">
                  <c:v>-1.0</c:v>
                </c:pt>
                <c:pt idx="174">
                  <c:v>-1.0</c:v>
                </c:pt>
                <c:pt idx="175">
                  <c:v>-1.0</c:v>
                </c:pt>
                <c:pt idx="176">
                  <c:v>-1.0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08AE-4FCC-BC3E-4342AA1C2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437792"/>
        <c:axId val="1506432416"/>
      </c:scatterChart>
      <c:valAx>
        <c:axId val="150643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432416"/>
        <c:crosses val="autoZero"/>
        <c:crossBetween val="midCat"/>
      </c:valAx>
      <c:valAx>
        <c:axId val="150643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Gradient (degrees)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437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Sheet2!$T$1</c:f>
              <c:strCache>
                <c:ptCount val="1"/>
                <c:pt idx="0">
                  <c:v>Power Requirement (w)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Sheet2!$T$2:$T$449</c:f>
              <c:numCache>
                <c:formatCode>0.00</c:formatCode>
                <c:ptCount val="448"/>
                <c:pt idx="0">
                  <c:v>0.0</c:v>
                </c:pt>
                <c:pt idx="1">
                  <c:v>894.9636747688876</c:v>
                </c:pt>
                <c:pt idx="2">
                  <c:v>1794.236549537775</c:v>
                </c:pt>
                <c:pt idx="3">
                  <c:v>2702.127824306663</c:v>
                </c:pt>
                <c:pt idx="4">
                  <c:v>3622.946699075551</c:v>
                </c:pt>
                <c:pt idx="5">
                  <c:v>4089.550611459994</c:v>
                </c:pt>
                <c:pt idx="6">
                  <c:v>4561.002373844439</c:v>
                </c:pt>
                <c:pt idx="7">
                  <c:v>5037.840636228882</c:v>
                </c:pt>
                <c:pt idx="8">
                  <c:v>5520.604048613326</c:v>
                </c:pt>
                <c:pt idx="9">
                  <c:v>6009.83126099777</c:v>
                </c:pt>
                <c:pt idx="10">
                  <c:v>6506.060923382213</c:v>
                </c:pt>
                <c:pt idx="11">
                  <c:v>6756.970001449436</c:v>
                </c:pt>
                <c:pt idx="12">
                  <c:v>7009.831685766656</c:v>
                </c:pt>
                <c:pt idx="13">
                  <c:v>5363.840385338373</c:v>
                </c:pt>
                <c:pt idx="14">
                  <c:v>6144.20503350567</c:v>
                </c:pt>
                <c:pt idx="15">
                  <c:v>6144.20503350567</c:v>
                </c:pt>
                <c:pt idx="16">
                  <c:v>6963.352481672967</c:v>
                </c:pt>
                <c:pt idx="17">
                  <c:v>7361.726842485311</c:v>
                </c:pt>
                <c:pt idx="18">
                  <c:v>6446.081993320277</c:v>
                </c:pt>
                <c:pt idx="19">
                  <c:v>6446.081993320277</c:v>
                </c:pt>
                <c:pt idx="20">
                  <c:v>6446.081993320277</c:v>
                </c:pt>
                <c:pt idx="21">
                  <c:v>6446.081993320277</c:v>
                </c:pt>
                <c:pt idx="22">
                  <c:v>6446.081993320277</c:v>
                </c:pt>
                <c:pt idx="23">
                  <c:v>3666.330429035905</c:v>
                </c:pt>
                <c:pt idx="24">
                  <c:v>3086.549339173633</c:v>
                </c:pt>
                <c:pt idx="25">
                  <c:v>2532.623449311361</c:v>
                </c:pt>
                <c:pt idx="26">
                  <c:v>2532.623449311361</c:v>
                </c:pt>
                <c:pt idx="27">
                  <c:v>2532.623449311361</c:v>
                </c:pt>
                <c:pt idx="28">
                  <c:v>2532.623449311361</c:v>
                </c:pt>
                <c:pt idx="29">
                  <c:v>2532.623449311361</c:v>
                </c:pt>
                <c:pt idx="30">
                  <c:v>2311.021240719506</c:v>
                </c:pt>
                <c:pt idx="31">
                  <c:v>2431.685764979959</c:v>
                </c:pt>
                <c:pt idx="32">
                  <c:v>2161.251870213699</c:v>
                </c:pt>
                <c:pt idx="33">
                  <c:v>1857.72895378387</c:v>
                </c:pt>
                <c:pt idx="34">
                  <c:v>1948.881123733198</c:v>
                </c:pt>
                <c:pt idx="35">
                  <c:v>2041.716574932526</c:v>
                </c:pt>
                <c:pt idx="36">
                  <c:v>2136.302638631853</c:v>
                </c:pt>
                <c:pt idx="37">
                  <c:v>795.1426</c:v>
                </c:pt>
                <c:pt idx="38">
                  <c:v>842.090309375</c:v>
                </c:pt>
                <c:pt idx="39">
                  <c:v>1918.082812954603</c:v>
                </c:pt>
                <c:pt idx="40">
                  <c:v>2533.499643429165</c:v>
                </c:pt>
                <c:pt idx="41">
                  <c:v>3578.648738378493</c:v>
                </c:pt>
                <c:pt idx="42">
                  <c:v>3578.648738378493</c:v>
                </c:pt>
                <c:pt idx="43">
                  <c:v>3578.648738378493</c:v>
                </c:pt>
                <c:pt idx="44">
                  <c:v>3578.648738378493</c:v>
                </c:pt>
                <c:pt idx="45">
                  <c:v>3031.283400484911</c:v>
                </c:pt>
                <c:pt idx="46">
                  <c:v>3031.283400484911</c:v>
                </c:pt>
                <c:pt idx="47">
                  <c:v>1772.990625</c:v>
                </c:pt>
                <c:pt idx="48">
                  <c:v>1471.235675</c:v>
                </c:pt>
                <c:pt idx="49">
                  <c:v>1331.1312</c:v>
                </c:pt>
                <c:pt idx="50">
                  <c:v>1069.775</c:v>
                </c:pt>
                <c:pt idx="51">
                  <c:v>2779.770672709054</c:v>
                </c:pt>
                <c:pt idx="52">
                  <c:v>2779.770672709054</c:v>
                </c:pt>
                <c:pt idx="53">
                  <c:v>3460.851517608994</c:v>
                </c:pt>
                <c:pt idx="54">
                  <c:v>3460.851517608994</c:v>
                </c:pt>
                <c:pt idx="55">
                  <c:v>3460.851517608994</c:v>
                </c:pt>
                <c:pt idx="56">
                  <c:v>3460.851517608994</c:v>
                </c:pt>
                <c:pt idx="57">
                  <c:v>3460.851517608994</c:v>
                </c:pt>
                <c:pt idx="58">
                  <c:v>2779.770672709054</c:v>
                </c:pt>
                <c:pt idx="59">
                  <c:v>2779.770672709054</c:v>
                </c:pt>
                <c:pt idx="60">
                  <c:v>2632.466729698601</c:v>
                </c:pt>
                <c:pt idx="61">
                  <c:v>2179.205788373765</c:v>
                </c:pt>
                <c:pt idx="62">
                  <c:v>1924.862411887791</c:v>
                </c:pt>
                <c:pt idx="63">
                  <c:v>1924.862411887791</c:v>
                </c:pt>
                <c:pt idx="64">
                  <c:v>1651.429969189247</c:v>
                </c:pt>
                <c:pt idx="65">
                  <c:v>1377.747300242455</c:v>
                </c:pt>
                <c:pt idx="66">
                  <c:v>1103.897771439602</c:v>
                </c:pt>
                <c:pt idx="67">
                  <c:v>1103.897771439602</c:v>
                </c:pt>
                <c:pt idx="68">
                  <c:v>829.9648000000001</c:v>
                </c:pt>
                <c:pt idx="69">
                  <c:v>829.9648000000001</c:v>
                </c:pt>
                <c:pt idx="70">
                  <c:v>-1082.896414087195</c:v>
                </c:pt>
                <c:pt idx="71">
                  <c:v>-1321.301517608993</c:v>
                </c:pt>
                <c:pt idx="72">
                  <c:v>-1538.160621130792</c:v>
                </c:pt>
                <c:pt idx="73">
                  <c:v>-1729.164524652591</c:v>
                </c:pt>
                <c:pt idx="74">
                  <c:v>-1890.004028174389</c:v>
                </c:pt>
                <c:pt idx="75">
                  <c:v>-2016.369931696188</c:v>
                </c:pt>
                <c:pt idx="76">
                  <c:v>-2065.278658457087</c:v>
                </c:pt>
                <c:pt idx="77">
                  <c:v>-2065.278658457087</c:v>
                </c:pt>
                <c:pt idx="78">
                  <c:v>-2065.278658457087</c:v>
                </c:pt>
                <c:pt idx="79">
                  <c:v>-2065.278658457087</c:v>
                </c:pt>
                <c:pt idx="80">
                  <c:v>-2065.278658457087</c:v>
                </c:pt>
                <c:pt idx="81">
                  <c:v>-2065.278658457087</c:v>
                </c:pt>
                <c:pt idx="82">
                  <c:v>-771.2250531472007</c:v>
                </c:pt>
                <c:pt idx="83">
                  <c:v>-771.2250531472007</c:v>
                </c:pt>
                <c:pt idx="84">
                  <c:v>-771.2250531472007</c:v>
                </c:pt>
                <c:pt idx="85">
                  <c:v>-771.2250531472007</c:v>
                </c:pt>
                <c:pt idx="86">
                  <c:v>-771.2250531472007</c:v>
                </c:pt>
                <c:pt idx="87">
                  <c:v>2477.766725</c:v>
                </c:pt>
                <c:pt idx="88">
                  <c:v>2477.766725</c:v>
                </c:pt>
                <c:pt idx="89">
                  <c:v>2477.766725</c:v>
                </c:pt>
                <c:pt idx="90">
                  <c:v>2477.766725</c:v>
                </c:pt>
                <c:pt idx="91">
                  <c:v>2477.766725</c:v>
                </c:pt>
                <c:pt idx="92">
                  <c:v>2477.766725</c:v>
                </c:pt>
                <c:pt idx="93">
                  <c:v>2477.766725</c:v>
                </c:pt>
                <c:pt idx="94">
                  <c:v>526.78694817554</c:v>
                </c:pt>
                <c:pt idx="95">
                  <c:v>526.78694817554</c:v>
                </c:pt>
                <c:pt idx="96">
                  <c:v>526.78694817554</c:v>
                </c:pt>
                <c:pt idx="97">
                  <c:v>526.78694817554</c:v>
                </c:pt>
                <c:pt idx="98">
                  <c:v>526.78694817554</c:v>
                </c:pt>
                <c:pt idx="99">
                  <c:v>526.78694817554</c:v>
                </c:pt>
                <c:pt idx="100">
                  <c:v>526.78694817554</c:v>
                </c:pt>
                <c:pt idx="101">
                  <c:v>526.78694817554</c:v>
                </c:pt>
                <c:pt idx="102">
                  <c:v>526.78694817554</c:v>
                </c:pt>
                <c:pt idx="103">
                  <c:v>2477.766725</c:v>
                </c:pt>
                <c:pt idx="104">
                  <c:v>2477.766725</c:v>
                </c:pt>
                <c:pt idx="105">
                  <c:v>2477.766725</c:v>
                </c:pt>
                <c:pt idx="106">
                  <c:v>2477.766725</c:v>
                </c:pt>
                <c:pt idx="107">
                  <c:v>2477.766725</c:v>
                </c:pt>
                <c:pt idx="108">
                  <c:v>2287.5678</c:v>
                </c:pt>
                <c:pt idx="109">
                  <c:v>1935.7184</c:v>
                </c:pt>
                <c:pt idx="110">
                  <c:v>1618.3426</c:v>
                </c:pt>
                <c:pt idx="111">
                  <c:v>1331.1312</c:v>
                </c:pt>
                <c:pt idx="112">
                  <c:v>509.4574496363174</c:v>
                </c:pt>
                <c:pt idx="113">
                  <c:v>509.4574496363174</c:v>
                </c:pt>
                <c:pt idx="114">
                  <c:v>509.4574496363174</c:v>
                </c:pt>
                <c:pt idx="115">
                  <c:v>509.4574496363174</c:v>
                </c:pt>
                <c:pt idx="116">
                  <c:v>509.4574496363174</c:v>
                </c:pt>
                <c:pt idx="117">
                  <c:v>509.4574496363174</c:v>
                </c:pt>
                <c:pt idx="118">
                  <c:v>509.4574496363174</c:v>
                </c:pt>
                <c:pt idx="119">
                  <c:v>509.4574496363174</c:v>
                </c:pt>
                <c:pt idx="120">
                  <c:v>509.4574496363174</c:v>
                </c:pt>
                <c:pt idx="121">
                  <c:v>509.4574496363174</c:v>
                </c:pt>
                <c:pt idx="122">
                  <c:v>509.4574496363174</c:v>
                </c:pt>
                <c:pt idx="123">
                  <c:v>509.4574496363174</c:v>
                </c:pt>
                <c:pt idx="124">
                  <c:v>1215.057449636317</c:v>
                </c:pt>
                <c:pt idx="125">
                  <c:v>1707.321529000622</c:v>
                </c:pt>
                <c:pt idx="126">
                  <c:v>1790.494596410647</c:v>
                </c:pt>
                <c:pt idx="127">
                  <c:v>1875.418276320672</c:v>
                </c:pt>
                <c:pt idx="128">
                  <c:v>1962.159899980697</c:v>
                </c:pt>
                <c:pt idx="129">
                  <c:v>2050.786798640721</c:v>
                </c:pt>
                <c:pt idx="130">
                  <c:v>2141.366303550747</c:v>
                </c:pt>
                <c:pt idx="131">
                  <c:v>2233.965745960772</c:v>
                </c:pt>
                <c:pt idx="132">
                  <c:v>2328.652457120796</c:v>
                </c:pt>
                <c:pt idx="133">
                  <c:v>2425.493768280821</c:v>
                </c:pt>
                <c:pt idx="134">
                  <c:v>2524.557010690846</c:v>
                </c:pt>
                <c:pt idx="135">
                  <c:v>1524.957010690846</c:v>
                </c:pt>
                <c:pt idx="136">
                  <c:v>1524.957010690846</c:v>
                </c:pt>
                <c:pt idx="137">
                  <c:v>1524.957010690846</c:v>
                </c:pt>
                <c:pt idx="138">
                  <c:v>1524.957010690846</c:v>
                </c:pt>
                <c:pt idx="139">
                  <c:v>1524.957010690846</c:v>
                </c:pt>
                <c:pt idx="140">
                  <c:v>1524.957010690846</c:v>
                </c:pt>
                <c:pt idx="141">
                  <c:v>1524.957010690846</c:v>
                </c:pt>
                <c:pt idx="142">
                  <c:v>1524.957010690846</c:v>
                </c:pt>
                <c:pt idx="143">
                  <c:v>1524.957010690846</c:v>
                </c:pt>
                <c:pt idx="144">
                  <c:v>1524.957010690846</c:v>
                </c:pt>
                <c:pt idx="145">
                  <c:v>1524.957010690846</c:v>
                </c:pt>
                <c:pt idx="146">
                  <c:v>1524.957010690846</c:v>
                </c:pt>
                <c:pt idx="147">
                  <c:v>1524.957010690846</c:v>
                </c:pt>
                <c:pt idx="148">
                  <c:v>1524.957010690846</c:v>
                </c:pt>
                <c:pt idx="149">
                  <c:v>1524.957010690846</c:v>
                </c:pt>
                <c:pt idx="150">
                  <c:v>2524.557010690846</c:v>
                </c:pt>
                <c:pt idx="151">
                  <c:v>2524.557010690846</c:v>
                </c:pt>
                <c:pt idx="152">
                  <c:v>2524.557010690846</c:v>
                </c:pt>
                <c:pt idx="153">
                  <c:v>1524.957010690846</c:v>
                </c:pt>
                <c:pt idx="154">
                  <c:v>1524.957010690846</c:v>
                </c:pt>
                <c:pt idx="155">
                  <c:v>1524.957010690846</c:v>
                </c:pt>
                <c:pt idx="156">
                  <c:v>1524.957010690846</c:v>
                </c:pt>
                <c:pt idx="157">
                  <c:v>1596.909515600871</c:v>
                </c:pt>
                <c:pt idx="158">
                  <c:v>1671.218614260896</c:v>
                </c:pt>
                <c:pt idx="159">
                  <c:v>1827.175917830946</c:v>
                </c:pt>
                <c:pt idx="160">
                  <c:v>1827.175917830946</c:v>
                </c:pt>
                <c:pt idx="161">
                  <c:v>1827.175917830946</c:v>
                </c:pt>
                <c:pt idx="162">
                  <c:v>1827.175917830946</c:v>
                </c:pt>
                <c:pt idx="163">
                  <c:v>1827.175917830946</c:v>
                </c:pt>
                <c:pt idx="164">
                  <c:v>1827.175917830946</c:v>
                </c:pt>
                <c:pt idx="165">
                  <c:v>1827.175917830946</c:v>
                </c:pt>
                <c:pt idx="166">
                  <c:v>1827.175917830946</c:v>
                </c:pt>
                <c:pt idx="167">
                  <c:v>1827.175917830946</c:v>
                </c:pt>
                <c:pt idx="168">
                  <c:v>1827.175917830946</c:v>
                </c:pt>
                <c:pt idx="169">
                  <c:v>1827.175917830946</c:v>
                </c:pt>
                <c:pt idx="170">
                  <c:v>1827.175917830946</c:v>
                </c:pt>
                <c:pt idx="171">
                  <c:v>1827.175917830946</c:v>
                </c:pt>
                <c:pt idx="172">
                  <c:v>1827.175917830946</c:v>
                </c:pt>
                <c:pt idx="173">
                  <c:v>1827.175917830946</c:v>
                </c:pt>
                <c:pt idx="174">
                  <c:v>1827.175917830946</c:v>
                </c:pt>
                <c:pt idx="175">
                  <c:v>1827.175917830946</c:v>
                </c:pt>
                <c:pt idx="176">
                  <c:v>1827.175917830946</c:v>
                </c:pt>
                <c:pt idx="177">
                  <c:v>2477.766725</c:v>
                </c:pt>
                <c:pt idx="178">
                  <c:v>2477.766725</c:v>
                </c:pt>
                <c:pt idx="179">
                  <c:v>2477.766725</c:v>
                </c:pt>
                <c:pt idx="180">
                  <c:v>2477.766725</c:v>
                </c:pt>
                <c:pt idx="181">
                  <c:v>2477.766725</c:v>
                </c:pt>
                <c:pt idx="182">
                  <c:v>2477.766725</c:v>
                </c:pt>
                <c:pt idx="183">
                  <c:v>2477.766725</c:v>
                </c:pt>
                <c:pt idx="184">
                  <c:v>2477.766725</c:v>
                </c:pt>
                <c:pt idx="185">
                  <c:v>3106.664575</c:v>
                </c:pt>
                <c:pt idx="186">
                  <c:v>2654.990625</c:v>
                </c:pt>
                <c:pt idx="187">
                  <c:v>2441.5426</c:v>
                </c:pt>
                <c:pt idx="188">
                  <c:v>2235.635675</c:v>
                </c:pt>
                <c:pt idx="189">
                  <c:v>2036.7312</c:v>
                </c:pt>
                <c:pt idx="190">
                  <c:v>1844.290525</c:v>
                </c:pt>
                <c:pt idx="191">
                  <c:v>1657.775</c:v>
                </c:pt>
                <c:pt idx="192">
                  <c:v>1476.645975</c:v>
                </c:pt>
                <c:pt idx="193">
                  <c:v>1300.3648</c:v>
                </c:pt>
                <c:pt idx="194">
                  <c:v>829.9648000000001</c:v>
                </c:pt>
                <c:pt idx="195">
                  <c:v>716.792825</c:v>
                </c:pt>
                <c:pt idx="196">
                  <c:v>716.792825</c:v>
                </c:pt>
                <c:pt idx="197">
                  <c:v>829.9648000000001</c:v>
                </c:pt>
                <c:pt idx="198">
                  <c:v>829.9648000000001</c:v>
                </c:pt>
                <c:pt idx="199">
                  <c:v>829.9648000000001</c:v>
                </c:pt>
                <c:pt idx="200">
                  <c:v>829.9648000000001</c:v>
                </c:pt>
                <c:pt idx="201">
                  <c:v>829.9648000000001</c:v>
                </c:pt>
                <c:pt idx="202">
                  <c:v>829.9648000000001</c:v>
                </c:pt>
                <c:pt idx="203">
                  <c:v>829.9648000000001</c:v>
                </c:pt>
                <c:pt idx="204">
                  <c:v>829.9648000000001</c:v>
                </c:pt>
                <c:pt idx="205">
                  <c:v>947.4459750000002</c:v>
                </c:pt>
                <c:pt idx="206">
                  <c:v>1069.775</c:v>
                </c:pt>
                <c:pt idx="207">
                  <c:v>1197.490525</c:v>
                </c:pt>
                <c:pt idx="208">
                  <c:v>1331.1312</c:v>
                </c:pt>
                <c:pt idx="209">
                  <c:v>1471.235675</c:v>
                </c:pt>
                <c:pt idx="210">
                  <c:v>1618.3426</c:v>
                </c:pt>
                <c:pt idx="211">
                  <c:v>1772.990625</c:v>
                </c:pt>
                <c:pt idx="212">
                  <c:v>1935.7184</c:v>
                </c:pt>
                <c:pt idx="213">
                  <c:v>2107.064575</c:v>
                </c:pt>
                <c:pt idx="214">
                  <c:v>2287.5678</c:v>
                </c:pt>
                <c:pt idx="215">
                  <c:v>2477.766725</c:v>
                </c:pt>
                <c:pt idx="216">
                  <c:v>2477.766725</c:v>
                </c:pt>
                <c:pt idx="217">
                  <c:v>2477.766725</c:v>
                </c:pt>
                <c:pt idx="218">
                  <c:v>2477.766725</c:v>
                </c:pt>
                <c:pt idx="219">
                  <c:v>2477.766725</c:v>
                </c:pt>
                <c:pt idx="220">
                  <c:v>2477.766725</c:v>
                </c:pt>
                <c:pt idx="221">
                  <c:v>2477.766725</c:v>
                </c:pt>
                <c:pt idx="222">
                  <c:v>2107.064575</c:v>
                </c:pt>
                <c:pt idx="223">
                  <c:v>1772.990625</c:v>
                </c:pt>
                <c:pt idx="224">
                  <c:v>1471.235675</c:v>
                </c:pt>
                <c:pt idx="225">
                  <c:v>1331.1312</c:v>
                </c:pt>
                <c:pt idx="226">
                  <c:v>1197.490525</c:v>
                </c:pt>
                <c:pt idx="227">
                  <c:v>1331.1312</c:v>
                </c:pt>
                <c:pt idx="228">
                  <c:v>1471.235675</c:v>
                </c:pt>
                <c:pt idx="229">
                  <c:v>1618.3426</c:v>
                </c:pt>
                <c:pt idx="230">
                  <c:v>1772.990625</c:v>
                </c:pt>
                <c:pt idx="231">
                  <c:v>1935.7184</c:v>
                </c:pt>
                <c:pt idx="232">
                  <c:v>2107.064575</c:v>
                </c:pt>
                <c:pt idx="233">
                  <c:v>2107.064575</c:v>
                </c:pt>
                <c:pt idx="234">
                  <c:v>2107.064575</c:v>
                </c:pt>
                <c:pt idx="235">
                  <c:v>2107.064575</c:v>
                </c:pt>
                <c:pt idx="236">
                  <c:v>3106.664575</c:v>
                </c:pt>
                <c:pt idx="237">
                  <c:v>2654.990625</c:v>
                </c:pt>
                <c:pt idx="238">
                  <c:v>2235.635675</c:v>
                </c:pt>
                <c:pt idx="239">
                  <c:v>1844.290525</c:v>
                </c:pt>
                <c:pt idx="240">
                  <c:v>1476.645975</c:v>
                </c:pt>
                <c:pt idx="241">
                  <c:v>1128.392825</c:v>
                </c:pt>
                <c:pt idx="242">
                  <c:v>795.221875</c:v>
                </c:pt>
                <c:pt idx="243">
                  <c:v>472.823925</c:v>
                </c:pt>
                <c:pt idx="244">
                  <c:v>156.889775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E2E-4176-A9F9-55151E6BF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322784"/>
        <c:axId val="1506292720"/>
      </c:scatterChart>
      <c:valAx>
        <c:axId val="1506322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292720"/>
        <c:crosses val="autoZero"/>
        <c:crossBetween val="midCat"/>
      </c:valAx>
      <c:valAx>
        <c:axId val="1506292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Requirement</a:t>
                </a:r>
                <a:r>
                  <a:rPr lang="en-US" baseline="0"/>
                  <a:t> (w)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322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Sheet2!$P$1</c:f>
              <c:strCache>
                <c:ptCount val="1"/>
                <c:pt idx="0">
                  <c:v>Aerodynamic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Sheet2!$P$2:$P$449</c:f>
              <c:numCache>
                <c:formatCode>0.00</c:formatCode>
                <c:ptCount val="448"/>
                <c:pt idx="0">
                  <c:v>0.0</c:v>
                </c:pt>
                <c:pt idx="1">
                  <c:v>0.7182</c:v>
                </c:pt>
                <c:pt idx="2">
                  <c:v>2.8728</c:v>
                </c:pt>
                <c:pt idx="3">
                  <c:v>6.463800000000001</c:v>
                </c:pt>
                <c:pt idx="4">
                  <c:v>11.4912</c:v>
                </c:pt>
                <c:pt idx="5">
                  <c:v>14.54355</c:v>
                </c:pt>
                <c:pt idx="6">
                  <c:v>17.955</c:v>
                </c:pt>
                <c:pt idx="7">
                  <c:v>21.72555</c:v>
                </c:pt>
                <c:pt idx="8">
                  <c:v>25.8552</c:v>
                </c:pt>
                <c:pt idx="9">
                  <c:v>30.34395</c:v>
                </c:pt>
                <c:pt idx="10">
                  <c:v>35.1918</c:v>
                </c:pt>
                <c:pt idx="11">
                  <c:v>37.7503875</c:v>
                </c:pt>
                <c:pt idx="12">
                  <c:v>40.39875</c:v>
                </c:pt>
                <c:pt idx="13">
                  <c:v>45.9648</c:v>
                </c:pt>
                <c:pt idx="14">
                  <c:v>58.17420000000001</c:v>
                </c:pt>
                <c:pt idx="15">
                  <c:v>58.17420000000001</c:v>
                </c:pt>
                <c:pt idx="16">
                  <c:v>71.82000000000001</c:v>
                </c:pt>
                <c:pt idx="17">
                  <c:v>58.17420000000001</c:v>
                </c:pt>
                <c:pt idx="18">
                  <c:v>45.9648</c:v>
                </c:pt>
                <c:pt idx="19">
                  <c:v>45.9648</c:v>
                </c:pt>
                <c:pt idx="20">
                  <c:v>45.9648</c:v>
                </c:pt>
                <c:pt idx="21">
                  <c:v>45.9648</c:v>
                </c:pt>
                <c:pt idx="22">
                  <c:v>45.9648</c:v>
                </c:pt>
                <c:pt idx="23">
                  <c:v>35.1918</c:v>
                </c:pt>
                <c:pt idx="24">
                  <c:v>25.8552</c:v>
                </c:pt>
                <c:pt idx="25">
                  <c:v>17.955</c:v>
                </c:pt>
                <c:pt idx="26">
                  <c:v>17.955</c:v>
                </c:pt>
                <c:pt idx="27">
                  <c:v>17.955</c:v>
                </c:pt>
                <c:pt idx="28">
                  <c:v>17.955</c:v>
                </c:pt>
                <c:pt idx="29">
                  <c:v>17.955</c:v>
                </c:pt>
                <c:pt idx="30">
                  <c:v>19.7953875</c:v>
                </c:pt>
                <c:pt idx="31">
                  <c:v>21.72555</c:v>
                </c:pt>
                <c:pt idx="32">
                  <c:v>23.7454875</c:v>
                </c:pt>
                <c:pt idx="33">
                  <c:v>25.8552</c:v>
                </c:pt>
                <c:pt idx="34">
                  <c:v>28.0546875</c:v>
                </c:pt>
                <c:pt idx="35">
                  <c:v>30.34395</c:v>
                </c:pt>
                <c:pt idx="36">
                  <c:v>32.7229875</c:v>
                </c:pt>
                <c:pt idx="37">
                  <c:v>35.1918</c:v>
                </c:pt>
                <c:pt idx="38">
                  <c:v>37.7503875</c:v>
                </c:pt>
                <c:pt idx="39">
                  <c:v>40.39875</c:v>
                </c:pt>
                <c:pt idx="40">
                  <c:v>43.1368875</c:v>
                </c:pt>
                <c:pt idx="41">
                  <c:v>45.9648</c:v>
                </c:pt>
                <c:pt idx="42">
                  <c:v>45.9648</c:v>
                </c:pt>
                <c:pt idx="43">
                  <c:v>45.9648</c:v>
                </c:pt>
                <c:pt idx="44">
                  <c:v>45.9648</c:v>
                </c:pt>
                <c:pt idx="45">
                  <c:v>45.9648</c:v>
                </c:pt>
                <c:pt idx="46">
                  <c:v>45.9648</c:v>
                </c:pt>
                <c:pt idx="47">
                  <c:v>40.39875</c:v>
                </c:pt>
                <c:pt idx="48">
                  <c:v>30.34395</c:v>
                </c:pt>
                <c:pt idx="49">
                  <c:v>25.8552</c:v>
                </c:pt>
                <c:pt idx="50">
                  <c:v>17.955</c:v>
                </c:pt>
                <c:pt idx="51">
                  <c:v>17.955</c:v>
                </c:pt>
                <c:pt idx="52">
                  <c:v>17.955</c:v>
                </c:pt>
                <c:pt idx="53">
                  <c:v>17.955</c:v>
                </c:pt>
                <c:pt idx="54">
                  <c:v>17.955</c:v>
                </c:pt>
                <c:pt idx="55">
                  <c:v>17.955</c:v>
                </c:pt>
                <c:pt idx="56">
                  <c:v>17.955</c:v>
                </c:pt>
                <c:pt idx="57">
                  <c:v>17.955</c:v>
                </c:pt>
                <c:pt idx="58">
                  <c:v>17.955</c:v>
                </c:pt>
                <c:pt idx="59">
                  <c:v>17.955</c:v>
                </c:pt>
                <c:pt idx="60">
                  <c:v>16.2043875</c:v>
                </c:pt>
                <c:pt idx="61">
                  <c:v>14.54355</c:v>
                </c:pt>
                <c:pt idx="62">
                  <c:v>11.4912</c:v>
                </c:pt>
                <c:pt idx="63">
                  <c:v>11.4912</c:v>
                </c:pt>
                <c:pt idx="64">
                  <c:v>11.4912</c:v>
                </c:pt>
                <c:pt idx="65">
                  <c:v>11.4912</c:v>
                </c:pt>
                <c:pt idx="66">
                  <c:v>11.4912</c:v>
                </c:pt>
                <c:pt idx="67">
                  <c:v>11.4912</c:v>
                </c:pt>
                <c:pt idx="68">
                  <c:v>11.4912</c:v>
                </c:pt>
                <c:pt idx="69">
                  <c:v>11.4912</c:v>
                </c:pt>
                <c:pt idx="70">
                  <c:v>11.4912</c:v>
                </c:pt>
                <c:pt idx="71">
                  <c:v>17.955</c:v>
                </c:pt>
                <c:pt idx="72">
                  <c:v>25.8552</c:v>
                </c:pt>
                <c:pt idx="73">
                  <c:v>35.1918</c:v>
                </c:pt>
                <c:pt idx="74">
                  <c:v>45.9648</c:v>
                </c:pt>
                <c:pt idx="75">
                  <c:v>58.17420000000001</c:v>
                </c:pt>
                <c:pt idx="76">
                  <c:v>64.81755</c:v>
                </c:pt>
                <c:pt idx="77">
                  <c:v>64.81755</c:v>
                </c:pt>
                <c:pt idx="78">
                  <c:v>64.81755</c:v>
                </c:pt>
                <c:pt idx="79">
                  <c:v>64.81755</c:v>
                </c:pt>
                <c:pt idx="80">
                  <c:v>64.81755</c:v>
                </c:pt>
                <c:pt idx="81">
                  <c:v>64.81755</c:v>
                </c:pt>
                <c:pt idx="82">
                  <c:v>64.81755</c:v>
                </c:pt>
                <c:pt idx="83">
                  <c:v>64.81755</c:v>
                </c:pt>
                <c:pt idx="84">
                  <c:v>64.81755</c:v>
                </c:pt>
                <c:pt idx="85">
                  <c:v>64.81755</c:v>
                </c:pt>
                <c:pt idx="86">
                  <c:v>64.81755</c:v>
                </c:pt>
                <c:pt idx="87">
                  <c:v>64.81755</c:v>
                </c:pt>
                <c:pt idx="88">
                  <c:v>64.81755</c:v>
                </c:pt>
                <c:pt idx="89">
                  <c:v>64.81755</c:v>
                </c:pt>
                <c:pt idx="90">
                  <c:v>64.81755</c:v>
                </c:pt>
                <c:pt idx="91">
                  <c:v>64.81755</c:v>
                </c:pt>
                <c:pt idx="92">
                  <c:v>64.81755</c:v>
                </c:pt>
                <c:pt idx="93">
                  <c:v>64.81755</c:v>
                </c:pt>
                <c:pt idx="94">
                  <c:v>64.81755</c:v>
                </c:pt>
                <c:pt idx="95">
                  <c:v>64.81755</c:v>
                </c:pt>
                <c:pt idx="96">
                  <c:v>64.81755</c:v>
                </c:pt>
                <c:pt idx="97">
                  <c:v>64.81755</c:v>
                </c:pt>
                <c:pt idx="98">
                  <c:v>64.81755</c:v>
                </c:pt>
                <c:pt idx="99">
                  <c:v>64.81755</c:v>
                </c:pt>
                <c:pt idx="100">
                  <c:v>64.81755</c:v>
                </c:pt>
                <c:pt idx="101">
                  <c:v>64.81755</c:v>
                </c:pt>
                <c:pt idx="102">
                  <c:v>64.81755</c:v>
                </c:pt>
                <c:pt idx="103">
                  <c:v>64.81755</c:v>
                </c:pt>
                <c:pt idx="104">
                  <c:v>64.81755</c:v>
                </c:pt>
                <c:pt idx="105">
                  <c:v>64.81755</c:v>
                </c:pt>
                <c:pt idx="106">
                  <c:v>64.81755</c:v>
                </c:pt>
                <c:pt idx="107">
                  <c:v>64.81755</c:v>
                </c:pt>
                <c:pt idx="108">
                  <c:v>58.17420000000001</c:v>
                </c:pt>
                <c:pt idx="109">
                  <c:v>45.9648</c:v>
                </c:pt>
                <c:pt idx="110">
                  <c:v>35.1918</c:v>
                </c:pt>
                <c:pt idx="111">
                  <c:v>25.8552</c:v>
                </c:pt>
                <c:pt idx="112">
                  <c:v>25.8552</c:v>
                </c:pt>
                <c:pt idx="113">
                  <c:v>25.8552</c:v>
                </c:pt>
                <c:pt idx="114">
                  <c:v>25.8552</c:v>
                </c:pt>
                <c:pt idx="115">
                  <c:v>25.8552</c:v>
                </c:pt>
                <c:pt idx="116">
                  <c:v>25.8552</c:v>
                </c:pt>
                <c:pt idx="117">
                  <c:v>25.8552</c:v>
                </c:pt>
                <c:pt idx="118">
                  <c:v>25.8552</c:v>
                </c:pt>
                <c:pt idx="119">
                  <c:v>25.8552</c:v>
                </c:pt>
                <c:pt idx="120">
                  <c:v>25.8552</c:v>
                </c:pt>
                <c:pt idx="121">
                  <c:v>25.8552</c:v>
                </c:pt>
                <c:pt idx="122">
                  <c:v>25.8552</c:v>
                </c:pt>
                <c:pt idx="123">
                  <c:v>25.8552</c:v>
                </c:pt>
                <c:pt idx="124">
                  <c:v>25.8552</c:v>
                </c:pt>
                <c:pt idx="125">
                  <c:v>28.0546875</c:v>
                </c:pt>
                <c:pt idx="126">
                  <c:v>30.34395</c:v>
                </c:pt>
                <c:pt idx="127">
                  <c:v>32.7229875</c:v>
                </c:pt>
                <c:pt idx="128">
                  <c:v>35.1918</c:v>
                </c:pt>
                <c:pt idx="129">
                  <c:v>37.7503875</c:v>
                </c:pt>
                <c:pt idx="130">
                  <c:v>40.39875</c:v>
                </c:pt>
                <c:pt idx="131">
                  <c:v>43.1368875</c:v>
                </c:pt>
                <c:pt idx="132">
                  <c:v>45.9648</c:v>
                </c:pt>
                <c:pt idx="133">
                  <c:v>48.8824875</c:v>
                </c:pt>
                <c:pt idx="134">
                  <c:v>51.88995000000001</c:v>
                </c:pt>
                <c:pt idx="135">
                  <c:v>51.88995000000001</c:v>
                </c:pt>
                <c:pt idx="136">
                  <c:v>51.88995000000001</c:v>
                </c:pt>
                <c:pt idx="137">
                  <c:v>51.88995000000001</c:v>
                </c:pt>
                <c:pt idx="138">
                  <c:v>51.88995000000001</c:v>
                </c:pt>
                <c:pt idx="139">
                  <c:v>51.88995000000001</c:v>
                </c:pt>
                <c:pt idx="140">
                  <c:v>51.88995000000001</c:v>
                </c:pt>
                <c:pt idx="141">
                  <c:v>51.88995000000001</c:v>
                </c:pt>
                <c:pt idx="142">
                  <c:v>51.88995000000001</c:v>
                </c:pt>
                <c:pt idx="143">
                  <c:v>51.88995000000001</c:v>
                </c:pt>
                <c:pt idx="144">
                  <c:v>51.88995000000001</c:v>
                </c:pt>
                <c:pt idx="145">
                  <c:v>51.88995000000001</c:v>
                </c:pt>
                <c:pt idx="146">
                  <c:v>51.88995000000001</c:v>
                </c:pt>
                <c:pt idx="147">
                  <c:v>51.88995000000001</c:v>
                </c:pt>
                <c:pt idx="148">
                  <c:v>51.88995000000001</c:v>
                </c:pt>
                <c:pt idx="149">
                  <c:v>51.88995000000001</c:v>
                </c:pt>
                <c:pt idx="150">
                  <c:v>51.88995000000001</c:v>
                </c:pt>
                <c:pt idx="151">
                  <c:v>51.88995000000001</c:v>
                </c:pt>
                <c:pt idx="152">
                  <c:v>51.88995000000001</c:v>
                </c:pt>
                <c:pt idx="153">
                  <c:v>51.88995000000001</c:v>
                </c:pt>
                <c:pt idx="154">
                  <c:v>51.88995000000001</c:v>
                </c:pt>
                <c:pt idx="155">
                  <c:v>51.88995000000001</c:v>
                </c:pt>
                <c:pt idx="156">
                  <c:v>51.88995000000001</c:v>
                </c:pt>
                <c:pt idx="157">
                  <c:v>54.9871875</c:v>
                </c:pt>
                <c:pt idx="158">
                  <c:v>58.17420000000001</c:v>
                </c:pt>
                <c:pt idx="159">
                  <c:v>64.81755</c:v>
                </c:pt>
                <c:pt idx="160">
                  <c:v>64.81755</c:v>
                </c:pt>
                <c:pt idx="161">
                  <c:v>64.81755</c:v>
                </c:pt>
                <c:pt idx="162">
                  <c:v>64.81755</c:v>
                </c:pt>
                <c:pt idx="163">
                  <c:v>64.81755</c:v>
                </c:pt>
                <c:pt idx="164">
                  <c:v>64.81755</c:v>
                </c:pt>
                <c:pt idx="165">
                  <c:v>64.81755</c:v>
                </c:pt>
                <c:pt idx="166">
                  <c:v>64.81755</c:v>
                </c:pt>
                <c:pt idx="167">
                  <c:v>64.81755</c:v>
                </c:pt>
                <c:pt idx="168">
                  <c:v>64.81755</c:v>
                </c:pt>
                <c:pt idx="169">
                  <c:v>64.81755</c:v>
                </c:pt>
                <c:pt idx="170">
                  <c:v>64.81755</c:v>
                </c:pt>
                <c:pt idx="171">
                  <c:v>64.81755</c:v>
                </c:pt>
                <c:pt idx="172">
                  <c:v>64.81755</c:v>
                </c:pt>
                <c:pt idx="173">
                  <c:v>64.81755</c:v>
                </c:pt>
                <c:pt idx="174">
                  <c:v>64.81755</c:v>
                </c:pt>
                <c:pt idx="175">
                  <c:v>64.81755</c:v>
                </c:pt>
                <c:pt idx="176">
                  <c:v>64.81755</c:v>
                </c:pt>
                <c:pt idx="177">
                  <c:v>64.81755</c:v>
                </c:pt>
                <c:pt idx="178">
                  <c:v>64.81755</c:v>
                </c:pt>
                <c:pt idx="179">
                  <c:v>64.81755</c:v>
                </c:pt>
                <c:pt idx="180">
                  <c:v>64.81755</c:v>
                </c:pt>
                <c:pt idx="181">
                  <c:v>64.81755</c:v>
                </c:pt>
                <c:pt idx="182">
                  <c:v>64.81755</c:v>
                </c:pt>
                <c:pt idx="183">
                  <c:v>64.81755</c:v>
                </c:pt>
                <c:pt idx="184">
                  <c:v>64.81755</c:v>
                </c:pt>
                <c:pt idx="185">
                  <c:v>51.88995000000001</c:v>
                </c:pt>
                <c:pt idx="186">
                  <c:v>40.39875</c:v>
                </c:pt>
                <c:pt idx="187">
                  <c:v>35.1918</c:v>
                </c:pt>
                <c:pt idx="188">
                  <c:v>30.34395</c:v>
                </c:pt>
                <c:pt idx="189">
                  <c:v>25.8552</c:v>
                </c:pt>
                <c:pt idx="190">
                  <c:v>21.72555</c:v>
                </c:pt>
                <c:pt idx="191">
                  <c:v>17.955</c:v>
                </c:pt>
                <c:pt idx="192">
                  <c:v>14.54355</c:v>
                </c:pt>
                <c:pt idx="193">
                  <c:v>11.4912</c:v>
                </c:pt>
                <c:pt idx="194">
                  <c:v>11.4912</c:v>
                </c:pt>
                <c:pt idx="195">
                  <c:v>8.79795</c:v>
                </c:pt>
                <c:pt idx="196">
                  <c:v>8.79795</c:v>
                </c:pt>
                <c:pt idx="197">
                  <c:v>11.4912</c:v>
                </c:pt>
                <c:pt idx="198">
                  <c:v>11.4912</c:v>
                </c:pt>
                <c:pt idx="199">
                  <c:v>11.4912</c:v>
                </c:pt>
                <c:pt idx="200">
                  <c:v>11.4912</c:v>
                </c:pt>
                <c:pt idx="201">
                  <c:v>11.4912</c:v>
                </c:pt>
                <c:pt idx="202">
                  <c:v>11.4912</c:v>
                </c:pt>
                <c:pt idx="203">
                  <c:v>11.4912</c:v>
                </c:pt>
                <c:pt idx="204">
                  <c:v>11.4912</c:v>
                </c:pt>
                <c:pt idx="205">
                  <c:v>14.54355</c:v>
                </c:pt>
                <c:pt idx="206">
                  <c:v>17.955</c:v>
                </c:pt>
                <c:pt idx="207">
                  <c:v>21.72555</c:v>
                </c:pt>
                <c:pt idx="208">
                  <c:v>25.8552</c:v>
                </c:pt>
                <c:pt idx="209">
                  <c:v>30.34395</c:v>
                </c:pt>
                <c:pt idx="210">
                  <c:v>35.1918</c:v>
                </c:pt>
                <c:pt idx="211">
                  <c:v>40.39875</c:v>
                </c:pt>
                <c:pt idx="212">
                  <c:v>45.9648</c:v>
                </c:pt>
                <c:pt idx="213">
                  <c:v>51.88995000000001</c:v>
                </c:pt>
                <c:pt idx="214">
                  <c:v>58.17420000000001</c:v>
                </c:pt>
                <c:pt idx="215">
                  <c:v>64.81755</c:v>
                </c:pt>
                <c:pt idx="216">
                  <c:v>64.81755</c:v>
                </c:pt>
                <c:pt idx="217">
                  <c:v>64.81755</c:v>
                </c:pt>
                <c:pt idx="218">
                  <c:v>64.81755</c:v>
                </c:pt>
                <c:pt idx="219">
                  <c:v>64.81755</c:v>
                </c:pt>
                <c:pt idx="220">
                  <c:v>64.81755</c:v>
                </c:pt>
                <c:pt idx="221">
                  <c:v>64.81755</c:v>
                </c:pt>
                <c:pt idx="222">
                  <c:v>51.88995000000001</c:v>
                </c:pt>
                <c:pt idx="223">
                  <c:v>40.39875</c:v>
                </c:pt>
                <c:pt idx="224">
                  <c:v>30.34395</c:v>
                </c:pt>
                <c:pt idx="225">
                  <c:v>25.8552</c:v>
                </c:pt>
                <c:pt idx="226">
                  <c:v>21.72555</c:v>
                </c:pt>
                <c:pt idx="227">
                  <c:v>25.8552</c:v>
                </c:pt>
                <c:pt idx="228">
                  <c:v>30.34395</c:v>
                </c:pt>
                <c:pt idx="229">
                  <c:v>35.1918</c:v>
                </c:pt>
                <c:pt idx="230">
                  <c:v>40.39875</c:v>
                </c:pt>
                <c:pt idx="231">
                  <c:v>45.9648</c:v>
                </c:pt>
                <c:pt idx="232">
                  <c:v>51.88995000000001</c:v>
                </c:pt>
                <c:pt idx="233">
                  <c:v>51.88995000000001</c:v>
                </c:pt>
                <c:pt idx="234">
                  <c:v>51.88995000000001</c:v>
                </c:pt>
                <c:pt idx="235">
                  <c:v>51.88995000000001</c:v>
                </c:pt>
                <c:pt idx="236">
                  <c:v>51.88995000000001</c:v>
                </c:pt>
                <c:pt idx="237">
                  <c:v>40.39875</c:v>
                </c:pt>
                <c:pt idx="238">
                  <c:v>30.34395</c:v>
                </c:pt>
                <c:pt idx="239">
                  <c:v>21.72555</c:v>
                </c:pt>
                <c:pt idx="240">
                  <c:v>14.54355</c:v>
                </c:pt>
                <c:pt idx="241">
                  <c:v>8.79795</c:v>
                </c:pt>
                <c:pt idx="242">
                  <c:v>4.48875</c:v>
                </c:pt>
                <c:pt idx="243">
                  <c:v>1.61595</c:v>
                </c:pt>
                <c:pt idx="244">
                  <c:v>0.17955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25AC-4279-A05D-2F9B2A7E4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2280480"/>
        <c:axId val="1582160880"/>
      </c:scatterChart>
      <c:valAx>
        <c:axId val="1582280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160880"/>
        <c:crosses val="autoZero"/>
        <c:crossBetween val="midCat"/>
      </c:valAx>
      <c:valAx>
        <c:axId val="158216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Aerodynamic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280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Sheet2!$S$1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Sheet2!$S$2:$S$449</c:f>
              <c:numCache>
                <c:formatCode>0.00</c:formatCode>
                <c:ptCount val="448"/>
                <c:pt idx="0">
                  <c:v>0.0</c:v>
                </c:pt>
                <c:pt idx="1">
                  <c:v>894.9636747688876</c:v>
                </c:pt>
                <c:pt idx="2">
                  <c:v>897.1182747688876</c:v>
                </c:pt>
                <c:pt idx="3">
                  <c:v>900.7092747688876</c:v>
                </c:pt>
                <c:pt idx="4">
                  <c:v>905.7366747688877</c:v>
                </c:pt>
                <c:pt idx="5">
                  <c:v>908.7890247688876</c:v>
                </c:pt>
                <c:pt idx="6">
                  <c:v>912.2004747688877</c:v>
                </c:pt>
                <c:pt idx="7">
                  <c:v>915.9710247688876</c:v>
                </c:pt>
                <c:pt idx="8">
                  <c:v>920.1006747688876</c:v>
                </c:pt>
                <c:pt idx="9">
                  <c:v>924.5894247688876</c:v>
                </c:pt>
                <c:pt idx="10">
                  <c:v>929.4372747688876</c:v>
                </c:pt>
                <c:pt idx="11">
                  <c:v>931.9958622688876</c:v>
                </c:pt>
                <c:pt idx="12">
                  <c:v>934.6442247688876</c:v>
                </c:pt>
                <c:pt idx="13">
                  <c:v>670.4800481672966</c:v>
                </c:pt>
                <c:pt idx="14">
                  <c:v>682.6894481672967</c:v>
                </c:pt>
                <c:pt idx="15">
                  <c:v>682.6894481672967</c:v>
                </c:pt>
                <c:pt idx="16">
                  <c:v>696.3352481672968</c:v>
                </c:pt>
                <c:pt idx="17">
                  <c:v>817.9696491650346</c:v>
                </c:pt>
                <c:pt idx="18">
                  <c:v>805.7602491650346</c:v>
                </c:pt>
                <c:pt idx="19">
                  <c:v>805.7602491650346</c:v>
                </c:pt>
                <c:pt idx="20">
                  <c:v>805.7602491650346</c:v>
                </c:pt>
                <c:pt idx="21">
                  <c:v>805.7602491650346</c:v>
                </c:pt>
                <c:pt idx="22">
                  <c:v>805.7602491650346</c:v>
                </c:pt>
                <c:pt idx="23">
                  <c:v>523.7614898622721</c:v>
                </c:pt>
                <c:pt idx="24">
                  <c:v>514.4248898622721</c:v>
                </c:pt>
                <c:pt idx="25">
                  <c:v>506.5246898622722</c:v>
                </c:pt>
                <c:pt idx="26">
                  <c:v>506.5246898622722</c:v>
                </c:pt>
                <c:pt idx="27">
                  <c:v>506.5246898622722</c:v>
                </c:pt>
                <c:pt idx="28">
                  <c:v>506.5246898622722</c:v>
                </c:pt>
                <c:pt idx="29">
                  <c:v>506.5246898622722</c:v>
                </c:pt>
                <c:pt idx="30">
                  <c:v>440.1945220418107</c:v>
                </c:pt>
                <c:pt idx="31">
                  <c:v>442.1246845418106</c:v>
                </c:pt>
                <c:pt idx="32">
                  <c:v>375.8698904719477</c:v>
                </c:pt>
                <c:pt idx="33">
                  <c:v>309.6214922973116</c:v>
                </c:pt>
                <c:pt idx="34">
                  <c:v>311.8209797973116</c:v>
                </c:pt>
                <c:pt idx="35">
                  <c:v>314.1102422973116</c:v>
                </c:pt>
                <c:pt idx="36">
                  <c:v>316.4892797973116</c:v>
                </c:pt>
                <c:pt idx="37">
                  <c:v>113.5918</c:v>
                </c:pt>
                <c:pt idx="38">
                  <c:v>116.1503875</c:v>
                </c:pt>
                <c:pt idx="39">
                  <c:v>255.7443750606138</c:v>
                </c:pt>
                <c:pt idx="40">
                  <c:v>326.9031797973116</c:v>
                </c:pt>
                <c:pt idx="41">
                  <c:v>447.3310922973117</c:v>
                </c:pt>
                <c:pt idx="42">
                  <c:v>447.3310922973117</c:v>
                </c:pt>
                <c:pt idx="43">
                  <c:v>447.3310922973117</c:v>
                </c:pt>
                <c:pt idx="44">
                  <c:v>447.3310922973117</c:v>
                </c:pt>
                <c:pt idx="45">
                  <c:v>378.9104250606138</c:v>
                </c:pt>
                <c:pt idx="46">
                  <c:v>378.9104250606138</c:v>
                </c:pt>
                <c:pt idx="47">
                  <c:v>236.39875</c:v>
                </c:pt>
                <c:pt idx="48">
                  <c:v>226.34395</c:v>
                </c:pt>
                <c:pt idx="49">
                  <c:v>221.8552</c:v>
                </c:pt>
                <c:pt idx="50">
                  <c:v>213.955</c:v>
                </c:pt>
                <c:pt idx="51">
                  <c:v>555.9541345418107</c:v>
                </c:pt>
                <c:pt idx="52">
                  <c:v>555.9541345418107</c:v>
                </c:pt>
                <c:pt idx="53">
                  <c:v>692.1703035217988</c:v>
                </c:pt>
                <c:pt idx="54">
                  <c:v>692.1703035217988</c:v>
                </c:pt>
                <c:pt idx="55">
                  <c:v>692.1703035217988</c:v>
                </c:pt>
                <c:pt idx="56">
                  <c:v>692.1703035217988</c:v>
                </c:pt>
                <c:pt idx="57">
                  <c:v>692.1703035217988</c:v>
                </c:pt>
                <c:pt idx="58">
                  <c:v>555.9541345418107</c:v>
                </c:pt>
                <c:pt idx="59">
                  <c:v>555.9541345418107</c:v>
                </c:pt>
                <c:pt idx="60">
                  <c:v>554.2035220418107</c:v>
                </c:pt>
                <c:pt idx="61">
                  <c:v>484.2679529719477</c:v>
                </c:pt>
                <c:pt idx="62">
                  <c:v>481.2156029719477</c:v>
                </c:pt>
                <c:pt idx="63">
                  <c:v>481.2156029719477</c:v>
                </c:pt>
                <c:pt idx="64">
                  <c:v>412.8574922973116</c:v>
                </c:pt>
                <c:pt idx="65">
                  <c:v>344.4368250606138</c:v>
                </c:pt>
                <c:pt idx="66">
                  <c:v>275.9744428599005</c:v>
                </c:pt>
                <c:pt idx="67">
                  <c:v>275.9744428599005</c:v>
                </c:pt>
                <c:pt idx="68">
                  <c:v>207.4912</c:v>
                </c:pt>
                <c:pt idx="69">
                  <c:v>207.4912</c:v>
                </c:pt>
                <c:pt idx="70">
                  <c:v>-270.7241035217987</c:v>
                </c:pt>
                <c:pt idx="71">
                  <c:v>-264.2603035217987</c:v>
                </c:pt>
                <c:pt idx="72">
                  <c:v>-256.3601035217986</c:v>
                </c:pt>
                <c:pt idx="73">
                  <c:v>-247.0235035217987</c:v>
                </c:pt>
                <c:pt idx="74">
                  <c:v>-236.2505035217987</c:v>
                </c:pt>
                <c:pt idx="75">
                  <c:v>-224.0411035217986</c:v>
                </c:pt>
                <c:pt idx="76">
                  <c:v>-217.3977535217986</c:v>
                </c:pt>
                <c:pt idx="77">
                  <c:v>-217.3977535217986</c:v>
                </c:pt>
                <c:pt idx="78">
                  <c:v>-217.3977535217986</c:v>
                </c:pt>
                <c:pt idx="79">
                  <c:v>-217.3977535217986</c:v>
                </c:pt>
                <c:pt idx="80">
                  <c:v>-217.3977535217986</c:v>
                </c:pt>
                <c:pt idx="81">
                  <c:v>-217.3977535217986</c:v>
                </c:pt>
                <c:pt idx="82">
                  <c:v>-81.1815845418106</c:v>
                </c:pt>
                <c:pt idx="83">
                  <c:v>-81.1815845418106</c:v>
                </c:pt>
                <c:pt idx="84">
                  <c:v>-81.1815845418106</c:v>
                </c:pt>
                <c:pt idx="85">
                  <c:v>-81.1815845418106</c:v>
                </c:pt>
                <c:pt idx="86">
                  <c:v>-81.1815845418106</c:v>
                </c:pt>
                <c:pt idx="87">
                  <c:v>260.81755</c:v>
                </c:pt>
                <c:pt idx="88">
                  <c:v>260.81755</c:v>
                </c:pt>
                <c:pt idx="89">
                  <c:v>260.81755</c:v>
                </c:pt>
                <c:pt idx="90">
                  <c:v>260.81755</c:v>
                </c:pt>
                <c:pt idx="91">
                  <c:v>260.81755</c:v>
                </c:pt>
                <c:pt idx="92">
                  <c:v>260.81755</c:v>
                </c:pt>
                <c:pt idx="93">
                  <c:v>260.81755</c:v>
                </c:pt>
                <c:pt idx="94">
                  <c:v>55.45125770268842</c:v>
                </c:pt>
                <c:pt idx="95">
                  <c:v>55.45125770268842</c:v>
                </c:pt>
                <c:pt idx="96">
                  <c:v>55.45125770268842</c:v>
                </c:pt>
                <c:pt idx="97">
                  <c:v>55.45125770268842</c:v>
                </c:pt>
                <c:pt idx="98">
                  <c:v>55.45125770268842</c:v>
                </c:pt>
                <c:pt idx="99">
                  <c:v>55.45125770268842</c:v>
                </c:pt>
                <c:pt idx="100">
                  <c:v>55.45125770268842</c:v>
                </c:pt>
                <c:pt idx="101">
                  <c:v>55.45125770268842</c:v>
                </c:pt>
                <c:pt idx="102">
                  <c:v>55.45125770268842</c:v>
                </c:pt>
                <c:pt idx="103">
                  <c:v>260.81755</c:v>
                </c:pt>
                <c:pt idx="104">
                  <c:v>260.81755</c:v>
                </c:pt>
                <c:pt idx="105">
                  <c:v>260.81755</c:v>
                </c:pt>
                <c:pt idx="106">
                  <c:v>260.81755</c:v>
                </c:pt>
                <c:pt idx="107">
                  <c:v>260.81755</c:v>
                </c:pt>
                <c:pt idx="108">
                  <c:v>254.1742</c:v>
                </c:pt>
                <c:pt idx="109">
                  <c:v>241.9648</c:v>
                </c:pt>
                <c:pt idx="110">
                  <c:v>231.1918</c:v>
                </c:pt>
                <c:pt idx="111">
                  <c:v>221.8552</c:v>
                </c:pt>
                <c:pt idx="112">
                  <c:v>84.90957493938623</c:v>
                </c:pt>
                <c:pt idx="113">
                  <c:v>84.90957493938623</c:v>
                </c:pt>
                <c:pt idx="114">
                  <c:v>84.90957493938623</c:v>
                </c:pt>
                <c:pt idx="115">
                  <c:v>84.90957493938623</c:v>
                </c:pt>
                <c:pt idx="116">
                  <c:v>84.90957493938623</c:v>
                </c:pt>
                <c:pt idx="117">
                  <c:v>84.90957493938623</c:v>
                </c:pt>
                <c:pt idx="118">
                  <c:v>84.90957493938623</c:v>
                </c:pt>
                <c:pt idx="119">
                  <c:v>84.90957493938623</c:v>
                </c:pt>
                <c:pt idx="120">
                  <c:v>84.90957493938623</c:v>
                </c:pt>
                <c:pt idx="121">
                  <c:v>84.90957493938623</c:v>
                </c:pt>
                <c:pt idx="122">
                  <c:v>84.90957493938623</c:v>
                </c:pt>
                <c:pt idx="123">
                  <c:v>84.90957493938623</c:v>
                </c:pt>
                <c:pt idx="124">
                  <c:v>202.5095749393862</c:v>
                </c:pt>
                <c:pt idx="125">
                  <c:v>273.1714446400995</c:v>
                </c:pt>
                <c:pt idx="126">
                  <c:v>275.4607071400995</c:v>
                </c:pt>
                <c:pt idx="127">
                  <c:v>277.8397446400995</c:v>
                </c:pt>
                <c:pt idx="128">
                  <c:v>280.3085571400995</c:v>
                </c:pt>
                <c:pt idx="129">
                  <c:v>282.8671446400995</c:v>
                </c:pt>
                <c:pt idx="130">
                  <c:v>285.5155071400995</c:v>
                </c:pt>
                <c:pt idx="131">
                  <c:v>288.2536446400995</c:v>
                </c:pt>
                <c:pt idx="132">
                  <c:v>291.0815571400996</c:v>
                </c:pt>
                <c:pt idx="133">
                  <c:v>293.9992446400996</c:v>
                </c:pt>
                <c:pt idx="134">
                  <c:v>297.0067071400995</c:v>
                </c:pt>
                <c:pt idx="135">
                  <c:v>179.4067071400995</c:v>
                </c:pt>
                <c:pt idx="136">
                  <c:v>179.4067071400995</c:v>
                </c:pt>
                <c:pt idx="137">
                  <c:v>179.4067071400995</c:v>
                </c:pt>
                <c:pt idx="138">
                  <c:v>179.4067071400995</c:v>
                </c:pt>
                <c:pt idx="139">
                  <c:v>179.4067071400995</c:v>
                </c:pt>
                <c:pt idx="140">
                  <c:v>179.4067071400995</c:v>
                </c:pt>
                <c:pt idx="141">
                  <c:v>179.4067071400995</c:v>
                </c:pt>
                <c:pt idx="142">
                  <c:v>179.4067071400995</c:v>
                </c:pt>
                <c:pt idx="143">
                  <c:v>179.4067071400995</c:v>
                </c:pt>
                <c:pt idx="144">
                  <c:v>179.4067071400995</c:v>
                </c:pt>
                <c:pt idx="145">
                  <c:v>179.4067071400995</c:v>
                </c:pt>
                <c:pt idx="146">
                  <c:v>179.4067071400995</c:v>
                </c:pt>
                <c:pt idx="147">
                  <c:v>179.4067071400995</c:v>
                </c:pt>
                <c:pt idx="148">
                  <c:v>179.4067071400995</c:v>
                </c:pt>
                <c:pt idx="149">
                  <c:v>179.4067071400995</c:v>
                </c:pt>
                <c:pt idx="150">
                  <c:v>297.0067071400995</c:v>
                </c:pt>
                <c:pt idx="151">
                  <c:v>297.0067071400995</c:v>
                </c:pt>
                <c:pt idx="152">
                  <c:v>297.0067071400995</c:v>
                </c:pt>
                <c:pt idx="153">
                  <c:v>179.4067071400995</c:v>
                </c:pt>
                <c:pt idx="154">
                  <c:v>179.4067071400995</c:v>
                </c:pt>
                <c:pt idx="155">
                  <c:v>179.4067071400995</c:v>
                </c:pt>
                <c:pt idx="156">
                  <c:v>179.4067071400995</c:v>
                </c:pt>
                <c:pt idx="157">
                  <c:v>182.5039446400995</c:v>
                </c:pt>
                <c:pt idx="158">
                  <c:v>185.6909571400995</c:v>
                </c:pt>
                <c:pt idx="159">
                  <c:v>192.3343071400995</c:v>
                </c:pt>
                <c:pt idx="160">
                  <c:v>192.3343071400995</c:v>
                </c:pt>
                <c:pt idx="161">
                  <c:v>192.3343071400995</c:v>
                </c:pt>
                <c:pt idx="162">
                  <c:v>192.3343071400995</c:v>
                </c:pt>
                <c:pt idx="163">
                  <c:v>192.3343071400995</c:v>
                </c:pt>
                <c:pt idx="164">
                  <c:v>192.3343071400995</c:v>
                </c:pt>
                <c:pt idx="165">
                  <c:v>192.3343071400995</c:v>
                </c:pt>
                <c:pt idx="166">
                  <c:v>192.3343071400995</c:v>
                </c:pt>
                <c:pt idx="167">
                  <c:v>192.3343071400995</c:v>
                </c:pt>
                <c:pt idx="168">
                  <c:v>192.3343071400995</c:v>
                </c:pt>
                <c:pt idx="169">
                  <c:v>192.3343071400995</c:v>
                </c:pt>
                <c:pt idx="170">
                  <c:v>192.3343071400995</c:v>
                </c:pt>
                <c:pt idx="171">
                  <c:v>192.3343071400995</c:v>
                </c:pt>
                <c:pt idx="172">
                  <c:v>192.3343071400995</c:v>
                </c:pt>
                <c:pt idx="173">
                  <c:v>192.3343071400995</c:v>
                </c:pt>
                <c:pt idx="174">
                  <c:v>192.3343071400995</c:v>
                </c:pt>
                <c:pt idx="175">
                  <c:v>192.3343071400995</c:v>
                </c:pt>
                <c:pt idx="176">
                  <c:v>192.3343071400995</c:v>
                </c:pt>
                <c:pt idx="177">
                  <c:v>260.81755</c:v>
                </c:pt>
                <c:pt idx="178">
                  <c:v>260.81755</c:v>
                </c:pt>
                <c:pt idx="179">
                  <c:v>260.81755</c:v>
                </c:pt>
                <c:pt idx="180">
                  <c:v>260.81755</c:v>
                </c:pt>
                <c:pt idx="181">
                  <c:v>260.81755</c:v>
                </c:pt>
                <c:pt idx="182">
                  <c:v>260.81755</c:v>
                </c:pt>
                <c:pt idx="183">
                  <c:v>260.81755</c:v>
                </c:pt>
                <c:pt idx="184">
                  <c:v>260.81755</c:v>
                </c:pt>
                <c:pt idx="185">
                  <c:v>365.48995</c:v>
                </c:pt>
                <c:pt idx="186">
                  <c:v>353.99875</c:v>
                </c:pt>
                <c:pt idx="187">
                  <c:v>348.7918</c:v>
                </c:pt>
                <c:pt idx="188">
                  <c:v>343.94395</c:v>
                </c:pt>
                <c:pt idx="189">
                  <c:v>339.4552</c:v>
                </c:pt>
                <c:pt idx="190">
                  <c:v>335.32555</c:v>
                </c:pt>
                <c:pt idx="191">
                  <c:v>331.555</c:v>
                </c:pt>
                <c:pt idx="192">
                  <c:v>328.14355</c:v>
                </c:pt>
                <c:pt idx="193">
                  <c:v>325.0912</c:v>
                </c:pt>
                <c:pt idx="194">
                  <c:v>207.4912</c:v>
                </c:pt>
                <c:pt idx="195">
                  <c:v>204.79795</c:v>
                </c:pt>
                <c:pt idx="196">
                  <c:v>204.79795</c:v>
                </c:pt>
                <c:pt idx="197">
                  <c:v>207.4912</c:v>
                </c:pt>
                <c:pt idx="198">
                  <c:v>207.4912</c:v>
                </c:pt>
                <c:pt idx="199">
                  <c:v>207.4912</c:v>
                </c:pt>
                <c:pt idx="200">
                  <c:v>207.4912</c:v>
                </c:pt>
                <c:pt idx="201">
                  <c:v>207.4912</c:v>
                </c:pt>
                <c:pt idx="202">
                  <c:v>207.4912</c:v>
                </c:pt>
                <c:pt idx="203">
                  <c:v>207.4912</c:v>
                </c:pt>
                <c:pt idx="204">
                  <c:v>207.4912</c:v>
                </c:pt>
                <c:pt idx="205">
                  <c:v>210.54355</c:v>
                </c:pt>
                <c:pt idx="206">
                  <c:v>213.955</c:v>
                </c:pt>
                <c:pt idx="207">
                  <c:v>217.72555</c:v>
                </c:pt>
                <c:pt idx="208">
                  <c:v>221.8552</c:v>
                </c:pt>
                <c:pt idx="209">
                  <c:v>226.34395</c:v>
                </c:pt>
                <c:pt idx="210">
                  <c:v>231.1918</c:v>
                </c:pt>
                <c:pt idx="211">
                  <c:v>236.39875</c:v>
                </c:pt>
                <c:pt idx="212">
                  <c:v>241.9648</c:v>
                </c:pt>
                <c:pt idx="213">
                  <c:v>247.88995</c:v>
                </c:pt>
                <c:pt idx="214">
                  <c:v>254.1742</c:v>
                </c:pt>
                <c:pt idx="215">
                  <c:v>260.81755</c:v>
                </c:pt>
                <c:pt idx="216">
                  <c:v>260.81755</c:v>
                </c:pt>
                <c:pt idx="217">
                  <c:v>260.81755</c:v>
                </c:pt>
                <c:pt idx="218">
                  <c:v>260.81755</c:v>
                </c:pt>
                <c:pt idx="219">
                  <c:v>260.81755</c:v>
                </c:pt>
                <c:pt idx="220">
                  <c:v>260.81755</c:v>
                </c:pt>
                <c:pt idx="221">
                  <c:v>260.81755</c:v>
                </c:pt>
                <c:pt idx="222">
                  <c:v>247.88995</c:v>
                </c:pt>
                <c:pt idx="223">
                  <c:v>236.39875</c:v>
                </c:pt>
                <c:pt idx="224">
                  <c:v>226.34395</c:v>
                </c:pt>
                <c:pt idx="225">
                  <c:v>221.8552</c:v>
                </c:pt>
                <c:pt idx="226">
                  <c:v>217.72555</c:v>
                </c:pt>
                <c:pt idx="227">
                  <c:v>221.8552</c:v>
                </c:pt>
                <c:pt idx="228">
                  <c:v>226.34395</c:v>
                </c:pt>
                <c:pt idx="229">
                  <c:v>231.1918</c:v>
                </c:pt>
                <c:pt idx="230">
                  <c:v>236.39875</c:v>
                </c:pt>
                <c:pt idx="231">
                  <c:v>241.9648</c:v>
                </c:pt>
                <c:pt idx="232">
                  <c:v>247.88995</c:v>
                </c:pt>
                <c:pt idx="233">
                  <c:v>247.88995</c:v>
                </c:pt>
                <c:pt idx="234">
                  <c:v>247.88995</c:v>
                </c:pt>
                <c:pt idx="235">
                  <c:v>247.88995</c:v>
                </c:pt>
                <c:pt idx="236">
                  <c:v>365.48995</c:v>
                </c:pt>
                <c:pt idx="237">
                  <c:v>353.99875</c:v>
                </c:pt>
                <c:pt idx="238">
                  <c:v>343.94395</c:v>
                </c:pt>
                <c:pt idx="239">
                  <c:v>335.32555</c:v>
                </c:pt>
                <c:pt idx="240">
                  <c:v>328.14355</c:v>
                </c:pt>
                <c:pt idx="241">
                  <c:v>322.39795</c:v>
                </c:pt>
                <c:pt idx="242">
                  <c:v>318.08875</c:v>
                </c:pt>
                <c:pt idx="243">
                  <c:v>315.21595</c:v>
                </c:pt>
                <c:pt idx="244">
                  <c:v>313.77955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B637-4A33-9365-2BD61E64C1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9107456"/>
        <c:axId val="1578990192"/>
      </c:scatterChart>
      <c:valAx>
        <c:axId val="1579107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990192"/>
        <c:crosses val="autoZero"/>
        <c:crossBetween val="midCat"/>
      </c:valAx>
      <c:valAx>
        <c:axId val="157899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107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Sheet2!$R$1</c:f>
              <c:strCache>
                <c:ptCount val="1"/>
                <c:pt idx="0">
                  <c:v>Tractive Effort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Sheet2!$R$2:$R$449</c:f>
              <c:numCache>
                <c:formatCode>0.00</c:formatCode>
                <c:ptCount val="448"/>
                <c:pt idx="0">
                  <c:v>0.0</c:v>
                </c:pt>
                <c:pt idx="1">
                  <c:v>47.088</c:v>
                </c:pt>
                <c:pt idx="2">
                  <c:v>47.088</c:v>
                </c:pt>
                <c:pt idx="3">
                  <c:v>47.088</c:v>
                </c:pt>
                <c:pt idx="4">
                  <c:v>47.088</c:v>
                </c:pt>
                <c:pt idx="5">
                  <c:v>47.088</c:v>
                </c:pt>
                <c:pt idx="6">
                  <c:v>47.088</c:v>
                </c:pt>
                <c:pt idx="7">
                  <c:v>47.088</c:v>
                </c:pt>
                <c:pt idx="8">
                  <c:v>47.088</c:v>
                </c:pt>
                <c:pt idx="9">
                  <c:v>47.088</c:v>
                </c:pt>
                <c:pt idx="10">
                  <c:v>47.088</c:v>
                </c:pt>
                <c:pt idx="11">
                  <c:v>47.088</c:v>
                </c:pt>
                <c:pt idx="12">
                  <c:v>47.088</c:v>
                </c:pt>
                <c:pt idx="13">
                  <c:v>47.088</c:v>
                </c:pt>
                <c:pt idx="14">
                  <c:v>47.088</c:v>
                </c:pt>
                <c:pt idx="15">
                  <c:v>47.088</c:v>
                </c:pt>
                <c:pt idx="16">
                  <c:v>47.088</c:v>
                </c:pt>
                <c:pt idx="17">
                  <c:v>47.088</c:v>
                </c:pt>
                <c:pt idx="18">
                  <c:v>47.088</c:v>
                </c:pt>
                <c:pt idx="19">
                  <c:v>47.088</c:v>
                </c:pt>
                <c:pt idx="20">
                  <c:v>47.088</c:v>
                </c:pt>
                <c:pt idx="21">
                  <c:v>47.088</c:v>
                </c:pt>
                <c:pt idx="22">
                  <c:v>47.088</c:v>
                </c:pt>
                <c:pt idx="23">
                  <c:v>47.088</c:v>
                </c:pt>
                <c:pt idx="24">
                  <c:v>47.088</c:v>
                </c:pt>
                <c:pt idx="25">
                  <c:v>47.088</c:v>
                </c:pt>
                <c:pt idx="26">
                  <c:v>47.088</c:v>
                </c:pt>
                <c:pt idx="27">
                  <c:v>47.088</c:v>
                </c:pt>
                <c:pt idx="28">
                  <c:v>47.088</c:v>
                </c:pt>
                <c:pt idx="29">
                  <c:v>47.088</c:v>
                </c:pt>
                <c:pt idx="30">
                  <c:v>47.088</c:v>
                </c:pt>
                <c:pt idx="31">
                  <c:v>47.088</c:v>
                </c:pt>
                <c:pt idx="32">
                  <c:v>47.088</c:v>
                </c:pt>
                <c:pt idx="33">
                  <c:v>47.088</c:v>
                </c:pt>
                <c:pt idx="34">
                  <c:v>47.088</c:v>
                </c:pt>
                <c:pt idx="35">
                  <c:v>47.088</c:v>
                </c:pt>
                <c:pt idx="36">
                  <c:v>47.088</c:v>
                </c:pt>
                <c:pt idx="37">
                  <c:v>47.088</c:v>
                </c:pt>
                <c:pt idx="38">
                  <c:v>47.088</c:v>
                </c:pt>
                <c:pt idx="39">
                  <c:v>47.088</c:v>
                </c:pt>
                <c:pt idx="40">
                  <c:v>47.088</c:v>
                </c:pt>
                <c:pt idx="41">
                  <c:v>133.416</c:v>
                </c:pt>
                <c:pt idx="42">
                  <c:v>133.416</c:v>
                </c:pt>
                <c:pt idx="43">
                  <c:v>133.416</c:v>
                </c:pt>
                <c:pt idx="44">
                  <c:v>133.416</c:v>
                </c:pt>
                <c:pt idx="45">
                  <c:v>133.416</c:v>
                </c:pt>
                <c:pt idx="46">
                  <c:v>133.416</c:v>
                </c:pt>
                <c:pt idx="47">
                  <c:v>133.416</c:v>
                </c:pt>
                <c:pt idx="48">
                  <c:v>133.416</c:v>
                </c:pt>
                <c:pt idx="49">
                  <c:v>133.416</c:v>
                </c:pt>
                <c:pt idx="50">
                  <c:v>133.416</c:v>
                </c:pt>
                <c:pt idx="51">
                  <c:v>133.416</c:v>
                </c:pt>
                <c:pt idx="52">
                  <c:v>133.416</c:v>
                </c:pt>
                <c:pt idx="53">
                  <c:v>133.416</c:v>
                </c:pt>
                <c:pt idx="54">
                  <c:v>133.416</c:v>
                </c:pt>
                <c:pt idx="55">
                  <c:v>133.416</c:v>
                </c:pt>
                <c:pt idx="56">
                  <c:v>133.416</c:v>
                </c:pt>
                <c:pt idx="57">
                  <c:v>133.416</c:v>
                </c:pt>
                <c:pt idx="58">
                  <c:v>133.416</c:v>
                </c:pt>
                <c:pt idx="59">
                  <c:v>133.416</c:v>
                </c:pt>
                <c:pt idx="60">
                  <c:v>133.416</c:v>
                </c:pt>
                <c:pt idx="61">
                  <c:v>133.416</c:v>
                </c:pt>
                <c:pt idx="62">
                  <c:v>133.416</c:v>
                </c:pt>
                <c:pt idx="63">
                  <c:v>133.416</c:v>
                </c:pt>
                <c:pt idx="64">
                  <c:v>133.416</c:v>
                </c:pt>
                <c:pt idx="65">
                  <c:v>133.416</c:v>
                </c:pt>
                <c:pt idx="66">
                  <c:v>133.416</c:v>
                </c:pt>
                <c:pt idx="67">
                  <c:v>133.416</c:v>
                </c:pt>
                <c:pt idx="68">
                  <c:v>133.416</c:v>
                </c:pt>
                <c:pt idx="69">
                  <c:v>133.416</c:v>
                </c:pt>
                <c:pt idx="70">
                  <c:v>133.416</c:v>
                </c:pt>
                <c:pt idx="71">
                  <c:v>133.416</c:v>
                </c:pt>
                <c:pt idx="72">
                  <c:v>133.416</c:v>
                </c:pt>
                <c:pt idx="73">
                  <c:v>133.416</c:v>
                </c:pt>
                <c:pt idx="74">
                  <c:v>133.416</c:v>
                </c:pt>
                <c:pt idx="75">
                  <c:v>133.416</c:v>
                </c:pt>
                <c:pt idx="76">
                  <c:v>133.416</c:v>
                </c:pt>
                <c:pt idx="77">
                  <c:v>133.416</c:v>
                </c:pt>
                <c:pt idx="78">
                  <c:v>133.416</c:v>
                </c:pt>
                <c:pt idx="79">
                  <c:v>133.416</c:v>
                </c:pt>
                <c:pt idx="80">
                  <c:v>133.416</c:v>
                </c:pt>
                <c:pt idx="81">
                  <c:v>133.416</c:v>
                </c:pt>
                <c:pt idx="82">
                  <c:v>133.416</c:v>
                </c:pt>
                <c:pt idx="83">
                  <c:v>133.416</c:v>
                </c:pt>
                <c:pt idx="84">
                  <c:v>133.416</c:v>
                </c:pt>
                <c:pt idx="85">
                  <c:v>133.416</c:v>
                </c:pt>
                <c:pt idx="86">
                  <c:v>133.416</c:v>
                </c:pt>
                <c:pt idx="87">
                  <c:v>133.416</c:v>
                </c:pt>
                <c:pt idx="88">
                  <c:v>133.416</c:v>
                </c:pt>
                <c:pt idx="89">
                  <c:v>133.416</c:v>
                </c:pt>
                <c:pt idx="90">
                  <c:v>133.416</c:v>
                </c:pt>
                <c:pt idx="91">
                  <c:v>133.416</c:v>
                </c:pt>
                <c:pt idx="92">
                  <c:v>133.416</c:v>
                </c:pt>
                <c:pt idx="93">
                  <c:v>133.416</c:v>
                </c:pt>
                <c:pt idx="94">
                  <c:v>133.416</c:v>
                </c:pt>
                <c:pt idx="95">
                  <c:v>133.416</c:v>
                </c:pt>
                <c:pt idx="96">
                  <c:v>133.416</c:v>
                </c:pt>
                <c:pt idx="97">
                  <c:v>133.416</c:v>
                </c:pt>
                <c:pt idx="98">
                  <c:v>133.416</c:v>
                </c:pt>
                <c:pt idx="99">
                  <c:v>133.416</c:v>
                </c:pt>
                <c:pt idx="100">
                  <c:v>133.416</c:v>
                </c:pt>
                <c:pt idx="101">
                  <c:v>133.416</c:v>
                </c:pt>
                <c:pt idx="102">
                  <c:v>133.416</c:v>
                </c:pt>
                <c:pt idx="103">
                  <c:v>133.416</c:v>
                </c:pt>
                <c:pt idx="104">
                  <c:v>133.416</c:v>
                </c:pt>
                <c:pt idx="105">
                  <c:v>133.416</c:v>
                </c:pt>
                <c:pt idx="106">
                  <c:v>133.416</c:v>
                </c:pt>
                <c:pt idx="107">
                  <c:v>133.416</c:v>
                </c:pt>
                <c:pt idx="108">
                  <c:v>133.416</c:v>
                </c:pt>
                <c:pt idx="109">
                  <c:v>133.416</c:v>
                </c:pt>
                <c:pt idx="110">
                  <c:v>133.416</c:v>
                </c:pt>
                <c:pt idx="111">
                  <c:v>133.416</c:v>
                </c:pt>
                <c:pt idx="112">
                  <c:v>133.416</c:v>
                </c:pt>
                <c:pt idx="113">
                  <c:v>133.416</c:v>
                </c:pt>
                <c:pt idx="114">
                  <c:v>133.416</c:v>
                </c:pt>
                <c:pt idx="115">
                  <c:v>133.416</c:v>
                </c:pt>
                <c:pt idx="116">
                  <c:v>133.416</c:v>
                </c:pt>
                <c:pt idx="117">
                  <c:v>133.416</c:v>
                </c:pt>
                <c:pt idx="118">
                  <c:v>133.416</c:v>
                </c:pt>
                <c:pt idx="119">
                  <c:v>133.416</c:v>
                </c:pt>
                <c:pt idx="120">
                  <c:v>133.416</c:v>
                </c:pt>
                <c:pt idx="121">
                  <c:v>133.416</c:v>
                </c:pt>
                <c:pt idx="122">
                  <c:v>133.416</c:v>
                </c:pt>
                <c:pt idx="123">
                  <c:v>133.416</c:v>
                </c:pt>
                <c:pt idx="124">
                  <c:v>172.656</c:v>
                </c:pt>
                <c:pt idx="125">
                  <c:v>172.656</c:v>
                </c:pt>
                <c:pt idx="126">
                  <c:v>172.656</c:v>
                </c:pt>
                <c:pt idx="127">
                  <c:v>172.656</c:v>
                </c:pt>
                <c:pt idx="128">
                  <c:v>172.656</c:v>
                </c:pt>
                <c:pt idx="129">
                  <c:v>172.656</c:v>
                </c:pt>
                <c:pt idx="130">
                  <c:v>172.656</c:v>
                </c:pt>
                <c:pt idx="131">
                  <c:v>172.656</c:v>
                </c:pt>
                <c:pt idx="132">
                  <c:v>172.656</c:v>
                </c:pt>
                <c:pt idx="133">
                  <c:v>172.656</c:v>
                </c:pt>
                <c:pt idx="134">
                  <c:v>172.656</c:v>
                </c:pt>
                <c:pt idx="135">
                  <c:v>133.416</c:v>
                </c:pt>
                <c:pt idx="136">
                  <c:v>133.416</c:v>
                </c:pt>
                <c:pt idx="137">
                  <c:v>133.416</c:v>
                </c:pt>
                <c:pt idx="138">
                  <c:v>133.416</c:v>
                </c:pt>
                <c:pt idx="139">
                  <c:v>133.416</c:v>
                </c:pt>
                <c:pt idx="140">
                  <c:v>133.416</c:v>
                </c:pt>
                <c:pt idx="141">
                  <c:v>133.416</c:v>
                </c:pt>
                <c:pt idx="142">
                  <c:v>133.416</c:v>
                </c:pt>
                <c:pt idx="143">
                  <c:v>133.416</c:v>
                </c:pt>
                <c:pt idx="144">
                  <c:v>133.416</c:v>
                </c:pt>
                <c:pt idx="145">
                  <c:v>133.416</c:v>
                </c:pt>
                <c:pt idx="146">
                  <c:v>133.416</c:v>
                </c:pt>
                <c:pt idx="147">
                  <c:v>133.416</c:v>
                </c:pt>
                <c:pt idx="148">
                  <c:v>133.416</c:v>
                </c:pt>
                <c:pt idx="149">
                  <c:v>133.416</c:v>
                </c:pt>
                <c:pt idx="150">
                  <c:v>172.656</c:v>
                </c:pt>
                <c:pt idx="151">
                  <c:v>172.656</c:v>
                </c:pt>
                <c:pt idx="152">
                  <c:v>172.656</c:v>
                </c:pt>
                <c:pt idx="153">
                  <c:v>133.416</c:v>
                </c:pt>
                <c:pt idx="154">
                  <c:v>133.416</c:v>
                </c:pt>
                <c:pt idx="155">
                  <c:v>133.416</c:v>
                </c:pt>
                <c:pt idx="156">
                  <c:v>133.416</c:v>
                </c:pt>
                <c:pt idx="157">
                  <c:v>133.416</c:v>
                </c:pt>
                <c:pt idx="158">
                  <c:v>133.416</c:v>
                </c:pt>
                <c:pt idx="159">
                  <c:v>133.416</c:v>
                </c:pt>
                <c:pt idx="160">
                  <c:v>133.416</c:v>
                </c:pt>
                <c:pt idx="161">
                  <c:v>133.416</c:v>
                </c:pt>
                <c:pt idx="162">
                  <c:v>133.416</c:v>
                </c:pt>
                <c:pt idx="163">
                  <c:v>133.416</c:v>
                </c:pt>
                <c:pt idx="164">
                  <c:v>133.416</c:v>
                </c:pt>
                <c:pt idx="165">
                  <c:v>133.416</c:v>
                </c:pt>
                <c:pt idx="166">
                  <c:v>133.416</c:v>
                </c:pt>
                <c:pt idx="167">
                  <c:v>133.416</c:v>
                </c:pt>
                <c:pt idx="168">
                  <c:v>133.416</c:v>
                </c:pt>
                <c:pt idx="169">
                  <c:v>133.416</c:v>
                </c:pt>
                <c:pt idx="170">
                  <c:v>133.416</c:v>
                </c:pt>
                <c:pt idx="171">
                  <c:v>133.416</c:v>
                </c:pt>
                <c:pt idx="172">
                  <c:v>133.416</c:v>
                </c:pt>
                <c:pt idx="173">
                  <c:v>133.416</c:v>
                </c:pt>
                <c:pt idx="174">
                  <c:v>133.416</c:v>
                </c:pt>
                <c:pt idx="175">
                  <c:v>133.416</c:v>
                </c:pt>
                <c:pt idx="176">
                  <c:v>133.416</c:v>
                </c:pt>
                <c:pt idx="177">
                  <c:v>133.416</c:v>
                </c:pt>
                <c:pt idx="178">
                  <c:v>133.416</c:v>
                </c:pt>
                <c:pt idx="179">
                  <c:v>133.416</c:v>
                </c:pt>
                <c:pt idx="180">
                  <c:v>133.416</c:v>
                </c:pt>
                <c:pt idx="181">
                  <c:v>133.416</c:v>
                </c:pt>
                <c:pt idx="182">
                  <c:v>133.416</c:v>
                </c:pt>
                <c:pt idx="183">
                  <c:v>133.416</c:v>
                </c:pt>
                <c:pt idx="184">
                  <c:v>133.416</c:v>
                </c:pt>
                <c:pt idx="185">
                  <c:v>213.4656</c:v>
                </c:pt>
                <c:pt idx="186">
                  <c:v>213.4656</c:v>
                </c:pt>
                <c:pt idx="187">
                  <c:v>213.4656</c:v>
                </c:pt>
                <c:pt idx="188">
                  <c:v>213.4656</c:v>
                </c:pt>
                <c:pt idx="189">
                  <c:v>213.4656</c:v>
                </c:pt>
                <c:pt idx="190">
                  <c:v>213.4656</c:v>
                </c:pt>
                <c:pt idx="191">
                  <c:v>213.4656</c:v>
                </c:pt>
                <c:pt idx="192">
                  <c:v>213.4656</c:v>
                </c:pt>
                <c:pt idx="193">
                  <c:v>213.4656</c:v>
                </c:pt>
                <c:pt idx="194">
                  <c:v>133.416</c:v>
                </c:pt>
                <c:pt idx="195">
                  <c:v>133.416</c:v>
                </c:pt>
                <c:pt idx="196">
                  <c:v>133.416</c:v>
                </c:pt>
                <c:pt idx="197">
                  <c:v>133.416</c:v>
                </c:pt>
                <c:pt idx="198">
                  <c:v>133.416</c:v>
                </c:pt>
                <c:pt idx="199">
                  <c:v>133.416</c:v>
                </c:pt>
                <c:pt idx="200">
                  <c:v>133.416</c:v>
                </c:pt>
                <c:pt idx="201">
                  <c:v>133.416</c:v>
                </c:pt>
                <c:pt idx="202">
                  <c:v>133.416</c:v>
                </c:pt>
                <c:pt idx="203">
                  <c:v>133.416</c:v>
                </c:pt>
                <c:pt idx="204">
                  <c:v>133.416</c:v>
                </c:pt>
                <c:pt idx="205">
                  <c:v>133.416</c:v>
                </c:pt>
                <c:pt idx="206">
                  <c:v>133.416</c:v>
                </c:pt>
                <c:pt idx="207">
                  <c:v>133.416</c:v>
                </c:pt>
                <c:pt idx="208">
                  <c:v>133.416</c:v>
                </c:pt>
                <c:pt idx="209">
                  <c:v>133.416</c:v>
                </c:pt>
                <c:pt idx="210">
                  <c:v>133.416</c:v>
                </c:pt>
                <c:pt idx="211">
                  <c:v>133.416</c:v>
                </c:pt>
                <c:pt idx="212">
                  <c:v>133.416</c:v>
                </c:pt>
                <c:pt idx="213">
                  <c:v>133.416</c:v>
                </c:pt>
                <c:pt idx="214">
                  <c:v>133.416</c:v>
                </c:pt>
                <c:pt idx="215">
                  <c:v>133.416</c:v>
                </c:pt>
                <c:pt idx="216">
                  <c:v>133.416</c:v>
                </c:pt>
                <c:pt idx="217">
                  <c:v>133.416</c:v>
                </c:pt>
                <c:pt idx="218">
                  <c:v>133.416</c:v>
                </c:pt>
                <c:pt idx="219">
                  <c:v>133.416</c:v>
                </c:pt>
                <c:pt idx="220">
                  <c:v>133.416</c:v>
                </c:pt>
                <c:pt idx="221">
                  <c:v>133.416</c:v>
                </c:pt>
                <c:pt idx="222">
                  <c:v>133.416</c:v>
                </c:pt>
                <c:pt idx="223">
                  <c:v>133.416</c:v>
                </c:pt>
                <c:pt idx="224">
                  <c:v>133.416</c:v>
                </c:pt>
                <c:pt idx="225">
                  <c:v>133.416</c:v>
                </c:pt>
                <c:pt idx="226">
                  <c:v>133.416</c:v>
                </c:pt>
                <c:pt idx="227">
                  <c:v>133.416</c:v>
                </c:pt>
                <c:pt idx="228">
                  <c:v>133.416</c:v>
                </c:pt>
                <c:pt idx="229">
                  <c:v>133.416</c:v>
                </c:pt>
                <c:pt idx="230">
                  <c:v>133.416</c:v>
                </c:pt>
                <c:pt idx="231">
                  <c:v>133.416</c:v>
                </c:pt>
                <c:pt idx="232">
                  <c:v>133.416</c:v>
                </c:pt>
                <c:pt idx="233">
                  <c:v>133.416</c:v>
                </c:pt>
                <c:pt idx="234">
                  <c:v>133.416</c:v>
                </c:pt>
                <c:pt idx="235">
                  <c:v>133.416</c:v>
                </c:pt>
                <c:pt idx="236">
                  <c:v>213.4656</c:v>
                </c:pt>
                <c:pt idx="237">
                  <c:v>213.4656</c:v>
                </c:pt>
                <c:pt idx="238">
                  <c:v>213.4656</c:v>
                </c:pt>
                <c:pt idx="239">
                  <c:v>213.4656</c:v>
                </c:pt>
                <c:pt idx="240">
                  <c:v>213.4656</c:v>
                </c:pt>
                <c:pt idx="241">
                  <c:v>213.4656</c:v>
                </c:pt>
                <c:pt idx="242">
                  <c:v>213.4656</c:v>
                </c:pt>
                <c:pt idx="243">
                  <c:v>213.4656</c:v>
                </c:pt>
                <c:pt idx="244">
                  <c:v>213.4656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2945-41DA-9968-0216D2703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2178592"/>
        <c:axId val="1582182992"/>
      </c:scatterChart>
      <c:valAx>
        <c:axId val="1582178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182992"/>
        <c:crosses val="autoZero"/>
        <c:crossBetween val="midCat"/>
      </c:valAx>
      <c:valAx>
        <c:axId val="158218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Tractive Effort (TE)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178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Required</a:t>
            </a:r>
            <a:endParaRPr lang="en-US" baseline="0"/>
          </a:p>
          <a:p>
            <a:pPr>
              <a:defRPr/>
            </a:pPr>
            <a:r>
              <a:rPr lang="en-US" baseline="0"/>
              <a:t>compared to Average Power Vs Time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Sheet2!$U$1</c:f>
              <c:strCache>
                <c:ptCount val="1"/>
                <c:pt idx="0">
                  <c:v>Power Requirement 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Sheet2!$B$2:$B$449</c:f>
              <c:numCache>
                <c:formatCode>General</c:formatCode>
                <c:ptCount val="448"/>
                <c:pt idx="0">
                  <c:v>0.0</c:v>
                </c:pt>
                <c:pt idx="1">
                  <c:v>0.5</c:v>
                </c:pt>
                <c:pt idx="2">
                  <c:v>1.0</c:v>
                </c:pt>
                <c:pt idx="3">
                  <c:v>1.5</c:v>
                </c:pt>
                <c:pt idx="4">
                  <c:v>2.0</c:v>
                </c:pt>
                <c:pt idx="5">
                  <c:v>2.5</c:v>
                </c:pt>
                <c:pt idx="6">
                  <c:v>3.0</c:v>
                </c:pt>
                <c:pt idx="7">
                  <c:v>3.5</c:v>
                </c:pt>
                <c:pt idx="8">
                  <c:v>4.0</c:v>
                </c:pt>
                <c:pt idx="9">
                  <c:v>4.5</c:v>
                </c:pt>
                <c:pt idx="10">
                  <c:v>5.0</c:v>
                </c:pt>
                <c:pt idx="11">
                  <c:v>5.5</c:v>
                </c:pt>
                <c:pt idx="12">
                  <c:v>6.0</c:v>
                </c:pt>
                <c:pt idx="13">
                  <c:v>6.5</c:v>
                </c:pt>
                <c:pt idx="14">
                  <c:v>7.0</c:v>
                </c:pt>
                <c:pt idx="15">
                  <c:v>7.5</c:v>
                </c:pt>
                <c:pt idx="16">
                  <c:v>8.0</c:v>
                </c:pt>
                <c:pt idx="17">
                  <c:v>8.5</c:v>
                </c:pt>
                <c:pt idx="18">
                  <c:v>9.0</c:v>
                </c:pt>
                <c:pt idx="19">
                  <c:v>9.5</c:v>
                </c:pt>
                <c:pt idx="20">
                  <c:v>10.0</c:v>
                </c:pt>
                <c:pt idx="21">
                  <c:v>10.5</c:v>
                </c:pt>
                <c:pt idx="22">
                  <c:v>11.0</c:v>
                </c:pt>
                <c:pt idx="23">
                  <c:v>11.5</c:v>
                </c:pt>
                <c:pt idx="24">
                  <c:v>12.0</c:v>
                </c:pt>
                <c:pt idx="25">
                  <c:v>12.5</c:v>
                </c:pt>
                <c:pt idx="26">
                  <c:v>13.0</c:v>
                </c:pt>
                <c:pt idx="27">
                  <c:v>13.5</c:v>
                </c:pt>
                <c:pt idx="28">
                  <c:v>14.0</c:v>
                </c:pt>
                <c:pt idx="29">
                  <c:v>14.5</c:v>
                </c:pt>
                <c:pt idx="30">
                  <c:v>15.0</c:v>
                </c:pt>
                <c:pt idx="31">
                  <c:v>15.5</c:v>
                </c:pt>
                <c:pt idx="32">
                  <c:v>16.0</c:v>
                </c:pt>
                <c:pt idx="33">
                  <c:v>16.5</c:v>
                </c:pt>
                <c:pt idx="34">
                  <c:v>17.0</c:v>
                </c:pt>
                <c:pt idx="35">
                  <c:v>17.5</c:v>
                </c:pt>
                <c:pt idx="36">
                  <c:v>18.0</c:v>
                </c:pt>
                <c:pt idx="37">
                  <c:v>18.5</c:v>
                </c:pt>
                <c:pt idx="38">
                  <c:v>19.0</c:v>
                </c:pt>
                <c:pt idx="39">
                  <c:v>19.5</c:v>
                </c:pt>
                <c:pt idx="40">
                  <c:v>20.0</c:v>
                </c:pt>
                <c:pt idx="41">
                  <c:v>20.5</c:v>
                </c:pt>
                <c:pt idx="42">
                  <c:v>21.0</c:v>
                </c:pt>
                <c:pt idx="43">
                  <c:v>21.5</c:v>
                </c:pt>
                <c:pt idx="44">
                  <c:v>22.0</c:v>
                </c:pt>
                <c:pt idx="45">
                  <c:v>22.5</c:v>
                </c:pt>
                <c:pt idx="46">
                  <c:v>23.0</c:v>
                </c:pt>
                <c:pt idx="47">
                  <c:v>23.5</c:v>
                </c:pt>
                <c:pt idx="48">
                  <c:v>24.0</c:v>
                </c:pt>
                <c:pt idx="49">
                  <c:v>24.5</c:v>
                </c:pt>
                <c:pt idx="50">
                  <c:v>25.0</c:v>
                </c:pt>
                <c:pt idx="51">
                  <c:v>25.5</c:v>
                </c:pt>
                <c:pt idx="52">
                  <c:v>26.0</c:v>
                </c:pt>
                <c:pt idx="53">
                  <c:v>26.5</c:v>
                </c:pt>
                <c:pt idx="54">
                  <c:v>27.0</c:v>
                </c:pt>
                <c:pt idx="55">
                  <c:v>27.5</c:v>
                </c:pt>
                <c:pt idx="56">
                  <c:v>28.0</c:v>
                </c:pt>
                <c:pt idx="57">
                  <c:v>28.5</c:v>
                </c:pt>
                <c:pt idx="58">
                  <c:v>29.0</c:v>
                </c:pt>
                <c:pt idx="59">
                  <c:v>29.5</c:v>
                </c:pt>
                <c:pt idx="60">
                  <c:v>30.0</c:v>
                </c:pt>
                <c:pt idx="61">
                  <c:v>30.5</c:v>
                </c:pt>
                <c:pt idx="62">
                  <c:v>31.0</c:v>
                </c:pt>
                <c:pt idx="63">
                  <c:v>31.5</c:v>
                </c:pt>
                <c:pt idx="64">
                  <c:v>32.0</c:v>
                </c:pt>
                <c:pt idx="65">
                  <c:v>32.5</c:v>
                </c:pt>
                <c:pt idx="66">
                  <c:v>33.0</c:v>
                </c:pt>
                <c:pt idx="67">
                  <c:v>33.5</c:v>
                </c:pt>
                <c:pt idx="68">
                  <c:v>34.0</c:v>
                </c:pt>
                <c:pt idx="69">
                  <c:v>34.5</c:v>
                </c:pt>
                <c:pt idx="70">
                  <c:v>35.0</c:v>
                </c:pt>
                <c:pt idx="71">
                  <c:v>35.5</c:v>
                </c:pt>
                <c:pt idx="72">
                  <c:v>36.0</c:v>
                </c:pt>
                <c:pt idx="73">
                  <c:v>36.5</c:v>
                </c:pt>
                <c:pt idx="74">
                  <c:v>37.0</c:v>
                </c:pt>
                <c:pt idx="75">
                  <c:v>37.5</c:v>
                </c:pt>
                <c:pt idx="76">
                  <c:v>38.0</c:v>
                </c:pt>
                <c:pt idx="77">
                  <c:v>38.5</c:v>
                </c:pt>
                <c:pt idx="78">
                  <c:v>39.0</c:v>
                </c:pt>
                <c:pt idx="79">
                  <c:v>39.5</c:v>
                </c:pt>
                <c:pt idx="80">
                  <c:v>40.0</c:v>
                </c:pt>
                <c:pt idx="81">
                  <c:v>40.5</c:v>
                </c:pt>
                <c:pt idx="82">
                  <c:v>41.0</c:v>
                </c:pt>
                <c:pt idx="83">
                  <c:v>41.5</c:v>
                </c:pt>
                <c:pt idx="84">
                  <c:v>42.0</c:v>
                </c:pt>
                <c:pt idx="85">
                  <c:v>42.5</c:v>
                </c:pt>
                <c:pt idx="86">
                  <c:v>43.0</c:v>
                </c:pt>
                <c:pt idx="87">
                  <c:v>43.5</c:v>
                </c:pt>
                <c:pt idx="88">
                  <c:v>44.0</c:v>
                </c:pt>
                <c:pt idx="89">
                  <c:v>44.5</c:v>
                </c:pt>
                <c:pt idx="90">
                  <c:v>45.0</c:v>
                </c:pt>
                <c:pt idx="91">
                  <c:v>45.5</c:v>
                </c:pt>
                <c:pt idx="92">
                  <c:v>46.0</c:v>
                </c:pt>
                <c:pt idx="93">
                  <c:v>46.5</c:v>
                </c:pt>
                <c:pt idx="94">
                  <c:v>47.0</c:v>
                </c:pt>
                <c:pt idx="95">
                  <c:v>47.5</c:v>
                </c:pt>
                <c:pt idx="96">
                  <c:v>48.0</c:v>
                </c:pt>
                <c:pt idx="97">
                  <c:v>48.5</c:v>
                </c:pt>
                <c:pt idx="98">
                  <c:v>49.0</c:v>
                </c:pt>
                <c:pt idx="99">
                  <c:v>49.5</c:v>
                </c:pt>
                <c:pt idx="100">
                  <c:v>50.0</c:v>
                </c:pt>
                <c:pt idx="101">
                  <c:v>50.5</c:v>
                </c:pt>
                <c:pt idx="102">
                  <c:v>51.0</c:v>
                </c:pt>
                <c:pt idx="103">
                  <c:v>51.5</c:v>
                </c:pt>
                <c:pt idx="104">
                  <c:v>52.0</c:v>
                </c:pt>
                <c:pt idx="105">
                  <c:v>52.5</c:v>
                </c:pt>
                <c:pt idx="106">
                  <c:v>53.0</c:v>
                </c:pt>
                <c:pt idx="107">
                  <c:v>53.5</c:v>
                </c:pt>
                <c:pt idx="108">
                  <c:v>54.0</c:v>
                </c:pt>
                <c:pt idx="109">
                  <c:v>54.5</c:v>
                </c:pt>
                <c:pt idx="110">
                  <c:v>55.0</c:v>
                </c:pt>
                <c:pt idx="111">
                  <c:v>55.5</c:v>
                </c:pt>
                <c:pt idx="112">
                  <c:v>56.0</c:v>
                </c:pt>
                <c:pt idx="113">
                  <c:v>56.5</c:v>
                </c:pt>
                <c:pt idx="114">
                  <c:v>57.0</c:v>
                </c:pt>
                <c:pt idx="115">
                  <c:v>57.5</c:v>
                </c:pt>
                <c:pt idx="116">
                  <c:v>58.0</c:v>
                </c:pt>
                <c:pt idx="117">
                  <c:v>58.5</c:v>
                </c:pt>
                <c:pt idx="118">
                  <c:v>59.0</c:v>
                </c:pt>
                <c:pt idx="119">
                  <c:v>59.5</c:v>
                </c:pt>
                <c:pt idx="120">
                  <c:v>60.0</c:v>
                </c:pt>
                <c:pt idx="121">
                  <c:v>60.5</c:v>
                </c:pt>
                <c:pt idx="122">
                  <c:v>61.0</c:v>
                </c:pt>
                <c:pt idx="123">
                  <c:v>61.5</c:v>
                </c:pt>
                <c:pt idx="124">
                  <c:v>62.0</c:v>
                </c:pt>
                <c:pt idx="125">
                  <c:v>62.5</c:v>
                </c:pt>
                <c:pt idx="126">
                  <c:v>63.0</c:v>
                </c:pt>
                <c:pt idx="127">
                  <c:v>63.5</c:v>
                </c:pt>
                <c:pt idx="128">
                  <c:v>64.0</c:v>
                </c:pt>
                <c:pt idx="129">
                  <c:v>64.5</c:v>
                </c:pt>
                <c:pt idx="130">
                  <c:v>65.0</c:v>
                </c:pt>
                <c:pt idx="131">
                  <c:v>65.5</c:v>
                </c:pt>
                <c:pt idx="132">
                  <c:v>66.0</c:v>
                </c:pt>
                <c:pt idx="133">
                  <c:v>66.5</c:v>
                </c:pt>
                <c:pt idx="134">
                  <c:v>67.0</c:v>
                </c:pt>
                <c:pt idx="135">
                  <c:v>67.5</c:v>
                </c:pt>
                <c:pt idx="136">
                  <c:v>68.0</c:v>
                </c:pt>
                <c:pt idx="137">
                  <c:v>68.5</c:v>
                </c:pt>
                <c:pt idx="138">
                  <c:v>69.0</c:v>
                </c:pt>
                <c:pt idx="139">
                  <c:v>69.5</c:v>
                </c:pt>
                <c:pt idx="140">
                  <c:v>70.0</c:v>
                </c:pt>
                <c:pt idx="141">
                  <c:v>70.5</c:v>
                </c:pt>
                <c:pt idx="142">
                  <c:v>71.0</c:v>
                </c:pt>
                <c:pt idx="143">
                  <c:v>71.5</c:v>
                </c:pt>
                <c:pt idx="144">
                  <c:v>72.0</c:v>
                </c:pt>
                <c:pt idx="145">
                  <c:v>72.5</c:v>
                </c:pt>
                <c:pt idx="146">
                  <c:v>73.0</c:v>
                </c:pt>
                <c:pt idx="147">
                  <c:v>73.5</c:v>
                </c:pt>
                <c:pt idx="148">
                  <c:v>74.0</c:v>
                </c:pt>
                <c:pt idx="149">
                  <c:v>74.5</c:v>
                </c:pt>
                <c:pt idx="150">
                  <c:v>75.0</c:v>
                </c:pt>
                <c:pt idx="151">
                  <c:v>75.5</c:v>
                </c:pt>
                <c:pt idx="152">
                  <c:v>76.0</c:v>
                </c:pt>
                <c:pt idx="153">
                  <c:v>76.5</c:v>
                </c:pt>
                <c:pt idx="154">
                  <c:v>77.0</c:v>
                </c:pt>
                <c:pt idx="155">
                  <c:v>77.5</c:v>
                </c:pt>
                <c:pt idx="156">
                  <c:v>78.0</c:v>
                </c:pt>
                <c:pt idx="157">
                  <c:v>78.5</c:v>
                </c:pt>
                <c:pt idx="158">
                  <c:v>79.0</c:v>
                </c:pt>
                <c:pt idx="159">
                  <c:v>79.5</c:v>
                </c:pt>
                <c:pt idx="160">
                  <c:v>80.0</c:v>
                </c:pt>
                <c:pt idx="161">
                  <c:v>80.5</c:v>
                </c:pt>
                <c:pt idx="162">
                  <c:v>81.0</c:v>
                </c:pt>
                <c:pt idx="163">
                  <c:v>81.5</c:v>
                </c:pt>
                <c:pt idx="164">
                  <c:v>82.0</c:v>
                </c:pt>
                <c:pt idx="165">
                  <c:v>82.5</c:v>
                </c:pt>
                <c:pt idx="166">
                  <c:v>83.0</c:v>
                </c:pt>
                <c:pt idx="167">
                  <c:v>83.5</c:v>
                </c:pt>
                <c:pt idx="168">
                  <c:v>84.0</c:v>
                </c:pt>
                <c:pt idx="169">
                  <c:v>84.5</c:v>
                </c:pt>
                <c:pt idx="170">
                  <c:v>85.0</c:v>
                </c:pt>
                <c:pt idx="171">
                  <c:v>85.5</c:v>
                </c:pt>
                <c:pt idx="172">
                  <c:v>86.0</c:v>
                </c:pt>
                <c:pt idx="173">
                  <c:v>86.5</c:v>
                </c:pt>
                <c:pt idx="174">
                  <c:v>87.0</c:v>
                </c:pt>
                <c:pt idx="175">
                  <c:v>87.5</c:v>
                </c:pt>
                <c:pt idx="176">
                  <c:v>88.0</c:v>
                </c:pt>
                <c:pt idx="177">
                  <c:v>88.5</c:v>
                </c:pt>
                <c:pt idx="178">
                  <c:v>89.0</c:v>
                </c:pt>
                <c:pt idx="179">
                  <c:v>89.5</c:v>
                </c:pt>
                <c:pt idx="180">
                  <c:v>90.0</c:v>
                </c:pt>
                <c:pt idx="181">
                  <c:v>90.5</c:v>
                </c:pt>
                <c:pt idx="182">
                  <c:v>91.0</c:v>
                </c:pt>
                <c:pt idx="183">
                  <c:v>91.5</c:v>
                </c:pt>
                <c:pt idx="184">
                  <c:v>92.0</c:v>
                </c:pt>
                <c:pt idx="185">
                  <c:v>92.5</c:v>
                </c:pt>
                <c:pt idx="186">
                  <c:v>93.0</c:v>
                </c:pt>
                <c:pt idx="187">
                  <c:v>93.5</c:v>
                </c:pt>
                <c:pt idx="188">
                  <c:v>94.0</c:v>
                </c:pt>
                <c:pt idx="189">
                  <c:v>94.5</c:v>
                </c:pt>
                <c:pt idx="190">
                  <c:v>95.0</c:v>
                </c:pt>
                <c:pt idx="191">
                  <c:v>95.5</c:v>
                </c:pt>
                <c:pt idx="192">
                  <c:v>96.0</c:v>
                </c:pt>
                <c:pt idx="193">
                  <c:v>96.5</c:v>
                </c:pt>
                <c:pt idx="194">
                  <c:v>97.0</c:v>
                </c:pt>
                <c:pt idx="195">
                  <c:v>97.5</c:v>
                </c:pt>
                <c:pt idx="196">
                  <c:v>98.0</c:v>
                </c:pt>
                <c:pt idx="197">
                  <c:v>98.5</c:v>
                </c:pt>
                <c:pt idx="198">
                  <c:v>99.0</c:v>
                </c:pt>
                <c:pt idx="199">
                  <c:v>99.5</c:v>
                </c:pt>
                <c:pt idx="200">
                  <c:v>100.0</c:v>
                </c:pt>
                <c:pt idx="201">
                  <c:v>100.5</c:v>
                </c:pt>
                <c:pt idx="202">
                  <c:v>101.0</c:v>
                </c:pt>
                <c:pt idx="203">
                  <c:v>101.5</c:v>
                </c:pt>
                <c:pt idx="204">
                  <c:v>102.0</c:v>
                </c:pt>
                <c:pt idx="205">
                  <c:v>102.5</c:v>
                </c:pt>
                <c:pt idx="206">
                  <c:v>103.0</c:v>
                </c:pt>
                <c:pt idx="207">
                  <c:v>103.5</c:v>
                </c:pt>
                <c:pt idx="208">
                  <c:v>104.0</c:v>
                </c:pt>
                <c:pt idx="209">
                  <c:v>104.5</c:v>
                </c:pt>
                <c:pt idx="210">
                  <c:v>105.0</c:v>
                </c:pt>
                <c:pt idx="211">
                  <c:v>105.5</c:v>
                </c:pt>
                <c:pt idx="212">
                  <c:v>106.0</c:v>
                </c:pt>
                <c:pt idx="213">
                  <c:v>106.5</c:v>
                </c:pt>
                <c:pt idx="214">
                  <c:v>107.0</c:v>
                </c:pt>
                <c:pt idx="215">
                  <c:v>107.5</c:v>
                </c:pt>
                <c:pt idx="216">
                  <c:v>108.0</c:v>
                </c:pt>
                <c:pt idx="217">
                  <c:v>108.5</c:v>
                </c:pt>
                <c:pt idx="218">
                  <c:v>109.0</c:v>
                </c:pt>
                <c:pt idx="219">
                  <c:v>109.5</c:v>
                </c:pt>
                <c:pt idx="220">
                  <c:v>110.0</c:v>
                </c:pt>
                <c:pt idx="221">
                  <c:v>110.5</c:v>
                </c:pt>
                <c:pt idx="222">
                  <c:v>111.0</c:v>
                </c:pt>
                <c:pt idx="223">
                  <c:v>111.5</c:v>
                </c:pt>
                <c:pt idx="224">
                  <c:v>112.0</c:v>
                </c:pt>
                <c:pt idx="225">
                  <c:v>112.5</c:v>
                </c:pt>
                <c:pt idx="226">
                  <c:v>113.0</c:v>
                </c:pt>
                <c:pt idx="227">
                  <c:v>113.5</c:v>
                </c:pt>
                <c:pt idx="228">
                  <c:v>114.0</c:v>
                </c:pt>
                <c:pt idx="229">
                  <c:v>114.5</c:v>
                </c:pt>
                <c:pt idx="230">
                  <c:v>115.0</c:v>
                </c:pt>
                <c:pt idx="231">
                  <c:v>115.5</c:v>
                </c:pt>
                <c:pt idx="232">
                  <c:v>116.0</c:v>
                </c:pt>
                <c:pt idx="233">
                  <c:v>116.5</c:v>
                </c:pt>
                <c:pt idx="234">
                  <c:v>117.0</c:v>
                </c:pt>
                <c:pt idx="235">
                  <c:v>117.5</c:v>
                </c:pt>
                <c:pt idx="236">
                  <c:v>118.0</c:v>
                </c:pt>
                <c:pt idx="237">
                  <c:v>118.5</c:v>
                </c:pt>
                <c:pt idx="238">
                  <c:v>119.0</c:v>
                </c:pt>
                <c:pt idx="239">
                  <c:v>119.5</c:v>
                </c:pt>
                <c:pt idx="240">
                  <c:v>120.0</c:v>
                </c:pt>
                <c:pt idx="241">
                  <c:v>120.5</c:v>
                </c:pt>
                <c:pt idx="242">
                  <c:v>121.0</c:v>
                </c:pt>
                <c:pt idx="243">
                  <c:v>121.5</c:v>
                </c:pt>
                <c:pt idx="244">
                  <c:v>122.0</c:v>
                </c:pt>
              </c:numCache>
            </c:numRef>
          </c:xVal>
          <c:yVal>
            <c:numRef>
              <c:f>Sheet2!$U$2:$U$449</c:f>
              <c:numCache>
                <c:formatCode>0.00</c:formatCode>
                <c:ptCount val="448"/>
                <c:pt idx="0">
                  <c:v>0.0</c:v>
                </c:pt>
                <c:pt idx="1">
                  <c:v>0.894963674768888</c:v>
                </c:pt>
                <c:pt idx="2">
                  <c:v>1.794236549537775</c:v>
                </c:pt>
                <c:pt idx="3">
                  <c:v>2.702127824306663</c:v>
                </c:pt>
                <c:pt idx="4">
                  <c:v>3.622946699075551</c:v>
                </c:pt>
                <c:pt idx="5">
                  <c:v>4.089550611459995</c:v>
                </c:pt>
                <c:pt idx="6">
                  <c:v>4.56100237384444</c:v>
                </c:pt>
                <c:pt idx="7">
                  <c:v>5.037840636228882</c:v>
                </c:pt>
                <c:pt idx="8">
                  <c:v>5.520604048613326</c:v>
                </c:pt>
                <c:pt idx="9">
                  <c:v>6.009831260997769</c:v>
                </c:pt>
                <c:pt idx="10">
                  <c:v>6.506060923382213</c:v>
                </c:pt>
                <c:pt idx="11">
                  <c:v>6.756970001449435</c:v>
                </c:pt>
                <c:pt idx="12">
                  <c:v>7.009831685766656</c:v>
                </c:pt>
                <c:pt idx="13">
                  <c:v>5.363840385338373</c:v>
                </c:pt>
                <c:pt idx="14">
                  <c:v>6.144205033505671</c:v>
                </c:pt>
                <c:pt idx="15">
                  <c:v>6.144205033505671</c:v>
                </c:pt>
                <c:pt idx="16">
                  <c:v>6.963352481672967</c:v>
                </c:pt>
                <c:pt idx="17">
                  <c:v>7.361726842485312</c:v>
                </c:pt>
                <c:pt idx="18">
                  <c:v>6.446081993320276</c:v>
                </c:pt>
                <c:pt idx="19">
                  <c:v>6.446081993320276</c:v>
                </c:pt>
                <c:pt idx="20">
                  <c:v>6.446081993320276</c:v>
                </c:pt>
                <c:pt idx="21">
                  <c:v>6.446081993320276</c:v>
                </c:pt>
                <c:pt idx="22">
                  <c:v>6.446081993320276</c:v>
                </c:pt>
                <c:pt idx="23">
                  <c:v>3.666330429035905</c:v>
                </c:pt>
                <c:pt idx="24">
                  <c:v>3.086549339173632</c:v>
                </c:pt>
                <c:pt idx="25">
                  <c:v>2.532623449311361</c:v>
                </c:pt>
                <c:pt idx="26">
                  <c:v>2.532623449311361</c:v>
                </c:pt>
                <c:pt idx="27">
                  <c:v>2.532623449311361</c:v>
                </c:pt>
                <c:pt idx="28">
                  <c:v>2.532623449311361</c:v>
                </c:pt>
                <c:pt idx="29">
                  <c:v>2.532623449311361</c:v>
                </c:pt>
                <c:pt idx="30">
                  <c:v>2.311021240719506</c:v>
                </c:pt>
                <c:pt idx="31">
                  <c:v>2.431685764979958</c:v>
                </c:pt>
                <c:pt idx="32">
                  <c:v>2.161251870213699</c:v>
                </c:pt>
                <c:pt idx="33">
                  <c:v>1.85772895378387</c:v>
                </c:pt>
                <c:pt idx="34">
                  <c:v>1.948881123733198</c:v>
                </c:pt>
                <c:pt idx="35">
                  <c:v>2.041716574932526</c:v>
                </c:pt>
                <c:pt idx="36">
                  <c:v>2.136302638631853</c:v>
                </c:pt>
                <c:pt idx="37">
                  <c:v>0.7951426</c:v>
                </c:pt>
                <c:pt idx="38">
                  <c:v>0.842090309375</c:v>
                </c:pt>
                <c:pt idx="39">
                  <c:v>1.918082812954603</c:v>
                </c:pt>
                <c:pt idx="40">
                  <c:v>2.533499643429165</c:v>
                </c:pt>
                <c:pt idx="41">
                  <c:v>3.578648738378493</c:v>
                </c:pt>
                <c:pt idx="42">
                  <c:v>3.578648738378493</c:v>
                </c:pt>
                <c:pt idx="43">
                  <c:v>3.578648738378493</c:v>
                </c:pt>
                <c:pt idx="44">
                  <c:v>3.578648738378493</c:v>
                </c:pt>
                <c:pt idx="45">
                  <c:v>3.031283400484911</c:v>
                </c:pt>
                <c:pt idx="46">
                  <c:v>3.031283400484911</c:v>
                </c:pt>
                <c:pt idx="47">
                  <c:v>1.772990625</c:v>
                </c:pt>
                <c:pt idx="48">
                  <c:v>1.471235675</c:v>
                </c:pt>
                <c:pt idx="49">
                  <c:v>1.3311312</c:v>
                </c:pt>
                <c:pt idx="50">
                  <c:v>1.069775</c:v>
                </c:pt>
                <c:pt idx="51">
                  <c:v>2.779770672709053</c:v>
                </c:pt>
                <c:pt idx="52">
                  <c:v>2.779770672709053</c:v>
                </c:pt>
                <c:pt idx="53">
                  <c:v>3.460851517608994</c:v>
                </c:pt>
                <c:pt idx="54">
                  <c:v>3.460851517608994</c:v>
                </c:pt>
                <c:pt idx="55">
                  <c:v>3.460851517608994</c:v>
                </c:pt>
                <c:pt idx="56">
                  <c:v>3.460851517608994</c:v>
                </c:pt>
                <c:pt idx="57">
                  <c:v>3.460851517608994</c:v>
                </c:pt>
                <c:pt idx="58">
                  <c:v>2.779770672709053</c:v>
                </c:pt>
                <c:pt idx="59">
                  <c:v>2.779770672709053</c:v>
                </c:pt>
                <c:pt idx="60">
                  <c:v>2.632466729698601</c:v>
                </c:pt>
                <c:pt idx="61">
                  <c:v>2.179205788373765</c:v>
                </c:pt>
                <c:pt idx="62">
                  <c:v>1.924862411887791</c:v>
                </c:pt>
                <c:pt idx="63">
                  <c:v>1.924862411887791</c:v>
                </c:pt>
                <c:pt idx="64">
                  <c:v>1.651429969189246</c:v>
                </c:pt>
                <c:pt idx="65">
                  <c:v>1.377747300242455</c:v>
                </c:pt>
                <c:pt idx="66">
                  <c:v>1.103897771439602</c:v>
                </c:pt>
                <c:pt idx="67">
                  <c:v>1.103897771439602</c:v>
                </c:pt>
                <c:pt idx="68">
                  <c:v>0.8299648</c:v>
                </c:pt>
                <c:pt idx="69">
                  <c:v>0.8299648</c:v>
                </c:pt>
                <c:pt idx="70">
                  <c:v>-1.082896414087195</c:v>
                </c:pt>
                <c:pt idx="71">
                  <c:v>-1.321301517608993</c:v>
                </c:pt>
                <c:pt idx="72">
                  <c:v>-1.538160621130792</c:v>
                </c:pt>
                <c:pt idx="73">
                  <c:v>-1.729164524652591</c:v>
                </c:pt>
                <c:pt idx="74">
                  <c:v>-1.890004028174389</c:v>
                </c:pt>
                <c:pt idx="75">
                  <c:v>-2.016369931696188</c:v>
                </c:pt>
                <c:pt idx="76">
                  <c:v>-2.065278658457087</c:v>
                </c:pt>
                <c:pt idx="77">
                  <c:v>-2.065278658457087</c:v>
                </c:pt>
                <c:pt idx="78">
                  <c:v>-2.065278658457087</c:v>
                </c:pt>
                <c:pt idx="79">
                  <c:v>-2.065278658457087</c:v>
                </c:pt>
                <c:pt idx="80">
                  <c:v>-2.065278658457087</c:v>
                </c:pt>
                <c:pt idx="81">
                  <c:v>-2.065278658457087</c:v>
                </c:pt>
                <c:pt idx="82">
                  <c:v>-0.771225053147201</c:v>
                </c:pt>
                <c:pt idx="83">
                  <c:v>-0.771225053147201</c:v>
                </c:pt>
                <c:pt idx="84">
                  <c:v>-0.771225053147201</c:v>
                </c:pt>
                <c:pt idx="85">
                  <c:v>-0.771225053147201</c:v>
                </c:pt>
                <c:pt idx="86">
                  <c:v>-0.771225053147201</c:v>
                </c:pt>
                <c:pt idx="87">
                  <c:v>2.477766725</c:v>
                </c:pt>
                <c:pt idx="88">
                  <c:v>2.477766725</c:v>
                </c:pt>
                <c:pt idx="89">
                  <c:v>2.477766725</c:v>
                </c:pt>
                <c:pt idx="90">
                  <c:v>2.477766725</c:v>
                </c:pt>
                <c:pt idx="91">
                  <c:v>2.477766725</c:v>
                </c:pt>
                <c:pt idx="92">
                  <c:v>2.477766725</c:v>
                </c:pt>
                <c:pt idx="93">
                  <c:v>2.477766725</c:v>
                </c:pt>
                <c:pt idx="94">
                  <c:v>0.52678694817554</c:v>
                </c:pt>
                <c:pt idx="95">
                  <c:v>0.52678694817554</c:v>
                </c:pt>
                <c:pt idx="96">
                  <c:v>0.52678694817554</c:v>
                </c:pt>
                <c:pt idx="97">
                  <c:v>0.52678694817554</c:v>
                </c:pt>
                <c:pt idx="98">
                  <c:v>0.52678694817554</c:v>
                </c:pt>
                <c:pt idx="99">
                  <c:v>0.52678694817554</c:v>
                </c:pt>
                <c:pt idx="100">
                  <c:v>0.52678694817554</c:v>
                </c:pt>
                <c:pt idx="101">
                  <c:v>0.52678694817554</c:v>
                </c:pt>
                <c:pt idx="102">
                  <c:v>0.52678694817554</c:v>
                </c:pt>
                <c:pt idx="103">
                  <c:v>2.477766725</c:v>
                </c:pt>
                <c:pt idx="104">
                  <c:v>2.477766725</c:v>
                </c:pt>
                <c:pt idx="105">
                  <c:v>2.477766725</c:v>
                </c:pt>
                <c:pt idx="106">
                  <c:v>2.477766725</c:v>
                </c:pt>
                <c:pt idx="107">
                  <c:v>2.477766725</c:v>
                </c:pt>
                <c:pt idx="108">
                  <c:v>2.2875678</c:v>
                </c:pt>
                <c:pt idx="109">
                  <c:v>1.9357184</c:v>
                </c:pt>
                <c:pt idx="110">
                  <c:v>1.6183426</c:v>
                </c:pt>
                <c:pt idx="111">
                  <c:v>1.3311312</c:v>
                </c:pt>
                <c:pt idx="112">
                  <c:v>0.509457449636317</c:v>
                </c:pt>
                <c:pt idx="113">
                  <c:v>0.509457449636317</c:v>
                </c:pt>
                <c:pt idx="114">
                  <c:v>0.509457449636317</c:v>
                </c:pt>
                <c:pt idx="115">
                  <c:v>0.509457449636317</c:v>
                </c:pt>
                <c:pt idx="116">
                  <c:v>0.509457449636317</c:v>
                </c:pt>
                <c:pt idx="117">
                  <c:v>0.509457449636317</c:v>
                </c:pt>
                <c:pt idx="118">
                  <c:v>0.509457449636317</c:v>
                </c:pt>
                <c:pt idx="119">
                  <c:v>0.509457449636317</c:v>
                </c:pt>
                <c:pt idx="120">
                  <c:v>0.509457449636317</c:v>
                </c:pt>
                <c:pt idx="121">
                  <c:v>0.509457449636317</c:v>
                </c:pt>
                <c:pt idx="122">
                  <c:v>0.509457449636317</c:v>
                </c:pt>
                <c:pt idx="123">
                  <c:v>0.509457449636317</c:v>
                </c:pt>
                <c:pt idx="124">
                  <c:v>1.215057449636317</c:v>
                </c:pt>
                <c:pt idx="125">
                  <c:v>1.707321529000622</c:v>
                </c:pt>
                <c:pt idx="126">
                  <c:v>1.790494596410647</c:v>
                </c:pt>
                <c:pt idx="127">
                  <c:v>1.875418276320672</c:v>
                </c:pt>
                <c:pt idx="128">
                  <c:v>1.962159899980697</c:v>
                </c:pt>
                <c:pt idx="129">
                  <c:v>2.050786798640722</c:v>
                </c:pt>
                <c:pt idx="130">
                  <c:v>2.141366303550746</c:v>
                </c:pt>
                <c:pt idx="131">
                  <c:v>2.233965745960771</c:v>
                </c:pt>
                <c:pt idx="132">
                  <c:v>2.328652457120797</c:v>
                </c:pt>
                <c:pt idx="133">
                  <c:v>2.425493768280821</c:v>
                </c:pt>
                <c:pt idx="134">
                  <c:v>2.524557010690846</c:v>
                </c:pt>
                <c:pt idx="135">
                  <c:v>1.524957010690846</c:v>
                </c:pt>
                <c:pt idx="136">
                  <c:v>1.524957010690846</c:v>
                </c:pt>
                <c:pt idx="137">
                  <c:v>1.524957010690846</c:v>
                </c:pt>
                <c:pt idx="138">
                  <c:v>1.524957010690846</c:v>
                </c:pt>
                <c:pt idx="139">
                  <c:v>1.524957010690846</c:v>
                </c:pt>
                <c:pt idx="140">
                  <c:v>1.524957010690846</c:v>
                </c:pt>
                <c:pt idx="141">
                  <c:v>1.524957010690846</c:v>
                </c:pt>
                <c:pt idx="142">
                  <c:v>1.524957010690846</c:v>
                </c:pt>
                <c:pt idx="143">
                  <c:v>1.524957010690846</c:v>
                </c:pt>
                <c:pt idx="144">
                  <c:v>1.524957010690846</c:v>
                </c:pt>
                <c:pt idx="145">
                  <c:v>1.524957010690846</c:v>
                </c:pt>
                <c:pt idx="146">
                  <c:v>1.524957010690846</c:v>
                </c:pt>
                <c:pt idx="147">
                  <c:v>1.524957010690846</c:v>
                </c:pt>
                <c:pt idx="148">
                  <c:v>1.524957010690846</c:v>
                </c:pt>
                <c:pt idx="149">
                  <c:v>1.524957010690846</c:v>
                </c:pt>
                <c:pt idx="150">
                  <c:v>2.524557010690846</c:v>
                </c:pt>
                <c:pt idx="151">
                  <c:v>2.524557010690846</c:v>
                </c:pt>
                <c:pt idx="152">
                  <c:v>2.524557010690846</c:v>
                </c:pt>
                <c:pt idx="153">
                  <c:v>1.524957010690846</c:v>
                </c:pt>
                <c:pt idx="154">
                  <c:v>1.524957010690846</c:v>
                </c:pt>
                <c:pt idx="155">
                  <c:v>1.524957010690846</c:v>
                </c:pt>
                <c:pt idx="156">
                  <c:v>1.524957010690846</c:v>
                </c:pt>
                <c:pt idx="157">
                  <c:v>1.596909515600871</c:v>
                </c:pt>
                <c:pt idx="158">
                  <c:v>1.671218614260896</c:v>
                </c:pt>
                <c:pt idx="159">
                  <c:v>1.827175917830946</c:v>
                </c:pt>
                <c:pt idx="160">
                  <c:v>1.827175917830946</c:v>
                </c:pt>
                <c:pt idx="161">
                  <c:v>1.827175917830946</c:v>
                </c:pt>
                <c:pt idx="162">
                  <c:v>1.827175917830946</c:v>
                </c:pt>
                <c:pt idx="163">
                  <c:v>1.827175917830946</c:v>
                </c:pt>
                <c:pt idx="164">
                  <c:v>1.827175917830946</c:v>
                </c:pt>
                <c:pt idx="165">
                  <c:v>1.827175917830946</c:v>
                </c:pt>
                <c:pt idx="166">
                  <c:v>1.827175917830946</c:v>
                </c:pt>
                <c:pt idx="167">
                  <c:v>1.827175917830946</c:v>
                </c:pt>
                <c:pt idx="168">
                  <c:v>1.827175917830946</c:v>
                </c:pt>
                <c:pt idx="169">
                  <c:v>1.827175917830946</c:v>
                </c:pt>
                <c:pt idx="170">
                  <c:v>1.827175917830946</c:v>
                </c:pt>
                <c:pt idx="171">
                  <c:v>1.827175917830946</c:v>
                </c:pt>
                <c:pt idx="172">
                  <c:v>1.827175917830946</c:v>
                </c:pt>
                <c:pt idx="173">
                  <c:v>1.827175917830946</c:v>
                </c:pt>
                <c:pt idx="174">
                  <c:v>1.827175917830946</c:v>
                </c:pt>
                <c:pt idx="175">
                  <c:v>1.827175917830946</c:v>
                </c:pt>
                <c:pt idx="176">
                  <c:v>1.827175917830946</c:v>
                </c:pt>
                <c:pt idx="177">
                  <c:v>2.477766725</c:v>
                </c:pt>
                <c:pt idx="178">
                  <c:v>2.477766725</c:v>
                </c:pt>
                <c:pt idx="179">
                  <c:v>2.477766725</c:v>
                </c:pt>
                <c:pt idx="180">
                  <c:v>2.477766725</c:v>
                </c:pt>
                <c:pt idx="181">
                  <c:v>2.477766725</c:v>
                </c:pt>
                <c:pt idx="182">
                  <c:v>2.477766725</c:v>
                </c:pt>
                <c:pt idx="183">
                  <c:v>2.477766725</c:v>
                </c:pt>
                <c:pt idx="184">
                  <c:v>2.477766725</c:v>
                </c:pt>
                <c:pt idx="185">
                  <c:v>3.106664575</c:v>
                </c:pt>
                <c:pt idx="186">
                  <c:v>2.654990625</c:v>
                </c:pt>
                <c:pt idx="187">
                  <c:v>2.4415426</c:v>
                </c:pt>
                <c:pt idx="188">
                  <c:v>2.235635675</c:v>
                </c:pt>
                <c:pt idx="189">
                  <c:v>2.0367312</c:v>
                </c:pt>
                <c:pt idx="190">
                  <c:v>1.844290525</c:v>
                </c:pt>
                <c:pt idx="191">
                  <c:v>1.657775</c:v>
                </c:pt>
                <c:pt idx="192">
                  <c:v>1.476645975</c:v>
                </c:pt>
                <c:pt idx="193">
                  <c:v>1.3003648</c:v>
                </c:pt>
                <c:pt idx="194">
                  <c:v>0.8299648</c:v>
                </c:pt>
                <c:pt idx="195">
                  <c:v>0.716792825</c:v>
                </c:pt>
                <c:pt idx="196">
                  <c:v>0.716792825</c:v>
                </c:pt>
                <c:pt idx="197">
                  <c:v>0.8299648</c:v>
                </c:pt>
                <c:pt idx="198">
                  <c:v>0.8299648</c:v>
                </c:pt>
                <c:pt idx="199">
                  <c:v>0.8299648</c:v>
                </c:pt>
                <c:pt idx="200">
                  <c:v>0.8299648</c:v>
                </c:pt>
                <c:pt idx="201">
                  <c:v>0.8299648</c:v>
                </c:pt>
                <c:pt idx="202">
                  <c:v>0.8299648</c:v>
                </c:pt>
                <c:pt idx="203">
                  <c:v>0.8299648</c:v>
                </c:pt>
                <c:pt idx="204">
                  <c:v>0.8299648</c:v>
                </c:pt>
                <c:pt idx="205">
                  <c:v>0.947445975</c:v>
                </c:pt>
                <c:pt idx="206">
                  <c:v>1.069775</c:v>
                </c:pt>
                <c:pt idx="207">
                  <c:v>1.197490525</c:v>
                </c:pt>
                <c:pt idx="208">
                  <c:v>1.3311312</c:v>
                </c:pt>
                <c:pt idx="209">
                  <c:v>1.471235675</c:v>
                </c:pt>
                <c:pt idx="210">
                  <c:v>1.6183426</c:v>
                </c:pt>
                <c:pt idx="211">
                  <c:v>1.772990625</c:v>
                </c:pt>
                <c:pt idx="212">
                  <c:v>1.9357184</c:v>
                </c:pt>
                <c:pt idx="213">
                  <c:v>2.107064575</c:v>
                </c:pt>
                <c:pt idx="214">
                  <c:v>2.2875678</c:v>
                </c:pt>
                <c:pt idx="215">
                  <c:v>2.477766725</c:v>
                </c:pt>
                <c:pt idx="216">
                  <c:v>2.477766725</c:v>
                </c:pt>
                <c:pt idx="217">
                  <c:v>2.477766725</c:v>
                </c:pt>
                <c:pt idx="218">
                  <c:v>2.477766725</c:v>
                </c:pt>
                <c:pt idx="219">
                  <c:v>2.477766725</c:v>
                </c:pt>
                <c:pt idx="220">
                  <c:v>2.477766725</c:v>
                </c:pt>
                <c:pt idx="221">
                  <c:v>2.477766725</c:v>
                </c:pt>
                <c:pt idx="222">
                  <c:v>2.107064575</c:v>
                </c:pt>
                <c:pt idx="223">
                  <c:v>1.772990625</c:v>
                </c:pt>
                <c:pt idx="224">
                  <c:v>1.471235675</c:v>
                </c:pt>
                <c:pt idx="225">
                  <c:v>1.3311312</c:v>
                </c:pt>
                <c:pt idx="226">
                  <c:v>1.197490525</c:v>
                </c:pt>
                <c:pt idx="227">
                  <c:v>1.3311312</c:v>
                </c:pt>
                <c:pt idx="228">
                  <c:v>1.471235675</c:v>
                </c:pt>
                <c:pt idx="229">
                  <c:v>1.6183426</c:v>
                </c:pt>
                <c:pt idx="230">
                  <c:v>1.772990625</c:v>
                </c:pt>
                <c:pt idx="231">
                  <c:v>1.9357184</c:v>
                </c:pt>
                <c:pt idx="232">
                  <c:v>2.107064575</c:v>
                </c:pt>
                <c:pt idx="233">
                  <c:v>2.107064575</c:v>
                </c:pt>
                <c:pt idx="234">
                  <c:v>2.107064575</c:v>
                </c:pt>
                <c:pt idx="235">
                  <c:v>2.107064575</c:v>
                </c:pt>
                <c:pt idx="236">
                  <c:v>3.106664575</c:v>
                </c:pt>
                <c:pt idx="237">
                  <c:v>2.654990625</c:v>
                </c:pt>
                <c:pt idx="238">
                  <c:v>2.235635675</c:v>
                </c:pt>
                <c:pt idx="239">
                  <c:v>1.844290525</c:v>
                </c:pt>
                <c:pt idx="240">
                  <c:v>1.476645975</c:v>
                </c:pt>
                <c:pt idx="241">
                  <c:v>1.128392825</c:v>
                </c:pt>
                <c:pt idx="242">
                  <c:v>0.795221875</c:v>
                </c:pt>
                <c:pt idx="243">
                  <c:v>0.472823925</c:v>
                </c:pt>
                <c:pt idx="244">
                  <c:v>0.156889775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8F10-4432-8D9E-65827168B780}"/>
            </c:ext>
          </c:extLst>
        </c:ser>
        <c:ser>
          <c:idx val="1"/>
          <c:order val="1"/>
          <c:tx>
            <c:strRef>
              <c:f>Sheet2!$W$1</c:f>
              <c:strCache>
                <c:ptCount val="1"/>
                <c:pt idx="0">
                  <c:v>Average Power (kw)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Sheet2!$B$2:$B$449</c:f>
              <c:numCache>
                <c:formatCode>General</c:formatCode>
                <c:ptCount val="448"/>
                <c:pt idx="0">
                  <c:v>0.0</c:v>
                </c:pt>
                <c:pt idx="1">
                  <c:v>0.5</c:v>
                </c:pt>
                <c:pt idx="2">
                  <c:v>1.0</c:v>
                </c:pt>
                <c:pt idx="3">
                  <c:v>1.5</c:v>
                </c:pt>
                <c:pt idx="4">
                  <c:v>2.0</c:v>
                </c:pt>
                <c:pt idx="5">
                  <c:v>2.5</c:v>
                </c:pt>
                <c:pt idx="6">
                  <c:v>3.0</c:v>
                </c:pt>
                <c:pt idx="7">
                  <c:v>3.5</c:v>
                </c:pt>
                <c:pt idx="8">
                  <c:v>4.0</c:v>
                </c:pt>
                <c:pt idx="9">
                  <c:v>4.5</c:v>
                </c:pt>
                <c:pt idx="10">
                  <c:v>5.0</c:v>
                </c:pt>
                <c:pt idx="11">
                  <c:v>5.5</c:v>
                </c:pt>
                <c:pt idx="12">
                  <c:v>6.0</c:v>
                </c:pt>
                <c:pt idx="13">
                  <c:v>6.5</c:v>
                </c:pt>
                <c:pt idx="14">
                  <c:v>7.0</c:v>
                </c:pt>
                <c:pt idx="15">
                  <c:v>7.5</c:v>
                </c:pt>
                <c:pt idx="16">
                  <c:v>8.0</c:v>
                </c:pt>
                <c:pt idx="17">
                  <c:v>8.5</c:v>
                </c:pt>
                <c:pt idx="18">
                  <c:v>9.0</c:v>
                </c:pt>
                <c:pt idx="19">
                  <c:v>9.5</c:v>
                </c:pt>
                <c:pt idx="20">
                  <c:v>10.0</c:v>
                </c:pt>
                <c:pt idx="21">
                  <c:v>10.5</c:v>
                </c:pt>
                <c:pt idx="22">
                  <c:v>11.0</c:v>
                </c:pt>
                <c:pt idx="23">
                  <c:v>11.5</c:v>
                </c:pt>
                <c:pt idx="24">
                  <c:v>12.0</c:v>
                </c:pt>
                <c:pt idx="25">
                  <c:v>12.5</c:v>
                </c:pt>
                <c:pt idx="26">
                  <c:v>13.0</c:v>
                </c:pt>
                <c:pt idx="27">
                  <c:v>13.5</c:v>
                </c:pt>
                <c:pt idx="28">
                  <c:v>14.0</c:v>
                </c:pt>
                <c:pt idx="29">
                  <c:v>14.5</c:v>
                </c:pt>
                <c:pt idx="30">
                  <c:v>15.0</c:v>
                </c:pt>
                <c:pt idx="31">
                  <c:v>15.5</c:v>
                </c:pt>
                <c:pt idx="32">
                  <c:v>16.0</c:v>
                </c:pt>
                <c:pt idx="33">
                  <c:v>16.5</c:v>
                </c:pt>
                <c:pt idx="34">
                  <c:v>17.0</c:v>
                </c:pt>
                <c:pt idx="35">
                  <c:v>17.5</c:v>
                </c:pt>
                <c:pt idx="36">
                  <c:v>18.0</c:v>
                </c:pt>
                <c:pt idx="37">
                  <c:v>18.5</c:v>
                </c:pt>
                <c:pt idx="38">
                  <c:v>19.0</c:v>
                </c:pt>
                <c:pt idx="39">
                  <c:v>19.5</c:v>
                </c:pt>
                <c:pt idx="40">
                  <c:v>20.0</c:v>
                </c:pt>
                <c:pt idx="41">
                  <c:v>20.5</c:v>
                </c:pt>
                <c:pt idx="42">
                  <c:v>21.0</c:v>
                </c:pt>
                <c:pt idx="43">
                  <c:v>21.5</c:v>
                </c:pt>
                <c:pt idx="44">
                  <c:v>22.0</c:v>
                </c:pt>
                <c:pt idx="45">
                  <c:v>22.5</c:v>
                </c:pt>
                <c:pt idx="46">
                  <c:v>23.0</c:v>
                </c:pt>
                <c:pt idx="47">
                  <c:v>23.5</c:v>
                </c:pt>
                <c:pt idx="48">
                  <c:v>24.0</c:v>
                </c:pt>
                <c:pt idx="49">
                  <c:v>24.5</c:v>
                </c:pt>
                <c:pt idx="50">
                  <c:v>25.0</c:v>
                </c:pt>
                <c:pt idx="51">
                  <c:v>25.5</c:v>
                </c:pt>
                <c:pt idx="52">
                  <c:v>26.0</c:v>
                </c:pt>
                <c:pt idx="53">
                  <c:v>26.5</c:v>
                </c:pt>
                <c:pt idx="54">
                  <c:v>27.0</c:v>
                </c:pt>
                <c:pt idx="55">
                  <c:v>27.5</c:v>
                </c:pt>
                <c:pt idx="56">
                  <c:v>28.0</c:v>
                </c:pt>
                <c:pt idx="57">
                  <c:v>28.5</c:v>
                </c:pt>
                <c:pt idx="58">
                  <c:v>29.0</c:v>
                </c:pt>
                <c:pt idx="59">
                  <c:v>29.5</c:v>
                </c:pt>
                <c:pt idx="60">
                  <c:v>30.0</c:v>
                </c:pt>
                <c:pt idx="61">
                  <c:v>30.5</c:v>
                </c:pt>
                <c:pt idx="62">
                  <c:v>31.0</c:v>
                </c:pt>
                <c:pt idx="63">
                  <c:v>31.5</c:v>
                </c:pt>
                <c:pt idx="64">
                  <c:v>32.0</c:v>
                </c:pt>
                <c:pt idx="65">
                  <c:v>32.5</c:v>
                </c:pt>
                <c:pt idx="66">
                  <c:v>33.0</c:v>
                </c:pt>
                <c:pt idx="67">
                  <c:v>33.5</c:v>
                </c:pt>
                <c:pt idx="68">
                  <c:v>34.0</c:v>
                </c:pt>
                <c:pt idx="69">
                  <c:v>34.5</c:v>
                </c:pt>
                <c:pt idx="70">
                  <c:v>35.0</c:v>
                </c:pt>
                <c:pt idx="71">
                  <c:v>35.5</c:v>
                </c:pt>
                <c:pt idx="72">
                  <c:v>36.0</c:v>
                </c:pt>
                <c:pt idx="73">
                  <c:v>36.5</c:v>
                </c:pt>
                <c:pt idx="74">
                  <c:v>37.0</c:v>
                </c:pt>
                <c:pt idx="75">
                  <c:v>37.5</c:v>
                </c:pt>
                <c:pt idx="76">
                  <c:v>38.0</c:v>
                </c:pt>
                <c:pt idx="77">
                  <c:v>38.5</c:v>
                </c:pt>
                <c:pt idx="78">
                  <c:v>39.0</c:v>
                </c:pt>
                <c:pt idx="79">
                  <c:v>39.5</c:v>
                </c:pt>
                <c:pt idx="80">
                  <c:v>40.0</c:v>
                </c:pt>
                <c:pt idx="81">
                  <c:v>40.5</c:v>
                </c:pt>
                <c:pt idx="82">
                  <c:v>41.0</c:v>
                </c:pt>
                <c:pt idx="83">
                  <c:v>41.5</c:v>
                </c:pt>
                <c:pt idx="84">
                  <c:v>42.0</c:v>
                </c:pt>
                <c:pt idx="85">
                  <c:v>42.5</c:v>
                </c:pt>
                <c:pt idx="86">
                  <c:v>43.0</c:v>
                </c:pt>
                <c:pt idx="87">
                  <c:v>43.5</c:v>
                </c:pt>
                <c:pt idx="88">
                  <c:v>44.0</c:v>
                </c:pt>
                <c:pt idx="89">
                  <c:v>44.5</c:v>
                </c:pt>
                <c:pt idx="90">
                  <c:v>45.0</c:v>
                </c:pt>
                <c:pt idx="91">
                  <c:v>45.5</c:v>
                </c:pt>
                <c:pt idx="92">
                  <c:v>46.0</c:v>
                </c:pt>
                <c:pt idx="93">
                  <c:v>46.5</c:v>
                </c:pt>
                <c:pt idx="94">
                  <c:v>47.0</c:v>
                </c:pt>
                <c:pt idx="95">
                  <c:v>47.5</c:v>
                </c:pt>
                <c:pt idx="96">
                  <c:v>48.0</c:v>
                </c:pt>
                <c:pt idx="97">
                  <c:v>48.5</c:v>
                </c:pt>
                <c:pt idx="98">
                  <c:v>49.0</c:v>
                </c:pt>
                <c:pt idx="99">
                  <c:v>49.5</c:v>
                </c:pt>
                <c:pt idx="100">
                  <c:v>50.0</c:v>
                </c:pt>
                <c:pt idx="101">
                  <c:v>50.5</c:v>
                </c:pt>
                <c:pt idx="102">
                  <c:v>51.0</c:v>
                </c:pt>
                <c:pt idx="103">
                  <c:v>51.5</c:v>
                </c:pt>
                <c:pt idx="104">
                  <c:v>52.0</c:v>
                </c:pt>
                <c:pt idx="105">
                  <c:v>52.5</c:v>
                </c:pt>
                <c:pt idx="106">
                  <c:v>53.0</c:v>
                </c:pt>
                <c:pt idx="107">
                  <c:v>53.5</c:v>
                </c:pt>
                <c:pt idx="108">
                  <c:v>54.0</c:v>
                </c:pt>
                <c:pt idx="109">
                  <c:v>54.5</c:v>
                </c:pt>
                <c:pt idx="110">
                  <c:v>55.0</c:v>
                </c:pt>
                <c:pt idx="111">
                  <c:v>55.5</c:v>
                </c:pt>
                <c:pt idx="112">
                  <c:v>56.0</c:v>
                </c:pt>
                <c:pt idx="113">
                  <c:v>56.5</c:v>
                </c:pt>
                <c:pt idx="114">
                  <c:v>57.0</c:v>
                </c:pt>
                <c:pt idx="115">
                  <c:v>57.5</c:v>
                </c:pt>
                <c:pt idx="116">
                  <c:v>58.0</c:v>
                </c:pt>
                <c:pt idx="117">
                  <c:v>58.5</c:v>
                </c:pt>
                <c:pt idx="118">
                  <c:v>59.0</c:v>
                </c:pt>
                <c:pt idx="119">
                  <c:v>59.5</c:v>
                </c:pt>
                <c:pt idx="120">
                  <c:v>60.0</c:v>
                </c:pt>
                <c:pt idx="121">
                  <c:v>60.5</c:v>
                </c:pt>
                <c:pt idx="122">
                  <c:v>61.0</c:v>
                </c:pt>
                <c:pt idx="123">
                  <c:v>61.5</c:v>
                </c:pt>
                <c:pt idx="124">
                  <c:v>62.0</c:v>
                </c:pt>
                <c:pt idx="125">
                  <c:v>62.5</c:v>
                </c:pt>
                <c:pt idx="126">
                  <c:v>63.0</c:v>
                </c:pt>
                <c:pt idx="127">
                  <c:v>63.5</c:v>
                </c:pt>
                <c:pt idx="128">
                  <c:v>64.0</c:v>
                </c:pt>
                <c:pt idx="129">
                  <c:v>64.5</c:v>
                </c:pt>
                <c:pt idx="130">
                  <c:v>65.0</c:v>
                </c:pt>
                <c:pt idx="131">
                  <c:v>65.5</c:v>
                </c:pt>
                <c:pt idx="132">
                  <c:v>66.0</c:v>
                </c:pt>
                <c:pt idx="133">
                  <c:v>66.5</c:v>
                </c:pt>
                <c:pt idx="134">
                  <c:v>67.0</c:v>
                </c:pt>
                <c:pt idx="135">
                  <c:v>67.5</c:v>
                </c:pt>
                <c:pt idx="136">
                  <c:v>68.0</c:v>
                </c:pt>
                <c:pt idx="137">
                  <c:v>68.5</c:v>
                </c:pt>
                <c:pt idx="138">
                  <c:v>69.0</c:v>
                </c:pt>
                <c:pt idx="139">
                  <c:v>69.5</c:v>
                </c:pt>
                <c:pt idx="140">
                  <c:v>70.0</c:v>
                </c:pt>
                <c:pt idx="141">
                  <c:v>70.5</c:v>
                </c:pt>
                <c:pt idx="142">
                  <c:v>71.0</c:v>
                </c:pt>
                <c:pt idx="143">
                  <c:v>71.5</c:v>
                </c:pt>
                <c:pt idx="144">
                  <c:v>72.0</c:v>
                </c:pt>
                <c:pt idx="145">
                  <c:v>72.5</c:v>
                </c:pt>
                <c:pt idx="146">
                  <c:v>73.0</c:v>
                </c:pt>
                <c:pt idx="147">
                  <c:v>73.5</c:v>
                </c:pt>
                <c:pt idx="148">
                  <c:v>74.0</c:v>
                </c:pt>
                <c:pt idx="149">
                  <c:v>74.5</c:v>
                </c:pt>
                <c:pt idx="150">
                  <c:v>75.0</c:v>
                </c:pt>
                <c:pt idx="151">
                  <c:v>75.5</c:v>
                </c:pt>
                <c:pt idx="152">
                  <c:v>76.0</c:v>
                </c:pt>
                <c:pt idx="153">
                  <c:v>76.5</c:v>
                </c:pt>
                <c:pt idx="154">
                  <c:v>77.0</c:v>
                </c:pt>
                <c:pt idx="155">
                  <c:v>77.5</c:v>
                </c:pt>
                <c:pt idx="156">
                  <c:v>78.0</c:v>
                </c:pt>
                <c:pt idx="157">
                  <c:v>78.5</c:v>
                </c:pt>
                <c:pt idx="158">
                  <c:v>79.0</c:v>
                </c:pt>
                <c:pt idx="159">
                  <c:v>79.5</c:v>
                </c:pt>
                <c:pt idx="160">
                  <c:v>80.0</c:v>
                </c:pt>
                <c:pt idx="161">
                  <c:v>80.5</c:v>
                </c:pt>
                <c:pt idx="162">
                  <c:v>81.0</c:v>
                </c:pt>
                <c:pt idx="163">
                  <c:v>81.5</c:v>
                </c:pt>
                <c:pt idx="164">
                  <c:v>82.0</c:v>
                </c:pt>
                <c:pt idx="165">
                  <c:v>82.5</c:v>
                </c:pt>
                <c:pt idx="166">
                  <c:v>83.0</c:v>
                </c:pt>
                <c:pt idx="167">
                  <c:v>83.5</c:v>
                </c:pt>
                <c:pt idx="168">
                  <c:v>84.0</c:v>
                </c:pt>
                <c:pt idx="169">
                  <c:v>84.5</c:v>
                </c:pt>
                <c:pt idx="170">
                  <c:v>85.0</c:v>
                </c:pt>
                <c:pt idx="171">
                  <c:v>85.5</c:v>
                </c:pt>
                <c:pt idx="172">
                  <c:v>86.0</c:v>
                </c:pt>
                <c:pt idx="173">
                  <c:v>86.5</c:v>
                </c:pt>
                <c:pt idx="174">
                  <c:v>87.0</c:v>
                </c:pt>
                <c:pt idx="175">
                  <c:v>87.5</c:v>
                </c:pt>
                <c:pt idx="176">
                  <c:v>88.0</c:v>
                </c:pt>
                <c:pt idx="177">
                  <c:v>88.5</c:v>
                </c:pt>
                <c:pt idx="178">
                  <c:v>89.0</c:v>
                </c:pt>
                <c:pt idx="179">
                  <c:v>89.5</c:v>
                </c:pt>
                <c:pt idx="180">
                  <c:v>90.0</c:v>
                </c:pt>
                <c:pt idx="181">
                  <c:v>90.5</c:v>
                </c:pt>
                <c:pt idx="182">
                  <c:v>91.0</c:v>
                </c:pt>
                <c:pt idx="183">
                  <c:v>91.5</c:v>
                </c:pt>
                <c:pt idx="184">
                  <c:v>92.0</c:v>
                </c:pt>
                <c:pt idx="185">
                  <c:v>92.5</c:v>
                </c:pt>
                <c:pt idx="186">
                  <c:v>93.0</c:v>
                </c:pt>
                <c:pt idx="187">
                  <c:v>93.5</c:v>
                </c:pt>
                <c:pt idx="188">
                  <c:v>94.0</c:v>
                </c:pt>
                <c:pt idx="189">
                  <c:v>94.5</c:v>
                </c:pt>
                <c:pt idx="190">
                  <c:v>95.0</c:v>
                </c:pt>
                <c:pt idx="191">
                  <c:v>95.5</c:v>
                </c:pt>
                <c:pt idx="192">
                  <c:v>96.0</c:v>
                </c:pt>
                <c:pt idx="193">
                  <c:v>96.5</c:v>
                </c:pt>
                <c:pt idx="194">
                  <c:v>97.0</c:v>
                </c:pt>
                <c:pt idx="195">
                  <c:v>97.5</c:v>
                </c:pt>
                <c:pt idx="196">
                  <c:v>98.0</c:v>
                </c:pt>
                <c:pt idx="197">
                  <c:v>98.5</c:v>
                </c:pt>
                <c:pt idx="198">
                  <c:v>99.0</c:v>
                </c:pt>
                <c:pt idx="199">
                  <c:v>99.5</c:v>
                </c:pt>
                <c:pt idx="200">
                  <c:v>100.0</c:v>
                </c:pt>
                <c:pt idx="201">
                  <c:v>100.5</c:v>
                </c:pt>
                <c:pt idx="202">
                  <c:v>101.0</c:v>
                </c:pt>
                <c:pt idx="203">
                  <c:v>101.5</c:v>
                </c:pt>
                <c:pt idx="204">
                  <c:v>102.0</c:v>
                </c:pt>
                <c:pt idx="205">
                  <c:v>102.5</c:v>
                </c:pt>
                <c:pt idx="206">
                  <c:v>103.0</c:v>
                </c:pt>
                <c:pt idx="207">
                  <c:v>103.5</c:v>
                </c:pt>
                <c:pt idx="208">
                  <c:v>104.0</c:v>
                </c:pt>
                <c:pt idx="209">
                  <c:v>104.5</c:v>
                </c:pt>
                <c:pt idx="210">
                  <c:v>105.0</c:v>
                </c:pt>
                <c:pt idx="211">
                  <c:v>105.5</c:v>
                </c:pt>
                <c:pt idx="212">
                  <c:v>106.0</c:v>
                </c:pt>
                <c:pt idx="213">
                  <c:v>106.5</c:v>
                </c:pt>
                <c:pt idx="214">
                  <c:v>107.0</c:v>
                </c:pt>
                <c:pt idx="215">
                  <c:v>107.5</c:v>
                </c:pt>
                <c:pt idx="216">
                  <c:v>108.0</c:v>
                </c:pt>
                <c:pt idx="217">
                  <c:v>108.5</c:v>
                </c:pt>
                <c:pt idx="218">
                  <c:v>109.0</c:v>
                </c:pt>
                <c:pt idx="219">
                  <c:v>109.5</c:v>
                </c:pt>
                <c:pt idx="220">
                  <c:v>110.0</c:v>
                </c:pt>
                <c:pt idx="221">
                  <c:v>110.5</c:v>
                </c:pt>
                <c:pt idx="222">
                  <c:v>111.0</c:v>
                </c:pt>
                <c:pt idx="223">
                  <c:v>111.5</c:v>
                </c:pt>
                <c:pt idx="224">
                  <c:v>112.0</c:v>
                </c:pt>
                <c:pt idx="225">
                  <c:v>112.5</c:v>
                </c:pt>
                <c:pt idx="226">
                  <c:v>113.0</c:v>
                </c:pt>
                <c:pt idx="227">
                  <c:v>113.5</c:v>
                </c:pt>
                <c:pt idx="228">
                  <c:v>114.0</c:v>
                </c:pt>
                <c:pt idx="229">
                  <c:v>114.5</c:v>
                </c:pt>
                <c:pt idx="230">
                  <c:v>115.0</c:v>
                </c:pt>
                <c:pt idx="231">
                  <c:v>115.5</c:v>
                </c:pt>
                <c:pt idx="232">
                  <c:v>116.0</c:v>
                </c:pt>
                <c:pt idx="233">
                  <c:v>116.5</c:v>
                </c:pt>
                <c:pt idx="234">
                  <c:v>117.0</c:v>
                </c:pt>
                <c:pt idx="235">
                  <c:v>117.5</c:v>
                </c:pt>
                <c:pt idx="236">
                  <c:v>118.0</c:v>
                </c:pt>
                <c:pt idx="237">
                  <c:v>118.5</c:v>
                </c:pt>
                <c:pt idx="238">
                  <c:v>119.0</c:v>
                </c:pt>
                <c:pt idx="239">
                  <c:v>119.5</c:v>
                </c:pt>
                <c:pt idx="240">
                  <c:v>120.0</c:v>
                </c:pt>
                <c:pt idx="241">
                  <c:v>120.5</c:v>
                </c:pt>
                <c:pt idx="242">
                  <c:v>121.0</c:v>
                </c:pt>
                <c:pt idx="243">
                  <c:v>121.5</c:v>
                </c:pt>
                <c:pt idx="244">
                  <c:v>122.0</c:v>
                </c:pt>
              </c:numCache>
            </c:numRef>
          </c:xVal>
          <c:yVal>
            <c:numRef>
              <c:f>Sheet2!$W$2:$W$449</c:f>
              <c:numCache>
                <c:formatCode>0.00</c:formatCode>
                <c:ptCount val="448"/>
                <c:pt idx="0">
                  <c:v>0.0</c:v>
                </c:pt>
                <c:pt idx="1">
                  <c:v>2.011083256</c:v>
                </c:pt>
                <c:pt idx="2">
                  <c:v>2.011083256</c:v>
                </c:pt>
                <c:pt idx="3">
                  <c:v>2.011083256</c:v>
                </c:pt>
                <c:pt idx="4">
                  <c:v>2.011083256</c:v>
                </c:pt>
                <c:pt idx="5">
                  <c:v>2.011083256</c:v>
                </c:pt>
                <c:pt idx="6">
                  <c:v>2.011083256</c:v>
                </c:pt>
                <c:pt idx="7">
                  <c:v>2.011083256</c:v>
                </c:pt>
                <c:pt idx="8">
                  <c:v>2.011083256</c:v>
                </c:pt>
                <c:pt idx="9">
                  <c:v>2.011083256</c:v>
                </c:pt>
                <c:pt idx="10">
                  <c:v>2.011083256</c:v>
                </c:pt>
                <c:pt idx="11">
                  <c:v>2.011083256</c:v>
                </c:pt>
                <c:pt idx="12">
                  <c:v>2.011083256</c:v>
                </c:pt>
                <c:pt idx="13">
                  <c:v>2.011083256</c:v>
                </c:pt>
                <c:pt idx="14">
                  <c:v>2.011083256</c:v>
                </c:pt>
                <c:pt idx="15">
                  <c:v>2.011083256</c:v>
                </c:pt>
                <c:pt idx="16">
                  <c:v>2.011083256</c:v>
                </c:pt>
                <c:pt idx="17">
                  <c:v>2.011083256</c:v>
                </c:pt>
                <c:pt idx="18">
                  <c:v>2.011083256</c:v>
                </c:pt>
                <c:pt idx="19">
                  <c:v>2.011083256</c:v>
                </c:pt>
                <c:pt idx="20">
                  <c:v>2.011083256</c:v>
                </c:pt>
                <c:pt idx="21">
                  <c:v>2.011083256</c:v>
                </c:pt>
                <c:pt idx="22">
                  <c:v>2.011083256</c:v>
                </c:pt>
                <c:pt idx="23">
                  <c:v>2.011083256</c:v>
                </c:pt>
                <c:pt idx="24">
                  <c:v>2.011083256</c:v>
                </c:pt>
                <c:pt idx="25">
                  <c:v>2.011083256</c:v>
                </c:pt>
                <c:pt idx="26">
                  <c:v>2.011083256</c:v>
                </c:pt>
                <c:pt idx="27">
                  <c:v>2.011083256</c:v>
                </c:pt>
                <c:pt idx="28">
                  <c:v>2.011083256</c:v>
                </c:pt>
                <c:pt idx="29">
                  <c:v>2.011083256</c:v>
                </c:pt>
                <c:pt idx="30">
                  <c:v>2.011083256</c:v>
                </c:pt>
                <c:pt idx="31">
                  <c:v>2.011083256</c:v>
                </c:pt>
                <c:pt idx="32">
                  <c:v>2.011083256</c:v>
                </c:pt>
                <c:pt idx="33">
                  <c:v>2.011083256</c:v>
                </c:pt>
                <c:pt idx="34">
                  <c:v>2.011083256</c:v>
                </c:pt>
                <c:pt idx="35">
                  <c:v>2.011083256</c:v>
                </c:pt>
                <c:pt idx="36">
                  <c:v>2.011083256</c:v>
                </c:pt>
                <c:pt idx="37">
                  <c:v>2.011083256</c:v>
                </c:pt>
                <c:pt idx="38">
                  <c:v>2.011083256</c:v>
                </c:pt>
                <c:pt idx="39">
                  <c:v>2.011083256</c:v>
                </c:pt>
                <c:pt idx="40">
                  <c:v>2.011083256</c:v>
                </c:pt>
                <c:pt idx="41">
                  <c:v>2.011083256</c:v>
                </c:pt>
                <c:pt idx="42">
                  <c:v>2.011083256</c:v>
                </c:pt>
                <c:pt idx="43">
                  <c:v>2.011083256</c:v>
                </c:pt>
                <c:pt idx="44">
                  <c:v>2.011083256</c:v>
                </c:pt>
                <c:pt idx="45">
                  <c:v>2.011083256</c:v>
                </c:pt>
                <c:pt idx="46">
                  <c:v>2.011083256</c:v>
                </c:pt>
                <c:pt idx="47">
                  <c:v>2.011083256</c:v>
                </c:pt>
                <c:pt idx="48">
                  <c:v>2.011083256</c:v>
                </c:pt>
                <c:pt idx="49">
                  <c:v>2.011083256</c:v>
                </c:pt>
                <c:pt idx="50">
                  <c:v>2.011083256</c:v>
                </c:pt>
                <c:pt idx="51">
                  <c:v>2.011083256</c:v>
                </c:pt>
                <c:pt idx="52">
                  <c:v>2.011083256</c:v>
                </c:pt>
                <c:pt idx="53">
                  <c:v>2.011083256</c:v>
                </c:pt>
                <c:pt idx="54">
                  <c:v>2.011083256</c:v>
                </c:pt>
                <c:pt idx="55">
                  <c:v>2.011083256</c:v>
                </c:pt>
                <c:pt idx="56">
                  <c:v>2.011083256</c:v>
                </c:pt>
                <c:pt idx="57">
                  <c:v>2.011083256</c:v>
                </c:pt>
                <c:pt idx="58">
                  <c:v>2.011083256</c:v>
                </c:pt>
                <c:pt idx="59">
                  <c:v>2.011083256</c:v>
                </c:pt>
                <c:pt idx="60">
                  <c:v>2.011083256</c:v>
                </c:pt>
                <c:pt idx="61">
                  <c:v>2.011083256</c:v>
                </c:pt>
                <c:pt idx="62">
                  <c:v>2.011083256</c:v>
                </c:pt>
                <c:pt idx="63">
                  <c:v>2.011083256</c:v>
                </c:pt>
                <c:pt idx="64">
                  <c:v>2.011083256</c:v>
                </c:pt>
                <c:pt idx="65">
                  <c:v>2.011083256</c:v>
                </c:pt>
                <c:pt idx="66">
                  <c:v>2.011083256</c:v>
                </c:pt>
                <c:pt idx="67">
                  <c:v>2.011083256</c:v>
                </c:pt>
                <c:pt idx="68">
                  <c:v>2.011083256</c:v>
                </c:pt>
                <c:pt idx="69">
                  <c:v>2.011083256</c:v>
                </c:pt>
                <c:pt idx="70">
                  <c:v>2.011083256</c:v>
                </c:pt>
                <c:pt idx="71">
                  <c:v>2.011083256</c:v>
                </c:pt>
                <c:pt idx="72">
                  <c:v>2.011083256</c:v>
                </c:pt>
                <c:pt idx="73">
                  <c:v>2.011083256</c:v>
                </c:pt>
                <c:pt idx="74">
                  <c:v>2.011083256</c:v>
                </c:pt>
                <c:pt idx="75">
                  <c:v>2.011083256</c:v>
                </c:pt>
                <c:pt idx="76">
                  <c:v>2.011083256</c:v>
                </c:pt>
                <c:pt idx="77">
                  <c:v>2.011083256</c:v>
                </c:pt>
                <c:pt idx="78">
                  <c:v>2.011083256</c:v>
                </c:pt>
                <c:pt idx="79">
                  <c:v>2.011083256</c:v>
                </c:pt>
                <c:pt idx="80">
                  <c:v>2.011083256</c:v>
                </c:pt>
                <c:pt idx="81">
                  <c:v>2.011083256</c:v>
                </c:pt>
                <c:pt idx="82">
                  <c:v>2.011083256</c:v>
                </c:pt>
                <c:pt idx="83">
                  <c:v>2.011083256</c:v>
                </c:pt>
                <c:pt idx="84">
                  <c:v>2.011083256</c:v>
                </c:pt>
                <c:pt idx="85">
                  <c:v>2.011083256</c:v>
                </c:pt>
                <c:pt idx="86">
                  <c:v>2.011083256</c:v>
                </c:pt>
                <c:pt idx="87">
                  <c:v>2.011083256</c:v>
                </c:pt>
                <c:pt idx="88">
                  <c:v>2.011083256</c:v>
                </c:pt>
                <c:pt idx="89">
                  <c:v>2.011083256</c:v>
                </c:pt>
                <c:pt idx="90">
                  <c:v>2.011083256</c:v>
                </c:pt>
                <c:pt idx="91">
                  <c:v>2.011083256</c:v>
                </c:pt>
                <c:pt idx="92">
                  <c:v>2.011083256</c:v>
                </c:pt>
                <c:pt idx="93">
                  <c:v>2.011083256</c:v>
                </c:pt>
                <c:pt idx="94">
                  <c:v>2.011083256</c:v>
                </c:pt>
                <c:pt idx="95">
                  <c:v>2.011083256</c:v>
                </c:pt>
                <c:pt idx="96">
                  <c:v>2.011083256</c:v>
                </c:pt>
                <c:pt idx="97">
                  <c:v>2.011083256</c:v>
                </c:pt>
                <c:pt idx="98">
                  <c:v>2.011083256</c:v>
                </c:pt>
                <c:pt idx="99">
                  <c:v>2.011083256</c:v>
                </c:pt>
                <c:pt idx="100">
                  <c:v>2.011083256</c:v>
                </c:pt>
                <c:pt idx="101">
                  <c:v>2.011083256</c:v>
                </c:pt>
                <c:pt idx="102">
                  <c:v>2.011083256</c:v>
                </c:pt>
                <c:pt idx="103">
                  <c:v>2.011083256</c:v>
                </c:pt>
                <c:pt idx="104">
                  <c:v>2.011083256</c:v>
                </c:pt>
                <c:pt idx="105">
                  <c:v>2.011083256</c:v>
                </c:pt>
                <c:pt idx="106">
                  <c:v>2.011083256</c:v>
                </c:pt>
                <c:pt idx="107">
                  <c:v>2.011083256</c:v>
                </c:pt>
                <c:pt idx="108">
                  <c:v>2.011083256</c:v>
                </c:pt>
                <c:pt idx="109">
                  <c:v>2.011083256</c:v>
                </c:pt>
                <c:pt idx="110">
                  <c:v>2.011083256</c:v>
                </c:pt>
                <c:pt idx="111">
                  <c:v>2.011083256</c:v>
                </c:pt>
                <c:pt idx="112">
                  <c:v>2.011083256</c:v>
                </c:pt>
                <c:pt idx="113">
                  <c:v>2.011083256</c:v>
                </c:pt>
                <c:pt idx="114">
                  <c:v>2.011083256</c:v>
                </c:pt>
                <c:pt idx="115">
                  <c:v>2.011083256</c:v>
                </c:pt>
                <c:pt idx="116">
                  <c:v>2.011083256</c:v>
                </c:pt>
                <c:pt idx="117">
                  <c:v>2.011083256</c:v>
                </c:pt>
                <c:pt idx="118">
                  <c:v>2.011083256</c:v>
                </c:pt>
                <c:pt idx="119">
                  <c:v>2.011083256</c:v>
                </c:pt>
                <c:pt idx="120">
                  <c:v>2.011083256</c:v>
                </c:pt>
                <c:pt idx="121">
                  <c:v>2.011083256</c:v>
                </c:pt>
                <c:pt idx="122">
                  <c:v>2.011083256</c:v>
                </c:pt>
                <c:pt idx="123">
                  <c:v>2.011083256</c:v>
                </c:pt>
                <c:pt idx="124">
                  <c:v>2.011083256</c:v>
                </c:pt>
                <c:pt idx="125">
                  <c:v>2.011083256</c:v>
                </c:pt>
                <c:pt idx="126">
                  <c:v>2.011083256</c:v>
                </c:pt>
                <c:pt idx="127">
                  <c:v>2.011083256</c:v>
                </c:pt>
                <c:pt idx="128">
                  <c:v>2.011083256</c:v>
                </c:pt>
                <c:pt idx="129">
                  <c:v>2.011083256</c:v>
                </c:pt>
                <c:pt idx="130">
                  <c:v>2.011083256</c:v>
                </c:pt>
                <c:pt idx="131">
                  <c:v>2.011083256</c:v>
                </c:pt>
                <c:pt idx="132">
                  <c:v>2.011083256</c:v>
                </c:pt>
                <c:pt idx="133">
                  <c:v>2.011083256</c:v>
                </c:pt>
                <c:pt idx="134">
                  <c:v>2.011083256</c:v>
                </c:pt>
                <c:pt idx="135">
                  <c:v>2.011083256</c:v>
                </c:pt>
                <c:pt idx="136">
                  <c:v>2.011083256</c:v>
                </c:pt>
                <c:pt idx="137">
                  <c:v>2.011083256</c:v>
                </c:pt>
                <c:pt idx="138">
                  <c:v>2.011083256</c:v>
                </c:pt>
                <c:pt idx="139">
                  <c:v>2.011083256</c:v>
                </c:pt>
                <c:pt idx="140">
                  <c:v>2.011083256</c:v>
                </c:pt>
                <c:pt idx="141">
                  <c:v>2.011083256</c:v>
                </c:pt>
                <c:pt idx="142">
                  <c:v>2.011083256</c:v>
                </c:pt>
                <c:pt idx="143">
                  <c:v>2.011083256</c:v>
                </c:pt>
                <c:pt idx="144">
                  <c:v>2.011083256</c:v>
                </c:pt>
                <c:pt idx="145">
                  <c:v>2.011083256</c:v>
                </c:pt>
                <c:pt idx="146">
                  <c:v>2.011083256</c:v>
                </c:pt>
                <c:pt idx="147">
                  <c:v>2.011083256</c:v>
                </c:pt>
                <c:pt idx="148">
                  <c:v>2.011083256</c:v>
                </c:pt>
                <c:pt idx="149">
                  <c:v>2.011083256</c:v>
                </c:pt>
                <c:pt idx="150">
                  <c:v>2.011083256</c:v>
                </c:pt>
                <c:pt idx="151">
                  <c:v>2.011083256</c:v>
                </c:pt>
                <c:pt idx="152">
                  <c:v>2.011083256</c:v>
                </c:pt>
                <c:pt idx="153">
                  <c:v>2.011083256</c:v>
                </c:pt>
                <c:pt idx="154">
                  <c:v>2.011083256</c:v>
                </c:pt>
                <c:pt idx="155">
                  <c:v>2.011083256</c:v>
                </c:pt>
                <c:pt idx="156">
                  <c:v>2.011083256</c:v>
                </c:pt>
                <c:pt idx="157">
                  <c:v>2.011083256</c:v>
                </c:pt>
                <c:pt idx="158">
                  <c:v>2.011083256</c:v>
                </c:pt>
                <c:pt idx="159">
                  <c:v>2.011083256</c:v>
                </c:pt>
                <c:pt idx="160">
                  <c:v>2.011083256</c:v>
                </c:pt>
                <c:pt idx="161">
                  <c:v>2.011083256</c:v>
                </c:pt>
                <c:pt idx="162">
                  <c:v>2.011083256</c:v>
                </c:pt>
                <c:pt idx="163">
                  <c:v>2.011083256</c:v>
                </c:pt>
                <c:pt idx="164">
                  <c:v>2.011083256</c:v>
                </c:pt>
                <c:pt idx="165">
                  <c:v>2.011083256</c:v>
                </c:pt>
                <c:pt idx="166">
                  <c:v>2.011083256</c:v>
                </c:pt>
                <c:pt idx="167">
                  <c:v>2.011083256</c:v>
                </c:pt>
                <c:pt idx="168">
                  <c:v>2.011083256</c:v>
                </c:pt>
                <c:pt idx="169">
                  <c:v>2.011083256</c:v>
                </c:pt>
                <c:pt idx="170">
                  <c:v>2.011083256</c:v>
                </c:pt>
                <c:pt idx="171">
                  <c:v>2.011083256</c:v>
                </c:pt>
                <c:pt idx="172">
                  <c:v>2.011083256</c:v>
                </c:pt>
                <c:pt idx="173">
                  <c:v>2.011083256</c:v>
                </c:pt>
                <c:pt idx="174">
                  <c:v>2.011083256</c:v>
                </c:pt>
                <c:pt idx="175">
                  <c:v>2.011083256</c:v>
                </c:pt>
                <c:pt idx="176">
                  <c:v>2.011083256</c:v>
                </c:pt>
                <c:pt idx="177">
                  <c:v>2.011083256</c:v>
                </c:pt>
                <c:pt idx="178">
                  <c:v>2.011083256</c:v>
                </c:pt>
                <c:pt idx="179">
                  <c:v>2.011083256</c:v>
                </c:pt>
                <c:pt idx="180">
                  <c:v>2.011083256</c:v>
                </c:pt>
                <c:pt idx="181">
                  <c:v>2.011083256</c:v>
                </c:pt>
                <c:pt idx="182">
                  <c:v>2.011083256</c:v>
                </c:pt>
                <c:pt idx="183">
                  <c:v>2.011083256</c:v>
                </c:pt>
                <c:pt idx="184">
                  <c:v>2.011083256</c:v>
                </c:pt>
                <c:pt idx="185">
                  <c:v>2.011083256</c:v>
                </c:pt>
                <c:pt idx="186">
                  <c:v>2.011083256</c:v>
                </c:pt>
                <c:pt idx="187">
                  <c:v>2.011083256</c:v>
                </c:pt>
                <c:pt idx="188">
                  <c:v>2.011083256</c:v>
                </c:pt>
                <c:pt idx="189">
                  <c:v>2.011083256</c:v>
                </c:pt>
                <c:pt idx="190">
                  <c:v>2.011083256</c:v>
                </c:pt>
                <c:pt idx="191">
                  <c:v>2.011083256</c:v>
                </c:pt>
                <c:pt idx="192">
                  <c:v>2.011083256</c:v>
                </c:pt>
                <c:pt idx="193">
                  <c:v>2.011083256</c:v>
                </c:pt>
                <c:pt idx="194">
                  <c:v>2.011083256</c:v>
                </c:pt>
                <c:pt idx="195">
                  <c:v>2.011083256</c:v>
                </c:pt>
                <c:pt idx="196">
                  <c:v>2.011083256</c:v>
                </c:pt>
                <c:pt idx="197">
                  <c:v>2.011083256</c:v>
                </c:pt>
                <c:pt idx="198">
                  <c:v>2.011083256</c:v>
                </c:pt>
                <c:pt idx="199">
                  <c:v>2.011083256</c:v>
                </c:pt>
                <c:pt idx="200">
                  <c:v>2.011083256</c:v>
                </c:pt>
                <c:pt idx="201">
                  <c:v>2.011083256</c:v>
                </c:pt>
                <c:pt idx="202">
                  <c:v>2.011083256</c:v>
                </c:pt>
                <c:pt idx="203">
                  <c:v>2.011083256</c:v>
                </c:pt>
                <c:pt idx="204">
                  <c:v>2.011083256</c:v>
                </c:pt>
                <c:pt idx="205">
                  <c:v>2.011083256</c:v>
                </c:pt>
                <c:pt idx="206">
                  <c:v>2.011083256</c:v>
                </c:pt>
                <c:pt idx="207">
                  <c:v>2.011083256</c:v>
                </c:pt>
                <c:pt idx="208">
                  <c:v>2.011083256</c:v>
                </c:pt>
                <c:pt idx="209">
                  <c:v>2.011083256</c:v>
                </c:pt>
                <c:pt idx="210">
                  <c:v>2.011083256</c:v>
                </c:pt>
                <c:pt idx="211">
                  <c:v>2.011083256</c:v>
                </c:pt>
                <c:pt idx="212">
                  <c:v>2.011083256</c:v>
                </c:pt>
                <c:pt idx="213">
                  <c:v>2.011083256</c:v>
                </c:pt>
                <c:pt idx="214">
                  <c:v>2.011083256</c:v>
                </c:pt>
                <c:pt idx="215">
                  <c:v>2.011083256</c:v>
                </c:pt>
                <c:pt idx="216">
                  <c:v>2.011083256</c:v>
                </c:pt>
                <c:pt idx="217">
                  <c:v>2.011083256</c:v>
                </c:pt>
                <c:pt idx="218">
                  <c:v>2.011083256</c:v>
                </c:pt>
                <c:pt idx="219">
                  <c:v>2.011083256</c:v>
                </c:pt>
                <c:pt idx="220">
                  <c:v>2.011083256</c:v>
                </c:pt>
                <c:pt idx="221">
                  <c:v>2.011083256</c:v>
                </c:pt>
                <c:pt idx="222">
                  <c:v>2.011083256</c:v>
                </c:pt>
                <c:pt idx="223">
                  <c:v>2.011083256</c:v>
                </c:pt>
                <c:pt idx="224">
                  <c:v>2.011083256</c:v>
                </c:pt>
                <c:pt idx="225">
                  <c:v>2.011083256</c:v>
                </c:pt>
                <c:pt idx="226">
                  <c:v>2.011083256</c:v>
                </c:pt>
                <c:pt idx="227">
                  <c:v>2.011083256</c:v>
                </c:pt>
                <c:pt idx="228">
                  <c:v>2.011083256</c:v>
                </c:pt>
                <c:pt idx="229">
                  <c:v>2.011083256</c:v>
                </c:pt>
                <c:pt idx="230">
                  <c:v>2.011083256</c:v>
                </c:pt>
                <c:pt idx="231">
                  <c:v>2.011083256</c:v>
                </c:pt>
                <c:pt idx="232">
                  <c:v>2.011083256</c:v>
                </c:pt>
                <c:pt idx="233">
                  <c:v>2.011083256</c:v>
                </c:pt>
                <c:pt idx="234">
                  <c:v>2.011083256</c:v>
                </c:pt>
                <c:pt idx="235">
                  <c:v>2.011083256</c:v>
                </c:pt>
                <c:pt idx="236">
                  <c:v>2.011083256</c:v>
                </c:pt>
                <c:pt idx="237">
                  <c:v>2.011083256</c:v>
                </c:pt>
                <c:pt idx="238">
                  <c:v>2.011083256</c:v>
                </c:pt>
                <c:pt idx="239">
                  <c:v>2.011083256</c:v>
                </c:pt>
                <c:pt idx="240">
                  <c:v>2.011083256</c:v>
                </c:pt>
                <c:pt idx="241">
                  <c:v>2.011083256</c:v>
                </c:pt>
                <c:pt idx="242">
                  <c:v>2.011083256</c:v>
                </c:pt>
                <c:pt idx="243">
                  <c:v>2.011083256</c:v>
                </c:pt>
                <c:pt idx="244">
                  <c:v>2.011083256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8F10-4432-8D9E-65827168B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212400"/>
        <c:axId val="1506209024"/>
      </c:scatterChart>
      <c:valAx>
        <c:axId val="1506212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209024"/>
        <c:crosses val="autoZero"/>
        <c:crossBetween val="midCat"/>
      </c:valAx>
      <c:valAx>
        <c:axId val="150620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212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Energy</a:t>
            </a:r>
            <a:r>
              <a:rPr lang="en-US" baseline="0"/>
              <a:t> IN compared to Energy OUT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Sheet2!$AD$1</c:f>
              <c:strCache>
                <c:ptCount val="1"/>
                <c:pt idx="0">
                  <c:v>Energy IN (MJ)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Sheet2!$B$2:$B$1048576</c:f>
              <c:numCache>
                <c:formatCode>General</c:formatCode>
                <c:ptCount val="1048575"/>
                <c:pt idx="0">
                  <c:v>0.0</c:v>
                </c:pt>
                <c:pt idx="1">
                  <c:v>0.5</c:v>
                </c:pt>
                <c:pt idx="2">
                  <c:v>1.0</c:v>
                </c:pt>
                <c:pt idx="3">
                  <c:v>1.5</c:v>
                </c:pt>
                <c:pt idx="4">
                  <c:v>2.0</c:v>
                </c:pt>
                <c:pt idx="5">
                  <c:v>2.5</c:v>
                </c:pt>
                <c:pt idx="6">
                  <c:v>3.0</c:v>
                </c:pt>
                <c:pt idx="7">
                  <c:v>3.5</c:v>
                </c:pt>
                <c:pt idx="8">
                  <c:v>4.0</c:v>
                </c:pt>
                <c:pt idx="9">
                  <c:v>4.5</c:v>
                </c:pt>
                <c:pt idx="10">
                  <c:v>5.0</c:v>
                </c:pt>
                <c:pt idx="11">
                  <c:v>5.5</c:v>
                </c:pt>
                <c:pt idx="12">
                  <c:v>6.0</c:v>
                </c:pt>
                <c:pt idx="13">
                  <c:v>6.5</c:v>
                </c:pt>
                <c:pt idx="14">
                  <c:v>7.0</c:v>
                </c:pt>
                <c:pt idx="15">
                  <c:v>7.5</c:v>
                </c:pt>
                <c:pt idx="16">
                  <c:v>8.0</c:v>
                </c:pt>
                <c:pt idx="17">
                  <c:v>8.5</c:v>
                </c:pt>
                <c:pt idx="18">
                  <c:v>9.0</c:v>
                </c:pt>
                <c:pt idx="19">
                  <c:v>9.5</c:v>
                </c:pt>
                <c:pt idx="20">
                  <c:v>10.0</c:v>
                </c:pt>
                <c:pt idx="21">
                  <c:v>10.5</c:v>
                </c:pt>
                <c:pt idx="22">
                  <c:v>11.0</c:v>
                </c:pt>
                <c:pt idx="23">
                  <c:v>11.5</c:v>
                </c:pt>
                <c:pt idx="24">
                  <c:v>12.0</c:v>
                </c:pt>
                <c:pt idx="25">
                  <c:v>12.5</c:v>
                </c:pt>
                <c:pt idx="26">
                  <c:v>13.0</c:v>
                </c:pt>
                <c:pt idx="27">
                  <c:v>13.5</c:v>
                </c:pt>
                <c:pt idx="28">
                  <c:v>14.0</c:v>
                </c:pt>
                <c:pt idx="29">
                  <c:v>14.5</c:v>
                </c:pt>
                <c:pt idx="30">
                  <c:v>15.0</c:v>
                </c:pt>
                <c:pt idx="31">
                  <c:v>15.5</c:v>
                </c:pt>
                <c:pt idx="32">
                  <c:v>16.0</c:v>
                </c:pt>
                <c:pt idx="33">
                  <c:v>16.5</c:v>
                </c:pt>
                <c:pt idx="34">
                  <c:v>17.0</c:v>
                </c:pt>
                <c:pt idx="35">
                  <c:v>17.5</c:v>
                </c:pt>
                <c:pt idx="36">
                  <c:v>18.0</c:v>
                </c:pt>
                <c:pt idx="37">
                  <c:v>18.5</c:v>
                </c:pt>
                <c:pt idx="38">
                  <c:v>19.0</c:v>
                </c:pt>
                <c:pt idx="39">
                  <c:v>19.5</c:v>
                </c:pt>
                <c:pt idx="40">
                  <c:v>20.0</c:v>
                </c:pt>
                <c:pt idx="41">
                  <c:v>20.5</c:v>
                </c:pt>
                <c:pt idx="42">
                  <c:v>21.0</c:v>
                </c:pt>
                <c:pt idx="43">
                  <c:v>21.5</c:v>
                </c:pt>
                <c:pt idx="44">
                  <c:v>22.0</c:v>
                </c:pt>
                <c:pt idx="45">
                  <c:v>22.5</c:v>
                </c:pt>
                <c:pt idx="46">
                  <c:v>23.0</c:v>
                </c:pt>
                <c:pt idx="47">
                  <c:v>23.5</c:v>
                </c:pt>
                <c:pt idx="48">
                  <c:v>24.0</c:v>
                </c:pt>
                <c:pt idx="49">
                  <c:v>24.5</c:v>
                </c:pt>
                <c:pt idx="50">
                  <c:v>25.0</c:v>
                </c:pt>
                <c:pt idx="51">
                  <c:v>25.5</c:v>
                </c:pt>
                <c:pt idx="52">
                  <c:v>26.0</c:v>
                </c:pt>
                <c:pt idx="53">
                  <c:v>26.5</c:v>
                </c:pt>
                <c:pt idx="54">
                  <c:v>27.0</c:v>
                </c:pt>
                <c:pt idx="55">
                  <c:v>27.5</c:v>
                </c:pt>
                <c:pt idx="56">
                  <c:v>28.0</c:v>
                </c:pt>
                <c:pt idx="57">
                  <c:v>28.5</c:v>
                </c:pt>
                <c:pt idx="58">
                  <c:v>29.0</c:v>
                </c:pt>
                <c:pt idx="59">
                  <c:v>29.5</c:v>
                </c:pt>
                <c:pt idx="60">
                  <c:v>30.0</c:v>
                </c:pt>
                <c:pt idx="61">
                  <c:v>30.5</c:v>
                </c:pt>
                <c:pt idx="62">
                  <c:v>31.0</c:v>
                </c:pt>
                <c:pt idx="63">
                  <c:v>31.5</c:v>
                </c:pt>
                <c:pt idx="64">
                  <c:v>32.0</c:v>
                </c:pt>
                <c:pt idx="65">
                  <c:v>32.5</c:v>
                </c:pt>
                <c:pt idx="66">
                  <c:v>33.0</c:v>
                </c:pt>
                <c:pt idx="67">
                  <c:v>33.5</c:v>
                </c:pt>
                <c:pt idx="68">
                  <c:v>34.0</c:v>
                </c:pt>
                <c:pt idx="69">
                  <c:v>34.5</c:v>
                </c:pt>
                <c:pt idx="70">
                  <c:v>35.0</c:v>
                </c:pt>
                <c:pt idx="71">
                  <c:v>35.5</c:v>
                </c:pt>
                <c:pt idx="72">
                  <c:v>36.0</c:v>
                </c:pt>
                <c:pt idx="73">
                  <c:v>36.5</c:v>
                </c:pt>
                <c:pt idx="74">
                  <c:v>37.0</c:v>
                </c:pt>
                <c:pt idx="75">
                  <c:v>37.5</c:v>
                </c:pt>
                <c:pt idx="76">
                  <c:v>38.0</c:v>
                </c:pt>
                <c:pt idx="77">
                  <c:v>38.5</c:v>
                </c:pt>
                <c:pt idx="78">
                  <c:v>39.0</c:v>
                </c:pt>
                <c:pt idx="79">
                  <c:v>39.5</c:v>
                </c:pt>
                <c:pt idx="80">
                  <c:v>40.0</c:v>
                </c:pt>
                <c:pt idx="81">
                  <c:v>40.5</c:v>
                </c:pt>
                <c:pt idx="82">
                  <c:v>41.0</c:v>
                </c:pt>
                <c:pt idx="83">
                  <c:v>41.5</c:v>
                </c:pt>
                <c:pt idx="84">
                  <c:v>42.0</c:v>
                </c:pt>
                <c:pt idx="85">
                  <c:v>42.5</c:v>
                </c:pt>
                <c:pt idx="86">
                  <c:v>43.0</c:v>
                </c:pt>
                <c:pt idx="87">
                  <c:v>43.5</c:v>
                </c:pt>
                <c:pt idx="88">
                  <c:v>44.0</c:v>
                </c:pt>
                <c:pt idx="89">
                  <c:v>44.5</c:v>
                </c:pt>
                <c:pt idx="90">
                  <c:v>45.0</c:v>
                </c:pt>
                <c:pt idx="91">
                  <c:v>45.5</c:v>
                </c:pt>
                <c:pt idx="92">
                  <c:v>46.0</c:v>
                </c:pt>
                <c:pt idx="93">
                  <c:v>46.5</c:v>
                </c:pt>
                <c:pt idx="94">
                  <c:v>47.0</c:v>
                </c:pt>
                <c:pt idx="95">
                  <c:v>47.5</c:v>
                </c:pt>
                <c:pt idx="96">
                  <c:v>48.0</c:v>
                </c:pt>
                <c:pt idx="97">
                  <c:v>48.5</c:v>
                </c:pt>
                <c:pt idx="98">
                  <c:v>49.0</c:v>
                </c:pt>
                <c:pt idx="99">
                  <c:v>49.5</c:v>
                </c:pt>
                <c:pt idx="100">
                  <c:v>50.0</c:v>
                </c:pt>
                <c:pt idx="101">
                  <c:v>50.5</c:v>
                </c:pt>
                <c:pt idx="102">
                  <c:v>51.0</c:v>
                </c:pt>
                <c:pt idx="103">
                  <c:v>51.5</c:v>
                </c:pt>
                <c:pt idx="104">
                  <c:v>52.0</c:v>
                </c:pt>
                <c:pt idx="105">
                  <c:v>52.5</c:v>
                </c:pt>
                <c:pt idx="106">
                  <c:v>53.0</c:v>
                </c:pt>
                <c:pt idx="107">
                  <c:v>53.5</c:v>
                </c:pt>
                <c:pt idx="108">
                  <c:v>54.0</c:v>
                </c:pt>
                <c:pt idx="109">
                  <c:v>54.5</c:v>
                </c:pt>
                <c:pt idx="110">
                  <c:v>55.0</c:v>
                </c:pt>
                <c:pt idx="111">
                  <c:v>55.5</c:v>
                </c:pt>
                <c:pt idx="112">
                  <c:v>56.0</c:v>
                </c:pt>
                <c:pt idx="113">
                  <c:v>56.5</c:v>
                </c:pt>
                <c:pt idx="114">
                  <c:v>57.0</c:v>
                </c:pt>
                <c:pt idx="115">
                  <c:v>57.5</c:v>
                </c:pt>
                <c:pt idx="116">
                  <c:v>58.0</c:v>
                </c:pt>
                <c:pt idx="117">
                  <c:v>58.5</c:v>
                </c:pt>
                <c:pt idx="118">
                  <c:v>59.0</c:v>
                </c:pt>
                <c:pt idx="119">
                  <c:v>59.5</c:v>
                </c:pt>
                <c:pt idx="120">
                  <c:v>60.0</c:v>
                </c:pt>
                <c:pt idx="121">
                  <c:v>60.5</c:v>
                </c:pt>
                <c:pt idx="122">
                  <c:v>61.0</c:v>
                </c:pt>
                <c:pt idx="123">
                  <c:v>61.5</c:v>
                </c:pt>
                <c:pt idx="124">
                  <c:v>62.0</c:v>
                </c:pt>
                <c:pt idx="125">
                  <c:v>62.5</c:v>
                </c:pt>
                <c:pt idx="126">
                  <c:v>63.0</c:v>
                </c:pt>
                <c:pt idx="127">
                  <c:v>63.5</c:v>
                </c:pt>
                <c:pt idx="128">
                  <c:v>64.0</c:v>
                </c:pt>
                <c:pt idx="129">
                  <c:v>64.5</c:v>
                </c:pt>
                <c:pt idx="130">
                  <c:v>65.0</c:v>
                </c:pt>
                <c:pt idx="131">
                  <c:v>65.5</c:v>
                </c:pt>
                <c:pt idx="132">
                  <c:v>66.0</c:v>
                </c:pt>
                <c:pt idx="133">
                  <c:v>66.5</c:v>
                </c:pt>
                <c:pt idx="134">
                  <c:v>67.0</c:v>
                </c:pt>
                <c:pt idx="135">
                  <c:v>67.5</c:v>
                </c:pt>
                <c:pt idx="136">
                  <c:v>68.0</c:v>
                </c:pt>
                <c:pt idx="137">
                  <c:v>68.5</c:v>
                </c:pt>
                <c:pt idx="138">
                  <c:v>69.0</c:v>
                </c:pt>
                <c:pt idx="139">
                  <c:v>69.5</c:v>
                </c:pt>
                <c:pt idx="140">
                  <c:v>70.0</c:v>
                </c:pt>
                <c:pt idx="141">
                  <c:v>70.5</c:v>
                </c:pt>
                <c:pt idx="142">
                  <c:v>71.0</c:v>
                </c:pt>
                <c:pt idx="143">
                  <c:v>71.5</c:v>
                </c:pt>
                <c:pt idx="144">
                  <c:v>72.0</c:v>
                </c:pt>
                <c:pt idx="145">
                  <c:v>72.5</c:v>
                </c:pt>
                <c:pt idx="146">
                  <c:v>73.0</c:v>
                </c:pt>
                <c:pt idx="147">
                  <c:v>73.5</c:v>
                </c:pt>
                <c:pt idx="148">
                  <c:v>74.0</c:v>
                </c:pt>
                <c:pt idx="149">
                  <c:v>74.5</c:v>
                </c:pt>
                <c:pt idx="150">
                  <c:v>75.0</c:v>
                </c:pt>
                <c:pt idx="151">
                  <c:v>75.5</c:v>
                </c:pt>
                <c:pt idx="152">
                  <c:v>76.0</c:v>
                </c:pt>
                <c:pt idx="153">
                  <c:v>76.5</c:v>
                </c:pt>
                <c:pt idx="154">
                  <c:v>77.0</c:v>
                </c:pt>
                <c:pt idx="155">
                  <c:v>77.5</c:v>
                </c:pt>
                <c:pt idx="156">
                  <c:v>78.0</c:v>
                </c:pt>
                <c:pt idx="157">
                  <c:v>78.5</c:v>
                </c:pt>
                <c:pt idx="158">
                  <c:v>79.0</c:v>
                </c:pt>
                <c:pt idx="159">
                  <c:v>79.5</c:v>
                </c:pt>
                <c:pt idx="160">
                  <c:v>80.0</c:v>
                </c:pt>
                <c:pt idx="161">
                  <c:v>80.5</c:v>
                </c:pt>
                <c:pt idx="162">
                  <c:v>81.0</c:v>
                </c:pt>
                <c:pt idx="163">
                  <c:v>81.5</c:v>
                </c:pt>
                <c:pt idx="164">
                  <c:v>82.0</c:v>
                </c:pt>
                <c:pt idx="165">
                  <c:v>82.5</c:v>
                </c:pt>
                <c:pt idx="166">
                  <c:v>83.0</c:v>
                </c:pt>
                <c:pt idx="167">
                  <c:v>83.5</c:v>
                </c:pt>
                <c:pt idx="168">
                  <c:v>84.0</c:v>
                </c:pt>
                <c:pt idx="169">
                  <c:v>84.5</c:v>
                </c:pt>
                <c:pt idx="170">
                  <c:v>85.0</c:v>
                </c:pt>
                <c:pt idx="171">
                  <c:v>85.5</c:v>
                </c:pt>
                <c:pt idx="172">
                  <c:v>86.0</c:v>
                </c:pt>
                <c:pt idx="173">
                  <c:v>86.5</c:v>
                </c:pt>
                <c:pt idx="174">
                  <c:v>87.0</c:v>
                </c:pt>
                <c:pt idx="175">
                  <c:v>87.5</c:v>
                </c:pt>
                <c:pt idx="176">
                  <c:v>88.0</c:v>
                </c:pt>
                <c:pt idx="177">
                  <c:v>88.5</c:v>
                </c:pt>
                <c:pt idx="178">
                  <c:v>89.0</c:v>
                </c:pt>
                <c:pt idx="179">
                  <c:v>89.5</c:v>
                </c:pt>
                <c:pt idx="180">
                  <c:v>90.0</c:v>
                </c:pt>
                <c:pt idx="181">
                  <c:v>90.5</c:v>
                </c:pt>
                <c:pt idx="182">
                  <c:v>91.0</c:v>
                </c:pt>
                <c:pt idx="183">
                  <c:v>91.5</c:v>
                </c:pt>
                <c:pt idx="184">
                  <c:v>92.0</c:v>
                </c:pt>
                <c:pt idx="185">
                  <c:v>92.5</c:v>
                </c:pt>
                <c:pt idx="186">
                  <c:v>93.0</c:v>
                </c:pt>
                <c:pt idx="187">
                  <c:v>93.5</c:v>
                </c:pt>
                <c:pt idx="188">
                  <c:v>94.0</c:v>
                </c:pt>
                <c:pt idx="189">
                  <c:v>94.5</c:v>
                </c:pt>
                <c:pt idx="190">
                  <c:v>95.0</c:v>
                </c:pt>
                <c:pt idx="191">
                  <c:v>95.5</c:v>
                </c:pt>
                <c:pt idx="192">
                  <c:v>96.0</c:v>
                </c:pt>
                <c:pt idx="193">
                  <c:v>96.5</c:v>
                </c:pt>
                <c:pt idx="194">
                  <c:v>97.0</c:v>
                </c:pt>
                <c:pt idx="195">
                  <c:v>97.5</c:v>
                </c:pt>
                <c:pt idx="196">
                  <c:v>98.0</c:v>
                </c:pt>
                <c:pt idx="197">
                  <c:v>98.5</c:v>
                </c:pt>
                <c:pt idx="198">
                  <c:v>99.0</c:v>
                </c:pt>
                <c:pt idx="199">
                  <c:v>99.5</c:v>
                </c:pt>
                <c:pt idx="200">
                  <c:v>100.0</c:v>
                </c:pt>
                <c:pt idx="201">
                  <c:v>100.5</c:v>
                </c:pt>
                <c:pt idx="202">
                  <c:v>101.0</c:v>
                </c:pt>
                <c:pt idx="203">
                  <c:v>101.5</c:v>
                </c:pt>
                <c:pt idx="204">
                  <c:v>102.0</c:v>
                </c:pt>
                <c:pt idx="205">
                  <c:v>102.5</c:v>
                </c:pt>
                <c:pt idx="206">
                  <c:v>103.0</c:v>
                </c:pt>
                <c:pt idx="207">
                  <c:v>103.5</c:v>
                </c:pt>
                <c:pt idx="208">
                  <c:v>104.0</c:v>
                </c:pt>
                <c:pt idx="209">
                  <c:v>104.5</c:v>
                </c:pt>
                <c:pt idx="210">
                  <c:v>105.0</c:v>
                </c:pt>
                <c:pt idx="211">
                  <c:v>105.5</c:v>
                </c:pt>
                <c:pt idx="212">
                  <c:v>106.0</c:v>
                </c:pt>
                <c:pt idx="213">
                  <c:v>106.5</c:v>
                </c:pt>
                <c:pt idx="214">
                  <c:v>107.0</c:v>
                </c:pt>
                <c:pt idx="215">
                  <c:v>107.5</c:v>
                </c:pt>
                <c:pt idx="216">
                  <c:v>108.0</c:v>
                </c:pt>
                <c:pt idx="217">
                  <c:v>108.5</c:v>
                </c:pt>
                <c:pt idx="218">
                  <c:v>109.0</c:v>
                </c:pt>
                <c:pt idx="219">
                  <c:v>109.5</c:v>
                </c:pt>
                <c:pt idx="220">
                  <c:v>110.0</c:v>
                </c:pt>
                <c:pt idx="221">
                  <c:v>110.5</c:v>
                </c:pt>
                <c:pt idx="222">
                  <c:v>111.0</c:v>
                </c:pt>
                <c:pt idx="223">
                  <c:v>111.5</c:v>
                </c:pt>
                <c:pt idx="224">
                  <c:v>112.0</c:v>
                </c:pt>
                <c:pt idx="225">
                  <c:v>112.5</c:v>
                </c:pt>
                <c:pt idx="226">
                  <c:v>113.0</c:v>
                </c:pt>
                <c:pt idx="227">
                  <c:v>113.5</c:v>
                </c:pt>
                <c:pt idx="228">
                  <c:v>114.0</c:v>
                </c:pt>
                <c:pt idx="229">
                  <c:v>114.5</c:v>
                </c:pt>
                <c:pt idx="230">
                  <c:v>115.0</c:v>
                </c:pt>
                <c:pt idx="231">
                  <c:v>115.5</c:v>
                </c:pt>
                <c:pt idx="232">
                  <c:v>116.0</c:v>
                </c:pt>
                <c:pt idx="233">
                  <c:v>116.5</c:v>
                </c:pt>
                <c:pt idx="234">
                  <c:v>117.0</c:v>
                </c:pt>
                <c:pt idx="235">
                  <c:v>117.5</c:v>
                </c:pt>
                <c:pt idx="236">
                  <c:v>118.0</c:v>
                </c:pt>
                <c:pt idx="237">
                  <c:v>118.5</c:v>
                </c:pt>
                <c:pt idx="238">
                  <c:v>119.0</c:v>
                </c:pt>
                <c:pt idx="239">
                  <c:v>119.5</c:v>
                </c:pt>
                <c:pt idx="240">
                  <c:v>120.0</c:v>
                </c:pt>
                <c:pt idx="241">
                  <c:v>120.5</c:v>
                </c:pt>
                <c:pt idx="242">
                  <c:v>121.0</c:v>
                </c:pt>
                <c:pt idx="243">
                  <c:v>121.5</c:v>
                </c:pt>
                <c:pt idx="244">
                  <c:v>122.0</c:v>
                </c:pt>
              </c:numCache>
            </c:numRef>
          </c:xVal>
          <c:yVal>
            <c:numRef>
              <c:f>Sheet2!$AD$2:$AD$1048576</c:f>
              <c:numCache>
                <c:formatCode>0.00</c:formatCode>
                <c:ptCount val="1048575"/>
                <c:pt idx="0">
                  <c:v>0.0</c:v>
                </c:pt>
                <c:pt idx="1">
                  <c:v>1.116119581231112</c:v>
                </c:pt>
                <c:pt idx="2">
                  <c:v>0.216846706462225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0.15335430221613</c:v>
                </c:pt>
                <c:pt idx="34">
                  <c:v>0.0622021322668023</c:v>
                </c:pt>
                <c:pt idx="35">
                  <c:v>0.0</c:v>
                </c:pt>
                <c:pt idx="36">
                  <c:v>0.0</c:v>
                </c:pt>
                <c:pt idx="37">
                  <c:v>1.215940656</c:v>
                </c:pt>
                <c:pt idx="38">
                  <c:v>1.168992946625</c:v>
                </c:pt>
                <c:pt idx="39">
                  <c:v>0.0930004430453965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0.238092631</c:v>
                </c:pt>
                <c:pt idx="48">
                  <c:v>0.539847581</c:v>
                </c:pt>
                <c:pt idx="49">
                  <c:v>0.679952056</c:v>
                </c:pt>
                <c:pt idx="50">
                  <c:v>0.941308256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0.0862208441122092</c:v>
                </c:pt>
                <c:pt idx="63">
                  <c:v>0.0862208441122092</c:v>
                </c:pt>
                <c:pt idx="64">
                  <c:v>0.359653286810754</c:v>
                </c:pt>
                <c:pt idx="65">
                  <c:v>0.633335955757545</c:v>
                </c:pt>
                <c:pt idx="66">
                  <c:v>0.907185484560398</c:v>
                </c:pt>
                <c:pt idx="67">
                  <c:v>0.907185484560398</c:v>
                </c:pt>
                <c:pt idx="68">
                  <c:v>1.181118456</c:v>
                </c:pt>
                <c:pt idx="69">
                  <c:v>1.181118456</c:v>
                </c:pt>
                <c:pt idx="70">
                  <c:v>2.011083256</c:v>
                </c:pt>
                <c:pt idx="71">
                  <c:v>2.011083256</c:v>
                </c:pt>
                <c:pt idx="72">
                  <c:v>2.011083256</c:v>
                </c:pt>
                <c:pt idx="73">
                  <c:v>2.011083256</c:v>
                </c:pt>
                <c:pt idx="74">
                  <c:v>2.011083256</c:v>
                </c:pt>
                <c:pt idx="75">
                  <c:v>2.011083256</c:v>
                </c:pt>
                <c:pt idx="76">
                  <c:v>2.011083256</c:v>
                </c:pt>
                <c:pt idx="77">
                  <c:v>2.011083256</c:v>
                </c:pt>
                <c:pt idx="78">
                  <c:v>2.011083256</c:v>
                </c:pt>
                <c:pt idx="79">
                  <c:v>2.011083256</c:v>
                </c:pt>
                <c:pt idx="80">
                  <c:v>2.011083256</c:v>
                </c:pt>
                <c:pt idx="81">
                  <c:v>2.011083256</c:v>
                </c:pt>
                <c:pt idx="82">
                  <c:v>2.011083256</c:v>
                </c:pt>
                <c:pt idx="83">
                  <c:v>2.011083256</c:v>
                </c:pt>
                <c:pt idx="84">
                  <c:v>2.011083256</c:v>
                </c:pt>
                <c:pt idx="85">
                  <c:v>2.011083256</c:v>
                </c:pt>
                <c:pt idx="86">
                  <c:v>2.011083256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1.48429630782446</c:v>
                </c:pt>
                <c:pt idx="95">
                  <c:v>1.48429630782446</c:v>
                </c:pt>
                <c:pt idx="96">
                  <c:v>1.48429630782446</c:v>
                </c:pt>
                <c:pt idx="97">
                  <c:v>1.48429630782446</c:v>
                </c:pt>
                <c:pt idx="98">
                  <c:v>1.48429630782446</c:v>
                </c:pt>
                <c:pt idx="99">
                  <c:v>1.48429630782446</c:v>
                </c:pt>
                <c:pt idx="100">
                  <c:v>1.48429630782446</c:v>
                </c:pt>
                <c:pt idx="101">
                  <c:v>1.48429630782446</c:v>
                </c:pt>
                <c:pt idx="102">
                  <c:v>1.48429630782446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0.0753648559999998</c:v>
                </c:pt>
                <c:pt idx="110">
                  <c:v>0.392740656</c:v>
                </c:pt>
                <c:pt idx="111">
                  <c:v>0.679952056</c:v>
                </c:pt>
                <c:pt idx="112">
                  <c:v>1.501625806363683</c:v>
                </c:pt>
                <c:pt idx="113">
                  <c:v>1.501625806363683</c:v>
                </c:pt>
                <c:pt idx="114">
                  <c:v>1.501625806363683</c:v>
                </c:pt>
                <c:pt idx="115">
                  <c:v>1.501625806363683</c:v>
                </c:pt>
                <c:pt idx="116">
                  <c:v>1.501625806363683</c:v>
                </c:pt>
                <c:pt idx="117">
                  <c:v>1.501625806363683</c:v>
                </c:pt>
                <c:pt idx="118">
                  <c:v>1.501625806363683</c:v>
                </c:pt>
                <c:pt idx="119">
                  <c:v>1.501625806363683</c:v>
                </c:pt>
                <c:pt idx="120">
                  <c:v>1.501625806363683</c:v>
                </c:pt>
                <c:pt idx="121">
                  <c:v>1.501625806363683</c:v>
                </c:pt>
                <c:pt idx="122">
                  <c:v>1.501625806363683</c:v>
                </c:pt>
                <c:pt idx="123">
                  <c:v>1.501625806363683</c:v>
                </c:pt>
                <c:pt idx="124">
                  <c:v>0.796025806363683</c:v>
                </c:pt>
                <c:pt idx="125">
                  <c:v>0.303761726999378</c:v>
                </c:pt>
                <c:pt idx="126">
                  <c:v>0.220588659589353</c:v>
                </c:pt>
                <c:pt idx="127">
                  <c:v>0.135664979679328</c:v>
                </c:pt>
                <c:pt idx="128">
                  <c:v>0.0489233560193032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0.486126245309154</c:v>
                </c:pt>
                <c:pt idx="136">
                  <c:v>0.486126245309154</c:v>
                </c:pt>
                <c:pt idx="137">
                  <c:v>0.486126245309154</c:v>
                </c:pt>
                <c:pt idx="138">
                  <c:v>0.486126245309154</c:v>
                </c:pt>
                <c:pt idx="139">
                  <c:v>0.486126245309154</c:v>
                </c:pt>
                <c:pt idx="140">
                  <c:v>0.486126245309154</c:v>
                </c:pt>
                <c:pt idx="141">
                  <c:v>0.486126245309154</c:v>
                </c:pt>
                <c:pt idx="142">
                  <c:v>0.486126245309154</c:v>
                </c:pt>
                <c:pt idx="143">
                  <c:v>0.486126245309154</c:v>
                </c:pt>
                <c:pt idx="144">
                  <c:v>0.486126245309154</c:v>
                </c:pt>
                <c:pt idx="145">
                  <c:v>0.486126245309154</c:v>
                </c:pt>
                <c:pt idx="146">
                  <c:v>0.486126245309154</c:v>
                </c:pt>
                <c:pt idx="147">
                  <c:v>0.486126245309154</c:v>
                </c:pt>
                <c:pt idx="148">
                  <c:v>0.486126245309154</c:v>
                </c:pt>
                <c:pt idx="149">
                  <c:v>0.486126245309154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0.486126245309154</c:v>
                </c:pt>
                <c:pt idx="154">
                  <c:v>0.486126245309154</c:v>
                </c:pt>
                <c:pt idx="155">
                  <c:v>0.486126245309154</c:v>
                </c:pt>
                <c:pt idx="156">
                  <c:v>0.486126245309154</c:v>
                </c:pt>
                <c:pt idx="157">
                  <c:v>0.414173740399129</c:v>
                </c:pt>
                <c:pt idx="158">
                  <c:v>0.339864641739104</c:v>
                </c:pt>
                <c:pt idx="159">
                  <c:v>0.183907338169054</c:v>
                </c:pt>
                <c:pt idx="160">
                  <c:v>0.183907338169054</c:v>
                </c:pt>
                <c:pt idx="161">
                  <c:v>0.183907338169054</c:v>
                </c:pt>
                <c:pt idx="162">
                  <c:v>0.183907338169054</c:v>
                </c:pt>
                <c:pt idx="163">
                  <c:v>0.183907338169054</c:v>
                </c:pt>
                <c:pt idx="164">
                  <c:v>0.183907338169054</c:v>
                </c:pt>
                <c:pt idx="165">
                  <c:v>0.183907338169054</c:v>
                </c:pt>
                <c:pt idx="166">
                  <c:v>0.183907338169054</c:v>
                </c:pt>
                <c:pt idx="167">
                  <c:v>0.183907338169054</c:v>
                </c:pt>
                <c:pt idx="168">
                  <c:v>0.183907338169054</c:v>
                </c:pt>
                <c:pt idx="169">
                  <c:v>0.183907338169054</c:v>
                </c:pt>
                <c:pt idx="170">
                  <c:v>0.183907338169054</c:v>
                </c:pt>
                <c:pt idx="171">
                  <c:v>0.183907338169054</c:v>
                </c:pt>
                <c:pt idx="172">
                  <c:v>0.183907338169054</c:v>
                </c:pt>
                <c:pt idx="173">
                  <c:v>0.183907338169054</c:v>
                </c:pt>
                <c:pt idx="174">
                  <c:v>0.183907338169054</c:v>
                </c:pt>
                <c:pt idx="175">
                  <c:v>0.183907338169054</c:v>
                </c:pt>
                <c:pt idx="176">
                  <c:v>0.183907338169054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0.166792731</c:v>
                </c:pt>
                <c:pt idx="191">
                  <c:v>0.353308256</c:v>
                </c:pt>
                <c:pt idx="192">
                  <c:v>0.534437281</c:v>
                </c:pt>
                <c:pt idx="193">
                  <c:v>0.710718456</c:v>
                </c:pt>
                <c:pt idx="194">
                  <c:v>1.181118456</c:v>
                </c:pt>
                <c:pt idx="195">
                  <c:v>1.294290431</c:v>
                </c:pt>
                <c:pt idx="196">
                  <c:v>1.294290431</c:v>
                </c:pt>
                <c:pt idx="197">
                  <c:v>1.181118456</c:v>
                </c:pt>
                <c:pt idx="198">
                  <c:v>1.181118456</c:v>
                </c:pt>
                <c:pt idx="199">
                  <c:v>1.181118456</c:v>
                </c:pt>
                <c:pt idx="200">
                  <c:v>1.181118456</c:v>
                </c:pt>
                <c:pt idx="201">
                  <c:v>1.181118456</c:v>
                </c:pt>
                <c:pt idx="202">
                  <c:v>1.181118456</c:v>
                </c:pt>
                <c:pt idx="203">
                  <c:v>1.181118456</c:v>
                </c:pt>
                <c:pt idx="204">
                  <c:v>1.181118456</c:v>
                </c:pt>
                <c:pt idx="205">
                  <c:v>1.063637281</c:v>
                </c:pt>
                <c:pt idx="206">
                  <c:v>0.941308256</c:v>
                </c:pt>
                <c:pt idx="207">
                  <c:v>0.813592731</c:v>
                </c:pt>
                <c:pt idx="208">
                  <c:v>0.679952056</c:v>
                </c:pt>
                <c:pt idx="209">
                  <c:v>0.539847581</c:v>
                </c:pt>
                <c:pt idx="210">
                  <c:v>0.392740656</c:v>
                </c:pt>
                <c:pt idx="211">
                  <c:v>0.238092631</c:v>
                </c:pt>
                <c:pt idx="212">
                  <c:v>0.0753648559999998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0.238092631</c:v>
                </c:pt>
                <c:pt idx="224">
                  <c:v>0.539847581</c:v>
                </c:pt>
                <c:pt idx="225">
                  <c:v>0.679952056</c:v>
                </c:pt>
                <c:pt idx="226">
                  <c:v>0.813592731</c:v>
                </c:pt>
                <c:pt idx="227">
                  <c:v>0.679952056</c:v>
                </c:pt>
                <c:pt idx="228">
                  <c:v>0.539847581</c:v>
                </c:pt>
                <c:pt idx="229">
                  <c:v>0.392740656</c:v>
                </c:pt>
                <c:pt idx="230">
                  <c:v>0.238092631</c:v>
                </c:pt>
                <c:pt idx="231">
                  <c:v>0.0753648559999998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0.166792731</c:v>
                </c:pt>
                <c:pt idx="240">
                  <c:v>0.534437281</c:v>
                </c:pt>
                <c:pt idx="241">
                  <c:v>0.882690431</c:v>
                </c:pt>
                <c:pt idx="242">
                  <c:v>1.215861381</c:v>
                </c:pt>
                <c:pt idx="243">
                  <c:v>1.538259331</c:v>
                </c:pt>
                <c:pt idx="244">
                  <c:v>1.854193481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B263-487B-B7D7-20DB25719E5E}"/>
            </c:ext>
          </c:extLst>
        </c:ser>
        <c:ser>
          <c:idx val="1"/>
          <c:order val="1"/>
          <c:tx>
            <c:strRef>
              <c:f>Sheet2!$AE$1</c:f>
              <c:strCache>
                <c:ptCount val="1"/>
                <c:pt idx="0">
                  <c:v>Energy OUT (KJ)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Sheet2!$B$2:$B$1048576</c:f>
              <c:numCache>
                <c:formatCode>General</c:formatCode>
                <c:ptCount val="1048575"/>
                <c:pt idx="0">
                  <c:v>0.0</c:v>
                </c:pt>
                <c:pt idx="1">
                  <c:v>0.5</c:v>
                </c:pt>
                <c:pt idx="2">
                  <c:v>1.0</c:v>
                </c:pt>
                <c:pt idx="3">
                  <c:v>1.5</c:v>
                </c:pt>
                <c:pt idx="4">
                  <c:v>2.0</c:v>
                </c:pt>
                <c:pt idx="5">
                  <c:v>2.5</c:v>
                </c:pt>
                <c:pt idx="6">
                  <c:v>3.0</c:v>
                </c:pt>
                <c:pt idx="7">
                  <c:v>3.5</c:v>
                </c:pt>
                <c:pt idx="8">
                  <c:v>4.0</c:v>
                </c:pt>
                <c:pt idx="9">
                  <c:v>4.5</c:v>
                </c:pt>
                <c:pt idx="10">
                  <c:v>5.0</c:v>
                </c:pt>
                <c:pt idx="11">
                  <c:v>5.5</c:v>
                </c:pt>
                <c:pt idx="12">
                  <c:v>6.0</c:v>
                </c:pt>
                <c:pt idx="13">
                  <c:v>6.5</c:v>
                </c:pt>
                <c:pt idx="14">
                  <c:v>7.0</c:v>
                </c:pt>
                <c:pt idx="15">
                  <c:v>7.5</c:v>
                </c:pt>
                <c:pt idx="16">
                  <c:v>8.0</c:v>
                </c:pt>
                <c:pt idx="17">
                  <c:v>8.5</c:v>
                </c:pt>
                <c:pt idx="18">
                  <c:v>9.0</c:v>
                </c:pt>
                <c:pt idx="19">
                  <c:v>9.5</c:v>
                </c:pt>
                <c:pt idx="20">
                  <c:v>10.0</c:v>
                </c:pt>
                <c:pt idx="21">
                  <c:v>10.5</c:v>
                </c:pt>
                <c:pt idx="22">
                  <c:v>11.0</c:v>
                </c:pt>
                <c:pt idx="23">
                  <c:v>11.5</c:v>
                </c:pt>
                <c:pt idx="24">
                  <c:v>12.0</c:v>
                </c:pt>
                <c:pt idx="25">
                  <c:v>12.5</c:v>
                </c:pt>
                <c:pt idx="26">
                  <c:v>13.0</c:v>
                </c:pt>
                <c:pt idx="27">
                  <c:v>13.5</c:v>
                </c:pt>
                <c:pt idx="28">
                  <c:v>14.0</c:v>
                </c:pt>
                <c:pt idx="29">
                  <c:v>14.5</c:v>
                </c:pt>
                <c:pt idx="30">
                  <c:v>15.0</c:v>
                </c:pt>
                <c:pt idx="31">
                  <c:v>15.5</c:v>
                </c:pt>
                <c:pt idx="32">
                  <c:v>16.0</c:v>
                </c:pt>
                <c:pt idx="33">
                  <c:v>16.5</c:v>
                </c:pt>
                <c:pt idx="34">
                  <c:v>17.0</c:v>
                </c:pt>
                <c:pt idx="35">
                  <c:v>17.5</c:v>
                </c:pt>
                <c:pt idx="36">
                  <c:v>18.0</c:v>
                </c:pt>
                <c:pt idx="37">
                  <c:v>18.5</c:v>
                </c:pt>
                <c:pt idx="38">
                  <c:v>19.0</c:v>
                </c:pt>
                <c:pt idx="39">
                  <c:v>19.5</c:v>
                </c:pt>
                <c:pt idx="40">
                  <c:v>20.0</c:v>
                </c:pt>
                <c:pt idx="41">
                  <c:v>20.5</c:v>
                </c:pt>
                <c:pt idx="42">
                  <c:v>21.0</c:v>
                </c:pt>
                <c:pt idx="43">
                  <c:v>21.5</c:v>
                </c:pt>
                <c:pt idx="44">
                  <c:v>22.0</c:v>
                </c:pt>
                <c:pt idx="45">
                  <c:v>22.5</c:v>
                </c:pt>
                <c:pt idx="46">
                  <c:v>23.0</c:v>
                </c:pt>
                <c:pt idx="47">
                  <c:v>23.5</c:v>
                </c:pt>
                <c:pt idx="48">
                  <c:v>24.0</c:v>
                </c:pt>
                <c:pt idx="49">
                  <c:v>24.5</c:v>
                </c:pt>
                <c:pt idx="50">
                  <c:v>25.0</c:v>
                </c:pt>
                <c:pt idx="51">
                  <c:v>25.5</c:v>
                </c:pt>
                <c:pt idx="52">
                  <c:v>26.0</c:v>
                </c:pt>
                <c:pt idx="53">
                  <c:v>26.5</c:v>
                </c:pt>
                <c:pt idx="54">
                  <c:v>27.0</c:v>
                </c:pt>
                <c:pt idx="55">
                  <c:v>27.5</c:v>
                </c:pt>
                <c:pt idx="56">
                  <c:v>28.0</c:v>
                </c:pt>
                <c:pt idx="57">
                  <c:v>28.5</c:v>
                </c:pt>
                <c:pt idx="58">
                  <c:v>29.0</c:v>
                </c:pt>
                <c:pt idx="59">
                  <c:v>29.5</c:v>
                </c:pt>
                <c:pt idx="60">
                  <c:v>30.0</c:v>
                </c:pt>
                <c:pt idx="61">
                  <c:v>30.5</c:v>
                </c:pt>
                <c:pt idx="62">
                  <c:v>31.0</c:v>
                </c:pt>
                <c:pt idx="63">
                  <c:v>31.5</c:v>
                </c:pt>
                <c:pt idx="64">
                  <c:v>32.0</c:v>
                </c:pt>
                <c:pt idx="65">
                  <c:v>32.5</c:v>
                </c:pt>
                <c:pt idx="66">
                  <c:v>33.0</c:v>
                </c:pt>
                <c:pt idx="67">
                  <c:v>33.5</c:v>
                </c:pt>
                <c:pt idx="68">
                  <c:v>34.0</c:v>
                </c:pt>
                <c:pt idx="69">
                  <c:v>34.5</c:v>
                </c:pt>
                <c:pt idx="70">
                  <c:v>35.0</c:v>
                </c:pt>
                <c:pt idx="71">
                  <c:v>35.5</c:v>
                </c:pt>
                <c:pt idx="72">
                  <c:v>36.0</c:v>
                </c:pt>
                <c:pt idx="73">
                  <c:v>36.5</c:v>
                </c:pt>
                <c:pt idx="74">
                  <c:v>37.0</c:v>
                </c:pt>
                <c:pt idx="75">
                  <c:v>37.5</c:v>
                </c:pt>
                <c:pt idx="76">
                  <c:v>38.0</c:v>
                </c:pt>
                <c:pt idx="77">
                  <c:v>38.5</c:v>
                </c:pt>
                <c:pt idx="78">
                  <c:v>39.0</c:v>
                </c:pt>
                <c:pt idx="79">
                  <c:v>39.5</c:v>
                </c:pt>
                <c:pt idx="80">
                  <c:v>40.0</c:v>
                </c:pt>
                <c:pt idx="81">
                  <c:v>40.5</c:v>
                </c:pt>
                <c:pt idx="82">
                  <c:v>41.0</c:v>
                </c:pt>
                <c:pt idx="83">
                  <c:v>41.5</c:v>
                </c:pt>
                <c:pt idx="84">
                  <c:v>42.0</c:v>
                </c:pt>
                <c:pt idx="85">
                  <c:v>42.5</c:v>
                </c:pt>
                <c:pt idx="86">
                  <c:v>43.0</c:v>
                </c:pt>
                <c:pt idx="87">
                  <c:v>43.5</c:v>
                </c:pt>
                <c:pt idx="88">
                  <c:v>44.0</c:v>
                </c:pt>
                <c:pt idx="89">
                  <c:v>44.5</c:v>
                </c:pt>
                <c:pt idx="90">
                  <c:v>45.0</c:v>
                </c:pt>
                <c:pt idx="91">
                  <c:v>45.5</c:v>
                </c:pt>
                <c:pt idx="92">
                  <c:v>46.0</c:v>
                </c:pt>
                <c:pt idx="93">
                  <c:v>46.5</c:v>
                </c:pt>
                <c:pt idx="94">
                  <c:v>47.0</c:v>
                </c:pt>
                <c:pt idx="95">
                  <c:v>47.5</c:v>
                </c:pt>
                <c:pt idx="96">
                  <c:v>48.0</c:v>
                </c:pt>
                <c:pt idx="97">
                  <c:v>48.5</c:v>
                </c:pt>
                <c:pt idx="98">
                  <c:v>49.0</c:v>
                </c:pt>
                <c:pt idx="99">
                  <c:v>49.5</c:v>
                </c:pt>
                <c:pt idx="100">
                  <c:v>50.0</c:v>
                </c:pt>
                <c:pt idx="101">
                  <c:v>50.5</c:v>
                </c:pt>
                <c:pt idx="102">
                  <c:v>51.0</c:v>
                </c:pt>
                <c:pt idx="103">
                  <c:v>51.5</c:v>
                </c:pt>
                <c:pt idx="104">
                  <c:v>52.0</c:v>
                </c:pt>
                <c:pt idx="105">
                  <c:v>52.5</c:v>
                </c:pt>
                <c:pt idx="106">
                  <c:v>53.0</c:v>
                </c:pt>
                <c:pt idx="107">
                  <c:v>53.5</c:v>
                </c:pt>
                <c:pt idx="108">
                  <c:v>54.0</c:v>
                </c:pt>
                <c:pt idx="109">
                  <c:v>54.5</c:v>
                </c:pt>
                <c:pt idx="110">
                  <c:v>55.0</c:v>
                </c:pt>
                <c:pt idx="111">
                  <c:v>55.5</c:v>
                </c:pt>
                <c:pt idx="112">
                  <c:v>56.0</c:v>
                </c:pt>
                <c:pt idx="113">
                  <c:v>56.5</c:v>
                </c:pt>
                <c:pt idx="114">
                  <c:v>57.0</c:v>
                </c:pt>
                <c:pt idx="115">
                  <c:v>57.5</c:v>
                </c:pt>
                <c:pt idx="116">
                  <c:v>58.0</c:v>
                </c:pt>
                <c:pt idx="117">
                  <c:v>58.5</c:v>
                </c:pt>
                <c:pt idx="118">
                  <c:v>59.0</c:v>
                </c:pt>
                <c:pt idx="119">
                  <c:v>59.5</c:v>
                </c:pt>
                <c:pt idx="120">
                  <c:v>60.0</c:v>
                </c:pt>
                <c:pt idx="121">
                  <c:v>60.5</c:v>
                </c:pt>
                <c:pt idx="122">
                  <c:v>61.0</c:v>
                </c:pt>
                <c:pt idx="123">
                  <c:v>61.5</c:v>
                </c:pt>
                <c:pt idx="124">
                  <c:v>62.0</c:v>
                </c:pt>
                <c:pt idx="125">
                  <c:v>62.5</c:v>
                </c:pt>
                <c:pt idx="126">
                  <c:v>63.0</c:v>
                </c:pt>
                <c:pt idx="127">
                  <c:v>63.5</c:v>
                </c:pt>
                <c:pt idx="128">
                  <c:v>64.0</c:v>
                </c:pt>
                <c:pt idx="129">
                  <c:v>64.5</c:v>
                </c:pt>
                <c:pt idx="130">
                  <c:v>65.0</c:v>
                </c:pt>
                <c:pt idx="131">
                  <c:v>65.5</c:v>
                </c:pt>
                <c:pt idx="132">
                  <c:v>66.0</c:v>
                </c:pt>
                <c:pt idx="133">
                  <c:v>66.5</c:v>
                </c:pt>
                <c:pt idx="134">
                  <c:v>67.0</c:v>
                </c:pt>
                <c:pt idx="135">
                  <c:v>67.5</c:v>
                </c:pt>
                <c:pt idx="136">
                  <c:v>68.0</c:v>
                </c:pt>
                <c:pt idx="137">
                  <c:v>68.5</c:v>
                </c:pt>
                <c:pt idx="138">
                  <c:v>69.0</c:v>
                </c:pt>
                <c:pt idx="139">
                  <c:v>69.5</c:v>
                </c:pt>
                <c:pt idx="140">
                  <c:v>70.0</c:v>
                </c:pt>
                <c:pt idx="141">
                  <c:v>70.5</c:v>
                </c:pt>
                <c:pt idx="142">
                  <c:v>71.0</c:v>
                </c:pt>
                <c:pt idx="143">
                  <c:v>71.5</c:v>
                </c:pt>
                <c:pt idx="144">
                  <c:v>72.0</c:v>
                </c:pt>
                <c:pt idx="145">
                  <c:v>72.5</c:v>
                </c:pt>
                <c:pt idx="146">
                  <c:v>73.0</c:v>
                </c:pt>
                <c:pt idx="147">
                  <c:v>73.5</c:v>
                </c:pt>
                <c:pt idx="148">
                  <c:v>74.0</c:v>
                </c:pt>
                <c:pt idx="149">
                  <c:v>74.5</c:v>
                </c:pt>
                <c:pt idx="150">
                  <c:v>75.0</c:v>
                </c:pt>
                <c:pt idx="151">
                  <c:v>75.5</c:v>
                </c:pt>
                <c:pt idx="152">
                  <c:v>76.0</c:v>
                </c:pt>
                <c:pt idx="153">
                  <c:v>76.5</c:v>
                </c:pt>
                <c:pt idx="154">
                  <c:v>77.0</c:v>
                </c:pt>
                <c:pt idx="155">
                  <c:v>77.5</c:v>
                </c:pt>
                <c:pt idx="156">
                  <c:v>78.0</c:v>
                </c:pt>
                <c:pt idx="157">
                  <c:v>78.5</c:v>
                </c:pt>
                <c:pt idx="158">
                  <c:v>79.0</c:v>
                </c:pt>
                <c:pt idx="159">
                  <c:v>79.5</c:v>
                </c:pt>
                <c:pt idx="160">
                  <c:v>80.0</c:v>
                </c:pt>
                <c:pt idx="161">
                  <c:v>80.5</c:v>
                </c:pt>
                <c:pt idx="162">
                  <c:v>81.0</c:v>
                </c:pt>
                <c:pt idx="163">
                  <c:v>81.5</c:v>
                </c:pt>
                <c:pt idx="164">
                  <c:v>82.0</c:v>
                </c:pt>
                <c:pt idx="165">
                  <c:v>82.5</c:v>
                </c:pt>
                <c:pt idx="166">
                  <c:v>83.0</c:v>
                </c:pt>
                <c:pt idx="167">
                  <c:v>83.5</c:v>
                </c:pt>
                <c:pt idx="168">
                  <c:v>84.0</c:v>
                </c:pt>
                <c:pt idx="169">
                  <c:v>84.5</c:v>
                </c:pt>
                <c:pt idx="170">
                  <c:v>85.0</c:v>
                </c:pt>
                <c:pt idx="171">
                  <c:v>85.5</c:v>
                </c:pt>
                <c:pt idx="172">
                  <c:v>86.0</c:v>
                </c:pt>
                <c:pt idx="173">
                  <c:v>86.5</c:v>
                </c:pt>
                <c:pt idx="174">
                  <c:v>87.0</c:v>
                </c:pt>
                <c:pt idx="175">
                  <c:v>87.5</c:v>
                </c:pt>
                <c:pt idx="176">
                  <c:v>88.0</c:v>
                </c:pt>
                <c:pt idx="177">
                  <c:v>88.5</c:v>
                </c:pt>
                <c:pt idx="178">
                  <c:v>89.0</c:v>
                </c:pt>
                <c:pt idx="179">
                  <c:v>89.5</c:v>
                </c:pt>
                <c:pt idx="180">
                  <c:v>90.0</c:v>
                </c:pt>
                <c:pt idx="181">
                  <c:v>90.5</c:v>
                </c:pt>
                <c:pt idx="182">
                  <c:v>91.0</c:v>
                </c:pt>
                <c:pt idx="183">
                  <c:v>91.5</c:v>
                </c:pt>
                <c:pt idx="184">
                  <c:v>92.0</c:v>
                </c:pt>
                <c:pt idx="185">
                  <c:v>92.5</c:v>
                </c:pt>
                <c:pt idx="186">
                  <c:v>93.0</c:v>
                </c:pt>
                <c:pt idx="187">
                  <c:v>93.5</c:v>
                </c:pt>
                <c:pt idx="188">
                  <c:v>94.0</c:v>
                </c:pt>
                <c:pt idx="189">
                  <c:v>94.5</c:v>
                </c:pt>
                <c:pt idx="190">
                  <c:v>95.0</c:v>
                </c:pt>
                <c:pt idx="191">
                  <c:v>95.5</c:v>
                </c:pt>
                <c:pt idx="192">
                  <c:v>96.0</c:v>
                </c:pt>
                <c:pt idx="193">
                  <c:v>96.5</c:v>
                </c:pt>
                <c:pt idx="194">
                  <c:v>97.0</c:v>
                </c:pt>
                <c:pt idx="195">
                  <c:v>97.5</c:v>
                </c:pt>
                <c:pt idx="196">
                  <c:v>98.0</c:v>
                </c:pt>
                <c:pt idx="197">
                  <c:v>98.5</c:v>
                </c:pt>
                <c:pt idx="198">
                  <c:v>99.0</c:v>
                </c:pt>
                <c:pt idx="199">
                  <c:v>99.5</c:v>
                </c:pt>
                <c:pt idx="200">
                  <c:v>100.0</c:v>
                </c:pt>
                <c:pt idx="201">
                  <c:v>100.5</c:v>
                </c:pt>
                <c:pt idx="202">
                  <c:v>101.0</c:v>
                </c:pt>
                <c:pt idx="203">
                  <c:v>101.5</c:v>
                </c:pt>
                <c:pt idx="204">
                  <c:v>102.0</c:v>
                </c:pt>
                <c:pt idx="205">
                  <c:v>102.5</c:v>
                </c:pt>
                <c:pt idx="206">
                  <c:v>103.0</c:v>
                </c:pt>
                <c:pt idx="207">
                  <c:v>103.5</c:v>
                </c:pt>
                <c:pt idx="208">
                  <c:v>104.0</c:v>
                </c:pt>
                <c:pt idx="209">
                  <c:v>104.5</c:v>
                </c:pt>
                <c:pt idx="210">
                  <c:v>105.0</c:v>
                </c:pt>
                <c:pt idx="211">
                  <c:v>105.5</c:v>
                </c:pt>
                <c:pt idx="212">
                  <c:v>106.0</c:v>
                </c:pt>
                <c:pt idx="213">
                  <c:v>106.5</c:v>
                </c:pt>
                <c:pt idx="214">
                  <c:v>107.0</c:v>
                </c:pt>
                <c:pt idx="215">
                  <c:v>107.5</c:v>
                </c:pt>
                <c:pt idx="216">
                  <c:v>108.0</c:v>
                </c:pt>
                <c:pt idx="217">
                  <c:v>108.5</c:v>
                </c:pt>
                <c:pt idx="218">
                  <c:v>109.0</c:v>
                </c:pt>
                <c:pt idx="219">
                  <c:v>109.5</c:v>
                </c:pt>
                <c:pt idx="220">
                  <c:v>110.0</c:v>
                </c:pt>
                <c:pt idx="221">
                  <c:v>110.5</c:v>
                </c:pt>
                <c:pt idx="222">
                  <c:v>111.0</c:v>
                </c:pt>
                <c:pt idx="223">
                  <c:v>111.5</c:v>
                </c:pt>
                <c:pt idx="224">
                  <c:v>112.0</c:v>
                </c:pt>
                <c:pt idx="225">
                  <c:v>112.5</c:v>
                </c:pt>
                <c:pt idx="226">
                  <c:v>113.0</c:v>
                </c:pt>
                <c:pt idx="227">
                  <c:v>113.5</c:v>
                </c:pt>
                <c:pt idx="228">
                  <c:v>114.0</c:v>
                </c:pt>
                <c:pt idx="229">
                  <c:v>114.5</c:v>
                </c:pt>
                <c:pt idx="230">
                  <c:v>115.0</c:v>
                </c:pt>
                <c:pt idx="231">
                  <c:v>115.5</c:v>
                </c:pt>
                <c:pt idx="232">
                  <c:v>116.0</c:v>
                </c:pt>
                <c:pt idx="233">
                  <c:v>116.5</c:v>
                </c:pt>
                <c:pt idx="234">
                  <c:v>117.0</c:v>
                </c:pt>
                <c:pt idx="235">
                  <c:v>117.5</c:v>
                </c:pt>
                <c:pt idx="236">
                  <c:v>118.0</c:v>
                </c:pt>
                <c:pt idx="237">
                  <c:v>118.5</c:v>
                </c:pt>
                <c:pt idx="238">
                  <c:v>119.0</c:v>
                </c:pt>
                <c:pt idx="239">
                  <c:v>119.5</c:v>
                </c:pt>
                <c:pt idx="240">
                  <c:v>120.0</c:v>
                </c:pt>
                <c:pt idx="241">
                  <c:v>120.5</c:v>
                </c:pt>
                <c:pt idx="242">
                  <c:v>121.0</c:v>
                </c:pt>
                <c:pt idx="243">
                  <c:v>121.5</c:v>
                </c:pt>
                <c:pt idx="244">
                  <c:v>122.0</c:v>
                </c:pt>
              </c:numCache>
            </c:numRef>
          </c:xVal>
          <c:yVal>
            <c:numRef>
              <c:f>Sheet2!$AE$2:$AE$1048576</c:f>
              <c:numCache>
                <c:formatCode>0.00</c:formatCode>
                <c:ptCount val="104857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-0.691044568306663</c:v>
                </c:pt>
                <c:pt idx="4">
                  <c:v>-1.611863443075551</c:v>
                </c:pt>
                <c:pt idx="5">
                  <c:v>-2.078467355459995</c:v>
                </c:pt>
                <c:pt idx="6">
                  <c:v>-2.54991911784444</c:v>
                </c:pt>
                <c:pt idx="7">
                  <c:v>-3.026757380228882</c:v>
                </c:pt>
                <c:pt idx="8">
                  <c:v>-3.509520792613326</c:v>
                </c:pt>
                <c:pt idx="9">
                  <c:v>-3.998748004997769</c:v>
                </c:pt>
                <c:pt idx="10">
                  <c:v>-4.494977667382213</c:v>
                </c:pt>
                <c:pt idx="11">
                  <c:v>-4.745886745449435</c:v>
                </c:pt>
                <c:pt idx="12">
                  <c:v>-4.998748429766656</c:v>
                </c:pt>
                <c:pt idx="13">
                  <c:v>-3.352757129338373</c:v>
                </c:pt>
                <c:pt idx="14">
                  <c:v>-4.133121777505671</c:v>
                </c:pt>
                <c:pt idx="15">
                  <c:v>-4.133121777505671</c:v>
                </c:pt>
                <c:pt idx="16">
                  <c:v>-4.952269225672967</c:v>
                </c:pt>
                <c:pt idx="17">
                  <c:v>-5.350643586485312</c:v>
                </c:pt>
                <c:pt idx="18">
                  <c:v>-4.434998737320276</c:v>
                </c:pt>
                <c:pt idx="19">
                  <c:v>-4.434998737320276</c:v>
                </c:pt>
                <c:pt idx="20">
                  <c:v>-4.434998737320276</c:v>
                </c:pt>
                <c:pt idx="21">
                  <c:v>-4.434998737320276</c:v>
                </c:pt>
                <c:pt idx="22">
                  <c:v>-4.434998737320276</c:v>
                </c:pt>
                <c:pt idx="23">
                  <c:v>-1.655247173035905</c:v>
                </c:pt>
                <c:pt idx="24">
                  <c:v>-1.075466083173632</c:v>
                </c:pt>
                <c:pt idx="25">
                  <c:v>-0.521540193311361</c:v>
                </c:pt>
                <c:pt idx="26">
                  <c:v>-0.521540193311361</c:v>
                </c:pt>
                <c:pt idx="27">
                  <c:v>-0.521540193311361</c:v>
                </c:pt>
                <c:pt idx="28">
                  <c:v>-0.521540193311361</c:v>
                </c:pt>
                <c:pt idx="29">
                  <c:v>-0.521540193311361</c:v>
                </c:pt>
                <c:pt idx="30">
                  <c:v>-0.299937984719506</c:v>
                </c:pt>
                <c:pt idx="31">
                  <c:v>-0.420602508979958</c:v>
                </c:pt>
                <c:pt idx="32">
                  <c:v>-0.150168614213699</c:v>
                </c:pt>
                <c:pt idx="33">
                  <c:v>0.0</c:v>
                </c:pt>
                <c:pt idx="34">
                  <c:v>0.0</c:v>
                </c:pt>
                <c:pt idx="35">
                  <c:v>-0.0306333189325256</c:v>
                </c:pt>
                <c:pt idx="36">
                  <c:v>-0.125219382631853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-0.522416387429165</c:v>
                </c:pt>
                <c:pt idx="41">
                  <c:v>-1.567565482378493</c:v>
                </c:pt>
                <c:pt idx="42">
                  <c:v>-1.567565482378493</c:v>
                </c:pt>
                <c:pt idx="43">
                  <c:v>-1.567565482378493</c:v>
                </c:pt>
                <c:pt idx="44">
                  <c:v>-1.567565482378493</c:v>
                </c:pt>
                <c:pt idx="45">
                  <c:v>-1.020200144484911</c:v>
                </c:pt>
                <c:pt idx="46">
                  <c:v>-1.020200144484911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-0.768687416709053</c:v>
                </c:pt>
                <c:pt idx="52">
                  <c:v>-0.768687416709053</c:v>
                </c:pt>
                <c:pt idx="53">
                  <c:v>-1.449768261608994</c:v>
                </c:pt>
                <c:pt idx="54">
                  <c:v>-1.449768261608994</c:v>
                </c:pt>
                <c:pt idx="55">
                  <c:v>-1.449768261608994</c:v>
                </c:pt>
                <c:pt idx="56">
                  <c:v>-1.449768261608994</c:v>
                </c:pt>
                <c:pt idx="57">
                  <c:v>-1.449768261608994</c:v>
                </c:pt>
                <c:pt idx="58">
                  <c:v>-0.768687416709053</c:v>
                </c:pt>
                <c:pt idx="59">
                  <c:v>-0.768687416709053</c:v>
                </c:pt>
                <c:pt idx="60">
                  <c:v>-0.6213834736986</c:v>
                </c:pt>
                <c:pt idx="61">
                  <c:v>-0.168122532373765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-0.466683469</c:v>
                </c:pt>
                <c:pt idx="88">
                  <c:v>-0.466683469</c:v>
                </c:pt>
                <c:pt idx="89">
                  <c:v>-0.466683469</c:v>
                </c:pt>
                <c:pt idx="90">
                  <c:v>-0.466683469</c:v>
                </c:pt>
                <c:pt idx="91">
                  <c:v>-0.466683469</c:v>
                </c:pt>
                <c:pt idx="92">
                  <c:v>-0.466683469</c:v>
                </c:pt>
                <c:pt idx="93">
                  <c:v>-0.466683469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-0.466683469</c:v>
                </c:pt>
                <c:pt idx="104">
                  <c:v>-0.466683469</c:v>
                </c:pt>
                <c:pt idx="105">
                  <c:v>-0.466683469</c:v>
                </c:pt>
                <c:pt idx="106">
                  <c:v>-0.466683469</c:v>
                </c:pt>
                <c:pt idx="107">
                  <c:v>-0.466683469</c:v>
                </c:pt>
                <c:pt idx="108">
                  <c:v>-0.276484544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-0.0397035426407215</c:v>
                </c:pt>
                <c:pt idx="130">
                  <c:v>-0.130283047550746</c:v>
                </c:pt>
                <c:pt idx="131">
                  <c:v>-0.222882489960771</c:v>
                </c:pt>
                <c:pt idx="132">
                  <c:v>-0.317569201120797</c:v>
                </c:pt>
                <c:pt idx="133">
                  <c:v>-0.414410512280821</c:v>
                </c:pt>
                <c:pt idx="134">
                  <c:v>-0.513473754690846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-0.513473754690846</c:v>
                </c:pt>
                <c:pt idx="151">
                  <c:v>-0.513473754690846</c:v>
                </c:pt>
                <c:pt idx="152">
                  <c:v>-0.513473754690846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-0.466683469</c:v>
                </c:pt>
                <c:pt idx="178">
                  <c:v>-0.466683469</c:v>
                </c:pt>
                <c:pt idx="179">
                  <c:v>-0.466683469</c:v>
                </c:pt>
                <c:pt idx="180">
                  <c:v>-0.466683469</c:v>
                </c:pt>
                <c:pt idx="181">
                  <c:v>-0.466683469</c:v>
                </c:pt>
                <c:pt idx="182">
                  <c:v>-0.466683469</c:v>
                </c:pt>
                <c:pt idx="183">
                  <c:v>-0.466683469</c:v>
                </c:pt>
                <c:pt idx="184">
                  <c:v>-0.466683469</c:v>
                </c:pt>
                <c:pt idx="185">
                  <c:v>-1.095581319</c:v>
                </c:pt>
                <c:pt idx="186">
                  <c:v>-0.643907369</c:v>
                </c:pt>
                <c:pt idx="187">
                  <c:v>-0.430459344</c:v>
                </c:pt>
                <c:pt idx="188">
                  <c:v>-0.224552419</c:v>
                </c:pt>
                <c:pt idx="189">
                  <c:v>-0.0256479440000001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-0.0959813190000003</c:v>
                </c:pt>
                <c:pt idx="214">
                  <c:v>-0.276484544</c:v>
                </c:pt>
                <c:pt idx="215">
                  <c:v>-0.466683469</c:v>
                </c:pt>
                <c:pt idx="216">
                  <c:v>-0.466683469</c:v>
                </c:pt>
                <c:pt idx="217">
                  <c:v>-0.466683469</c:v>
                </c:pt>
                <c:pt idx="218">
                  <c:v>-0.466683469</c:v>
                </c:pt>
                <c:pt idx="219">
                  <c:v>-0.466683469</c:v>
                </c:pt>
                <c:pt idx="220">
                  <c:v>-0.466683469</c:v>
                </c:pt>
                <c:pt idx="221">
                  <c:v>-0.466683469</c:v>
                </c:pt>
                <c:pt idx="222">
                  <c:v>-0.0959813190000003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-0.0959813190000003</c:v>
                </c:pt>
                <c:pt idx="233">
                  <c:v>-0.0959813190000003</c:v>
                </c:pt>
                <c:pt idx="234">
                  <c:v>-0.0959813190000003</c:v>
                </c:pt>
                <c:pt idx="235">
                  <c:v>-0.0959813190000003</c:v>
                </c:pt>
                <c:pt idx="236">
                  <c:v>-1.095581319</c:v>
                </c:pt>
                <c:pt idx="237">
                  <c:v>-0.643907369</c:v>
                </c:pt>
                <c:pt idx="238">
                  <c:v>-0.224552419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B263-487B-B7D7-20DB25719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8847440"/>
        <c:axId val="1578779728"/>
      </c:scatterChart>
      <c:valAx>
        <c:axId val="157884744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578779728"/>
        <c:crosses val="autoZero"/>
        <c:crossBetween val="midCat"/>
      </c:valAx>
      <c:valAx>
        <c:axId val="15787797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7884744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1121833</xdr:colOff>
      <xdr:row>12</xdr:row>
      <xdr:rowOff>38100</xdr:rowOff>
    </xdr:from>
    <xdr:to>
      <xdr:col>17</xdr:col>
      <xdr:colOff>596899</xdr:colOff>
      <xdr:row>36</xdr:row>
      <xdr:rowOff>44450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0933" y="2476500"/>
          <a:ext cx="6510866" cy="4883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142013</xdr:colOff>
      <xdr:row>4</xdr:row>
      <xdr:rowOff>8862</xdr:rowOff>
    </xdr:from>
    <xdr:to>
      <xdr:col>42</xdr:col>
      <xdr:colOff>596190</xdr:colOff>
      <xdr:row>11</xdr:row>
      <xdr:rowOff>107571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127000</xdr:colOff>
      <xdr:row>11</xdr:row>
      <xdr:rowOff>139700</xdr:rowOff>
    </xdr:from>
    <xdr:to>
      <xdr:col>42</xdr:col>
      <xdr:colOff>584200</xdr:colOff>
      <xdr:row>19</xdr:row>
      <xdr:rowOff>165100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127000</xdr:colOff>
      <xdr:row>20</xdr:row>
      <xdr:rowOff>50800</xdr:rowOff>
    </xdr:from>
    <xdr:to>
      <xdr:col>42</xdr:col>
      <xdr:colOff>584200</xdr:colOff>
      <xdr:row>28</xdr:row>
      <xdr:rowOff>190500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127000</xdr:colOff>
      <xdr:row>29</xdr:row>
      <xdr:rowOff>114300</xdr:rowOff>
    </xdr:from>
    <xdr:to>
      <xdr:col>42</xdr:col>
      <xdr:colOff>584200</xdr:colOff>
      <xdr:row>37</xdr:row>
      <xdr:rowOff>177800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127000</xdr:colOff>
      <xdr:row>38</xdr:row>
      <xdr:rowOff>76200</xdr:rowOff>
    </xdr:from>
    <xdr:to>
      <xdr:col>42</xdr:col>
      <xdr:colOff>609600</xdr:colOff>
      <xdr:row>47</xdr:row>
      <xdr:rowOff>101600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114610</xdr:colOff>
      <xdr:row>48</xdr:row>
      <xdr:rowOff>68765</xdr:rowOff>
    </xdr:from>
    <xdr:to>
      <xdr:col>42</xdr:col>
      <xdr:colOff>604024</xdr:colOff>
      <xdr:row>59</xdr:row>
      <xdr:rowOff>15488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34</xdr:col>
      <xdr:colOff>101601</xdr:colOff>
      <xdr:row>59</xdr:row>
      <xdr:rowOff>152400</xdr:rowOff>
    </xdr:from>
    <xdr:to>
      <xdr:col>42</xdr:col>
      <xdr:colOff>592667</xdr:colOff>
      <xdr:row>71</xdr:row>
      <xdr:rowOff>50800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34</xdr:col>
      <xdr:colOff>101600</xdr:colOff>
      <xdr:row>71</xdr:row>
      <xdr:rowOff>135467</xdr:rowOff>
    </xdr:from>
    <xdr:to>
      <xdr:col>42</xdr:col>
      <xdr:colOff>575734</xdr:colOff>
      <xdr:row>83</xdr:row>
      <xdr:rowOff>0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88900</xdr:colOff>
      <xdr:row>0</xdr:row>
      <xdr:rowOff>63500</xdr:rowOff>
    </xdr:from>
    <xdr:to>
      <xdr:col>0</xdr:col>
      <xdr:colOff>1650999</xdr:colOff>
      <xdr:row>13</xdr:row>
      <xdr:rowOff>165100</xdr:rowOff>
    </xdr:to>
    <xdr:sp macro="" textlink="">
      <xdr:nvSpPr>
        <xdr:cNvPr id="17" name="TextBox 16"/>
        <xdr:cNvSpPr txBox="1"/>
      </xdr:nvSpPr>
      <xdr:spPr>
        <a:xfrm>
          <a:off x="88900" y="63500"/>
          <a:ext cx="1562099" cy="2743200"/>
        </a:xfrm>
        <a:prstGeom prst="rect">
          <a:avLst/>
        </a:prstGeom>
        <a:ln w="38100">
          <a:solidFill>
            <a:schemeClr val="accent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Accelaration from start point </a:t>
          </a:r>
        </a:p>
      </xdr:txBody>
    </xdr:sp>
    <xdr:clientData/>
  </xdr:twoCellAnchor>
  <xdr:twoCellAnchor>
    <xdr:from>
      <xdr:col>0</xdr:col>
      <xdr:colOff>71967</xdr:colOff>
      <xdr:row>14</xdr:row>
      <xdr:rowOff>71964</xdr:rowOff>
    </xdr:from>
    <xdr:to>
      <xdr:col>0</xdr:col>
      <xdr:colOff>1727200</xdr:colOff>
      <xdr:row>17</xdr:row>
      <xdr:rowOff>101600</xdr:rowOff>
    </xdr:to>
    <xdr:sp macro="" textlink="">
      <xdr:nvSpPr>
        <xdr:cNvPr id="18" name="TextBox 17"/>
        <xdr:cNvSpPr txBox="1"/>
      </xdr:nvSpPr>
      <xdr:spPr>
        <a:xfrm>
          <a:off x="71967" y="2916764"/>
          <a:ext cx="1655233" cy="639236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Up to a comfortable</a:t>
          </a:r>
          <a:r>
            <a:rPr lang="en-US" sz="1100" baseline="0"/>
            <a:t> constant speed</a:t>
          </a:r>
          <a:endParaRPr lang="en-US" sz="1100"/>
        </a:p>
      </xdr:txBody>
    </xdr:sp>
    <xdr:clientData/>
  </xdr:twoCellAnchor>
  <xdr:twoCellAnchor>
    <xdr:from>
      <xdr:col>0</xdr:col>
      <xdr:colOff>84666</xdr:colOff>
      <xdr:row>17</xdr:row>
      <xdr:rowOff>186267</xdr:rowOff>
    </xdr:from>
    <xdr:to>
      <xdr:col>0</xdr:col>
      <xdr:colOff>1714500</xdr:colOff>
      <xdr:row>20</xdr:row>
      <xdr:rowOff>16933</xdr:rowOff>
    </xdr:to>
    <xdr:sp macro="" textlink="">
      <xdr:nvSpPr>
        <xdr:cNvPr id="19" name="TextBox 18"/>
        <xdr:cNvSpPr txBox="1"/>
      </xdr:nvSpPr>
      <xdr:spPr>
        <a:xfrm>
          <a:off x="84666" y="3640667"/>
          <a:ext cx="1629834" cy="440266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Braking in</a:t>
          </a:r>
          <a:r>
            <a:rPr lang="en-US" sz="1100" baseline="0"/>
            <a:t> preparation for first corner</a:t>
          </a:r>
          <a:endParaRPr lang="en-US" sz="1100"/>
        </a:p>
      </xdr:txBody>
    </xdr:sp>
    <xdr:clientData/>
  </xdr:twoCellAnchor>
  <xdr:oneCellAnchor>
    <xdr:from>
      <xdr:col>0</xdr:col>
      <xdr:colOff>84667</xdr:colOff>
      <xdr:row>20</xdr:row>
      <xdr:rowOff>118532</xdr:rowOff>
    </xdr:from>
    <xdr:ext cx="1625600" cy="643468"/>
    <xdr:sp macro="" textlink="">
      <xdr:nvSpPr>
        <xdr:cNvPr id="20" name="TextBox 19"/>
        <xdr:cNvSpPr txBox="1"/>
      </xdr:nvSpPr>
      <xdr:spPr>
        <a:xfrm>
          <a:off x="84667" y="4182532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88900</xdr:colOff>
      <xdr:row>24</xdr:row>
      <xdr:rowOff>38100</xdr:rowOff>
    </xdr:from>
    <xdr:ext cx="1612899" cy="436786"/>
    <xdr:sp macro="" textlink="">
      <xdr:nvSpPr>
        <xdr:cNvPr id="21" name="TextBox 20"/>
        <xdr:cNvSpPr txBox="1"/>
      </xdr:nvSpPr>
      <xdr:spPr>
        <a:xfrm>
          <a:off x="88900" y="4914900"/>
          <a:ext cx="1612899" cy="436786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Brake in Preparation for second corner </a:t>
          </a:r>
        </a:p>
      </xdr:txBody>
    </xdr:sp>
    <xdr:clientData/>
  </xdr:oneCellAnchor>
  <xdr:oneCellAnchor>
    <xdr:from>
      <xdr:col>0</xdr:col>
      <xdr:colOff>63500</xdr:colOff>
      <xdr:row>27</xdr:row>
      <xdr:rowOff>63500</xdr:rowOff>
    </xdr:from>
    <xdr:ext cx="1625600" cy="643468"/>
    <xdr:sp macro="" textlink="">
      <xdr:nvSpPr>
        <xdr:cNvPr id="22" name="TextBox 21"/>
        <xdr:cNvSpPr txBox="1"/>
      </xdr:nvSpPr>
      <xdr:spPr>
        <a:xfrm>
          <a:off x="63500" y="5549900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twoCellAnchor>
    <xdr:from>
      <xdr:col>0</xdr:col>
      <xdr:colOff>127000</xdr:colOff>
      <xdr:row>31</xdr:row>
      <xdr:rowOff>76200</xdr:rowOff>
    </xdr:from>
    <xdr:to>
      <xdr:col>0</xdr:col>
      <xdr:colOff>1574800</xdr:colOff>
      <xdr:row>42</xdr:row>
      <xdr:rowOff>127000</xdr:rowOff>
    </xdr:to>
    <xdr:sp macro="" textlink="">
      <xdr:nvSpPr>
        <xdr:cNvPr id="23" name="TextBox 22"/>
        <xdr:cNvSpPr txBox="1"/>
      </xdr:nvSpPr>
      <xdr:spPr>
        <a:xfrm>
          <a:off x="127000" y="6375400"/>
          <a:ext cx="1447800" cy="2286000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Accelarate</a:t>
          </a:r>
          <a:r>
            <a:rPr lang="en-US" sz="1100" baseline="0"/>
            <a:t> once out of corner along the straight </a:t>
          </a:r>
          <a:endParaRPr lang="en-US" sz="1100"/>
        </a:p>
      </xdr:txBody>
    </xdr:sp>
    <xdr:clientData/>
  </xdr:twoCellAnchor>
  <xdr:twoCellAnchor>
    <xdr:from>
      <xdr:col>0</xdr:col>
      <xdr:colOff>114300</xdr:colOff>
      <xdr:row>43</xdr:row>
      <xdr:rowOff>50800</xdr:rowOff>
    </xdr:from>
    <xdr:to>
      <xdr:col>0</xdr:col>
      <xdr:colOff>1663700</xdr:colOff>
      <xdr:row>47</xdr:row>
      <xdr:rowOff>76200</xdr:rowOff>
    </xdr:to>
    <xdr:sp macro="" textlink="">
      <xdr:nvSpPr>
        <xdr:cNvPr id="24" name="TextBox 23"/>
        <xdr:cNvSpPr txBox="1"/>
      </xdr:nvSpPr>
      <xdr:spPr>
        <a:xfrm>
          <a:off x="114300" y="8788400"/>
          <a:ext cx="1549400" cy="838200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Maintain</a:t>
          </a:r>
          <a:r>
            <a:rPr lang="en-US" sz="1100" baseline="0"/>
            <a:t> Constant Speed for short period </a:t>
          </a:r>
          <a:endParaRPr lang="en-US" sz="1100"/>
        </a:p>
      </xdr:txBody>
    </xdr:sp>
    <xdr:clientData/>
  </xdr:twoCellAnchor>
  <xdr:twoCellAnchor>
    <xdr:from>
      <xdr:col>0</xdr:col>
      <xdr:colOff>101600</xdr:colOff>
      <xdr:row>48</xdr:row>
      <xdr:rowOff>12700</xdr:rowOff>
    </xdr:from>
    <xdr:to>
      <xdr:col>0</xdr:col>
      <xdr:colOff>1638300</xdr:colOff>
      <xdr:row>51</xdr:row>
      <xdr:rowOff>76200</xdr:rowOff>
    </xdr:to>
    <xdr:sp macro="" textlink="">
      <xdr:nvSpPr>
        <xdr:cNvPr id="25" name="TextBox 24"/>
        <xdr:cNvSpPr txBox="1"/>
      </xdr:nvSpPr>
      <xdr:spPr>
        <a:xfrm>
          <a:off x="101600" y="9766300"/>
          <a:ext cx="1536700" cy="673100"/>
        </a:xfrm>
        <a:prstGeom prst="rect">
          <a:avLst/>
        </a:prstGeom>
        <a:solidFill>
          <a:schemeClr val="bg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Touch the brakes slightly for</a:t>
          </a:r>
          <a:r>
            <a:rPr lang="en-US" sz="1100" baseline="0"/>
            <a:t> slight curvature in track </a:t>
          </a:r>
          <a:endParaRPr lang="en-US" sz="1100"/>
        </a:p>
      </xdr:txBody>
    </xdr:sp>
    <xdr:clientData/>
  </xdr:twoCellAnchor>
  <xdr:oneCellAnchor>
    <xdr:from>
      <xdr:col>0</xdr:col>
      <xdr:colOff>38100</xdr:colOff>
      <xdr:row>52</xdr:row>
      <xdr:rowOff>12700</xdr:rowOff>
    </xdr:from>
    <xdr:ext cx="1625600" cy="1739900"/>
    <xdr:sp macro="" textlink="">
      <xdr:nvSpPr>
        <xdr:cNvPr id="26" name="TextBox 25"/>
        <xdr:cNvSpPr txBox="1"/>
      </xdr:nvSpPr>
      <xdr:spPr>
        <a:xfrm>
          <a:off x="38100" y="10579100"/>
          <a:ext cx="1625600" cy="1739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bend</a:t>
          </a:r>
          <a:endParaRPr lang="en-US" sz="1100"/>
        </a:p>
      </xdr:txBody>
    </xdr:sp>
    <xdr:clientData/>
  </xdr:oneCellAnchor>
  <xdr:oneCellAnchor>
    <xdr:from>
      <xdr:col>0</xdr:col>
      <xdr:colOff>38100</xdr:colOff>
      <xdr:row>61</xdr:row>
      <xdr:rowOff>0</xdr:rowOff>
    </xdr:from>
    <xdr:ext cx="1625600" cy="571500"/>
    <xdr:sp macro="" textlink="">
      <xdr:nvSpPr>
        <xdr:cNvPr id="27" name="TextBox 26"/>
        <xdr:cNvSpPr txBox="1"/>
      </xdr:nvSpPr>
      <xdr:spPr>
        <a:xfrm>
          <a:off x="38100" y="12395200"/>
          <a:ext cx="1625600" cy="571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 in preparation for tighter corner</a:t>
          </a:r>
        </a:p>
      </xdr:txBody>
    </xdr:sp>
    <xdr:clientData/>
  </xdr:oneCellAnchor>
  <xdr:oneCellAnchor>
    <xdr:from>
      <xdr:col>0</xdr:col>
      <xdr:colOff>38100</xdr:colOff>
      <xdr:row>64</xdr:row>
      <xdr:rowOff>152400</xdr:rowOff>
    </xdr:from>
    <xdr:ext cx="1625600" cy="1397000"/>
    <xdr:sp macro="" textlink="">
      <xdr:nvSpPr>
        <xdr:cNvPr id="28" name="TextBox 27"/>
        <xdr:cNvSpPr txBox="1"/>
      </xdr:nvSpPr>
      <xdr:spPr>
        <a:xfrm>
          <a:off x="38100" y="13157200"/>
          <a:ext cx="1625600" cy="13970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72</xdr:row>
      <xdr:rowOff>25400</xdr:rowOff>
    </xdr:from>
    <xdr:ext cx="1562100" cy="1358900"/>
    <xdr:sp macro="" textlink="">
      <xdr:nvSpPr>
        <xdr:cNvPr id="29" name="TextBox 28"/>
        <xdr:cNvSpPr txBox="1"/>
      </xdr:nvSpPr>
      <xdr:spPr>
        <a:xfrm>
          <a:off x="63500" y="14655800"/>
          <a:ext cx="1562100" cy="1358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out of corner to build up speed for next less tight corner </a:t>
          </a:r>
        </a:p>
      </xdr:txBody>
    </xdr:sp>
    <xdr:clientData/>
  </xdr:oneCellAnchor>
  <xdr:oneCellAnchor>
    <xdr:from>
      <xdr:col>0</xdr:col>
      <xdr:colOff>63500</xdr:colOff>
      <xdr:row>79</xdr:row>
      <xdr:rowOff>50800</xdr:rowOff>
    </xdr:from>
    <xdr:ext cx="1625600" cy="5981700"/>
    <xdr:sp macro="" textlink="">
      <xdr:nvSpPr>
        <xdr:cNvPr id="30" name="TextBox 29"/>
        <xdr:cNvSpPr txBox="1"/>
      </xdr:nvSpPr>
      <xdr:spPr>
        <a:xfrm>
          <a:off x="63500" y="16103600"/>
          <a:ext cx="1625600" cy="59817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50800</xdr:colOff>
      <xdr:row>109</xdr:row>
      <xdr:rowOff>50800</xdr:rowOff>
    </xdr:from>
    <xdr:ext cx="1625600" cy="643468"/>
    <xdr:sp macro="" textlink="">
      <xdr:nvSpPr>
        <xdr:cNvPr id="31" name="TextBox 30"/>
        <xdr:cNvSpPr txBox="1"/>
      </xdr:nvSpPr>
      <xdr:spPr>
        <a:xfrm>
          <a:off x="50800" y="22212300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 In Preparation</a:t>
          </a:r>
          <a:r>
            <a:rPr lang="en-US" sz="1100" baseline="0"/>
            <a:t> For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113</xdr:row>
      <xdr:rowOff>25400</xdr:rowOff>
    </xdr:from>
    <xdr:ext cx="1625600" cy="2565400"/>
    <xdr:sp macro="" textlink="">
      <xdr:nvSpPr>
        <xdr:cNvPr id="32" name="TextBox 31"/>
        <xdr:cNvSpPr txBox="1"/>
      </xdr:nvSpPr>
      <xdr:spPr>
        <a:xfrm>
          <a:off x="63500" y="22999700"/>
          <a:ext cx="1625600" cy="25654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126</xdr:row>
      <xdr:rowOff>25400</xdr:rowOff>
    </xdr:from>
    <xdr:ext cx="1625600" cy="1968500"/>
    <xdr:sp macro="" textlink="">
      <xdr:nvSpPr>
        <xdr:cNvPr id="33" name="TextBox 32"/>
        <xdr:cNvSpPr txBox="1"/>
      </xdr:nvSpPr>
      <xdr:spPr>
        <a:xfrm>
          <a:off x="63500" y="25641300"/>
          <a:ext cx="1625600" cy="1968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Along Straight 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136</xdr:row>
      <xdr:rowOff>63500</xdr:rowOff>
    </xdr:from>
    <xdr:ext cx="1625600" cy="4343400"/>
    <xdr:sp macro="" textlink="">
      <xdr:nvSpPr>
        <xdr:cNvPr id="34" name="TextBox 33"/>
        <xdr:cNvSpPr txBox="1"/>
      </xdr:nvSpPr>
      <xdr:spPr>
        <a:xfrm>
          <a:off x="50800" y="27711400"/>
          <a:ext cx="1625600" cy="43434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shallow Bend </a:t>
          </a:r>
          <a:endParaRPr lang="en-US" sz="1100"/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158</xdr:row>
      <xdr:rowOff>50800</xdr:rowOff>
    </xdr:from>
    <xdr:ext cx="1625600" cy="457200"/>
    <xdr:sp macro="" textlink="">
      <xdr:nvSpPr>
        <xdr:cNvPr id="35" name="TextBox 34"/>
        <xdr:cNvSpPr txBox="1"/>
      </xdr:nvSpPr>
      <xdr:spPr>
        <a:xfrm>
          <a:off x="50800" y="32169100"/>
          <a:ext cx="1625600" cy="4572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to build up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161</xdr:row>
      <xdr:rowOff>38100</xdr:rowOff>
    </xdr:from>
    <xdr:ext cx="1625600" cy="4991100"/>
    <xdr:sp macro="" textlink="">
      <xdr:nvSpPr>
        <xdr:cNvPr id="36" name="TextBox 35"/>
        <xdr:cNvSpPr txBox="1"/>
      </xdr:nvSpPr>
      <xdr:spPr>
        <a:xfrm>
          <a:off x="50800" y="32766000"/>
          <a:ext cx="1625600" cy="49911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63500</xdr:colOff>
      <xdr:row>186</xdr:row>
      <xdr:rowOff>63500</xdr:rowOff>
    </xdr:from>
    <xdr:ext cx="1625600" cy="1714500"/>
    <xdr:sp macro="" textlink="">
      <xdr:nvSpPr>
        <xdr:cNvPr id="37" name="TextBox 36"/>
        <xdr:cNvSpPr txBox="1"/>
      </xdr:nvSpPr>
      <xdr:spPr>
        <a:xfrm>
          <a:off x="63500" y="37871400"/>
          <a:ext cx="1625600" cy="1714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</a:t>
          </a:r>
          <a:r>
            <a:rPr lang="en-US" sz="1100" baseline="0"/>
            <a:t> for slight bend and change into wet terrain 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195</xdr:row>
      <xdr:rowOff>25400</xdr:rowOff>
    </xdr:from>
    <xdr:ext cx="1625600" cy="2171700"/>
    <xdr:sp macro="" textlink="">
      <xdr:nvSpPr>
        <xdr:cNvPr id="38" name="TextBox 37"/>
        <xdr:cNvSpPr txBox="1"/>
      </xdr:nvSpPr>
      <xdr:spPr>
        <a:xfrm>
          <a:off x="63500" y="39662100"/>
          <a:ext cx="1625600" cy="21717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206</xdr:row>
      <xdr:rowOff>38100</xdr:rowOff>
    </xdr:from>
    <xdr:ext cx="1625600" cy="2120900"/>
    <xdr:sp macro="" textlink="">
      <xdr:nvSpPr>
        <xdr:cNvPr id="39" name="TextBox 38"/>
        <xdr:cNvSpPr txBox="1"/>
      </xdr:nvSpPr>
      <xdr:spPr>
        <a:xfrm>
          <a:off x="50800" y="41910000"/>
          <a:ext cx="1625600" cy="2120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as track straightens</a:t>
          </a:r>
          <a:r>
            <a:rPr lang="en-US" sz="1100" baseline="0"/>
            <a:t> and terrain changes to a dryer track</a:t>
          </a:r>
        </a:p>
        <a:p>
          <a:endParaRPr lang="en-US" sz="1100"/>
        </a:p>
      </xdr:txBody>
    </xdr:sp>
    <xdr:clientData/>
  </xdr:oneCellAnchor>
  <xdr:oneCellAnchor>
    <xdr:from>
      <xdr:col>0</xdr:col>
      <xdr:colOff>63500</xdr:colOff>
      <xdr:row>217</xdr:row>
      <xdr:rowOff>63500</xdr:rowOff>
    </xdr:from>
    <xdr:ext cx="1625600" cy="4127500"/>
    <xdr:sp macro="" textlink="">
      <xdr:nvSpPr>
        <xdr:cNvPr id="40" name="TextBox 39"/>
        <xdr:cNvSpPr txBox="1"/>
      </xdr:nvSpPr>
      <xdr:spPr>
        <a:xfrm>
          <a:off x="63500" y="44170600"/>
          <a:ext cx="1625600" cy="4127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Fast Speed over improved terrain </a:t>
          </a:r>
          <a:endParaRPr lang="en-US" sz="1100"/>
        </a:p>
      </xdr:txBody>
    </xdr:sp>
    <xdr:clientData/>
  </xdr:oneCellAnchor>
  <xdr:oneCellAnchor>
    <xdr:from>
      <xdr:col>0</xdr:col>
      <xdr:colOff>101600</xdr:colOff>
      <xdr:row>238</xdr:row>
      <xdr:rowOff>25400</xdr:rowOff>
    </xdr:from>
    <xdr:ext cx="1587500" cy="1587500"/>
    <xdr:sp macro="" textlink="">
      <xdr:nvSpPr>
        <xdr:cNvPr id="41" name="TextBox 40"/>
        <xdr:cNvSpPr txBox="1"/>
      </xdr:nvSpPr>
      <xdr:spPr>
        <a:xfrm>
          <a:off x="101600" y="48399700"/>
          <a:ext cx="1587500" cy="1587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Decelerating</a:t>
          </a:r>
          <a:r>
            <a:rPr lang="en-US" sz="1100" baseline="0"/>
            <a:t> </a:t>
          </a:r>
          <a:endParaRPr lang="en-US" sz="1100"/>
        </a:p>
      </xdr:txBody>
    </xdr:sp>
    <xdr:clientData/>
  </xdr:oneCellAnchor>
  <xdr:twoCellAnchor>
    <xdr:from>
      <xdr:col>34</xdr:col>
      <xdr:colOff>57728</xdr:colOff>
      <xdr:row>86</xdr:row>
      <xdr:rowOff>198830</xdr:rowOff>
    </xdr:from>
    <xdr:to>
      <xdr:col>42</xdr:col>
      <xdr:colOff>620569</xdr:colOff>
      <xdr:row>96</xdr:row>
      <xdr:rowOff>177527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34</xdr:col>
      <xdr:colOff>0</xdr:colOff>
      <xdr:row>100</xdr:row>
      <xdr:rowOff>138499</xdr:rowOff>
    </xdr:from>
    <xdr:to>
      <xdr:col>47</xdr:col>
      <xdr:colOff>826272</xdr:colOff>
      <xdr:row>115</xdr:row>
      <xdr:rowOff>171309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34</xdr:col>
      <xdr:colOff>14804</xdr:colOff>
      <xdr:row>116</xdr:row>
      <xdr:rowOff>130640</xdr:rowOff>
    </xdr:from>
    <xdr:to>
      <xdr:col>46</xdr:col>
      <xdr:colOff>558121</xdr:colOff>
      <xdr:row>130</xdr:row>
      <xdr:rowOff>125217</xdr:rowOff>
    </xdr:to>
    <xdr:graphicFrame macro="">
      <xdr:nvGraphicFramePr>
        <xdr:cNvPr id="45" name="Chart 4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2"/>
  <sheetViews>
    <sheetView topLeftCell="F5" workbookViewId="0">
      <selection activeCell="B3" sqref="B3"/>
    </sheetView>
  </sheetViews>
  <sheetFormatPr baseColWidth="10" defaultColWidth="11" defaultRowHeight="16" x14ac:dyDescent="0.2"/>
  <cols>
    <col min="5" max="5" width="11.1640625" bestFit="1" customWidth="1"/>
    <col min="6" max="6" width="16.1640625" bestFit="1" customWidth="1"/>
    <col min="7" max="7" width="14.6640625" bestFit="1" customWidth="1"/>
    <col min="10" max="10" width="15.5" bestFit="1" customWidth="1"/>
    <col min="11" max="12" width="17.33203125" bestFit="1" customWidth="1"/>
    <col min="13" max="13" width="14.332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15</v>
      </c>
      <c r="K1" t="s">
        <v>13</v>
      </c>
      <c r="L1" t="s">
        <v>14</v>
      </c>
      <c r="M1" t="s">
        <v>9</v>
      </c>
      <c r="N1" s="1"/>
    </row>
    <row r="2" spans="1:14" x14ac:dyDescent="0.25">
      <c r="A2">
        <v>0</v>
      </c>
      <c r="B2">
        <v>0</v>
      </c>
      <c r="E2">
        <v>2</v>
      </c>
      <c r="I2">
        <v>1</v>
      </c>
      <c r="J2" s="1"/>
      <c r="K2" t="s">
        <v>12</v>
      </c>
      <c r="L2">
        <v>0.3</v>
      </c>
      <c r="M2" t="s">
        <v>10</v>
      </c>
      <c r="N2" s="2"/>
    </row>
    <row r="3" spans="1:14" x14ac:dyDescent="0.25">
      <c r="A3">
        <v>0.5</v>
      </c>
      <c r="E3">
        <v>2</v>
      </c>
      <c r="I3">
        <v>1</v>
      </c>
      <c r="J3" s="1"/>
      <c r="M3" t="s">
        <v>11</v>
      </c>
      <c r="N3" s="3"/>
    </row>
    <row r="4" spans="1:14" x14ac:dyDescent="0.25">
      <c r="A4">
        <v>1</v>
      </c>
      <c r="E4">
        <v>2</v>
      </c>
      <c r="I4">
        <v>1</v>
      </c>
      <c r="J4" s="1"/>
    </row>
    <row r="5" spans="1:14" x14ac:dyDescent="0.25">
      <c r="A5">
        <v>1.5</v>
      </c>
      <c r="E5">
        <v>2</v>
      </c>
      <c r="I5">
        <v>1</v>
      </c>
      <c r="J5" s="1"/>
    </row>
    <row r="6" spans="1:14" x14ac:dyDescent="0.25">
      <c r="A6">
        <v>2</v>
      </c>
      <c r="E6">
        <v>2</v>
      </c>
      <c r="I6">
        <v>1</v>
      </c>
      <c r="J6" s="1"/>
    </row>
    <row r="7" spans="1:14" x14ac:dyDescent="0.25">
      <c r="A7">
        <v>2.5</v>
      </c>
      <c r="E7">
        <v>2</v>
      </c>
      <c r="I7">
        <v>1</v>
      </c>
      <c r="J7" s="1"/>
    </row>
    <row r="8" spans="1:14" x14ac:dyDescent="0.25">
      <c r="A8">
        <v>3</v>
      </c>
      <c r="E8">
        <v>2</v>
      </c>
      <c r="I8">
        <v>1</v>
      </c>
      <c r="J8" s="1"/>
    </row>
    <row r="9" spans="1:14" x14ac:dyDescent="0.25">
      <c r="A9">
        <v>3.5</v>
      </c>
      <c r="E9">
        <v>2</v>
      </c>
      <c r="I9">
        <v>1</v>
      </c>
      <c r="J9" s="1"/>
    </row>
    <row r="10" spans="1:14" x14ac:dyDescent="0.25">
      <c r="A10">
        <v>4</v>
      </c>
      <c r="E10">
        <v>2</v>
      </c>
      <c r="J10" s="4"/>
    </row>
    <row r="11" spans="1:14" x14ac:dyDescent="0.25">
      <c r="A11">
        <v>4.5</v>
      </c>
    </row>
    <row r="12" spans="1:14" x14ac:dyDescent="0.25">
      <c r="A12">
        <v>5</v>
      </c>
    </row>
    <row r="13" spans="1:14" x14ac:dyDescent="0.25">
      <c r="A13">
        <v>5.5</v>
      </c>
    </row>
    <row r="14" spans="1:14" x14ac:dyDescent="0.25">
      <c r="A14">
        <v>6</v>
      </c>
    </row>
    <row r="15" spans="1:14" x14ac:dyDescent="0.25">
      <c r="A15">
        <v>6.5</v>
      </c>
    </row>
    <row r="16" spans="1:14" x14ac:dyDescent="0.25">
      <c r="A16">
        <v>7</v>
      </c>
    </row>
    <row r="17" spans="1:1" x14ac:dyDescent="0.25">
      <c r="A17">
        <v>7.5</v>
      </c>
    </row>
    <row r="18" spans="1:1" x14ac:dyDescent="0.25">
      <c r="A18">
        <v>8</v>
      </c>
    </row>
    <row r="19" spans="1:1" x14ac:dyDescent="0.25">
      <c r="A19">
        <v>8.5</v>
      </c>
    </row>
    <row r="20" spans="1:1" x14ac:dyDescent="0.25">
      <c r="A20">
        <v>9</v>
      </c>
    </row>
    <row r="21" spans="1:1" x14ac:dyDescent="0.25">
      <c r="A21">
        <v>9.5</v>
      </c>
    </row>
    <row r="22" spans="1:1" x14ac:dyDescent="0.25">
      <c r="A22">
        <v>10</v>
      </c>
    </row>
    <row r="23" spans="1:1" x14ac:dyDescent="0.25">
      <c r="A23">
        <v>10.5</v>
      </c>
    </row>
    <row r="24" spans="1:1" x14ac:dyDescent="0.25">
      <c r="A24">
        <v>11</v>
      </c>
    </row>
    <row r="25" spans="1:1" x14ac:dyDescent="0.25">
      <c r="A25">
        <v>11.5</v>
      </c>
    </row>
    <row r="26" spans="1:1" x14ac:dyDescent="0.25">
      <c r="A26">
        <v>12</v>
      </c>
    </row>
    <row r="27" spans="1:1" x14ac:dyDescent="0.25">
      <c r="A27">
        <v>12.5</v>
      </c>
    </row>
    <row r="28" spans="1:1" x14ac:dyDescent="0.25">
      <c r="A28">
        <v>13</v>
      </c>
    </row>
    <row r="29" spans="1:1" x14ac:dyDescent="0.25">
      <c r="A29">
        <v>13.5</v>
      </c>
    </row>
    <row r="30" spans="1:1" x14ac:dyDescent="0.25">
      <c r="A30">
        <v>14</v>
      </c>
    </row>
    <row r="31" spans="1:1" x14ac:dyDescent="0.25">
      <c r="A31">
        <v>14.5</v>
      </c>
    </row>
    <row r="32" spans="1:1" x14ac:dyDescent="0.25">
      <c r="A32">
        <v>15</v>
      </c>
    </row>
    <row r="33" spans="1:1" x14ac:dyDescent="0.25">
      <c r="A33">
        <v>15.5</v>
      </c>
    </row>
    <row r="34" spans="1:1" x14ac:dyDescent="0.25">
      <c r="A34">
        <v>16</v>
      </c>
    </row>
    <row r="35" spans="1:1" x14ac:dyDescent="0.25">
      <c r="A35">
        <v>16.5</v>
      </c>
    </row>
    <row r="36" spans="1:1" x14ac:dyDescent="0.25">
      <c r="A36">
        <v>17</v>
      </c>
    </row>
    <row r="37" spans="1:1" x14ac:dyDescent="0.25">
      <c r="A37">
        <v>17.5</v>
      </c>
    </row>
    <row r="38" spans="1:1" x14ac:dyDescent="0.25">
      <c r="A38">
        <v>18</v>
      </c>
    </row>
    <row r="39" spans="1:1" x14ac:dyDescent="0.25">
      <c r="A39">
        <v>18.5</v>
      </c>
    </row>
    <row r="40" spans="1:1" x14ac:dyDescent="0.25">
      <c r="A40">
        <v>19</v>
      </c>
    </row>
    <row r="41" spans="1:1" x14ac:dyDescent="0.25">
      <c r="A41">
        <v>19.5</v>
      </c>
    </row>
    <row r="42" spans="1:1" x14ac:dyDescent="0.25">
      <c r="A42">
        <v>20</v>
      </c>
    </row>
    <row r="43" spans="1:1" x14ac:dyDescent="0.25">
      <c r="A43">
        <v>20.5</v>
      </c>
    </row>
    <row r="44" spans="1:1" x14ac:dyDescent="0.25">
      <c r="A44">
        <v>21</v>
      </c>
    </row>
    <row r="45" spans="1:1" x14ac:dyDescent="0.25">
      <c r="A45">
        <v>21.5</v>
      </c>
    </row>
    <row r="46" spans="1:1" x14ac:dyDescent="0.2">
      <c r="A46">
        <v>22</v>
      </c>
    </row>
    <row r="47" spans="1:1" x14ac:dyDescent="0.2">
      <c r="A47">
        <v>22.5</v>
      </c>
    </row>
    <row r="48" spans="1:1" x14ac:dyDescent="0.2">
      <c r="A48">
        <v>23</v>
      </c>
    </row>
    <row r="49" spans="1:1" x14ac:dyDescent="0.2">
      <c r="A49">
        <v>23.5</v>
      </c>
    </row>
    <row r="50" spans="1:1" x14ac:dyDescent="0.2">
      <c r="A50">
        <v>24</v>
      </c>
    </row>
    <row r="51" spans="1:1" x14ac:dyDescent="0.2">
      <c r="A51">
        <v>24.5</v>
      </c>
    </row>
    <row r="52" spans="1:1" x14ac:dyDescent="0.2">
      <c r="A52">
        <v>25</v>
      </c>
    </row>
    <row r="53" spans="1:1" x14ac:dyDescent="0.2">
      <c r="A53">
        <v>25.5</v>
      </c>
    </row>
    <row r="54" spans="1:1" x14ac:dyDescent="0.2">
      <c r="A54">
        <v>26</v>
      </c>
    </row>
    <row r="55" spans="1:1" x14ac:dyDescent="0.2">
      <c r="A55">
        <v>26.5</v>
      </c>
    </row>
    <row r="56" spans="1:1" x14ac:dyDescent="0.2">
      <c r="A56">
        <v>27</v>
      </c>
    </row>
    <row r="57" spans="1:1" x14ac:dyDescent="0.2">
      <c r="A57">
        <v>27.5</v>
      </c>
    </row>
    <row r="58" spans="1:1" x14ac:dyDescent="0.2">
      <c r="A58">
        <v>28</v>
      </c>
    </row>
    <row r="59" spans="1:1" x14ac:dyDescent="0.2">
      <c r="A59">
        <v>28.5</v>
      </c>
    </row>
    <row r="60" spans="1:1" x14ac:dyDescent="0.2">
      <c r="A60">
        <v>29</v>
      </c>
    </row>
    <row r="61" spans="1:1" x14ac:dyDescent="0.2">
      <c r="A61">
        <v>29.5</v>
      </c>
    </row>
    <row r="62" spans="1:1" x14ac:dyDescent="0.2">
      <c r="A62">
        <v>30</v>
      </c>
    </row>
    <row r="63" spans="1:1" x14ac:dyDescent="0.2">
      <c r="A63">
        <v>30.5</v>
      </c>
    </row>
    <row r="64" spans="1:1" x14ac:dyDescent="0.2">
      <c r="A64">
        <v>31</v>
      </c>
    </row>
    <row r="65" spans="1:1" x14ac:dyDescent="0.2">
      <c r="A65">
        <v>31.5</v>
      </c>
    </row>
    <row r="66" spans="1:1" x14ac:dyDescent="0.2">
      <c r="A66">
        <v>32</v>
      </c>
    </row>
    <row r="67" spans="1:1" x14ac:dyDescent="0.2">
      <c r="A67">
        <v>32.5</v>
      </c>
    </row>
    <row r="68" spans="1:1" x14ac:dyDescent="0.2">
      <c r="A68">
        <v>33</v>
      </c>
    </row>
    <row r="69" spans="1:1" x14ac:dyDescent="0.2">
      <c r="A69">
        <v>33.5</v>
      </c>
    </row>
    <row r="70" spans="1:1" x14ac:dyDescent="0.2">
      <c r="A70">
        <v>34</v>
      </c>
    </row>
    <row r="71" spans="1:1" x14ac:dyDescent="0.2">
      <c r="A71">
        <v>34.5</v>
      </c>
    </row>
    <row r="72" spans="1:1" x14ac:dyDescent="0.2">
      <c r="A72">
        <v>35</v>
      </c>
    </row>
    <row r="73" spans="1:1" x14ac:dyDescent="0.2">
      <c r="A73">
        <v>35.5</v>
      </c>
    </row>
    <row r="74" spans="1:1" x14ac:dyDescent="0.2">
      <c r="A74">
        <v>36</v>
      </c>
    </row>
    <row r="75" spans="1:1" x14ac:dyDescent="0.2">
      <c r="A75">
        <v>36.5</v>
      </c>
    </row>
    <row r="76" spans="1:1" x14ac:dyDescent="0.2">
      <c r="A76">
        <v>37</v>
      </c>
    </row>
    <row r="77" spans="1:1" x14ac:dyDescent="0.2">
      <c r="A77">
        <v>37.5</v>
      </c>
    </row>
    <row r="78" spans="1:1" x14ac:dyDescent="0.2">
      <c r="A78">
        <v>38</v>
      </c>
    </row>
    <row r="79" spans="1:1" x14ac:dyDescent="0.2">
      <c r="A79">
        <v>38.5</v>
      </c>
    </row>
    <row r="80" spans="1:1" x14ac:dyDescent="0.2">
      <c r="A80">
        <v>39</v>
      </c>
    </row>
    <row r="81" spans="1:1" x14ac:dyDescent="0.2">
      <c r="A81">
        <v>39.5</v>
      </c>
    </row>
    <row r="82" spans="1:1" x14ac:dyDescent="0.2">
      <c r="A82">
        <v>40</v>
      </c>
    </row>
    <row r="83" spans="1:1" x14ac:dyDescent="0.2">
      <c r="A83">
        <v>40.5</v>
      </c>
    </row>
    <row r="84" spans="1:1" x14ac:dyDescent="0.2">
      <c r="A84">
        <v>41</v>
      </c>
    </row>
    <row r="85" spans="1:1" x14ac:dyDescent="0.2">
      <c r="A85">
        <v>41.5</v>
      </c>
    </row>
    <row r="86" spans="1:1" x14ac:dyDescent="0.2">
      <c r="A86">
        <v>42</v>
      </c>
    </row>
    <row r="87" spans="1:1" x14ac:dyDescent="0.2">
      <c r="A87">
        <v>42.5</v>
      </c>
    </row>
    <row r="88" spans="1:1" x14ac:dyDescent="0.2">
      <c r="A88">
        <v>43</v>
      </c>
    </row>
    <row r="89" spans="1:1" x14ac:dyDescent="0.2">
      <c r="A89">
        <v>43.5</v>
      </c>
    </row>
    <row r="90" spans="1:1" x14ac:dyDescent="0.2">
      <c r="A90">
        <v>44</v>
      </c>
    </row>
    <row r="91" spans="1:1" x14ac:dyDescent="0.2">
      <c r="A91">
        <v>44.5</v>
      </c>
    </row>
    <row r="92" spans="1:1" x14ac:dyDescent="0.2">
      <c r="A92">
        <v>45</v>
      </c>
    </row>
    <row r="93" spans="1:1" x14ac:dyDescent="0.2">
      <c r="A93">
        <v>45.5</v>
      </c>
    </row>
    <row r="94" spans="1:1" x14ac:dyDescent="0.2">
      <c r="A94">
        <v>46</v>
      </c>
    </row>
    <row r="95" spans="1:1" x14ac:dyDescent="0.2">
      <c r="A95">
        <v>46.5</v>
      </c>
    </row>
    <row r="96" spans="1:1" x14ac:dyDescent="0.2">
      <c r="A96">
        <v>47</v>
      </c>
    </row>
    <row r="97" spans="1:1" x14ac:dyDescent="0.2">
      <c r="A97">
        <v>47.5</v>
      </c>
    </row>
    <row r="98" spans="1:1" x14ac:dyDescent="0.2">
      <c r="A98">
        <v>48</v>
      </c>
    </row>
    <row r="99" spans="1:1" x14ac:dyDescent="0.2">
      <c r="A99">
        <v>48.5</v>
      </c>
    </row>
    <row r="100" spans="1:1" x14ac:dyDescent="0.2">
      <c r="A100">
        <v>49</v>
      </c>
    </row>
    <row r="101" spans="1:1" x14ac:dyDescent="0.2">
      <c r="A101">
        <v>49.5</v>
      </c>
    </row>
    <row r="102" spans="1:1" x14ac:dyDescent="0.2">
      <c r="A102">
        <v>50</v>
      </c>
    </row>
    <row r="103" spans="1:1" x14ac:dyDescent="0.2">
      <c r="A103">
        <v>50.5</v>
      </c>
    </row>
    <row r="104" spans="1:1" x14ac:dyDescent="0.2">
      <c r="A104">
        <v>51</v>
      </c>
    </row>
    <row r="105" spans="1:1" x14ac:dyDescent="0.2">
      <c r="A105">
        <v>51.5</v>
      </c>
    </row>
    <row r="106" spans="1:1" x14ac:dyDescent="0.2">
      <c r="A106">
        <v>52</v>
      </c>
    </row>
    <row r="107" spans="1:1" x14ac:dyDescent="0.2">
      <c r="A107">
        <v>52.5</v>
      </c>
    </row>
    <row r="108" spans="1:1" x14ac:dyDescent="0.2">
      <c r="A108">
        <v>53</v>
      </c>
    </row>
    <row r="109" spans="1:1" x14ac:dyDescent="0.2">
      <c r="A109">
        <v>53.5</v>
      </c>
    </row>
    <row r="110" spans="1:1" x14ac:dyDescent="0.2">
      <c r="A110">
        <v>54</v>
      </c>
    </row>
    <row r="111" spans="1:1" x14ac:dyDescent="0.2">
      <c r="A111">
        <v>54.5</v>
      </c>
    </row>
    <row r="112" spans="1:1" x14ac:dyDescent="0.2">
      <c r="A112">
        <v>55</v>
      </c>
    </row>
    <row r="113" spans="1:1" x14ac:dyDescent="0.2">
      <c r="A113">
        <v>55.5</v>
      </c>
    </row>
    <row r="114" spans="1:1" x14ac:dyDescent="0.2">
      <c r="A114">
        <v>56</v>
      </c>
    </row>
    <row r="115" spans="1:1" x14ac:dyDescent="0.2">
      <c r="A115">
        <v>56.5</v>
      </c>
    </row>
    <row r="116" spans="1:1" x14ac:dyDescent="0.2">
      <c r="A116">
        <v>57</v>
      </c>
    </row>
    <row r="117" spans="1:1" x14ac:dyDescent="0.2">
      <c r="A117">
        <v>57.5</v>
      </c>
    </row>
    <row r="118" spans="1:1" x14ac:dyDescent="0.2">
      <c r="A118">
        <v>58</v>
      </c>
    </row>
    <row r="119" spans="1:1" x14ac:dyDescent="0.2">
      <c r="A119">
        <v>58.5</v>
      </c>
    </row>
    <row r="120" spans="1:1" x14ac:dyDescent="0.2">
      <c r="A120">
        <v>59</v>
      </c>
    </row>
    <row r="121" spans="1:1" x14ac:dyDescent="0.2">
      <c r="A121">
        <v>59.5</v>
      </c>
    </row>
    <row r="122" spans="1:1" x14ac:dyDescent="0.2">
      <c r="A122">
        <v>60</v>
      </c>
    </row>
    <row r="123" spans="1:1" x14ac:dyDescent="0.2">
      <c r="A123">
        <v>60.5</v>
      </c>
    </row>
    <row r="124" spans="1:1" x14ac:dyDescent="0.2">
      <c r="A124">
        <v>61</v>
      </c>
    </row>
    <row r="125" spans="1:1" x14ac:dyDescent="0.2">
      <c r="A125">
        <v>61.5</v>
      </c>
    </row>
    <row r="126" spans="1:1" x14ac:dyDescent="0.2">
      <c r="A126">
        <v>62</v>
      </c>
    </row>
    <row r="127" spans="1:1" x14ac:dyDescent="0.2">
      <c r="A127">
        <v>62.5</v>
      </c>
    </row>
    <row r="128" spans="1:1" x14ac:dyDescent="0.2">
      <c r="A128">
        <v>63</v>
      </c>
    </row>
    <row r="129" spans="1:1" x14ac:dyDescent="0.2">
      <c r="A129">
        <v>63.5</v>
      </c>
    </row>
    <row r="130" spans="1:1" x14ac:dyDescent="0.2">
      <c r="A130">
        <v>64</v>
      </c>
    </row>
    <row r="131" spans="1:1" x14ac:dyDescent="0.2">
      <c r="A131">
        <v>64.5</v>
      </c>
    </row>
    <row r="132" spans="1:1" x14ac:dyDescent="0.2">
      <c r="A132">
        <v>65</v>
      </c>
    </row>
    <row r="133" spans="1:1" x14ac:dyDescent="0.2">
      <c r="A133">
        <v>65.5</v>
      </c>
    </row>
    <row r="134" spans="1:1" x14ac:dyDescent="0.2">
      <c r="A134">
        <v>66</v>
      </c>
    </row>
    <row r="135" spans="1:1" x14ac:dyDescent="0.2">
      <c r="A135">
        <v>66.5</v>
      </c>
    </row>
    <row r="136" spans="1:1" x14ac:dyDescent="0.2">
      <c r="A136">
        <v>67</v>
      </c>
    </row>
    <row r="137" spans="1:1" x14ac:dyDescent="0.2">
      <c r="A137">
        <v>67.5</v>
      </c>
    </row>
    <row r="138" spans="1:1" x14ac:dyDescent="0.2">
      <c r="A138">
        <v>68</v>
      </c>
    </row>
    <row r="139" spans="1:1" x14ac:dyDescent="0.2">
      <c r="A139">
        <v>68.5</v>
      </c>
    </row>
    <row r="140" spans="1:1" x14ac:dyDescent="0.2">
      <c r="A140">
        <v>69</v>
      </c>
    </row>
    <row r="141" spans="1:1" x14ac:dyDescent="0.2">
      <c r="A141">
        <v>69.5</v>
      </c>
    </row>
    <row r="142" spans="1:1" x14ac:dyDescent="0.2">
      <c r="A142">
        <v>70</v>
      </c>
    </row>
    <row r="143" spans="1:1" x14ac:dyDescent="0.2">
      <c r="A143">
        <v>70.5</v>
      </c>
    </row>
    <row r="144" spans="1:1" x14ac:dyDescent="0.2">
      <c r="A144">
        <v>71</v>
      </c>
    </row>
    <row r="145" spans="1:1" x14ac:dyDescent="0.2">
      <c r="A145">
        <v>71.5</v>
      </c>
    </row>
    <row r="146" spans="1:1" x14ac:dyDescent="0.2">
      <c r="A146">
        <v>72</v>
      </c>
    </row>
    <row r="147" spans="1:1" x14ac:dyDescent="0.2">
      <c r="A147">
        <v>72.5</v>
      </c>
    </row>
    <row r="148" spans="1:1" x14ac:dyDescent="0.2">
      <c r="A148">
        <v>73</v>
      </c>
    </row>
    <row r="149" spans="1:1" x14ac:dyDescent="0.2">
      <c r="A149">
        <v>73.5</v>
      </c>
    </row>
    <row r="150" spans="1:1" x14ac:dyDescent="0.2">
      <c r="A150">
        <v>74</v>
      </c>
    </row>
    <row r="151" spans="1:1" x14ac:dyDescent="0.2">
      <c r="A151">
        <v>74.5</v>
      </c>
    </row>
    <row r="152" spans="1:1" x14ac:dyDescent="0.2">
      <c r="A152">
        <v>75</v>
      </c>
    </row>
    <row r="153" spans="1:1" x14ac:dyDescent="0.2">
      <c r="A153">
        <v>75.5</v>
      </c>
    </row>
    <row r="154" spans="1:1" x14ac:dyDescent="0.2">
      <c r="A154">
        <v>76</v>
      </c>
    </row>
    <row r="155" spans="1:1" x14ac:dyDescent="0.2">
      <c r="A155">
        <v>76.5</v>
      </c>
    </row>
    <row r="156" spans="1:1" x14ac:dyDescent="0.2">
      <c r="A156">
        <v>77</v>
      </c>
    </row>
    <row r="157" spans="1:1" x14ac:dyDescent="0.2">
      <c r="A157">
        <v>77.5</v>
      </c>
    </row>
    <row r="158" spans="1:1" x14ac:dyDescent="0.2">
      <c r="A158">
        <v>78</v>
      </c>
    </row>
    <row r="159" spans="1:1" x14ac:dyDescent="0.2">
      <c r="A159">
        <v>78.5</v>
      </c>
    </row>
    <row r="160" spans="1:1" x14ac:dyDescent="0.2">
      <c r="A160">
        <v>79</v>
      </c>
    </row>
    <row r="161" spans="1:1" x14ac:dyDescent="0.2">
      <c r="A161">
        <v>79.5</v>
      </c>
    </row>
    <row r="162" spans="1:1" x14ac:dyDescent="0.2">
      <c r="A162">
        <v>80</v>
      </c>
    </row>
    <row r="163" spans="1:1" x14ac:dyDescent="0.2">
      <c r="A163">
        <v>80.5</v>
      </c>
    </row>
    <row r="164" spans="1:1" x14ac:dyDescent="0.2">
      <c r="A164">
        <v>81</v>
      </c>
    </row>
    <row r="165" spans="1:1" x14ac:dyDescent="0.2">
      <c r="A165">
        <v>81.5</v>
      </c>
    </row>
    <row r="166" spans="1:1" x14ac:dyDescent="0.2">
      <c r="A166">
        <v>82</v>
      </c>
    </row>
    <row r="167" spans="1:1" x14ac:dyDescent="0.2">
      <c r="A167">
        <v>82.5</v>
      </c>
    </row>
    <row r="168" spans="1:1" x14ac:dyDescent="0.2">
      <c r="A168">
        <v>83</v>
      </c>
    </row>
    <row r="169" spans="1:1" x14ac:dyDescent="0.2">
      <c r="A169">
        <v>83.5</v>
      </c>
    </row>
    <row r="170" spans="1:1" x14ac:dyDescent="0.2">
      <c r="A170">
        <v>84</v>
      </c>
    </row>
    <row r="171" spans="1:1" x14ac:dyDescent="0.2">
      <c r="A171">
        <v>84.5</v>
      </c>
    </row>
    <row r="172" spans="1:1" x14ac:dyDescent="0.2">
      <c r="A172">
        <v>85</v>
      </c>
    </row>
    <row r="173" spans="1:1" x14ac:dyDescent="0.2">
      <c r="A173">
        <v>85.5</v>
      </c>
    </row>
    <row r="174" spans="1:1" x14ac:dyDescent="0.2">
      <c r="A174">
        <v>86</v>
      </c>
    </row>
    <row r="175" spans="1:1" x14ac:dyDescent="0.2">
      <c r="A175">
        <v>86.5</v>
      </c>
    </row>
    <row r="176" spans="1:1" x14ac:dyDescent="0.2">
      <c r="A176">
        <v>87</v>
      </c>
    </row>
    <row r="177" spans="1:1" x14ac:dyDescent="0.2">
      <c r="A177">
        <v>87.5</v>
      </c>
    </row>
    <row r="178" spans="1:1" x14ac:dyDescent="0.2">
      <c r="A178">
        <v>88</v>
      </c>
    </row>
    <row r="179" spans="1:1" x14ac:dyDescent="0.2">
      <c r="A179">
        <v>88.5</v>
      </c>
    </row>
    <row r="180" spans="1:1" x14ac:dyDescent="0.2">
      <c r="A180">
        <v>89</v>
      </c>
    </row>
    <row r="181" spans="1:1" x14ac:dyDescent="0.2">
      <c r="A181">
        <v>89.5</v>
      </c>
    </row>
    <row r="182" spans="1:1" x14ac:dyDescent="0.2">
      <c r="A182">
        <v>90</v>
      </c>
    </row>
    <row r="183" spans="1:1" x14ac:dyDescent="0.2">
      <c r="A183">
        <v>90.5</v>
      </c>
    </row>
    <row r="184" spans="1:1" x14ac:dyDescent="0.2">
      <c r="A184">
        <v>91</v>
      </c>
    </row>
    <row r="185" spans="1:1" x14ac:dyDescent="0.2">
      <c r="A185">
        <v>91.5</v>
      </c>
    </row>
    <row r="186" spans="1:1" x14ac:dyDescent="0.2">
      <c r="A186">
        <v>92</v>
      </c>
    </row>
    <row r="187" spans="1:1" x14ac:dyDescent="0.2">
      <c r="A187">
        <v>92.5</v>
      </c>
    </row>
    <row r="188" spans="1:1" x14ac:dyDescent="0.2">
      <c r="A188">
        <v>93</v>
      </c>
    </row>
    <row r="189" spans="1:1" x14ac:dyDescent="0.2">
      <c r="A189">
        <v>93.5</v>
      </c>
    </row>
    <row r="190" spans="1:1" x14ac:dyDescent="0.2">
      <c r="A190">
        <v>94</v>
      </c>
    </row>
    <row r="191" spans="1:1" x14ac:dyDescent="0.2">
      <c r="A191">
        <v>94.5</v>
      </c>
    </row>
    <row r="192" spans="1:1" x14ac:dyDescent="0.2">
      <c r="A192">
        <v>95</v>
      </c>
    </row>
    <row r="193" spans="1:1" x14ac:dyDescent="0.2">
      <c r="A193">
        <v>95.5</v>
      </c>
    </row>
    <row r="194" spans="1:1" x14ac:dyDescent="0.2">
      <c r="A194">
        <v>96</v>
      </c>
    </row>
    <row r="195" spans="1:1" x14ac:dyDescent="0.2">
      <c r="A195">
        <v>96.5</v>
      </c>
    </row>
    <row r="196" spans="1:1" x14ac:dyDescent="0.2">
      <c r="A196">
        <v>97</v>
      </c>
    </row>
    <row r="197" spans="1:1" x14ac:dyDescent="0.2">
      <c r="A197">
        <v>97.5</v>
      </c>
    </row>
    <row r="198" spans="1:1" x14ac:dyDescent="0.2">
      <c r="A198">
        <v>98</v>
      </c>
    </row>
    <row r="199" spans="1:1" x14ac:dyDescent="0.2">
      <c r="A199">
        <v>98.5</v>
      </c>
    </row>
    <row r="200" spans="1:1" x14ac:dyDescent="0.2">
      <c r="A200">
        <v>99</v>
      </c>
    </row>
    <row r="201" spans="1:1" x14ac:dyDescent="0.2">
      <c r="A201">
        <v>99.5</v>
      </c>
    </row>
    <row r="202" spans="1:1" x14ac:dyDescent="0.2">
      <c r="A202">
        <v>100</v>
      </c>
    </row>
    <row r="203" spans="1:1" x14ac:dyDescent="0.2">
      <c r="A203">
        <v>100.5</v>
      </c>
    </row>
    <row r="204" spans="1:1" x14ac:dyDescent="0.2">
      <c r="A204">
        <v>101</v>
      </c>
    </row>
    <row r="205" spans="1:1" x14ac:dyDescent="0.2">
      <c r="A205">
        <v>101.5</v>
      </c>
    </row>
    <row r="206" spans="1:1" x14ac:dyDescent="0.2">
      <c r="A206">
        <v>102</v>
      </c>
    </row>
    <row r="207" spans="1:1" x14ac:dyDescent="0.2">
      <c r="A207">
        <v>102.5</v>
      </c>
    </row>
    <row r="208" spans="1:1" x14ac:dyDescent="0.2">
      <c r="A208">
        <v>103</v>
      </c>
    </row>
    <row r="209" spans="1:1" x14ac:dyDescent="0.2">
      <c r="A209">
        <v>103.5</v>
      </c>
    </row>
    <row r="210" spans="1:1" x14ac:dyDescent="0.2">
      <c r="A210">
        <v>104</v>
      </c>
    </row>
    <row r="211" spans="1:1" x14ac:dyDescent="0.2">
      <c r="A211">
        <v>104.5</v>
      </c>
    </row>
    <row r="212" spans="1:1" x14ac:dyDescent="0.2">
      <c r="A212">
        <v>105</v>
      </c>
    </row>
    <row r="213" spans="1:1" x14ac:dyDescent="0.2">
      <c r="A213">
        <v>105.5</v>
      </c>
    </row>
    <row r="214" spans="1:1" x14ac:dyDescent="0.2">
      <c r="A214">
        <v>106</v>
      </c>
    </row>
    <row r="215" spans="1:1" x14ac:dyDescent="0.2">
      <c r="A215">
        <v>106.5</v>
      </c>
    </row>
    <row r="216" spans="1:1" x14ac:dyDescent="0.2">
      <c r="A216">
        <v>107</v>
      </c>
    </row>
    <row r="217" spans="1:1" x14ac:dyDescent="0.2">
      <c r="A217">
        <v>107.5</v>
      </c>
    </row>
    <row r="218" spans="1:1" x14ac:dyDescent="0.2">
      <c r="A218">
        <v>108</v>
      </c>
    </row>
    <row r="219" spans="1:1" x14ac:dyDescent="0.2">
      <c r="A219">
        <v>108.5</v>
      </c>
    </row>
    <row r="220" spans="1:1" x14ac:dyDescent="0.2">
      <c r="A220">
        <v>109</v>
      </c>
    </row>
    <row r="221" spans="1:1" x14ac:dyDescent="0.2">
      <c r="A221">
        <v>109.5</v>
      </c>
    </row>
    <row r="222" spans="1:1" x14ac:dyDescent="0.2">
      <c r="A222">
        <v>110</v>
      </c>
    </row>
    <row r="223" spans="1:1" x14ac:dyDescent="0.2">
      <c r="A223">
        <v>110.5</v>
      </c>
    </row>
    <row r="224" spans="1:1" x14ac:dyDescent="0.2">
      <c r="A224">
        <v>111</v>
      </c>
    </row>
    <row r="225" spans="1:1" x14ac:dyDescent="0.2">
      <c r="A225">
        <v>111.5</v>
      </c>
    </row>
    <row r="226" spans="1:1" x14ac:dyDescent="0.2">
      <c r="A226">
        <v>112</v>
      </c>
    </row>
    <row r="227" spans="1:1" x14ac:dyDescent="0.2">
      <c r="A227">
        <v>112.5</v>
      </c>
    </row>
    <row r="228" spans="1:1" x14ac:dyDescent="0.2">
      <c r="A228">
        <v>113</v>
      </c>
    </row>
    <row r="229" spans="1:1" x14ac:dyDescent="0.2">
      <c r="A229">
        <v>113.5</v>
      </c>
    </row>
    <row r="230" spans="1:1" x14ac:dyDescent="0.2">
      <c r="A230">
        <v>114</v>
      </c>
    </row>
    <row r="231" spans="1:1" x14ac:dyDescent="0.2">
      <c r="A231">
        <v>114.5</v>
      </c>
    </row>
    <row r="232" spans="1:1" x14ac:dyDescent="0.2">
      <c r="A232">
        <v>115</v>
      </c>
    </row>
    <row r="233" spans="1:1" x14ac:dyDescent="0.2">
      <c r="A233">
        <v>115.5</v>
      </c>
    </row>
    <row r="234" spans="1:1" x14ac:dyDescent="0.2">
      <c r="A234">
        <v>116</v>
      </c>
    </row>
    <row r="235" spans="1:1" x14ac:dyDescent="0.2">
      <c r="A235">
        <v>116.5</v>
      </c>
    </row>
    <row r="236" spans="1:1" x14ac:dyDescent="0.2">
      <c r="A236">
        <v>117</v>
      </c>
    </row>
    <row r="237" spans="1:1" x14ac:dyDescent="0.2">
      <c r="A237">
        <v>117.5</v>
      </c>
    </row>
    <row r="238" spans="1:1" x14ac:dyDescent="0.2">
      <c r="A238">
        <v>118</v>
      </c>
    </row>
    <row r="239" spans="1:1" x14ac:dyDescent="0.2">
      <c r="A239">
        <v>118.5</v>
      </c>
    </row>
    <row r="240" spans="1:1" x14ac:dyDescent="0.2">
      <c r="A240">
        <v>119</v>
      </c>
    </row>
    <row r="241" spans="1:1" x14ac:dyDescent="0.2">
      <c r="A241">
        <v>119.5</v>
      </c>
    </row>
    <row r="242" spans="1:1" x14ac:dyDescent="0.2">
      <c r="A242">
        <v>120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48576"/>
  <sheetViews>
    <sheetView tabSelected="1" topLeftCell="U1" zoomScale="60" zoomScaleNormal="60" workbookViewId="0">
      <pane ySplit="1" topLeftCell="A2" activePane="bottomLeft" state="frozen"/>
      <selection pane="bottomLeft" activeCell="AG15" sqref="AG15"/>
    </sheetView>
  </sheetViews>
  <sheetFormatPr baseColWidth="10" defaultColWidth="11" defaultRowHeight="16" x14ac:dyDescent="0.2"/>
  <cols>
    <col min="1" max="1" width="23.1640625" customWidth="1"/>
    <col min="3" max="3" width="18.1640625" bestFit="1" customWidth="1"/>
    <col min="4" max="4" width="17.5" bestFit="1" customWidth="1"/>
    <col min="5" max="5" width="16.6640625" bestFit="1" customWidth="1"/>
    <col min="6" max="6" width="12.33203125" style="25" bestFit="1" customWidth="1"/>
    <col min="7" max="7" width="22" style="25" bestFit="1" customWidth="1"/>
    <col min="8" max="8" width="21" style="24" bestFit="1" customWidth="1"/>
    <col min="9" max="9" width="19.1640625" style="24" customWidth="1"/>
    <col min="10" max="10" width="16.83203125" bestFit="1" customWidth="1"/>
    <col min="11" max="11" width="16.83203125" customWidth="1"/>
    <col min="12" max="12" width="21.83203125" style="25" bestFit="1" customWidth="1"/>
    <col min="13" max="13" width="27.83203125" bestFit="1" customWidth="1"/>
    <col min="14" max="14" width="18.6640625" bestFit="1" customWidth="1"/>
    <col min="15" max="15" width="17" bestFit="1" customWidth="1"/>
    <col min="16" max="16" width="24.33203125" style="25" bestFit="1" customWidth="1"/>
    <col min="17" max="17" width="24.33203125" customWidth="1"/>
    <col min="18" max="18" width="24.33203125" style="25" customWidth="1"/>
    <col min="19" max="19" width="17.6640625" style="25" bestFit="1" customWidth="1"/>
    <col min="20" max="20" width="23.6640625" style="25" bestFit="1" customWidth="1"/>
    <col min="21" max="21" width="25.1640625" style="25" bestFit="1" customWidth="1"/>
    <col min="22" max="22" width="49.1640625" style="25" bestFit="1" customWidth="1"/>
    <col min="23" max="23" width="20" style="25" customWidth="1"/>
    <col min="24" max="24" width="21.1640625" bestFit="1" customWidth="1"/>
    <col min="25" max="25" width="19.1640625" style="27" bestFit="1" customWidth="1"/>
    <col min="26" max="26" width="17.5" style="25" customWidth="1"/>
    <col min="27" max="27" width="25.1640625" style="25" bestFit="1" customWidth="1"/>
    <col min="28" max="28" width="25.1640625" customWidth="1"/>
    <col min="29" max="29" width="24.5" style="5" bestFit="1" customWidth="1"/>
    <col min="30" max="30" width="20.6640625" style="26" bestFit="1" customWidth="1"/>
    <col min="31" max="31" width="14" style="26" bestFit="1" customWidth="1"/>
    <col min="32" max="32" width="14" style="26" customWidth="1"/>
    <col min="33" max="33" width="32.33203125" style="5" bestFit="1" customWidth="1"/>
    <col min="34" max="34" width="19.6640625" style="5" customWidth="1"/>
    <col min="35" max="35" width="17.33203125" bestFit="1" customWidth="1"/>
    <col min="37" max="37" width="12.6640625" bestFit="1" customWidth="1"/>
    <col min="38" max="38" width="23.33203125" bestFit="1" customWidth="1"/>
  </cols>
  <sheetData>
    <row r="1" spans="1:43" x14ac:dyDescent="0.2">
      <c r="A1" s="5"/>
      <c r="B1" s="6" t="s">
        <v>24</v>
      </c>
      <c r="C1" t="s">
        <v>25</v>
      </c>
      <c r="D1" t="s">
        <v>26</v>
      </c>
      <c r="E1" t="s">
        <v>27</v>
      </c>
      <c r="F1" s="25" t="s">
        <v>28</v>
      </c>
      <c r="G1" s="25" t="s">
        <v>29</v>
      </c>
      <c r="H1" s="24" t="s">
        <v>30</v>
      </c>
      <c r="I1" s="24" t="s">
        <v>31</v>
      </c>
      <c r="J1" t="s">
        <v>32</v>
      </c>
      <c r="K1" t="s">
        <v>16</v>
      </c>
      <c r="L1" s="25" t="s">
        <v>33</v>
      </c>
      <c r="M1" t="s">
        <v>34</v>
      </c>
      <c r="N1" t="s">
        <v>35</v>
      </c>
      <c r="O1" t="s">
        <v>36</v>
      </c>
      <c r="P1" s="25" t="s">
        <v>37</v>
      </c>
      <c r="Q1" t="s">
        <v>18</v>
      </c>
      <c r="R1" s="25" t="s">
        <v>38</v>
      </c>
      <c r="S1" s="25" t="s">
        <v>39</v>
      </c>
      <c r="T1" s="25" t="s">
        <v>40</v>
      </c>
      <c r="U1" s="25" t="s">
        <v>23</v>
      </c>
      <c r="V1" s="25" t="s">
        <v>45</v>
      </c>
      <c r="W1" s="25" t="s">
        <v>41</v>
      </c>
      <c r="X1" t="s">
        <v>42</v>
      </c>
      <c r="Y1" s="27" t="s">
        <v>43</v>
      </c>
      <c r="Z1" s="25" t="s">
        <v>44</v>
      </c>
      <c r="AA1" s="25" t="s">
        <v>46</v>
      </c>
      <c r="AB1" s="25" t="s">
        <v>51</v>
      </c>
      <c r="AC1" s="5" t="s">
        <v>47</v>
      </c>
      <c r="AD1" s="25" t="s">
        <v>48</v>
      </c>
      <c r="AE1" s="25" t="s">
        <v>50</v>
      </c>
      <c r="AF1" s="25"/>
      <c r="AG1" s="5" t="s">
        <v>49</v>
      </c>
      <c r="AH1"/>
      <c r="AI1" s="20"/>
      <c r="AJ1" s="21"/>
      <c r="AK1" s="21"/>
      <c r="AL1" s="21"/>
      <c r="AM1" s="21"/>
      <c r="AN1" s="21"/>
      <c r="AO1" s="21"/>
      <c r="AP1" s="21"/>
      <c r="AQ1" s="22"/>
    </row>
    <row r="2" spans="1:43" x14ac:dyDescent="0.2">
      <c r="A2" s="5"/>
      <c r="B2" s="6">
        <v>0</v>
      </c>
      <c r="C2">
        <v>0</v>
      </c>
      <c r="D2">
        <v>0</v>
      </c>
      <c r="E2">
        <v>0</v>
      </c>
      <c r="F2" s="25">
        <f>((D2+E2)/2)*0.5</f>
        <v>0</v>
      </c>
      <c r="G2" s="25">
        <v>0</v>
      </c>
      <c r="H2" s="24">
        <f>I2+I3</f>
        <v>5.1977922704439836E-2</v>
      </c>
      <c r="I2" s="24">
        <f>F2*(SIN(RADIANS(J2)))</f>
        <v>0</v>
      </c>
      <c r="J2">
        <v>0</v>
      </c>
      <c r="K2" t="s">
        <v>17</v>
      </c>
      <c r="L2" s="25">
        <f>(400*9.81)*(SIN(RADIANS(J2)))</f>
        <v>0</v>
      </c>
      <c r="M2">
        <v>0</v>
      </c>
      <c r="N2">
        <v>0</v>
      </c>
      <c r="O2">
        <v>0</v>
      </c>
      <c r="P2" s="25">
        <f>0.5*O2*1.2*(E2^2)</f>
        <v>0</v>
      </c>
      <c r="Q2">
        <v>0</v>
      </c>
      <c r="R2" s="25">
        <f>M2*(400)*Q2</f>
        <v>0</v>
      </c>
      <c r="S2" s="25">
        <v>0</v>
      </c>
      <c r="T2" s="25">
        <v>0</v>
      </c>
      <c r="U2" s="25">
        <f>T2/1000</f>
        <v>0</v>
      </c>
      <c r="V2" s="25">
        <f>U2</f>
        <v>0</v>
      </c>
      <c r="W2" s="25">
        <v>0</v>
      </c>
      <c r="X2" s="25">
        <v>0</v>
      </c>
      <c r="Y2" s="27">
        <f>(0.5)*(400)*(E2^2)</f>
        <v>0</v>
      </c>
      <c r="Z2" s="25">
        <f>S2*F2</f>
        <v>0</v>
      </c>
      <c r="AA2" s="25">
        <f>W2-V2</f>
        <v>0</v>
      </c>
      <c r="AB2">
        <v>0</v>
      </c>
      <c r="AC2" s="5" t="str">
        <f>IF(AA2&gt;0,"stored","used")</f>
        <v>used</v>
      </c>
      <c r="AD2" s="25">
        <f t="shared" ref="AD2:AD65" si="0">IF(AA2&gt;0,AA2,0)</f>
        <v>0</v>
      </c>
      <c r="AE2" s="25">
        <f t="shared" ref="AE2:AE65" si="1">IF(AA2&lt;0,AA2,0)</f>
        <v>0</v>
      </c>
      <c r="AF2" s="25"/>
      <c r="AG2" s="3">
        <f>AB63</f>
        <v>-95.688335015498097</v>
      </c>
      <c r="AH2"/>
      <c r="AI2" s="11"/>
      <c r="AJ2" s="12"/>
      <c r="AK2" s="12"/>
      <c r="AL2" s="23" t="s">
        <v>22</v>
      </c>
      <c r="AM2" s="12"/>
      <c r="AN2" s="12"/>
      <c r="AO2" s="12"/>
      <c r="AP2" s="12"/>
      <c r="AQ2" s="14"/>
    </row>
    <row r="3" spans="1:43" x14ac:dyDescent="0.2">
      <c r="A3" s="5"/>
      <c r="B3" s="6">
        <v>0.5</v>
      </c>
      <c r="C3">
        <f>(E3-D3)/0.5</f>
        <v>2</v>
      </c>
      <c r="D3">
        <v>0</v>
      </c>
      <c r="E3">
        <f>1</f>
        <v>1</v>
      </c>
      <c r="F3" s="25">
        <f t="shared" ref="F3:F66" si="2">((D3+E3)/2)*0.5</f>
        <v>0.25</v>
      </c>
      <c r="G3" s="25">
        <f>F2+F3</f>
        <v>0.25</v>
      </c>
      <c r="H3" s="24">
        <f>H2+I4</f>
        <v>0.20791169081775934</v>
      </c>
      <c r="I3" s="24">
        <f t="shared" ref="I3:I74" si="3">F3*(SIN(RADIANS(J3)))</f>
        <v>5.1977922704439836E-2</v>
      </c>
      <c r="J3">
        <v>12</v>
      </c>
      <c r="K3" t="s">
        <v>17</v>
      </c>
      <c r="L3" s="25">
        <f t="shared" ref="L3:L66" si="4">(400*9.81)*(SIN(RADIANS(J3)))</f>
        <v>815.8454747688877</v>
      </c>
      <c r="M3">
        <v>0.02</v>
      </c>
      <c r="N3">
        <f>400*(9.8)*(M3)</f>
        <v>78.400000000000006</v>
      </c>
      <c r="O3">
        <f>2.1*1.5</f>
        <v>3.1500000000000004</v>
      </c>
      <c r="P3" s="25">
        <f>0.5*O3*0.38*1.2*(E3^2)</f>
        <v>0.71820000000000006</v>
      </c>
      <c r="Q3">
        <v>0.6</v>
      </c>
      <c r="R3" s="25">
        <f>M3*(400)*(9.81)*Q3</f>
        <v>47.088000000000001</v>
      </c>
      <c r="S3" s="25">
        <f>L3+N3+P3</f>
        <v>894.9636747688877</v>
      </c>
      <c r="T3" s="25">
        <f>S3*E3</f>
        <v>894.9636747688877</v>
      </c>
      <c r="U3" s="25">
        <f t="shared" ref="U3:U66" si="5">T3/1000</f>
        <v>0.89496367476888772</v>
      </c>
      <c r="V3" s="25">
        <f t="shared" ref="V3:V66" si="6">U3</f>
        <v>0.89496367476888772</v>
      </c>
      <c r="W3" s="25">
        <v>2.011083256</v>
      </c>
      <c r="X3">
        <v>7.36</v>
      </c>
      <c r="Y3" s="27">
        <f>(0.5)*(400)*(E3^2)</f>
        <v>200</v>
      </c>
      <c r="Z3" s="25">
        <f t="shared" ref="Z3:Z66" si="7">S3*F3</f>
        <v>223.74091869222192</v>
      </c>
      <c r="AA3" s="25">
        <f t="shared" ref="AA3:AA66" si="8">W3-V3</f>
        <v>1.1161195812311124</v>
      </c>
      <c r="AB3">
        <f>AB2+AA3</f>
        <v>1.1161195812311124</v>
      </c>
      <c r="AC3" s="5" t="str">
        <f>IF(AA3&gt;0,"stored","used")</f>
        <v>stored</v>
      </c>
      <c r="AD3" s="25">
        <f t="shared" si="0"/>
        <v>1.1161195812311124</v>
      </c>
      <c r="AE3" s="25">
        <f t="shared" si="1"/>
        <v>0</v>
      </c>
      <c r="AF3" s="25"/>
      <c r="AH3"/>
      <c r="AI3" s="11"/>
      <c r="AJ3" s="12"/>
      <c r="AK3" s="12"/>
      <c r="AL3" s="13"/>
      <c r="AM3" s="12"/>
      <c r="AN3" s="12"/>
      <c r="AO3" s="12"/>
      <c r="AP3" s="12"/>
      <c r="AQ3" s="14"/>
    </row>
    <row r="4" spans="1:43" x14ac:dyDescent="0.2">
      <c r="A4" s="5"/>
      <c r="B4" s="6">
        <v>1</v>
      </c>
      <c r="C4">
        <f t="shared" ref="C4:C67" si="9">(E4-D4)/0.5</f>
        <v>2</v>
      </c>
      <c r="D4">
        <f>E3</f>
        <v>1</v>
      </c>
      <c r="E4">
        <v>2</v>
      </c>
      <c r="F4" s="25">
        <f t="shared" si="2"/>
        <v>0.75</v>
      </c>
      <c r="G4" s="25">
        <f>G3+F4</f>
        <v>1</v>
      </c>
      <c r="H4" s="24">
        <f t="shared" ref="H4:H67" si="10">H3+I5</f>
        <v>0.46780130433995853</v>
      </c>
      <c r="I4" s="24">
        <f t="shared" si="3"/>
        <v>0.15593376811331949</v>
      </c>
      <c r="J4">
        <v>12</v>
      </c>
      <c r="K4" t="s">
        <v>17</v>
      </c>
      <c r="L4" s="25">
        <f t="shared" si="4"/>
        <v>815.8454747688877</v>
      </c>
      <c r="M4">
        <v>0.02</v>
      </c>
      <c r="N4">
        <f t="shared" ref="N4:N67" si="11">400*(9.8)*(M4)</f>
        <v>78.400000000000006</v>
      </c>
      <c r="O4">
        <f t="shared" ref="O4:O67" si="12">2.1*1.5</f>
        <v>3.1500000000000004</v>
      </c>
      <c r="P4" s="25">
        <f t="shared" ref="P4:P67" si="13">0.5*O4*0.38*1.2*(E4^2)</f>
        <v>2.8728000000000002</v>
      </c>
      <c r="Q4">
        <v>0.6</v>
      </c>
      <c r="R4" s="25">
        <f t="shared" ref="R4:R68" si="14">M4*(400)*(9.81)*Q4</f>
        <v>47.088000000000001</v>
      </c>
      <c r="S4" s="25">
        <f t="shared" ref="S4:S67" si="15">L4+N4+P4</f>
        <v>897.11827476888766</v>
      </c>
      <c r="T4" s="25">
        <f t="shared" ref="T4:T67" si="16">S4*E4</f>
        <v>1794.2365495377753</v>
      </c>
      <c r="U4" s="25">
        <f t="shared" si="5"/>
        <v>1.7942365495377752</v>
      </c>
      <c r="V4" s="25">
        <f t="shared" si="6"/>
        <v>1.7942365495377752</v>
      </c>
      <c r="W4" s="25">
        <v>2.011083256</v>
      </c>
      <c r="X4">
        <v>7.36</v>
      </c>
      <c r="Y4" s="27">
        <f t="shared" ref="Y4:Y67" si="17">(0.5)*(400)*(E4^2)</f>
        <v>800</v>
      </c>
      <c r="Z4" s="25">
        <f t="shared" si="7"/>
        <v>672.83870607666574</v>
      </c>
      <c r="AA4" s="25">
        <f t="shared" si="8"/>
        <v>0.21684670646222481</v>
      </c>
      <c r="AB4">
        <f t="shared" ref="AB4:AB67" si="18">AB3+AA4</f>
        <v>1.3329662876933372</v>
      </c>
      <c r="AC4" s="5" t="str">
        <f t="shared" ref="AC4:AC67" si="19">IF(AA4&gt;0,"stored","used")</f>
        <v>stored</v>
      </c>
      <c r="AD4" s="25">
        <f t="shared" si="0"/>
        <v>0.21684670646222481</v>
      </c>
      <c r="AE4" s="25">
        <f t="shared" si="1"/>
        <v>0</v>
      </c>
      <c r="AF4" s="25"/>
      <c r="AH4"/>
      <c r="AI4" s="11"/>
      <c r="AJ4" s="12"/>
      <c r="AK4" s="12"/>
      <c r="AL4" s="13"/>
      <c r="AM4" s="12"/>
      <c r="AN4" s="12"/>
      <c r="AO4" s="12"/>
      <c r="AP4" s="12"/>
      <c r="AQ4" s="14"/>
    </row>
    <row r="5" spans="1:43" x14ac:dyDescent="0.2">
      <c r="A5" s="5"/>
      <c r="B5" s="6">
        <v>1.5</v>
      </c>
      <c r="C5">
        <f t="shared" si="9"/>
        <v>2</v>
      </c>
      <c r="D5">
        <f t="shared" ref="D5:D68" si="20">E4</f>
        <v>2</v>
      </c>
      <c r="E5">
        <f>3</f>
        <v>3</v>
      </c>
      <c r="F5" s="25">
        <f t="shared" si="2"/>
        <v>1.25</v>
      </c>
      <c r="G5" s="25">
        <f>G4+F5</f>
        <v>2.25</v>
      </c>
      <c r="H5" s="24">
        <f t="shared" si="10"/>
        <v>0.83164676327103737</v>
      </c>
      <c r="I5" s="24">
        <f t="shared" si="3"/>
        <v>0.25988961352219919</v>
      </c>
      <c r="J5">
        <v>12</v>
      </c>
      <c r="K5" t="s">
        <v>17</v>
      </c>
      <c r="L5" s="25">
        <f t="shared" si="4"/>
        <v>815.8454747688877</v>
      </c>
      <c r="M5">
        <v>0.02</v>
      </c>
      <c r="N5">
        <f t="shared" si="11"/>
        <v>78.400000000000006</v>
      </c>
      <c r="O5">
        <f t="shared" si="12"/>
        <v>3.1500000000000004</v>
      </c>
      <c r="P5" s="25">
        <f t="shared" si="13"/>
        <v>6.4638000000000009</v>
      </c>
      <c r="Q5">
        <v>0.6</v>
      </c>
      <c r="R5" s="25">
        <f t="shared" si="14"/>
        <v>47.088000000000001</v>
      </c>
      <c r="S5" s="25">
        <f t="shared" si="15"/>
        <v>900.70927476888767</v>
      </c>
      <c r="T5" s="25">
        <f t="shared" si="16"/>
        <v>2702.1278243066631</v>
      </c>
      <c r="U5" s="25">
        <f t="shared" si="5"/>
        <v>2.7021278243066633</v>
      </c>
      <c r="V5" s="25">
        <f t="shared" si="6"/>
        <v>2.7021278243066633</v>
      </c>
      <c r="W5" s="25">
        <v>2.011083256</v>
      </c>
      <c r="X5">
        <v>7.36</v>
      </c>
      <c r="Y5" s="27">
        <f t="shared" si="17"/>
        <v>1800</v>
      </c>
      <c r="Z5" s="25">
        <f t="shared" si="7"/>
        <v>1125.8865934611097</v>
      </c>
      <c r="AA5" s="25">
        <f t="shared" si="8"/>
        <v>-0.69104456830666328</v>
      </c>
      <c r="AB5">
        <f t="shared" si="18"/>
        <v>0.64192171938667397</v>
      </c>
      <c r="AC5" s="5" t="str">
        <f t="shared" si="19"/>
        <v>used</v>
      </c>
      <c r="AD5" s="25">
        <f t="shared" si="0"/>
        <v>0</v>
      </c>
      <c r="AE5" s="25">
        <f t="shared" si="1"/>
        <v>-0.69104456830666328</v>
      </c>
      <c r="AF5" s="25"/>
      <c r="AH5"/>
      <c r="AI5" s="11"/>
      <c r="AJ5" s="12"/>
      <c r="AK5" s="12"/>
      <c r="AL5" s="13"/>
      <c r="AM5" s="12"/>
      <c r="AN5" s="12"/>
      <c r="AO5" s="12"/>
      <c r="AP5" s="12"/>
      <c r="AQ5" s="14"/>
    </row>
    <row r="6" spans="1:43" x14ac:dyDescent="0.2">
      <c r="A6" s="5"/>
      <c r="B6" s="6">
        <v>2</v>
      </c>
      <c r="C6">
        <f t="shared" si="9"/>
        <v>2</v>
      </c>
      <c r="D6">
        <f t="shared" si="20"/>
        <v>3</v>
      </c>
      <c r="E6">
        <v>4</v>
      </c>
      <c r="F6" s="25">
        <f t="shared" si="2"/>
        <v>1.75</v>
      </c>
      <c r="G6" s="25">
        <f t="shared" ref="G6:G15" si="21">G5+F6</f>
        <v>4</v>
      </c>
      <c r="H6" s="24">
        <f t="shared" si="10"/>
        <v>1.2734591062587759</v>
      </c>
      <c r="I6" s="24">
        <f t="shared" si="3"/>
        <v>0.36384545893107884</v>
      </c>
      <c r="J6">
        <v>12</v>
      </c>
      <c r="K6" t="s">
        <v>17</v>
      </c>
      <c r="L6" s="25">
        <f t="shared" si="4"/>
        <v>815.8454747688877</v>
      </c>
      <c r="M6">
        <v>0.02</v>
      </c>
      <c r="N6">
        <f t="shared" si="11"/>
        <v>78.400000000000006</v>
      </c>
      <c r="O6">
        <f t="shared" si="12"/>
        <v>3.1500000000000004</v>
      </c>
      <c r="P6" s="25">
        <f t="shared" si="13"/>
        <v>11.491200000000001</v>
      </c>
      <c r="Q6">
        <v>0.6</v>
      </c>
      <c r="R6" s="25">
        <f t="shared" si="14"/>
        <v>47.088000000000001</v>
      </c>
      <c r="S6" s="25">
        <f t="shared" si="15"/>
        <v>905.73667476888772</v>
      </c>
      <c r="T6" s="25">
        <f t="shared" si="16"/>
        <v>3622.9466990755509</v>
      </c>
      <c r="U6" s="25">
        <f t="shared" si="5"/>
        <v>3.622946699075551</v>
      </c>
      <c r="V6" s="25">
        <f t="shared" si="6"/>
        <v>3.622946699075551</v>
      </c>
      <c r="W6" s="25">
        <v>2.011083256</v>
      </c>
      <c r="X6">
        <v>7.36</v>
      </c>
      <c r="Y6" s="27">
        <f t="shared" si="17"/>
        <v>3200</v>
      </c>
      <c r="Z6" s="25">
        <f t="shared" si="7"/>
        <v>1585.0391808455536</v>
      </c>
      <c r="AA6" s="25">
        <f t="shared" si="8"/>
        <v>-1.611863443075551</v>
      </c>
      <c r="AB6">
        <f t="shared" si="18"/>
        <v>-0.96994172368887699</v>
      </c>
      <c r="AC6" s="5" t="str">
        <f t="shared" si="19"/>
        <v>used</v>
      </c>
      <c r="AD6" s="25">
        <f t="shared" si="0"/>
        <v>0</v>
      </c>
      <c r="AE6" s="25">
        <f t="shared" si="1"/>
        <v>-1.611863443075551</v>
      </c>
      <c r="AF6" s="25"/>
      <c r="AH6"/>
      <c r="AI6" s="11"/>
      <c r="AJ6" s="12"/>
      <c r="AK6" s="12"/>
      <c r="AL6" s="13"/>
      <c r="AM6" s="12"/>
      <c r="AN6" s="12"/>
      <c r="AO6" s="12"/>
      <c r="AP6" s="12"/>
      <c r="AQ6" s="14"/>
    </row>
    <row r="7" spans="1:43" x14ac:dyDescent="0.2">
      <c r="A7" s="5"/>
      <c r="B7" s="6">
        <v>2.5</v>
      </c>
      <c r="C7">
        <f t="shared" si="9"/>
        <v>1</v>
      </c>
      <c r="D7">
        <f t="shared" si="20"/>
        <v>4</v>
      </c>
      <c r="E7">
        <v>4.5</v>
      </c>
      <c r="F7" s="25">
        <f t="shared" si="2"/>
        <v>2.125</v>
      </c>
      <c r="G7" s="25">
        <f t="shared" si="21"/>
        <v>6.125</v>
      </c>
      <c r="H7" s="24">
        <f t="shared" si="10"/>
        <v>1.7672493719509543</v>
      </c>
      <c r="I7" s="24">
        <f t="shared" si="3"/>
        <v>0.44181234298773858</v>
      </c>
      <c r="J7">
        <v>12</v>
      </c>
      <c r="K7" t="s">
        <v>17</v>
      </c>
      <c r="L7" s="25">
        <f t="shared" si="4"/>
        <v>815.8454747688877</v>
      </c>
      <c r="M7">
        <v>0.02</v>
      </c>
      <c r="N7">
        <f t="shared" si="11"/>
        <v>78.400000000000006</v>
      </c>
      <c r="O7">
        <f t="shared" si="12"/>
        <v>3.1500000000000004</v>
      </c>
      <c r="P7" s="25">
        <f t="shared" si="13"/>
        <v>14.543550000000002</v>
      </c>
      <c r="Q7">
        <v>0.6</v>
      </c>
      <c r="R7" s="25">
        <f t="shared" si="14"/>
        <v>47.088000000000001</v>
      </c>
      <c r="S7" s="25">
        <f t="shared" si="15"/>
        <v>908.78902476888766</v>
      </c>
      <c r="T7" s="25">
        <f t="shared" si="16"/>
        <v>4089.5506114599943</v>
      </c>
      <c r="U7" s="25">
        <f t="shared" si="5"/>
        <v>4.0895506114599947</v>
      </c>
      <c r="V7" s="25">
        <f t="shared" si="6"/>
        <v>4.0895506114599947</v>
      </c>
      <c r="W7" s="25">
        <v>2.011083256</v>
      </c>
      <c r="X7">
        <v>7.36</v>
      </c>
      <c r="Y7" s="27">
        <f t="shared" si="17"/>
        <v>4050</v>
      </c>
      <c r="Z7" s="25">
        <f t="shared" si="7"/>
        <v>1931.1766776338864</v>
      </c>
      <c r="AA7" s="25">
        <f t="shared" si="8"/>
        <v>-2.0784673554599946</v>
      </c>
      <c r="AB7">
        <f t="shared" si="18"/>
        <v>-3.0484090791488718</v>
      </c>
      <c r="AC7" s="5" t="str">
        <f t="shared" si="19"/>
        <v>used</v>
      </c>
      <c r="AD7" s="25">
        <f t="shared" si="0"/>
        <v>0</v>
      </c>
      <c r="AE7" s="25">
        <f t="shared" si="1"/>
        <v>-2.0784673554599946</v>
      </c>
      <c r="AF7" s="25"/>
      <c r="AH7"/>
      <c r="AI7" s="11"/>
      <c r="AJ7" s="12"/>
      <c r="AK7" s="12"/>
      <c r="AL7" s="13"/>
      <c r="AM7" s="12"/>
      <c r="AN7" s="12"/>
      <c r="AO7" s="12"/>
      <c r="AP7" s="12"/>
      <c r="AQ7" s="14"/>
    </row>
    <row r="8" spans="1:43" x14ac:dyDescent="0.2">
      <c r="A8" s="5"/>
      <c r="B8" s="6">
        <v>3</v>
      </c>
      <c r="C8">
        <f t="shared" si="9"/>
        <v>1</v>
      </c>
      <c r="D8">
        <f t="shared" si="20"/>
        <v>4.5</v>
      </c>
      <c r="E8">
        <v>5</v>
      </c>
      <c r="F8" s="25">
        <f t="shared" si="2"/>
        <v>2.375</v>
      </c>
      <c r="G8" s="25">
        <f t="shared" si="21"/>
        <v>8.5</v>
      </c>
      <c r="H8" s="24">
        <f t="shared" si="10"/>
        <v>2.3130175603475727</v>
      </c>
      <c r="I8" s="24">
        <f t="shared" si="3"/>
        <v>0.49379026569217843</v>
      </c>
      <c r="J8">
        <v>12</v>
      </c>
      <c r="K8" t="s">
        <v>17</v>
      </c>
      <c r="L8" s="25">
        <f t="shared" si="4"/>
        <v>815.8454747688877</v>
      </c>
      <c r="M8">
        <v>0.02</v>
      </c>
      <c r="N8">
        <f t="shared" si="11"/>
        <v>78.400000000000006</v>
      </c>
      <c r="O8">
        <f t="shared" si="12"/>
        <v>3.1500000000000004</v>
      </c>
      <c r="P8" s="25">
        <f t="shared" si="13"/>
        <v>17.955000000000002</v>
      </c>
      <c r="Q8">
        <v>0.6</v>
      </c>
      <c r="R8" s="25">
        <f t="shared" si="14"/>
        <v>47.088000000000001</v>
      </c>
      <c r="S8" s="25">
        <f t="shared" si="15"/>
        <v>912.20047476888772</v>
      </c>
      <c r="T8" s="25">
        <f t="shared" si="16"/>
        <v>4561.0023738444388</v>
      </c>
      <c r="U8" s="25">
        <f t="shared" si="5"/>
        <v>4.5610023738444392</v>
      </c>
      <c r="V8" s="25">
        <f t="shared" si="6"/>
        <v>4.5610023738444392</v>
      </c>
      <c r="W8" s="25">
        <v>2.011083256</v>
      </c>
      <c r="X8">
        <v>7.36</v>
      </c>
      <c r="Y8" s="27">
        <f t="shared" si="17"/>
        <v>5000</v>
      </c>
      <c r="Z8" s="25">
        <f t="shared" si="7"/>
        <v>2166.4761275761084</v>
      </c>
      <c r="AA8" s="25">
        <f t="shared" si="8"/>
        <v>-2.5499191178444391</v>
      </c>
      <c r="AB8">
        <f t="shared" si="18"/>
        <v>-5.598328196993311</v>
      </c>
      <c r="AC8" s="5" t="str">
        <f t="shared" si="19"/>
        <v>used</v>
      </c>
      <c r="AD8" s="25">
        <f t="shared" si="0"/>
        <v>0</v>
      </c>
      <c r="AE8" s="25">
        <f t="shared" si="1"/>
        <v>-2.5499191178444391</v>
      </c>
      <c r="AF8" s="25"/>
      <c r="AH8"/>
      <c r="AI8" s="11"/>
      <c r="AJ8" s="12"/>
      <c r="AK8" s="12"/>
      <c r="AL8" s="13"/>
      <c r="AM8" s="12"/>
      <c r="AN8" s="12"/>
      <c r="AO8" s="12"/>
      <c r="AP8" s="12"/>
      <c r="AQ8" s="14"/>
    </row>
    <row r="9" spans="1:43" x14ac:dyDescent="0.2">
      <c r="A9" s="5"/>
      <c r="B9" s="6">
        <v>3.5</v>
      </c>
      <c r="C9">
        <f t="shared" si="9"/>
        <v>1</v>
      </c>
      <c r="D9">
        <f t="shared" si="20"/>
        <v>5</v>
      </c>
      <c r="E9">
        <v>5.5</v>
      </c>
      <c r="F9" s="25">
        <f t="shared" si="2"/>
        <v>2.625</v>
      </c>
      <c r="G9" s="25">
        <f t="shared" si="21"/>
        <v>11.125</v>
      </c>
      <c r="H9" s="24">
        <f t="shared" si="10"/>
        <v>2.9107636714486307</v>
      </c>
      <c r="I9" s="24">
        <f t="shared" si="3"/>
        <v>0.54576818839661823</v>
      </c>
      <c r="J9">
        <v>12</v>
      </c>
      <c r="K9" t="s">
        <v>17</v>
      </c>
      <c r="L9" s="25">
        <f t="shared" si="4"/>
        <v>815.8454747688877</v>
      </c>
      <c r="M9">
        <v>0.02</v>
      </c>
      <c r="N9">
        <f t="shared" si="11"/>
        <v>78.400000000000006</v>
      </c>
      <c r="O9">
        <f t="shared" si="12"/>
        <v>3.1500000000000004</v>
      </c>
      <c r="P9" s="25">
        <f t="shared" si="13"/>
        <v>21.725550000000002</v>
      </c>
      <c r="Q9">
        <v>0.6</v>
      </c>
      <c r="R9" s="25">
        <f t="shared" si="14"/>
        <v>47.088000000000001</v>
      </c>
      <c r="S9" s="25">
        <f t="shared" si="15"/>
        <v>915.97102476888767</v>
      </c>
      <c r="T9" s="25">
        <f t="shared" si="16"/>
        <v>5037.8406362288824</v>
      </c>
      <c r="U9" s="25">
        <f t="shared" si="5"/>
        <v>5.0378406362288821</v>
      </c>
      <c r="V9" s="25">
        <f t="shared" si="6"/>
        <v>5.0378406362288821</v>
      </c>
      <c r="W9" s="25">
        <v>2.011083256</v>
      </c>
      <c r="X9">
        <v>7.36</v>
      </c>
      <c r="Y9" s="27">
        <f t="shared" si="17"/>
        <v>6050</v>
      </c>
      <c r="Z9" s="25">
        <f t="shared" si="7"/>
        <v>2404.4239400183301</v>
      </c>
      <c r="AA9" s="25">
        <f t="shared" si="8"/>
        <v>-3.0267573802288821</v>
      </c>
      <c r="AB9">
        <f t="shared" si="18"/>
        <v>-8.6250855772221939</v>
      </c>
      <c r="AC9" s="5" t="str">
        <f t="shared" si="19"/>
        <v>used</v>
      </c>
      <c r="AD9" s="25">
        <f t="shared" si="0"/>
        <v>0</v>
      </c>
      <c r="AE9" s="25">
        <f t="shared" si="1"/>
        <v>-3.0267573802288821</v>
      </c>
      <c r="AF9" s="25"/>
      <c r="AH9"/>
      <c r="AI9" s="11"/>
      <c r="AJ9" s="12"/>
      <c r="AK9" s="12"/>
      <c r="AL9" s="12"/>
      <c r="AM9" s="12"/>
      <c r="AN9" s="12"/>
      <c r="AO9" s="12"/>
      <c r="AP9" s="12"/>
      <c r="AQ9" s="14"/>
    </row>
    <row r="10" spans="1:43" x14ac:dyDescent="0.2">
      <c r="A10" s="5"/>
      <c r="B10" s="6">
        <v>4</v>
      </c>
      <c r="C10">
        <f t="shared" si="9"/>
        <v>1</v>
      </c>
      <c r="D10">
        <f t="shared" si="20"/>
        <v>5.5</v>
      </c>
      <c r="E10">
        <v>6</v>
      </c>
      <c r="F10" s="25">
        <f t="shared" si="2"/>
        <v>2.875</v>
      </c>
      <c r="G10" s="25">
        <f t="shared" si="21"/>
        <v>14</v>
      </c>
      <c r="H10" s="24">
        <f t="shared" si="10"/>
        <v>3.5604877052541286</v>
      </c>
      <c r="I10" s="24">
        <f t="shared" si="3"/>
        <v>0.59774611110105813</v>
      </c>
      <c r="J10">
        <v>12</v>
      </c>
      <c r="K10" t="s">
        <v>17</v>
      </c>
      <c r="L10" s="25">
        <f t="shared" si="4"/>
        <v>815.8454747688877</v>
      </c>
      <c r="M10">
        <v>0.02</v>
      </c>
      <c r="N10">
        <f t="shared" si="11"/>
        <v>78.400000000000006</v>
      </c>
      <c r="O10">
        <f t="shared" si="12"/>
        <v>3.1500000000000004</v>
      </c>
      <c r="P10" s="25">
        <f t="shared" si="13"/>
        <v>25.855200000000004</v>
      </c>
      <c r="Q10">
        <v>0.6</v>
      </c>
      <c r="R10" s="25">
        <f t="shared" si="14"/>
        <v>47.088000000000001</v>
      </c>
      <c r="S10" s="25">
        <f t="shared" si="15"/>
        <v>920.10067476888764</v>
      </c>
      <c r="T10" s="25">
        <f t="shared" si="16"/>
        <v>5520.6040486133261</v>
      </c>
      <c r="U10" s="25">
        <f t="shared" si="5"/>
        <v>5.5206040486133263</v>
      </c>
      <c r="V10" s="25">
        <f t="shared" si="6"/>
        <v>5.5206040486133263</v>
      </c>
      <c r="W10" s="25">
        <v>2.011083256</v>
      </c>
      <c r="X10">
        <v>7.36</v>
      </c>
      <c r="Y10" s="27">
        <f t="shared" si="17"/>
        <v>7200</v>
      </c>
      <c r="Z10" s="25">
        <f t="shared" si="7"/>
        <v>2645.289439960552</v>
      </c>
      <c r="AA10" s="25">
        <f t="shared" si="8"/>
        <v>-3.5095207926133263</v>
      </c>
      <c r="AB10">
        <f t="shared" si="18"/>
        <v>-12.13460636983552</v>
      </c>
      <c r="AC10" s="5" t="str">
        <f t="shared" si="19"/>
        <v>used</v>
      </c>
      <c r="AD10" s="25">
        <f t="shared" si="0"/>
        <v>0</v>
      </c>
      <c r="AE10" s="25">
        <f t="shared" si="1"/>
        <v>-3.5095207926133263</v>
      </c>
      <c r="AF10" s="25"/>
      <c r="AH10"/>
      <c r="AI10" s="11"/>
      <c r="AJ10" s="12"/>
      <c r="AK10" s="12"/>
      <c r="AL10" s="12"/>
      <c r="AM10" s="12"/>
      <c r="AN10" s="12"/>
      <c r="AO10" s="12"/>
      <c r="AP10" s="12"/>
      <c r="AQ10" s="14"/>
    </row>
    <row r="11" spans="1:43" x14ac:dyDescent="0.2">
      <c r="A11" s="5"/>
      <c r="B11" s="6">
        <v>4.5</v>
      </c>
      <c r="C11">
        <f t="shared" si="9"/>
        <v>1</v>
      </c>
      <c r="D11">
        <f t="shared" si="20"/>
        <v>6</v>
      </c>
      <c r="E11">
        <v>6.5</v>
      </c>
      <c r="F11" s="25">
        <f t="shared" si="2"/>
        <v>3.125</v>
      </c>
      <c r="G11" s="25">
        <f t="shared" si="21"/>
        <v>17.125</v>
      </c>
      <c r="H11" s="24">
        <f t="shared" si="10"/>
        <v>4.2621896617640669</v>
      </c>
      <c r="I11" s="24">
        <f t="shared" si="3"/>
        <v>0.64972403380549792</v>
      </c>
      <c r="J11">
        <v>12</v>
      </c>
      <c r="K11" t="s">
        <v>17</v>
      </c>
      <c r="L11" s="25">
        <f t="shared" si="4"/>
        <v>815.8454747688877</v>
      </c>
      <c r="M11">
        <v>0.02</v>
      </c>
      <c r="N11">
        <f t="shared" si="11"/>
        <v>78.400000000000006</v>
      </c>
      <c r="O11">
        <f t="shared" si="12"/>
        <v>3.1500000000000004</v>
      </c>
      <c r="P11" s="25">
        <f t="shared" si="13"/>
        <v>30.343950000000003</v>
      </c>
      <c r="Q11">
        <v>0.6</v>
      </c>
      <c r="R11" s="25">
        <f t="shared" si="14"/>
        <v>47.088000000000001</v>
      </c>
      <c r="S11" s="25">
        <f t="shared" si="15"/>
        <v>924.58942476888762</v>
      </c>
      <c r="T11" s="25">
        <f t="shared" si="16"/>
        <v>6009.8312609977693</v>
      </c>
      <c r="U11" s="25">
        <f t="shared" si="5"/>
        <v>6.0098312609977693</v>
      </c>
      <c r="V11" s="25">
        <f t="shared" si="6"/>
        <v>6.0098312609977693</v>
      </c>
      <c r="W11" s="25">
        <v>2.011083256</v>
      </c>
      <c r="X11">
        <v>7.36</v>
      </c>
      <c r="Y11" s="27">
        <f t="shared" si="17"/>
        <v>8450</v>
      </c>
      <c r="Z11" s="25">
        <f t="shared" si="7"/>
        <v>2889.341952402774</v>
      </c>
      <c r="AA11" s="25">
        <f t="shared" si="8"/>
        <v>-3.9987480049977693</v>
      </c>
      <c r="AB11">
        <f t="shared" si="18"/>
        <v>-16.133354374833289</v>
      </c>
      <c r="AC11" s="5" t="str">
        <f t="shared" si="19"/>
        <v>used</v>
      </c>
      <c r="AD11" s="25">
        <f t="shared" si="0"/>
        <v>0</v>
      </c>
      <c r="AE11" s="25">
        <f t="shared" si="1"/>
        <v>-3.9987480049977693</v>
      </c>
      <c r="AF11" s="25"/>
      <c r="AH11"/>
      <c r="AI11" s="11"/>
      <c r="AJ11" s="12"/>
      <c r="AK11" s="12"/>
      <c r="AL11" s="12"/>
      <c r="AM11" s="12"/>
      <c r="AN11" s="12"/>
      <c r="AO11" s="12"/>
      <c r="AP11" s="12"/>
      <c r="AQ11" s="14"/>
    </row>
    <row r="12" spans="1:43" x14ac:dyDescent="0.2">
      <c r="A12" s="5"/>
      <c r="B12" s="6">
        <v>5</v>
      </c>
      <c r="C12">
        <f t="shared" si="9"/>
        <v>1</v>
      </c>
      <c r="D12">
        <f t="shared" si="20"/>
        <v>6.5</v>
      </c>
      <c r="E12">
        <v>7</v>
      </c>
      <c r="F12" s="25">
        <f t="shared" si="2"/>
        <v>3.375</v>
      </c>
      <c r="G12" s="25">
        <f t="shared" si="21"/>
        <v>20.5</v>
      </c>
      <c r="H12" s="24">
        <f t="shared" si="10"/>
        <v>5.0028750603023342</v>
      </c>
      <c r="I12" s="24">
        <f t="shared" si="3"/>
        <v>0.70170195650993783</v>
      </c>
      <c r="J12">
        <v>12</v>
      </c>
      <c r="K12" t="s">
        <v>17</v>
      </c>
      <c r="L12" s="25">
        <f t="shared" si="4"/>
        <v>815.8454747688877</v>
      </c>
      <c r="M12">
        <v>0.02</v>
      </c>
      <c r="N12">
        <f t="shared" si="11"/>
        <v>78.400000000000006</v>
      </c>
      <c r="O12">
        <f t="shared" si="12"/>
        <v>3.1500000000000004</v>
      </c>
      <c r="P12" s="25">
        <f t="shared" si="13"/>
        <v>35.191800000000001</v>
      </c>
      <c r="Q12">
        <v>0.6</v>
      </c>
      <c r="R12" s="25">
        <f t="shared" si="14"/>
        <v>47.088000000000001</v>
      </c>
      <c r="S12" s="25">
        <f t="shared" si="15"/>
        <v>929.43727476888762</v>
      </c>
      <c r="T12" s="25">
        <f t="shared" si="16"/>
        <v>6506.0609233822133</v>
      </c>
      <c r="U12" s="25">
        <f t="shared" si="5"/>
        <v>6.5060609233822131</v>
      </c>
      <c r="V12" s="25">
        <f t="shared" si="6"/>
        <v>6.5060609233822131</v>
      </c>
      <c r="W12" s="25">
        <v>2.011083256</v>
      </c>
      <c r="X12">
        <v>7.36</v>
      </c>
      <c r="Y12" s="27">
        <f t="shared" si="17"/>
        <v>9800</v>
      </c>
      <c r="Z12" s="25">
        <f t="shared" si="7"/>
        <v>3136.8508023449958</v>
      </c>
      <c r="AA12" s="25">
        <f t="shared" si="8"/>
        <v>-4.494977667382213</v>
      </c>
      <c r="AB12">
        <f t="shared" si="18"/>
        <v>-20.628332042215501</v>
      </c>
      <c r="AC12" s="5" t="str">
        <f t="shared" si="19"/>
        <v>used</v>
      </c>
      <c r="AD12" s="25">
        <f t="shared" si="0"/>
        <v>0</v>
      </c>
      <c r="AE12" s="25">
        <f t="shared" si="1"/>
        <v>-4.494977667382213</v>
      </c>
      <c r="AF12" s="25"/>
      <c r="AH12"/>
      <c r="AI12" s="11"/>
      <c r="AJ12" s="12"/>
      <c r="AK12" s="12"/>
      <c r="AL12" s="12"/>
      <c r="AM12" s="12"/>
      <c r="AN12" s="12"/>
      <c r="AO12" s="12"/>
      <c r="AP12" s="12"/>
      <c r="AQ12" s="14"/>
    </row>
    <row r="13" spans="1:43" x14ac:dyDescent="0.2">
      <c r="A13" s="5"/>
      <c r="B13" s="6">
        <v>5.5</v>
      </c>
      <c r="C13">
        <f t="shared" si="9"/>
        <v>0.5</v>
      </c>
      <c r="D13">
        <f t="shared" si="20"/>
        <v>7</v>
      </c>
      <c r="E13">
        <v>7.25</v>
      </c>
      <c r="F13" s="25">
        <f t="shared" si="2"/>
        <v>3.5625</v>
      </c>
      <c r="G13" s="25">
        <f t="shared" si="21"/>
        <v>24.0625</v>
      </c>
      <c r="H13" s="24">
        <f t="shared" si="10"/>
        <v>5.7695494201928215</v>
      </c>
      <c r="I13" s="24">
        <f t="shared" si="3"/>
        <v>0.74068539853826765</v>
      </c>
      <c r="J13">
        <v>12</v>
      </c>
      <c r="K13" t="s">
        <v>17</v>
      </c>
      <c r="L13" s="25">
        <f t="shared" si="4"/>
        <v>815.8454747688877</v>
      </c>
      <c r="M13">
        <v>0.02</v>
      </c>
      <c r="N13">
        <f t="shared" si="11"/>
        <v>78.400000000000006</v>
      </c>
      <c r="O13">
        <f t="shared" si="12"/>
        <v>3.1500000000000004</v>
      </c>
      <c r="P13" s="25">
        <f t="shared" si="13"/>
        <v>37.750387500000002</v>
      </c>
      <c r="Q13">
        <v>0.6</v>
      </c>
      <c r="R13" s="25">
        <f t="shared" si="14"/>
        <v>47.088000000000001</v>
      </c>
      <c r="S13" s="25">
        <f t="shared" si="15"/>
        <v>931.99586226888766</v>
      </c>
      <c r="T13" s="25">
        <f t="shared" si="16"/>
        <v>6756.9700014494356</v>
      </c>
      <c r="U13" s="25">
        <f t="shared" si="5"/>
        <v>6.7569700014494352</v>
      </c>
      <c r="V13" s="25">
        <f t="shared" si="6"/>
        <v>6.7569700014494352</v>
      </c>
      <c r="W13" s="25">
        <v>2.011083256</v>
      </c>
      <c r="X13">
        <v>7.36</v>
      </c>
      <c r="Y13" s="27">
        <f t="shared" si="17"/>
        <v>10512.5</v>
      </c>
      <c r="Z13" s="25">
        <f t="shared" si="7"/>
        <v>3320.2352593329124</v>
      </c>
      <c r="AA13" s="25">
        <f t="shared" si="8"/>
        <v>-4.7458867454494351</v>
      </c>
      <c r="AB13">
        <f t="shared" si="18"/>
        <v>-25.374218787664937</v>
      </c>
      <c r="AC13" s="5" t="str">
        <f t="shared" si="19"/>
        <v>used</v>
      </c>
      <c r="AD13" s="25">
        <f t="shared" si="0"/>
        <v>0</v>
      </c>
      <c r="AE13" s="25">
        <f t="shared" si="1"/>
        <v>-4.7458867454494351</v>
      </c>
      <c r="AF13" s="25"/>
      <c r="AH13"/>
      <c r="AI13" s="11"/>
      <c r="AJ13" s="12"/>
      <c r="AK13" s="12"/>
      <c r="AL13" s="12"/>
      <c r="AM13" s="12"/>
      <c r="AN13" s="12"/>
      <c r="AO13" s="12"/>
      <c r="AP13" s="12"/>
      <c r="AQ13" s="14"/>
    </row>
    <row r="14" spans="1:43" x14ac:dyDescent="0.2">
      <c r="A14" s="5"/>
      <c r="B14" s="6">
        <v>6</v>
      </c>
      <c r="C14">
        <f t="shared" si="9"/>
        <v>0.5</v>
      </c>
      <c r="D14">
        <f t="shared" si="20"/>
        <v>7.25</v>
      </c>
      <c r="E14">
        <v>7.5</v>
      </c>
      <c r="F14" s="25">
        <f t="shared" si="2"/>
        <v>3.6875</v>
      </c>
      <c r="G14" s="25">
        <f t="shared" si="21"/>
        <v>27.75</v>
      </c>
      <c r="H14" s="24">
        <f t="shared" si="10"/>
        <v>6.308845186413075</v>
      </c>
      <c r="I14" s="24">
        <f t="shared" si="3"/>
        <v>0.7666743598904876</v>
      </c>
      <c r="J14">
        <v>12</v>
      </c>
      <c r="K14" t="s">
        <v>17</v>
      </c>
      <c r="L14" s="25">
        <f t="shared" si="4"/>
        <v>815.8454747688877</v>
      </c>
      <c r="M14">
        <v>0.02</v>
      </c>
      <c r="N14">
        <f t="shared" si="11"/>
        <v>78.400000000000006</v>
      </c>
      <c r="O14">
        <f t="shared" si="12"/>
        <v>3.1500000000000004</v>
      </c>
      <c r="P14" s="25">
        <f t="shared" si="13"/>
        <v>40.398750000000007</v>
      </c>
      <c r="Q14">
        <v>0.6</v>
      </c>
      <c r="R14" s="25">
        <f t="shared" si="14"/>
        <v>47.088000000000001</v>
      </c>
      <c r="S14" s="25">
        <f t="shared" si="15"/>
        <v>934.64422476888763</v>
      </c>
      <c r="T14" s="25">
        <f t="shared" si="16"/>
        <v>7009.8316857666568</v>
      </c>
      <c r="U14" s="25">
        <f t="shared" si="5"/>
        <v>7.0098316857666569</v>
      </c>
      <c r="V14" s="25">
        <f t="shared" si="6"/>
        <v>7.0098316857666569</v>
      </c>
      <c r="W14" s="25">
        <v>2.011083256</v>
      </c>
      <c r="X14">
        <v>7.36</v>
      </c>
      <c r="Y14" s="27">
        <f t="shared" si="17"/>
        <v>11250</v>
      </c>
      <c r="Z14" s="25">
        <f t="shared" si="7"/>
        <v>3446.5005788352732</v>
      </c>
      <c r="AA14" s="25">
        <f t="shared" si="8"/>
        <v>-4.9987484297666569</v>
      </c>
      <c r="AB14">
        <f t="shared" si="18"/>
        <v>-30.372967217431594</v>
      </c>
      <c r="AC14" s="5" t="str">
        <f t="shared" si="19"/>
        <v>used</v>
      </c>
      <c r="AD14" s="25">
        <f t="shared" si="0"/>
        <v>0</v>
      </c>
      <c r="AE14" s="25">
        <f t="shared" si="1"/>
        <v>-4.9987484297666569</v>
      </c>
      <c r="AF14" s="25"/>
      <c r="AH14"/>
      <c r="AI14" s="11"/>
      <c r="AJ14" s="12"/>
      <c r="AK14" s="12"/>
      <c r="AL14" s="12"/>
      <c r="AM14" s="12"/>
      <c r="AN14" s="12"/>
      <c r="AO14" s="12"/>
      <c r="AP14" s="12"/>
      <c r="AQ14" s="14"/>
    </row>
    <row r="15" spans="1:43" x14ac:dyDescent="0.2">
      <c r="A15" s="5"/>
      <c r="B15" s="7">
        <v>6.5</v>
      </c>
      <c r="C15">
        <f t="shared" si="9"/>
        <v>1</v>
      </c>
      <c r="D15">
        <f t="shared" si="20"/>
        <v>7.5</v>
      </c>
      <c r="E15">
        <v>8</v>
      </c>
      <c r="F15" s="25">
        <f>((D15+E15)/2)*0.5</f>
        <v>3.875</v>
      </c>
      <c r="G15" s="25">
        <f t="shared" si="21"/>
        <v>31.625</v>
      </c>
      <c r="H15" s="24">
        <f t="shared" si="10"/>
        <v>6.9003308654933528</v>
      </c>
      <c r="I15" s="24">
        <f t="shared" si="3"/>
        <v>0.53929576622025355</v>
      </c>
      <c r="J15" s="5">
        <v>8</v>
      </c>
      <c r="K15" t="s">
        <v>17</v>
      </c>
      <c r="L15" s="25">
        <f t="shared" si="4"/>
        <v>546.11524816729673</v>
      </c>
      <c r="M15">
        <v>0.02</v>
      </c>
      <c r="N15">
        <f t="shared" si="11"/>
        <v>78.400000000000006</v>
      </c>
      <c r="O15">
        <f t="shared" si="12"/>
        <v>3.1500000000000004</v>
      </c>
      <c r="P15" s="25">
        <f t="shared" si="13"/>
        <v>45.964800000000004</v>
      </c>
      <c r="Q15">
        <v>0.6</v>
      </c>
      <c r="R15" s="25">
        <f t="shared" si="14"/>
        <v>47.088000000000001</v>
      </c>
      <c r="S15" s="25">
        <f t="shared" si="15"/>
        <v>670.48004816729667</v>
      </c>
      <c r="T15" s="25">
        <f t="shared" si="16"/>
        <v>5363.8403853383734</v>
      </c>
      <c r="U15" s="25">
        <f t="shared" si="5"/>
        <v>5.3638403853383734</v>
      </c>
      <c r="V15" s="25">
        <f t="shared" si="6"/>
        <v>5.3638403853383734</v>
      </c>
      <c r="W15" s="25">
        <v>2.011083256</v>
      </c>
      <c r="X15">
        <v>7.36</v>
      </c>
      <c r="Y15" s="27">
        <f t="shared" si="17"/>
        <v>12800</v>
      </c>
      <c r="Z15" s="25">
        <f t="shared" si="7"/>
        <v>2598.1101866482745</v>
      </c>
      <c r="AA15" s="25">
        <f t="shared" si="8"/>
        <v>-3.3527571293383733</v>
      </c>
      <c r="AB15">
        <f t="shared" si="18"/>
        <v>-33.725724346769965</v>
      </c>
      <c r="AC15" s="5" t="str">
        <f t="shared" si="19"/>
        <v>used</v>
      </c>
      <c r="AD15" s="25">
        <f t="shared" si="0"/>
        <v>0</v>
      </c>
      <c r="AE15" s="25">
        <f t="shared" si="1"/>
        <v>-3.3527571293383733</v>
      </c>
      <c r="AF15" s="25"/>
      <c r="AH15"/>
      <c r="AI15" s="11"/>
      <c r="AJ15" s="12"/>
      <c r="AK15" s="12"/>
      <c r="AL15" s="12"/>
      <c r="AM15" s="12"/>
      <c r="AN15" s="12"/>
      <c r="AO15" s="12"/>
      <c r="AP15" s="12"/>
      <c r="AQ15" s="14"/>
    </row>
    <row r="16" spans="1:43" x14ac:dyDescent="0.2">
      <c r="A16" s="5"/>
      <c r="B16" s="7">
        <v>7</v>
      </c>
      <c r="C16">
        <f t="shared" si="9"/>
        <v>2</v>
      </c>
      <c r="D16">
        <f t="shared" si="20"/>
        <v>8</v>
      </c>
      <c r="E16">
        <v>9</v>
      </c>
      <c r="F16" s="25">
        <f t="shared" si="2"/>
        <v>4.25</v>
      </c>
      <c r="G16" s="25">
        <f>G15+F16</f>
        <v>35.875</v>
      </c>
      <c r="H16" s="24">
        <f t="shared" si="10"/>
        <v>7.5266098198136469</v>
      </c>
      <c r="I16" s="24">
        <f t="shared" si="3"/>
        <v>0.59148567908027816</v>
      </c>
      <c r="J16">
        <v>8</v>
      </c>
      <c r="K16" t="s">
        <v>17</v>
      </c>
      <c r="L16" s="25">
        <f t="shared" si="4"/>
        <v>546.11524816729673</v>
      </c>
      <c r="M16">
        <v>0.02</v>
      </c>
      <c r="N16">
        <f t="shared" si="11"/>
        <v>78.400000000000006</v>
      </c>
      <c r="O16">
        <f t="shared" si="12"/>
        <v>3.1500000000000004</v>
      </c>
      <c r="P16" s="25">
        <f t="shared" si="13"/>
        <v>58.174200000000006</v>
      </c>
      <c r="Q16">
        <v>0.6</v>
      </c>
      <c r="R16" s="25">
        <f t="shared" si="14"/>
        <v>47.088000000000001</v>
      </c>
      <c r="S16" s="25">
        <f t="shared" si="15"/>
        <v>682.68944816729675</v>
      </c>
      <c r="T16" s="25">
        <f t="shared" si="16"/>
        <v>6144.2050335056711</v>
      </c>
      <c r="U16" s="25">
        <f t="shared" si="5"/>
        <v>6.1442050335056715</v>
      </c>
      <c r="V16" s="25">
        <f t="shared" si="6"/>
        <v>6.1442050335056715</v>
      </c>
      <c r="W16" s="25">
        <v>2.011083256</v>
      </c>
      <c r="X16">
        <v>7.36</v>
      </c>
      <c r="Y16" s="27">
        <f t="shared" si="17"/>
        <v>16200</v>
      </c>
      <c r="Z16" s="25">
        <f t="shared" si="7"/>
        <v>2901.4301547110113</v>
      </c>
      <c r="AA16" s="25">
        <f t="shared" si="8"/>
        <v>-4.1331217775056714</v>
      </c>
      <c r="AB16">
        <f t="shared" si="18"/>
        <v>-37.858846124275637</v>
      </c>
      <c r="AC16" s="5" t="str">
        <f t="shared" si="19"/>
        <v>used</v>
      </c>
      <c r="AD16" s="25">
        <f t="shared" si="0"/>
        <v>0</v>
      </c>
      <c r="AE16" s="25">
        <f t="shared" si="1"/>
        <v>-4.1331217775056714</v>
      </c>
      <c r="AF16" s="25"/>
      <c r="AH16"/>
      <c r="AI16" s="11"/>
      <c r="AJ16" s="12"/>
      <c r="AK16" s="12"/>
      <c r="AL16" s="12"/>
      <c r="AM16" s="12"/>
      <c r="AN16" s="12"/>
      <c r="AO16" s="12"/>
      <c r="AP16" s="12"/>
      <c r="AQ16" s="14"/>
    </row>
    <row r="17" spans="1:43" x14ac:dyDescent="0.2">
      <c r="A17" s="5"/>
      <c r="B17" s="7">
        <v>7.5</v>
      </c>
      <c r="C17">
        <f t="shared" si="9"/>
        <v>0</v>
      </c>
      <c r="D17">
        <f t="shared" si="20"/>
        <v>9</v>
      </c>
      <c r="E17">
        <v>9</v>
      </c>
      <c r="F17" s="25">
        <f t="shared" si="2"/>
        <v>4.5</v>
      </c>
      <c r="G17" s="25">
        <f>G16+F17</f>
        <v>40.375</v>
      </c>
      <c r="H17" s="24">
        <f t="shared" si="10"/>
        <v>8.1876820493739579</v>
      </c>
      <c r="I17" s="24">
        <f t="shared" si="3"/>
        <v>0.62627895432029446</v>
      </c>
      <c r="J17">
        <v>8</v>
      </c>
      <c r="K17" t="s">
        <v>17</v>
      </c>
      <c r="L17" s="25">
        <f t="shared" si="4"/>
        <v>546.11524816729673</v>
      </c>
      <c r="M17">
        <v>0.02</v>
      </c>
      <c r="N17">
        <f t="shared" si="11"/>
        <v>78.400000000000006</v>
      </c>
      <c r="O17">
        <f t="shared" si="12"/>
        <v>3.1500000000000004</v>
      </c>
      <c r="P17" s="25">
        <f t="shared" si="13"/>
        <v>58.174200000000006</v>
      </c>
      <c r="Q17">
        <v>0.6</v>
      </c>
      <c r="R17" s="25">
        <f t="shared" si="14"/>
        <v>47.088000000000001</v>
      </c>
      <c r="S17" s="25">
        <f t="shared" si="15"/>
        <v>682.68944816729675</v>
      </c>
      <c r="T17" s="25">
        <f t="shared" si="16"/>
        <v>6144.2050335056711</v>
      </c>
      <c r="U17" s="25">
        <f t="shared" si="5"/>
        <v>6.1442050335056715</v>
      </c>
      <c r="V17" s="25">
        <f t="shared" si="6"/>
        <v>6.1442050335056715</v>
      </c>
      <c r="W17" s="25">
        <v>2.011083256</v>
      </c>
      <c r="X17">
        <v>7.36</v>
      </c>
      <c r="Y17" s="27">
        <f t="shared" si="17"/>
        <v>16200</v>
      </c>
      <c r="Z17" s="25">
        <f t="shared" si="7"/>
        <v>3072.1025167528355</v>
      </c>
      <c r="AA17" s="25">
        <f t="shared" si="8"/>
        <v>-4.1331217775056714</v>
      </c>
      <c r="AB17">
        <f t="shared" si="18"/>
        <v>-41.991967901781308</v>
      </c>
      <c r="AC17" s="5" t="str">
        <f t="shared" si="19"/>
        <v>used</v>
      </c>
      <c r="AD17" s="25">
        <f t="shared" si="0"/>
        <v>0</v>
      </c>
      <c r="AE17" s="25">
        <f t="shared" si="1"/>
        <v>-4.1331217775056714</v>
      </c>
      <c r="AF17" s="25"/>
      <c r="AH17"/>
      <c r="AI17" s="11"/>
      <c r="AJ17" s="12"/>
      <c r="AK17" s="12"/>
      <c r="AL17" s="12"/>
      <c r="AM17" s="12"/>
      <c r="AN17" s="12"/>
      <c r="AO17" s="12"/>
      <c r="AP17" s="12"/>
      <c r="AQ17" s="14"/>
    </row>
    <row r="18" spans="1:43" x14ac:dyDescent="0.2">
      <c r="A18" s="5"/>
      <c r="B18" s="7">
        <v>8</v>
      </c>
      <c r="C18">
        <f t="shared" si="9"/>
        <v>2</v>
      </c>
      <c r="D18">
        <f t="shared" si="20"/>
        <v>9</v>
      </c>
      <c r="E18">
        <v>10</v>
      </c>
      <c r="F18" s="25">
        <f t="shared" si="2"/>
        <v>4.75</v>
      </c>
      <c r="G18" s="25">
        <f t="shared" ref="G18:G81" si="22">G17+F18</f>
        <v>45.125</v>
      </c>
      <c r="H18" s="24">
        <f t="shared" si="10"/>
        <v>9.0125108932918767</v>
      </c>
      <c r="I18" s="24">
        <f t="shared" si="3"/>
        <v>0.66107222956031086</v>
      </c>
      <c r="J18">
        <v>8</v>
      </c>
      <c r="K18" t="s">
        <v>17</v>
      </c>
      <c r="L18" s="25">
        <f t="shared" si="4"/>
        <v>546.11524816729673</v>
      </c>
      <c r="M18">
        <v>0.02</v>
      </c>
      <c r="N18">
        <f t="shared" si="11"/>
        <v>78.400000000000006</v>
      </c>
      <c r="O18">
        <f t="shared" si="12"/>
        <v>3.1500000000000004</v>
      </c>
      <c r="P18" s="25">
        <f t="shared" si="13"/>
        <v>71.820000000000007</v>
      </c>
      <c r="Q18">
        <v>0.6</v>
      </c>
      <c r="R18" s="25">
        <f t="shared" si="14"/>
        <v>47.088000000000001</v>
      </c>
      <c r="S18" s="25">
        <f t="shared" si="15"/>
        <v>696.33524816729675</v>
      </c>
      <c r="T18" s="25">
        <f t="shared" si="16"/>
        <v>6963.3524816729678</v>
      </c>
      <c r="U18" s="25">
        <f t="shared" si="5"/>
        <v>6.9633524816729677</v>
      </c>
      <c r="V18" s="25">
        <f t="shared" si="6"/>
        <v>6.9633524816729677</v>
      </c>
      <c r="W18" s="25">
        <v>2.011083256</v>
      </c>
      <c r="X18">
        <v>7.36</v>
      </c>
      <c r="Y18" s="27">
        <f t="shared" si="17"/>
        <v>20000</v>
      </c>
      <c r="Z18" s="25">
        <f t="shared" si="7"/>
        <v>3307.5924287946596</v>
      </c>
      <c r="AA18" s="25">
        <f t="shared" si="8"/>
        <v>-4.9522692256729677</v>
      </c>
      <c r="AB18">
        <f t="shared" si="18"/>
        <v>-46.944237127454272</v>
      </c>
      <c r="AC18" s="5" t="str">
        <f t="shared" si="19"/>
        <v>used</v>
      </c>
      <c r="AD18" s="25">
        <f t="shared" si="0"/>
        <v>0</v>
      </c>
      <c r="AE18" s="25">
        <f t="shared" si="1"/>
        <v>-4.9522692256729677</v>
      </c>
      <c r="AF18" s="25"/>
      <c r="AH18"/>
      <c r="AI18" s="11"/>
      <c r="AJ18" s="12"/>
      <c r="AK18" s="12"/>
      <c r="AL18" s="12"/>
      <c r="AM18" s="12"/>
      <c r="AN18" s="12"/>
      <c r="AO18" s="12"/>
      <c r="AP18" s="12"/>
      <c r="AQ18" s="14"/>
    </row>
    <row r="19" spans="1:43" x14ac:dyDescent="0.2">
      <c r="A19" s="5"/>
      <c r="B19" s="9">
        <v>8.5</v>
      </c>
      <c r="C19">
        <f t="shared" si="9"/>
        <v>-2</v>
      </c>
      <c r="D19">
        <f t="shared" si="20"/>
        <v>10</v>
      </c>
      <c r="E19">
        <v>9</v>
      </c>
      <c r="F19" s="25">
        <f t="shared" si="2"/>
        <v>4.75</v>
      </c>
      <c r="G19" s="25">
        <f t="shared" si="22"/>
        <v>49.875</v>
      </c>
      <c r="H19" s="24">
        <f t="shared" si="10"/>
        <v>9.7505156483763304</v>
      </c>
      <c r="I19" s="24">
        <f t="shared" si="3"/>
        <v>0.82482884391791911</v>
      </c>
      <c r="J19">
        <v>10</v>
      </c>
      <c r="K19" t="s">
        <v>17</v>
      </c>
      <c r="L19" s="25">
        <f t="shared" si="4"/>
        <v>681.39544916503462</v>
      </c>
      <c r="M19">
        <v>0.02</v>
      </c>
      <c r="N19">
        <f t="shared" si="11"/>
        <v>78.400000000000006</v>
      </c>
      <c r="O19">
        <f t="shared" si="12"/>
        <v>3.1500000000000004</v>
      </c>
      <c r="P19" s="25">
        <f t="shared" si="13"/>
        <v>58.174200000000006</v>
      </c>
      <c r="Q19">
        <v>0.6</v>
      </c>
      <c r="R19" s="25">
        <f t="shared" si="14"/>
        <v>47.088000000000001</v>
      </c>
      <c r="S19" s="25">
        <f t="shared" si="15"/>
        <v>817.96964916503464</v>
      </c>
      <c r="T19" s="25">
        <f t="shared" si="16"/>
        <v>7361.7268424853119</v>
      </c>
      <c r="U19" s="25">
        <f t="shared" si="5"/>
        <v>7.3617268424853117</v>
      </c>
      <c r="V19" s="25">
        <f t="shared" si="6"/>
        <v>7.3617268424853117</v>
      </c>
      <c r="W19" s="25">
        <v>2.011083256</v>
      </c>
      <c r="X19">
        <v>7.36</v>
      </c>
      <c r="Y19" s="27">
        <f t="shared" si="17"/>
        <v>16200</v>
      </c>
      <c r="Z19" s="25">
        <f t="shared" si="7"/>
        <v>3885.3558335339144</v>
      </c>
      <c r="AA19" s="25">
        <f t="shared" si="8"/>
        <v>-5.3506435864853117</v>
      </c>
      <c r="AB19">
        <f t="shared" si="18"/>
        <v>-52.294880713939584</v>
      </c>
      <c r="AC19" s="5" t="str">
        <f t="shared" si="19"/>
        <v>used</v>
      </c>
      <c r="AD19" s="25">
        <f t="shared" si="0"/>
        <v>0</v>
      </c>
      <c r="AE19" s="25">
        <f t="shared" si="1"/>
        <v>-5.3506435864853117</v>
      </c>
      <c r="AF19" s="25"/>
      <c r="AH19"/>
      <c r="AI19" s="11"/>
      <c r="AJ19" s="12"/>
      <c r="AK19" s="12"/>
      <c r="AL19" s="12"/>
      <c r="AM19" s="12"/>
      <c r="AN19" s="12"/>
      <c r="AO19" s="12"/>
      <c r="AP19" s="12"/>
      <c r="AQ19" s="14"/>
    </row>
    <row r="20" spans="1:43" x14ac:dyDescent="0.2">
      <c r="A20" s="5"/>
      <c r="B20" s="9">
        <v>9</v>
      </c>
      <c r="C20">
        <f t="shared" si="9"/>
        <v>-2</v>
      </c>
      <c r="D20">
        <f t="shared" si="20"/>
        <v>9</v>
      </c>
      <c r="E20">
        <v>8</v>
      </c>
      <c r="F20" s="25">
        <f t="shared" si="2"/>
        <v>4.25</v>
      </c>
      <c r="G20" s="25">
        <f t="shared" si="22"/>
        <v>54.125</v>
      </c>
      <c r="H20" s="24">
        <f t="shared" si="10"/>
        <v>10.445108359044053</v>
      </c>
      <c r="I20" s="24">
        <f t="shared" si="3"/>
        <v>0.73800475508445396</v>
      </c>
      <c r="J20">
        <v>10</v>
      </c>
      <c r="K20" t="s">
        <v>17</v>
      </c>
      <c r="L20" s="25">
        <f t="shared" si="4"/>
        <v>681.39544916503462</v>
      </c>
      <c r="M20">
        <v>0.02</v>
      </c>
      <c r="N20">
        <f t="shared" si="11"/>
        <v>78.400000000000006</v>
      </c>
      <c r="O20">
        <f t="shared" si="12"/>
        <v>3.1500000000000004</v>
      </c>
      <c r="P20" s="25">
        <f t="shared" si="13"/>
        <v>45.964800000000004</v>
      </c>
      <c r="Q20">
        <v>0.6</v>
      </c>
      <c r="R20" s="25">
        <f t="shared" si="14"/>
        <v>47.088000000000001</v>
      </c>
      <c r="S20" s="25">
        <f t="shared" si="15"/>
        <v>805.76024916503457</v>
      </c>
      <c r="T20" s="25">
        <f t="shared" si="16"/>
        <v>6446.0819933202765</v>
      </c>
      <c r="U20" s="25">
        <f t="shared" si="5"/>
        <v>6.4460819933202762</v>
      </c>
      <c r="V20" s="25">
        <f t="shared" si="6"/>
        <v>6.4460819933202762</v>
      </c>
      <c r="W20" s="25">
        <v>2.011083256</v>
      </c>
      <c r="X20">
        <v>7.36</v>
      </c>
      <c r="Y20" s="27">
        <f t="shared" si="17"/>
        <v>12800</v>
      </c>
      <c r="Z20" s="25">
        <f t="shared" si="7"/>
        <v>3424.4810589513968</v>
      </c>
      <c r="AA20" s="25">
        <f>W20-V20</f>
        <v>-4.4349987373202762</v>
      </c>
      <c r="AB20">
        <f t="shared" si="18"/>
        <v>-56.729879451259862</v>
      </c>
      <c r="AC20" s="5" t="str">
        <f t="shared" si="19"/>
        <v>used</v>
      </c>
      <c r="AD20" s="25">
        <f t="shared" si="0"/>
        <v>0</v>
      </c>
      <c r="AE20" s="25">
        <f t="shared" si="1"/>
        <v>-4.4349987373202762</v>
      </c>
      <c r="AF20" s="25"/>
      <c r="AH20"/>
      <c r="AI20" s="11"/>
      <c r="AJ20" s="12"/>
      <c r="AK20" s="12"/>
      <c r="AL20" s="12"/>
      <c r="AM20" s="12"/>
      <c r="AN20" s="12"/>
      <c r="AO20" s="12"/>
      <c r="AP20" s="12"/>
      <c r="AQ20" s="14"/>
    </row>
    <row r="21" spans="1:43" x14ac:dyDescent="0.2">
      <c r="A21" s="5"/>
      <c r="B21" s="7">
        <v>9.5</v>
      </c>
      <c r="C21">
        <f t="shared" si="9"/>
        <v>0</v>
      </c>
      <c r="D21">
        <f t="shared" si="20"/>
        <v>8</v>
      </c>
      <c r="E21">
        <v>8</v>
      </c>
      <c r="F21" s="25">
        <f t="shared" si="2"/>
        <v>4</v>
      </c>
      <c r="G21" s="25">
        <f t="shared" si="22"/>
        <v>58.125</v>
      </c>
      <c r="H21" s="24">
        <f t="shared" si="10"/>
        <v>11.139701069711775</v>
      </c>
      <c r="I21" s="24">
        <f t="shared" si="3"/>
        <v>0.69459271066772132</v>
      </c>
      <c r="J21">
        <v>10</v>
      </c>
      <c r="K21" t="s">
        <v>17</v>
      </c>
      <c r="L21" s="25">
        <f t="shared" si="4"/>
        <v>681.39544916503462</v>
      </c>
      <c r="M21">
        <v>0.02</v>
      </c>
      <c r="N21">
        <f t="shared" si="11"/>
        <v>78.400000000000006</v>
      </c>
      <c r="O21">
        <f t="shared" si="12"/>
        <v>3.1500000000000004</v>
      </c>
      <c r="P21" s="25">
        <f t="shared" si="13"/>
        <v>45.964800000000004</v>
      </c>
      <c r="Q21">
        <v>0.6</v>
      </c>
      <c r="R21" s="25">
        <f t="shared" si="14"/>
        <v>47.088000000000001</v>
      </c>
      <c r="S21" s="25">
        <f t="shared" si="15"/>
        <v>805.76024916503457</v>
      </c>
      <c r="T21" s="25">
        <f t="shared" si="16"/>
        <v>6446.0819933202765</v>
      </c>
      <c r="U21" s="25">
        <f t="shared" si="5"/>
        <v>6.4460819933202762</v>
      </c>
      <c r="V21" s="25">
        <f t="shared" si="6"/>
        <v>6.4460819933202762</v>
      </c>
      <c r="W21" s="25">
        <v>2.011083256</v>
      </c>
      <c r="X21">
        <v>7.36</v>
      </c>
      <c r="Y21" s="27">
        <f t="shared" si="17"/>
        <v>12800</v>
      </c>
      <c r="Z21" s="25">
        <f t="shared" si="7"/>
        <v>3223.0409966601383</v>
      </c>
      <c r="AA21" s="25">
        <f t="shared" si="8"/>
        <v>-4.4349987373202762</v>
      </c>
      <c r="AB21">
        <f t="shared" si="18"/>
        <v>-61.16487818858014</v>
      </c>
      <c r="AC21" s="5" t="str">
        <f t="shared" si="19"/>
        <v>used</v>
      </c>
      <c r="AD21" s="25">
        <f t="shared" si="0"/>
        <v>0</v>
      </c>
      <c r="AE21" s="25">
        <f t="shared" si="1"/>
        <v>-4.4349987373202762</v>
      </c>
      <c r="AF21" s="25"/>
      <c r="AH21"/>
      <c r="AI21" s="11"/>
      <c r="AJ21" s="12"/>
      <c r="AK21" s="12"/>
      <c r="AL21" s="12"/>
      <c r="AM21" s="12"/>
      <c r="AN21" s="12"/>
      <c r="AO21" s="12"/>
      <c r="AP21" s="12"/>
      <c r="AQ21" s="14"/>
    </row>
    <row r="22" spans="1:43" x14ac:dyDescent="0.2">
      <c r="A22" s="5"/>
      <c r="B22" s="7">
        <v>10</v>
      </c>
      <c r="C22">
        <f t="shared" si="9"/>
        <v>0</v>
      </c>
      <c r="D22">
        <f t="shared" si="20"/>
        <v>8</v>
      </c>
      <c r="E22">
        <v>8</v>
      </c>
      <c r="F22" s="25">
        <f t="shared" si="2"/>
        <v>4</v>
      </c>
      <c r="G22" s="25">
        <f t="shared" si="22"/>
        <v>62.125</v>
      </c>
      <c r="H22" s="24">
        <f t="shared" si="10"/>
        <v>11.834293780379497</v>
      </c>
      <c r="I22" s="24">
        <f t="shared" si="3"/>
        <v>0.69459271066772132</v>
      </c>
      <c r="J22">
        <v>10</v>
      </c>
      <c r="K22" t="s">
        <v>17</v>
      </c>
      <c r="L22" s="25">
        <f t="shared" si="4"/>
        <v>681.39544916503462</v>
      </c>
      <c r="M22">
        <v>0.02</v>
      </c>
      <c r="N22">
        <f t="shared" si="11"/>
        <v>78.400000000000006</v>
      </c>
      <c r="O22">
        <f t="shared" si="12"/>
        <v>3.1500000000000004</v>
      </c>
      <c r="P22" s="25">
        <f t="shared" si="13"/>
        <v>45.964800000000004</v>
      </c>
      <c r="Q22">
        <v>0.6</v>
      </c>
      <c r="R22" s="25">
        <f t="shared" si="14"/>
        <v>47.088000000000001</v>
      </c>
      <c r="S22" s="25">
        <f t="shared" si="15"/>
        <v>805.76024916503457</v>
      </c>
      <c r="T22" s="25">
        <f t="shared" si="16"/>
        <v>6446.0819933202765</v>
      </c>
      <c r="U22" s="25">
        <f t="shared" si="5"/>
        <v>6.4460819933202762</v>
      </c>
      <c r="V22" s="25">
        <f t="shared" si="6"/>
        <v>6.4460819933202762</v>
      </c>
      <c r="W22" s="25">
        <v>2.011083256</v>
      </c>
      <c r="X22">
        <v>7.36</v>
      </c>
      <c r="Y22" s="27">
        <f t="shared" si="17"/>
        <v>12800</v>
      </c>
      <c r="Z22" s="25">
        <f t="shared" si="7"/>
        <v>3223.0409966601383</v>
      </c>
      <c r="AA22" s="25">
        <f t="shared" si="8"/>
        <v>-4.4349987373202762</v>
      </c>
      <c r="AB22">
        <f t="shared" si="18"/>
        <v>-65.599876925900418</v>
      </c>
      <c r="AC22" s="5" t="str">
        <f t="shared" si="19"/>
        <v>used</v>
      </c>
      <c r="AD22" s="25">
        <f t="shared" si="0"/>
        <v>0</v>
      </c>
      <c r="AE22" s="25">
        <f t="shared" si="1"/>
        <v>-4.4349987373202762</v>
      </c>
      <c r="AF22" s="25"/>
      <c r="AH22"/>
      <c r="AI22" s="11"/>
      <c r="AJ22" s="12"/>
      <c r="AK22" s="12"/>
      <c r="AL22" s="12"/>
      <c r="AM22" s="12"/>
      <c r="AN22" s="12"/>
      <c r="AO22" s="12"/>
      <c r="AP22" s="12"/>
      <c r="AQ22" s="14"/>
    </row>
    <row r="23" spans="1:43" x14ac:dyDescent="0.2">
      <c r="A23" s="5"/>
      <c r="B23" s="7">
        <v>10.5</v>
      </c>
      <c r="C23">
        <f t="shared" si="9"/>
        <v>0</v>
      </c>
      <c r="D23">
        <f t="shared" si="20"/>
        <v>8</v>
      </c>
      <c r="E23">
        <v>8</v>
      </c>
      <c r="F23" s="25">
        <f t="shared" si="2"/>
        <v>4</v>
      </c>
      <c r="G23" s="25">
        <f t="shared" si="22"/>
        <v>66.125</v>
      </c>
      <c r="H23" s="24">
        <f t="shared" si="10"/>
        <v>12.528886491047219</v>
      </c>
      <c r="I23" s="24">
        <f t="shared" si="3"/>
        <v>0.69459271066772132</v>
      </c>
      <c r="J23">
        <v>10</v>
      </c>
      <c r="K23" t="s">
        <v>17</v>
      </c>
      <c r="L23" s="25">
        <f t="shared" si="4"/>
        <v>681.39544916503462</v>
      </c>
      <c r="M23">
        <v>0.02</v>
      </c>
      <c r="N23">
        <f t="shared" si="11"/>
        <v>78.400000000000006</v>
      </c>
      <c r="O23">
        <f t="shared" si="12"/>
        <v>3.1500000000000004</v>
      </c>
      <c r="P23" s="25">
        <f t="shared" si="13"/>
        <v>45.964800000000004</v>
      </c>
      <c r="Q23">
        <v>0.6</v>
      </c>
      <c r="R23" s="25">
        <f t="shared" si="14"/>
        <v>47.088000000000001</v>
      </c>
      <c r="S23" s="25">
        <f t="shared" si="15"/>
        <v>805.76024916503457</v>
      </c>
      <c r="T23" s="25">
        <f t="shared" si="16"/>
        <v>6446.0819933202765</v>
      </c>
      <c r="U23" s="25">
        <f t="shared" si="5"/>
        <v>6.4460819933202762</v>
      </c>
      <c r="V23" s="25">
        <f t="shared" si="6"/>
        <v>6.4460819933202762</v>
      </c>
      <c r="W23" s="25">
        <v>2.011083256</v>
      </c>
      <c r="X23">
        <v>7.36</v>
      </c>
      <c r="Y23" s="27">
        <f t="shared" si="17"/>
        <v>12800</v>
      </c>
      <c r="Z23" s="25">
        <f t="shared" si="7"/>
        <v>3223.0409966601383</v>
      </c>
      <c r="AA23" s="25">
        <f t="shared" si="8"/>
        <v>-4.4349987373202762</v>
      </c>
      <c r="AB23">
        <f t="shared" si="18"/>
        <v>-70.034875663220689</v>
      </c>
      <c r="AC23" s="5" t="str">
        <f t="shared" si="19"/>
        <v>used</v>
      </c>
      <c r="AD23" s="25">
        <f t="shared" si="0"/>
        <v>0</v>
      </c>
      <c r="AE23" s="25">
        <f t="shared" si="1"/>
        <v>-4.4349987373202762</v>
      </c>
      <c r="AF23" s="25"/>
      <c r="AH23"/>
      <c r="AI23" s="11"/>
      <c r="AJ23" s="12"/>
      <c r="AK23" s="12"/>
      <c r="AL23" s="12"/>
      <c r="AM23" s="12"/>
      <c r="AN23" s="12"/>
      <c r="AO23" s="12"/>
      <c r="AP23" s="12"/>
      <c r="AQ23" s="14"/>
    </row>
    <row r="24" spans="1:43" x14ac:dyDescent="0.2">
      <c r="A24" s="5"/>
      <c r="B24" s="7">
        <v>11</v>
      </c>
      <c r="C24">
        <f t="shared" si="9"/>
        <v>0</v>
      </c>
      <c r="D24">
        <f t="shared" si="20"/>
        <v>8</v>
      </c>
      <c r="E24">
        <v>8</v>
      </c>
      <c r="F24" s="25">
        <f t="shared" si="2"/>
        <v>4</v>
      </c>
      <c r="G24" s="25">
        <f t="shared" si="22"/>
        <v>70.125</v>
      </c>
      <c r="H24" s="24">
        <f t="shared" si="10"/>
        <v>12.92086822830092</v>
      </c>
      <c r="I24" s="24">
        <f t="shared" si="3"/>
        <v>0.69459271066772132</v>
      </c>
      <c r="J24">
        <v>10</v>
      </c>
      <c r="K24" t="s">
        <v>17</v>
      </c>
      <c r="L24" s="25">
        <f t="shared" si="4"/>
        <v>681.39544916503462</v>
      </c>
      <c r="M24">
        <v>0.02</v>
      </c>
      <c r="N24">
        <f t="shared" si="11"/>
        <v>78.400000000000006</v>
      </c>
      <c r="O24">
        <f t="shared" si="12"/>
        <v>3.1500000000000004</v>
      </c>
      <c r="P24" s="25">
        <f t="shared" si="13"/>
        <v>45.964800000000004</v>
      </c>
      <c r="Q24">
        <v>0.6</v>
      </c>
      <c r="R24" s="25">
        <f t="shared" si="14"/>
        <v>47.088000000000001</v>
      </c>
      <c r="S24" s="25">
        <f t="shared" si="15"/>
        <v>805.76024916503457</v>
      </c>
      <c r="T24" s="25">
        <f t="shared" si="16"/>
        <v>6446.0819933202765</v>
      </c>
      <c r="U24" s="25">
        <f t="shared" si="5"/>
        <v>6.4460819933202762</v>
      </c>
      <c r="V24" s="25">
        <f t="shared" si="6"/>
        <v>6.4460819933202762</v>
      </c>
      <c r="W24" s="25">
        <v>2.011083256</v>
      </c>
      <c r="X24">
        <v>7.36</v>
      </c>
      <c r="Y24" s="27">
        <f t="shared" si="17"/>
        <v>12800</v>
      </c>
      <c r="Z24" s="25">
        <f t="shared" si="7"/>
        <v>3223.0409966601383</v>
      </c>
      <c r="AA24" s="25">
        <f t="shared" si="8"/>
        <v>-4.4349987373202762</v>
      </c>
      <c r="AB24">
        <f t="shared" si="18"/>
        <v>-74.469874400540959</v>
      </c>
      <c r="AC24" s="5" t="str">
        <f t="shared" si="19"/>
        <v>used</v>
      </c>
      <c r="AD24" s="25">
        <f t="shared" si="0"/>
        <v>0</v>
      </c>
      <c r="AE24" s="25">
        <f t="shared" si="1"/>
        <v>-4.4349987373202762</v>
      </c>
      <c r="AF24" s="25"/>
      <c r="AH24"/>
      <c r="AI24" s="11"/>
      <c r="AJ24" s="12"/>
      <c r="AK24" s="12"/>
      <c r="AL24" s="12"/>
      <c r="AM24" s="12"/>
      <c r="AN24" s="12"/>
      <c r="AO24" s="12"/>
      <c r="AP24" s="12"/>
      <c r="AQ24" s="14"/>
    </row>
    <row r="25" spans="1:43" x14ac:dyDescent="0.2">
      <c r="A25" s="5"/>
      <c r="B25" s="3">
        <v>11.5</v>
      </c>
      <c r="C25">
        <f t="shared" si="9"/>
        <v>-2</v>
      </c>
      <c r="D25">
        <f t="shared" si="20"/>
        <v>8</v>
      </c>
      <c r="E25">
        <v>7</v>
      </c>
      <c r="F25" s="25">
        <f t="shared" si="2"/>
        <v>3.75</v>
      </c>
      <c r="G25" s="25">
        <f t="shared" si="22"/>
        <v>73.875</v>
      </c>
      <c r="H25" s="24">
        <f t="shared" si="10"/>
        <v>13.260585733920793</v>
      </c>
      <c r="I25" s="24">
        <f t="shared" si="3"/>
        <v>0.3919817372537005</v>
      </c>
      <c r="J25">
        <v>6</v>
      </c>
      <c r="K25" t="s">
        <v>17</v>
      </c>
      <c r="L25" s="25">
        <f t="shared" si="4"/>
        <v>410.16968986227221</v>
      </c>
      <c r="M25">
        <v>0.02</v>
      </c>
      <c r="N25">
        <f t="shared" si="11"/>
        <v>78.400000000000006</v>
      </c>
      <c r="O25">
        <f t="shared" si="12"/>
        <v>3.1500000000000004</v>
      </c>
      <c r="P25" s="25">
        <f t="shared" si="13"/>
        <v>35.191800000000001</v>
      </c>
      <c r="Q25">
        <v>0.6</v>
      </c>
      <c r="R25" s="25">
        <f t="shared" si="14"/>
        <v>47.088000000000001</v>
      </c>
      <c r="S25" s="25">
        <f t="shared" si="15"/>
        <v>523.76148986227213</v>
      </c>
      <c r="T25" s="25">
        <f t="shared" si="16"/>
        <v>3666.3304290359047</v>
      </c>
      <c r="U25" s="25">
        <f t="shared" si="5"/>
        <v>3.6663304290359049</v>
      </c>
      <c r="V25" s="25">
        <f t="shared" si="6"/>
        <v>3.6663304290359049</v>
      </c>
      <c r="W25" s="25">
        <v>2.011083256</v>
      </c>
      <c r="X25">
        <v>7.36</v>
      </c>
      <c r="Y25" s="27">
        <f t="shared" si="17"/>
        <v>9800</v>
      </c>
      <c r="Z25" s="25">
        <f t="shared" si="7"/>
        <v>1964.1055869835204</v>
      </c>
      <c r="AA25" s="25">
        <f t="shared" si="8"/>
        <v>-1.6552471730359049</v>
      </c>
      <c r="AB25">
        <f t="shared" si="18"/>
        <v>-76.125121573576862</v>
      </c>
      <c r="AC25" s="5" t="str">
        <f t="shared" si="19"/>
        <v>used</v>
      </c>
      <c r="AD25" s="25">
        <f t="shared" si="0"/>
        <v>0</v>
      </c>
      <c r="AE25" s="25">
        <f t="shared" si="1"/>
        <v>-1.6552471730359049</v>
      </c>
      <c r="AF25" s="25"/>
      <c r="AH25"/>
      <c r="AI25" s="11"/>
      <c r="AJ25" s="12"/>
      <c r="AK25" s="12"/>
      <c r="AL25" s="12"/>
      <c r="AM25" s="12"/>
      <c r="AN25" s="12"/>
      <c r="AO25" s="12"/>
      <c r="AP25" s="12"/>
      <c r="AQ25" s="14"/>
    </row>
    <row r="26" spans="1:43" x14ac:dyDescent="0.2">
      <c r="A26" s="5"/>
      <c r="B26" s="3">
        <v>12</v>
      </c>
      <c r="C26">
        <f t="shared" si="9"/>
        <v>-2</v>
      </c>
      <c r="D26">
        <f t="shared" si="20"/>
        <v>7</v>
      </c>
      <c r="E26">
        <v>6</v>
      </c>
      <c r="F26" s="25">
        <f t="shared" si="2"/>
        <v>3.25</v>
      </c>
      <c r="G26" s="25">
        <f t="shared" si="22"/>
        <v>77.125</v>
      </c>
      <c r="H26" s="24">
        <f t="shared" si="10"/>
        <v>13.548039007906841</v>
      </c>
      <c r="I26" s="24">
        <f t="shared" si="3"/>
        <v>0.33971750561987379</v>
      </c>
      <c r="J26">
        <v>6</v>
      </c>
      <c r="K26" t="s">
        <v>17</v>
      </c>
      <c r="L26" s="25">
        <f t="shared" si="4"/>
        <v>410.16968986227221</v>
      </c>
      <c r="M26">
        <v>0.02</v>
      </c>
      <c r="N26">
        <f t="shared" si="11"/>
        <v>78.400000000000006</v>
      </c>
      <c r="O26">
        <f t="shared" si="12"/>
        <v>3.1500000000000004</v>
      </c>
      <c r="P26" s="25">
        <f t="shared" si="13"/>
        <v>25.855200000000004</v>
      </c>
      <c r="Q26">
        <v>0.6</v>
      </c>
      <c r="R26" s="25">
        <f t="shared" si="14"/>
        <v>47.088000000000001</v>
      </c>
      <c r="S26" s="25">
        <f t="shared" si="15"/>
        <v>514.42488986227215</v>
      </c>
      <c r="T26" s="25">
        <f t="shared" si="16"/>
        <v>3086.5493391736327</v>
      </c>
      <c r="U26" s="25">
        <f t="shared" si="5"/>
        <v>3.0865493391736325</v>
      </c>
      <c r="V26" s="25">
        <f t="shared" si="6"/>
        <v>3.0865493391736325</v>
      </c>
      <c r="W26" s="25">
        <v>2.011083256</v>
      </c>
      <c r="X26">
        <v>7.36</v>
      </c>
      <c r="Y26" s="27">
        <f t="shared" si="17"/>
        <v>7200</v>
      </c>
      <c r="Z26" s="25">
        <f t="shared" si="7"/>
        <v>1671.8808920523845</v>
      </c>
      <c r="AA26" s="25">
        <f t="shared" si="8"/>
        <v>-1.0754660831736325</v>
      </c>
      <c r="AB26">
        <f t="shared" si="18"/>
        <v>-77.2005876567505</v>
      </c>
      <c r="AC26" s="5" t="str">
        <f t="shared" si="19"/>
        <v>used</v>
      </c>
      <c r="AD26" s="25">
        <f t="shared" si="0"/>
        <v>0</v>
      </c>
      <c r="AE26" s="25">
        <f t="shared" si="1"/>
        <v>-1.0754660831736325</v>
      </c>
      <c r="AF26" s="25"/>
      <c r="AH26"/>
      <c r="AI26" s="11"/>
      <c r="AJ26" s="12"/>
      <c r="AK26" s="12"/>
      <c r="AL26" s="12"/>
      <c r="AM26" s="12"/>
      <c r="AN26" s="12"/>
      <c r="AO26" s="12"/>
      <c r="AP26" s="12"/>
      <c r="AQ26" s="14"/>
    </row>
    <row r="27" spans="1:43" x14ac:dyDescent="0.2">
      <c r="A27" s="5"/>
      <c r="B27" s="9">
        <v>12.5</v>
      </c>
      <c r="C27">
        <f t="shared" si="9"/>
        <v>-2</v>
      </c>
      <c r="D27">
        <f t="shared" si="20"/>
        <v>6</v>
      </c>
      <c r="E27">
        <v>5</v>
      </c>
      <c r="F27" s="25">
        <f t="shared" si="2"/>
        <v>2.75</v>
      </c>
      <c r="G27" s="25">
        <f t="shared" si="22"/>
        <v>79.875</v>
      </c>
      <c r="H27" s="24">
        <f t="shared" si="10"/>
        <v>13.809360166075974</v>
      </c>
      <c r="I27" s="24">
        <f t="shared" si="3"/>
        <v>0.28745327398604703</v>
      </c>
      <c r="J27">
        <v>6</v>
      </c>
      <c r="K27" t="s">
        <v>17</v>
      </c>
      <c r="L27" s="25">
        <f t="shared" si="4"/>
        <v>410.16968986227221</v>
      </c>
      <c r="M27">
        <v>0.02</v>
      </c>
      <c r="N27">
        <f t="shared" si="11"/>
        <v>78.400000000000006</v>
      </c>
      <c r="O27">
        <f t="shared" si="12"/>
        <v>3.1500000000000004</v>
      </c>
      <c r="P27" s="25">
        <f t="shared" si="13"/>
        <v>17.955000000000002</v>
      </c>
      <c r="Q27">
        <v>0.6</v>
      </c>
      <c r="R27" s="25">
        <f t="shared" si="14"/>
        <v>47.088000000000001</v>
      </c>
      <c r="S27" s="25">
        <f t="shared" si="15"/>
        <v>506.52468986227217</v>
      </c>
      <c r="T27" s="25">
        <f t="shared" si="16"/>
        <v>2532.6234493113607</v>
      </c>
      <c r="U27" s="25">
        <f t="shared" si="5"/>
        <v>2.5326234493113606</v>
      </c>
      <c r="V27" s="25">
        <f t="shared" si="6"/>
        <v>2.5326234493113606</v>
      </c>
      <c r="W27" s="25">
        <v>2.011083256</v>
      </c>
      <c r="X27">
        <v>7.36</v>
      </c>
      <c r="Y27" s="27">
        <f t="shared" si="17"/>
        <v>5000</v>
      </c>
      <c r="Z27" s="25">
        <f t="shared" si="7"/>
        <v>1392.9428971212485</v>
      </c>
      <c r="AA27" s="25">
        <f t="shared" si="8"/>
        <v>-0.52154019331136059</v>
      </c>
      <c r="AB27">
        <f t="shared" si="18"/>
        <v>-77.722127850061867</v>
      </c>
      <c r="AC27" s="5" t="str">
        <f t="shared" si="19"/>
        <v>used</v>
      </c>
      <c r="AD27" s="25">
        <f t="shared" si="0"/>
        <v>0</v>
      </c>
      <c r="AE27" s="25">
        <f t="shared" si="1"/>
        <v>-0.52154019331136059</v>
      </c>
      <c r="AF27" s="25"/>
      <c r="AH27"/>
      <c r="AI27" s="11"/>
      <c r="AJ27" s="12"/>
      <c r="AK27" s="12"/>
      <c r="AL27" s="12"/>
      <c r="AM27" s="12"/>
      <c r="AN27" s="12"/>
      <c r="AO27" s="12"/>
      <c r="AP27" s="12"/>
      <c r="AQ27" s="14"/>
    </row>
    <row r="28" spans="1:43" x14ac:dyDescent="0.2">
      <c r="A28" s="5"/>
      <c r="B28" s="8">
        <v>13</v>
      </c>
      <c r="C28">
        <f t="shared" si="9"/>
        <v>0</v>
      </c>
      <c r="D28">
        <f t="shared" si="20"/>
        <v>5</v>
      </c>
      <c r="E28">
        <v>5</v>
      </c>
      <c r="F28" s="25">
        <f t="shared" si="2"/>
        <v>2.5</v>
      </c>
      <c r="G28" s="25">
        <f t="shared" si="22"/>
        <v>82.375</v>
      </c>
      <c r="H28" s="24">
        <f t="shared" si="10"/>
        <v>14.070681324245108</v>
      </c>
      <c r="I28" s="24">
        <f t="shared" si="3"/>
        <v>0.2613211581691337</v>
      </c>
      <c r="J28">
        <v>6</v>
      </c>
      <c r="K28" t="s">
        <v>17</v>
      </c>
      <c r="L28" s="25">
        <f t="shared" si="4"/>
        <v>410.16968986227221</v>
      </c>
      <c r="M28">
        <v>0.02</v>
      </c>
      <c r="N28">
        <f t="shared" si="11"/>
        <v>78.400000000000006</v>
      </c>
      <c r="O28">
        <f t="shared" si="12"/>
        <v>3.1500000000000004</v>
      </c>
      <c r="P28" s="25">
        <f t="shared" si="13"/>
        <v>17.955000000000002</v>
      </c>
      <c r="Q28">
        <v>0.6</v>
      </c>
      <c r="R28" s="25">
        <f t="shared" si="14"/>
        <v>47.088000000000001</v>
      </c>
      <c r="S28" s="25">
        <f t="shared" si="15"/>
        <v>506.52468986227217</v>
      </c>
      <c r="T28" s="25">
        <f t="shared" si="16"/>
        <v>2532.6234493113607</v>
      </c>
      <c r="U28" s="25">
        <f t="shared" si="5"/>
        <v>2.5326234493113606</v>
      </c>
      <c r="V28" s="25">
        <f t="shared" si="6"/>
        <v>2.5326234493113606</v>
      </c>
      <c r="W28" s="25">
        <v>2.011083256</v>
      </c>
      <c r="X28">
        <v>7.36</v>
      </c>
      <c r="Y28" s="27">
        <f t="shared" si="17"/>
        <v>5000</v>
      </c>
      <c r="Z28" s="25">
        <f t="shared" si="7"/>
        <v>1266.3117246556803</v>
      </c>
      <c r="AA28" s="25">
        <f t="shared" si="8"/>
        <v>-0.52154019331136059</v>
      </c>
      <c r="AB28">
        <f t="shared" si="18"/>
        <v>-78.243668043373233</v>
      </c>
      <c r="AC28" s="5" t="str">
        <f t="shared" si="19"/>
        <v>used</v>
      </c>
      <c r="AD28" s="25">
        <f t="shared" si="0"/>
        <v>0</v>
      </c>
      <c r="AE28" s="25">
        <f t="shared" si="1"/>
        <v>-0.52154019331136059</v>
      </c>
      <c r="AF28" s="25"/>
      <c r="AH28"/>
      <c r="AI28" s="11"/>
      <c r="AJ28" s="12"/>
      <c r="AK28" s="12"/>
      <c r="AL28" s="12"/>
      <c r="AM28" s="12"/>
      <c r="AN28" s="12"/>
      <c r="AO28" s="12"/>
      <c r="AP28" s="12"/>
      <c r="AQ28" s="14"/>
    </row>
    <row r="29" spans="1:43" x14ac:dyDescent="0.2">
      <c r="A29" s="5"/>
      <c r="B29" s="8">
        <v>13.5</v>
      </c>
      <c r="C29">
        <f t="shared" si="9"/>
        <v>0</v>
      </c>
      <c r="D29">
        <f t="shared" si="20"/>
        <v>5</v>
      </c>
      <c r="E29">
        <v>5</v>
      </c>
      <c r="F29" s="25">
        <f t="shared" si="2"/>
        <v>2.5</v>
      </c>
      <c r="G29" s="25">
        <f t="shared" si="22"/>
        <v>84.875</v>
      </c>
      <c r="H29" s="24">
        <f t="shared" si="10"/>
        <v>14.332002482414241</v>
      </c>
      <c r="I29" s="24">
        <f t="shared" si="3"/>
        <v>0.2613211581691337</v>
      </c>
      <c r="J29">
        <v>6</v>
      </c>
      <c r="K29" t="s">
        <v>17</v>
      </c>
      <c r="L29" s="25">
        <f t="shared" si="4"/>
        <v>410.16968986227221</v>
      </c>
      <c r="M29">
        <v>0.02</v>
      </c>
      <c r="N29">
        <f t="shared" si="11"/>
        <v>78.400000000000006</v>
      </c>
      <c r="O29">
        <f t="shared" si="12"/>
        <v>3.1500000000000004</v>
      </c>
      <c r="P29" s="25">
        <f t="shared" si="13"/>
        <v>17.955000000000002</v>
      </c>
      <c r="Q29">
        <v>0.6</v>
      </c>
      <c r="R29" s="25">
        <f t="shared" si="14"/>
        <v>47.088000000000001</v>
      </c>
      <c r="S29" s="25">
        <f t="shared" si="15"/>
        <v>506.52468986227217</v>
      </c>
      <c r="T29" s="25">
        <f t="shared" si="16"/>
        <v>2532.6234493113607</v>
      </c>
      <c r="U29" s="25">
        <f t="shared" si="5"/>
        <v>2.5326234493113606</v>
      </c>
      <c r="V29" s="25">
        <f t="shared" si="6"/>
        <v>2.5326234493113606</v>
      </c>
      <c r="W29" s="25">
        <v>2.011083256</v>
      </c>
      <c r="X29">
        <v>7.36</v>
      </c>
      <c r="Y29" s="27">
        <f t="shared" si="17"/>
        <v>5000</v>
      </c>
      <c r="Z29" s="25">
        <f t="shared" si="7"/>
        <v>1266.3117246556803</v>
      </c>
      <c r="AA29" s="25">
        <f t="shared" si="8"/>
        <v>-0.52154019331136059</v>
      </c>
      <c r="AB29">
        <f t="shared" si="18"/>
        <v>-78.7652082366846</v>
      </c>
      <c r="AC29" s="5" t="str">
        <f t="shared" si="19"/>
        <v>used</v>
      </c>
      <c r="AD29" s="25">
        <f t="shared" si="0"/>
        <v>0</v>
      </c>
      <c r="AE29" s="25">
        <f t="shared" si="1"/>
        <v>-0.52154019331136059</v>
      </c>
      <c r="AF29" s="25"/>
      <c r="AH29"/>
      <c r="AI29" s="11"/>
      <c r="AJ29" s="12"/>
      <c r="AK29" s="12"/>
      <c r="AL29" s="12"/>
      <c r="AM29" s="12"/>
      <c r="AN29" s="12"/>
      <c r="AO29" s="12"/>
      <c r="AP29" s="12"/>
      <c r="AQ29" s="14"/>
    </row>
    <row r="30" spans="1:43" x14ac:dyDescent="0.2">
      <c r="A30" s="5"/>
      <c r="B30" s="8">
        <v>14</v>
      </c>
      <c r="C30">
        <f t="shared" si="9"/>
        <v>0</v>
      </c>
      <c r="D30">
        <f t="shared" si="20"/>
        <v>5</v>
      </c>
      <c r="E30">
        <v>5</v>
      </c>
      <c r="F30" s="25">
        <f t="shared" si="2"/>
        <v>2.5</v>
      </c>
      <c r="G30" s="25">
        <f t="shared" si="22"/>
        <v>87.375</v>
      </c>
      <c r="H30" s="24">
        <f t="shared" si="10"/>
        <v>14.593323640583375</v>
      </c>
      <c r="I30" s="24">
        <f t="shared" si="3"/>
        <v>0.2613211581691337</v>
      </c>
      <c r="J30">
        <v>6</v>
      </c>
      <c r="K30" t="s">
        <v>17</v>
      </c>
      <c r="L30" s="25">
        <f t="shared" si="4"/>
        <v>410.16968986227221</v>
      </c>
      <c r="M30">
        <v>0.02</v>
      </c>
      <c r="N30">
        <f t="shared" si="11"/>
        <v>78.400000000000006</v>
      </c>
      <c r="O30">
        <f t="shared" si="12"/>
        <v>3.1500000000000004</v>
      </c>
      <c r="P30" s="25">
        <f t="shared" si="13"/>
        <v>17.955000000000002</v>
      </c>
      <c r="Q30">
        <v>0.6</v>
      </c>
      <c r="R30" s="25">
        <f t="shared" si="14"/>
        <v>47.088000000000001</v>
      </c>
      <c r="S30" s="25">
        <f t="shared" si="15"/>
        <v>506.52468986227217</v>
      </c>
      <c r="T30" s="25">
        <f t="shared" si="16"/>
        <v>2532.6234493113607</v>
      </c>
      <c r="U30" s="25">
        <f t="shared" si="5"/>
        <v>2.5326234493113606</v>
      </c>
      <c r="V30" s="25">
        <f t="shared" si="6"/>
        <v>2.5326234493113606</v>
      </c>
      <c r="W30" s="25">
        <v>2.011083256</v>
      </c>
      <c r="X30">
        <v>7.36</v>
      </c>
      <c r="Y30" s="27">
        <f t="shared" si="17"/>
        <v>5000</v>
      </c>
      <c r="Z30" s="25">
        <f t="shared" si="7"/>
        <v>1266.3117246556803</v>
      </c>
      <c r="AA30" s="25">
        <f t="shared" si="8"/>
        <v>-0.52154019331136059</v>
      </c>
      <c r="AB30">
        <f t="shared" si="18"/>
        <v>-79.286748429995967</v>
      </c>
      <c r="AC30" s="5" t="str">
        <f t="shared" si="19"/>
        <v>used</v>
      </c>
      <c r="AD30" s="25">
        <f t="shared" si="0"/>
        <v>0</v>
      </c>
      <c r="AE30" s="25">
        <f t="shared" si="1"/>
        <v>-0.52154019331136059</v>
      </c>
      <c r="AF30" s="25"/>
      <c r="AH30"/>
      <c r="AI30" s="11"/>
      <c r="AJ30" s="12"/>
      <c r="AK30" s="12"/>
      <c r="AL30" s="12"/>
      <c r="AM30" s="12"/>
      <c r="AN30" s="12"/>
      <c r="AO30" s="12"/>
      <c r="AP30" s="12"/>
      <c r="AQ30" s="14"/>
    </row>
    <row r="31" spans="1:43" x14ac:dyDescent="0.2">
      <c r="A31" s="5"/>
      <c r="B31" s="8">
        <v>14.5</v>
      </c>
      <c r="C31">
        <f t="shared" si="9"/>
        <v>0</v>
      </c>
      <c r="D31">
        <f t="shared" si="20"/>
        <v>5</v>
      </c>
      <c r="E31">
        <v>5</v>
      </c>
      <c r="F31" s="25">
        <f t="shared" si="2"/>
        <v>2.5</v>
      </c>
      <c r="G31" s="25">
        <f t="shared" si="22"/>
        <v>89.875</v>
      </c>
      <c r="H31" s="24">
        <f t="shared" si="10"/>
        <v>14.816660231374248</v>
      </c>
      <c r="I31" s="24">
        <f t="shared" si="3"/>
        <v>0.2613211581691337</v>
      </c>
      <c r="J31">
        <v>6</v>
      </c>
      <c r="K31" t="s">
        <v>17</v>
      </c>
      <c r="L31" s="25">
        <f t="shared" si="4"/>
        <v>410.16968986227221</v>
      </c>
      <c r="M31">
        <v>0.02</v>
      </c>
      <c r="N31">
        <f t="shared" si="11"/>
        <v>78.400000000000006</v>
      </c>
      <c r="O31">
        <f t="shared" si="12"/>
        <v>3.1500000000000004</v>
      </c>
      <c r="P31" s="25">
        <f t="shared" si="13"/>
        <v>17.955000000000002</v>
      </c>
      <c r="Q31">
        <v>0.6</v>
      </c>
      <c r="R31" s="25">
        <f>M31*(400)*(9.81)*Q31</f>
        <v>47.088000000000001</v>
      </c>
      <c r="S31" s="25">
        <f t="shared" si="15"/>
        <v>506.52468986227217</v>
      </c>
      <c r="T31" s="25">
        <f t="shared" si="16"/>
        <v>2532.6234493113607</v>
      </c>
      <c r="U31" s="25">
        <f t="shared" si="5"/>
        <v>2.5326234493113606</v>
      </c>
      <c r="V31" s="25">
        <f t="shared" si="6"/>
        <v>2.5326234493113606</v>
      </c>
      <c r="W31" s="25">
        <v>2.011083256</v>
      </c>
      <c r="X31">
        <v>7.36</v>
      </c>
      <c r="Y31" s="27">
        <f t="shared" si="17"/>
        <v>5000</v>
      </c>
      <c r="Z31" s="25">
        <f t="shared" si="7"/>
        <v>1266.3117246556803</v>
      </c>
      <c r="AA31" s="25">
        <f t="shared" si="8"/>
        <v>-0.52154019331136059</v>
      </c>
      <c r="AB31">
        <f t="shared" si="18"/>
        <v>-79.808288623307334</v>
      </c>
      <c r="AC31" s="5" t="str">
        <f t="shared" si="19"/>
        <v>used</v>
      </c>
      <c r="AD31" s="25">
        <f t="shared" si="0"/>
        <v>0</v>
      </c>
      <c r="AE31" s="25">
        <f t="shared" si="1"/>
        <v>-0.52154019331136059</v>
      </c>
      <c r="AF31" s="25"/>
      <c r="AH31"/>
      <c r="AI31" s="11"/>
      <c r="AJ31" s="12"/>
      <c r="AK31" s="12"/>
      <c r="AL31" s="12"/>
      <c r="AM31" s="12"/>
      <c r="AN31" s="12"/>
      <c r="AO31" s="12"/>
      <c r="AP31" s="12"/>
      <c r="AQ31" s="14"/>
    </row>
    <row r="32" spans="1:43" x14ac:dyDescent="0.2">
      <c r="A32" s="5"/>
      <c r="B32" s="10">
        <v>15</v>
      </c>
      <c r="C32">
        <f t="shared" si="9"/>
        <v>0.5</v>
      </c>
      <c r="D32">
        <f t="shared" si="20"/>
        <v>5</v>
      </c>
      <c r="E32">
        <v>5.25</v>
      </c>
      <c r="F32" s="25">
        <f t="shared" si="2"/>
        <v>2.5625</v>
      </c>
      <c r="G32" s="25">
        <f t="shared" si="22"/>
        <v>92.4375</v>
      </c>
      <c r="H32" s="24">
        <f t="shared" si="10"/>
        <v>15.050891290008579</v>
      </c>
      <c r="I32" s="24">
        <f t="shared" si="3"/>
        <v>0.22333659079087406</v>
      </c>
      <c r="J32">
        <v>5</v>
      </c>
      <c r="K32" t="s">
        <v>17</v>
      </c>
      <c r="L32" s="25">
        <f t="shared" si="4"/>
        <v>341.99913454181063</v>
      </c>
      <c r="M32">
        <v>0.02</v>
      </c>
      <c r="N32">
        <f t="shared" si="11"/>
        <v>78.400000000000006</v>
      </c>
      <c r="O32">
        <f t="shared" si="12"/>
        <v>3.1500000000000004</v>
      </c>
      <c r="P32" s="25">
        <f t="shared" si="13"/>
        <v>19.7953875</v>
      </c>
      <c r="Q32">
        <v>0.6</v>
      </c>
      <c r="R32" s="25">
        <f t="shared" si="14"/>
        <v>47.088000000000001</v>
      </c>
      <c r="S32" s="25">
        <f t="shared" si="15"/>
        <v>440.19452204181067</v>
      </c>
      <c r="T32" s="25">
        <f t="shared" si="16"/>
        <v>2311.0212407195058</v>
      </c>
      <c r="U32" s="25">
        <f t="shared" si="5"/>
        <v>2.3110212407195059</v>
      </c>
      <c r="V32" s="25">
        <f t="shared" si="6"/>
        <v>2.3110212407195059</v>
      </c>
      <c r="W32" s="25">
        <v>2.011083256</v>
      </c>
      <c r="X32">
        <v>7.36</v>
      </c>
      <c r="Y32" s="27">
        <f t="shared" si="17"/>
        <v>5512.5</v>
      </c>
      <c r="Z32" s="25">
        <f t="shared" si="7"/>
        <v>1127.9984627321398</v>
      </c>
      <c r="AA32" s="25">
        <f t="shared" si="8"/>
        <v>-0.29993798471950583</v>
      </c>
      <c r="AB32">
        <f t="shared" si="18"/>
        <v>-80.10822660802684</v>
      </c>
      <c r="AC32" s="5" t="str">
        <f t="shared" si="19"/>
        <v>used</v>
      </c>
      <c r="AD32" s="25">
        <f t="shared" si="0"/>
        <v>0</v>
      </c>
      <c r="AE32" s="25">
        <f t="shared" si="1"/>
        <v>-0.29993798471950583</v>
      </c>
      <c r="AF32" s="25"/>
      <c r="AH32"/>
      <c r="AI32" s="11"/>
      <c r="AJ32" s="12"/>
      <c r="AK32" s="12"/>
      <c r="AL32" s="12"/>
      <c r="AM32" s="12"/>
      <c r="AN32" s="12"/>
      <c r="AO32" s="12"/>
      <c r="AP32" s="12"/>
      <c r="AQ32" s="14"/>
    </row>
    <row r="33" spans="1:45" x14ac:dyDescent="0.2">
      <c r="A33" s="5"/>
      <c r="B33" s="10">
        <v>15.5</v>
      </c>
      <c r="C33">
        <f t="shared" si="9"/>
        <v>0.5</v>
      </c>
      <c r="D33">
        <f t="shared" si="20"/>
        <v>5.25</v>
      </c>
      <c r="E33">
        <v>5.5</v>
      </c>
      <c r="F33" s="25">
        <f t="shared" si="2"/>
        <v>2.6875</v>
      </c>
      <c r="G33" s="25">
        <f t="shared" si="22"/>
        <v>95.125</v>
      </c>
      <c r="H33" s="24">
        <f t="shared" si="10"/>
        <v>15.24708137241393</v>
      </c>
      <c r="I33" s="24">
        <f t="shared" si="3"/>
        <v>0.23423105863433133</v>
      </c>
      <c r="J33">
        <v>5</v>
      </c>
      <c r="K33" t="s">
        <v>17</v>
      </c>
      <c r="L33" s="25">
        <f t="shared" si="4"/>
        <v>341.99913454181063</v>
      </c>
      <c r="M33">
        <v>0.02</v>
      </c>
      <c r="N33">
        <f t="shared" si="11"/>
        <v>78.400000000000006</v>
      </c>
      <c r="O33">
        <f t="shared" si="12"/>
        <v>3.1500000000000004</v>
      </c>
      <c r="P33" s="25">
        <f t="shared" si="13"/>
        <v>21.725550000000002</v>
      </c>
      <c r="Q33">
        <v>0.6</v>
      </c>
      <c r="R33" s="25">
        <f t="shared" si="14"/>
        <v>47.088000000000001</v>
      </c>
      <c r="S33" s="25">
        <f t="shared" si="15"/>
        <v>442.12468454181067</v>
      </c>
      <c r="T33" s="25">
        <f t="shared" si="16"/>
        <v>2431.6857649799585</v>
      </c>
      <c r="U33" s="25">
        <f t="shared" si="5"/>
        <v>2.4316857649799584</v>
      </c>
      <c r="V33" s="25">
        <f t="shared" si="6"/>
        <v>2.4316857649799584</v>
      </c>
      <c r="W33" s="25">
        <v>2.011083256</v>
      </c>
      <c r="X33">
        <v>7.36</v>
      </c>
      <c r="Y33" s="27">
        <f t="shared" si="17"/>
        <v>6050</v>
      </c>
      <c r="Z33" s="25">
        <f t="shared" si="7"/>
        <v>1188.2100897061162</v>
      </c>
      <c r="AA33" s="25">
        <f>W33-V33</f>
        <v>-0.42060250897995832</v>
      </c>
      <c r="AB33">
        <f t="shared" si="18"/>
        <v>-80.528829117006794</v>
      </c>
      <c r="AC33" s="5" t="str">
        <f t="shared" si="19"/>
        <v>used</v>
      </c>
      <c r="AD33" s="25">
        <f t="shared" si="0"/>
        <v>0</v>
      </c>
      <c r="AE33" s="25">
        <f t="shared" si="1"/>
        <v>-0.42060250897995832</v>
      </c>
      <c r="AF33" s="25"/>
      <c r="AH33"/>
      <c r="AI33" s="11"/>
      <c r="AJ33" s="12"/>
      <c r="AK33" s="12"/>
      <c r="AL33" s="12"/>
      <c r="AM33" s="12"/>
      <c r="AN33" s="12"/>
      <c r="AO33" s="12"/>
      <c r="AP33" s="12"/>
      <c r="AQ33" s="14"/>
    </row>
    <row r="34" spans="1:45" x14ac:dyDescent="0.2">
      <c r="A34" s="5"/>
      <c r="B34" s="10">
        <v>16</v>
      </c>
      <c r="C34">
        <f t="shared" si="9"/>
        <v>0.5</v>
      </c>
      <c r="D34">
        <f t="shared" si="20"/>
        <v>5.5</v>
      </c>
      <c r="E34">
        <v>5.75</v>
      </c>
      <c r="F34" s="25">
        <f t="shared" si="2"/>
        <v>2.8125</v>
      </c>
      <c r="G34" s="25">
        <f t="shared" si="22"/>
        <v>97.9375</v>
      </c>
      <c r="H34" s="24">
        <f t="shared" si="10"/>
        <v>15.400818243877579</v>
      </c>
      <c r="I34" s="24">
        <f t="shared" si="3"/>
        <v>0.19619008240535241</v>
      </c>
      <c r="J34">
        <v>4</v>
      </c>
      <c r="K34" t="s">
        <v>17</v>
      </c>
      <c r="L34" s="25">
        <f t="shared" si="4"/>
        <v>273.72440297194771</v>
      </c>
      <c r="M34">
        <v>0.02</v>
      </c>
      <c r="N34">
        <f t="shared" si="11"/>
        <v>78.400000000000006</v>
      </c>
      <c r="O34">
        <f t="shared" si="12"/>
        <v>3.1500000000000004</v>
      </c>
      <c r="P34" s="25">
        <f t="shared" si="13"/>
        <v>23.745487500000003</v>
      </c>
      <c r="Q34">
        <v>0.6</v>
      </c>
      <c r="R34" s="25">
        <f t="shared" si="14"/>
        <v>47.088000000000001</v>
      </c>
      <c r="S34" s="25">
        <f t="shared" si="15"/>
        <v>375.86989047194771</v>
      </c>
      <c r="T34" s="25">
        <f t="shared" si="16"/>
        <v>2161.2518702136995</v>
      </c>
      <c r="U34" s="25">
        <f t="shared" si="5"/>
        <v>2.1612518702136994</v>
      </c>
      <c r="V34" s="25">
        <f t="shared" si="6"/>
        <v>2.1612518702136994</v>
      </c>
      <c r="W34" s="25">
        <v>2.011083256</v>
      </c>
      <c r="X34">
        <v>7.36</v>
      </c>
      <c r="Y34" s="27">
        <f t="shared" si="17"/>
        <v>6612.5</v>
      </c>
      <c r="Z34" s="25">
        <f t="shared" si="7"/>
        <v>1057.1340669523529</v>
      </c>
      <c r="AA34" s="25">
        <f t="shared" si="8"/>
        <v>-0.15016861421369931</v>
      </c>
      <c r="AB34">
        <f t="shared" si="18"/>
        <v>-80.678997731220491</v>
      </c>
      <c r="AC34" s="5" t="str">
        <f t="shared" si="19"/>
        <v>used</v>
      </c>
      <c r="AD34" s="25">
        <f t="shared" si="0"/>
        <v>0</v>
      </c>
      <c r="AE34" s="25">
        <f t="shared" si="1"/>
        <v>-0.15016861421369931</v>
      </c>
      <c r="AF34" s="25"/>
      <c r="AH34"/>
      <c r="AI34" s="11"/>
      <c r="AJ34" s="12"/>
      <c r="AK34" s="12"/>
      <c r="AL34" s="12"/>
      <c r="AM34" s="12"/>
      <c r="AN34" s="12"/>
      <c r="AO34" s="12"/>
      <c r="AP34" s="12"/>
      <c r="AQ34" s="14"/>
    </row>
    <row r="35" spans="1:45" x14ac:dyDescent="0.2">
      <c r="A35" s="5"/>
      <c r="B35" s="10">
        <v>16.5</v>
      </c>
      <c r="C35">
        <f t="shared" si="9"/>
        <v>0.5</v>
      </c>
      <c r="D35">
        <f t="shared" si="20"/>
        <v>5.75</v>
      </c>
      <c r="E35">
        <v>6</v>
      </c>
      <c r="F35" s="25">
        <f t="shared" si="2"/>
        <v>2.9375</v>
      </c>
      <c r="G35" s="25">
        <f t="shared" si="22"/>
        <v>100.875</v>
      </c>
      <c r="H35" s="24">
        <f t="shared" si="10"/>
        <v>15.561097109871595</v>
      </c>
      <c r="I35" s="24">
        <f t="shared" si="3"/>
        <v>0.15373687146364751</v>
      </c>
      <c r="J35">
        <v>3</v>
      </c>
      <c r="K35" t="s">
        <v>17</v>
      </c>
      <c r="L35" s="25">
        <f t="shared" si="4"/>
        <v>205.36629229731162</v>
      </c>
      <c r="M35">
        <v>0.02</v>
      </c>
      <c r="N35">
        <f t="shared" si="11"/>
        <v>78.400000000000006</v>
      </c>
      <c r="O35">
        <f t="shared" si="12"/>
        <v>3.1500000000000004</v>
      </c>
      <c r="P35" s="25">
        <f t="shared" si="13"/>
        <v>25.855200000000004</v>
      </c>
      <c r="Q35">
        <v>0.6</v>
      </c>
      <c r="R35" s="25">
        <f t="shared" si="14"/>
        <v>47.088000000000001</v>
      </c>
      <c r="S35" s="25">
        <f t="shared" si="15"/>
        <v>309.62149229731165</v>
      </c>
      <c r="T35" s="25">
        <f t="shared" si="16"/>
        <v>1857.7289537838699</v>
      </c>
      <c r="U35" s="25">
        <f t="shared" si="5"/>
        <v>1.8577289537838699</v>
      </c>
      <c r="V35" s="25">
        <f t="shared" si="6"/>
        <v>1.8577289537838699</v>
      </c>
      <c r="W35" s="25">
        <v>2.011083256</v>
      </c>
      <c r="X35">
        <v>7.36</v>
      </c>
      <c r="Y35" s="27">
        <f t="shared" si="17"/>
        <v>7200</v>
      </c>
      <c r="Z35" s="25">
        <f t="shared" si="7"/>
        <v>909.51313362335293</v>
      </c>
      <c r="AA35" s="25">
        <f t="shared" si="8"/>
        <v>0.15335430221613011</v>
      </c>
      <c r="AB35">
        <f t="shared" si="18"/>
        <v>-80.525643429004361</v>
      </c>
      <c r="AC35" s="5" t="str">
        <f t="shared" si="19"/>
        <v>stored</v>
      </c>
      <c r="AD35" s="25">
        <f t="shared" si="0"/>
        <v>0.15335430221613011</v>
      </c>
      <c r="AE35" s="25">
        <f t="shared" si="1"/>
        <v>0</v>
      </c>
      <c r="AF35" s="25"/>
      <c r="AH35"/>
      <c r="AI35" s="11"/>
      <c r="AJ35" s="12"/>
      <c r="AK35" s="12"/>
      <c r="AL35" s="12"/>
      <c r="AM35" s="12"/>
      <c r="AN35" s="12"/>
      <c r="AO35" s="12"/>
      <c r="AP35" s="12"/>
      <c r="AQ35" s="14"/>
    </row>
    <row r="36" spans="1:45" x14ac:dyDescent="0.2">
      <c r="A36" s="5"/>
      <c r="B36" s="10">
        <v>17</v>
      </c>
      <c r="C36">
        <f t="shared" si="9"/>
        <v>0.5</v>
      </c>
      <c r="D36">
        <f t="shared" si="20"/>
        <v>6</v>
      </c>
      <c r="E36">
        <v>6.25</v>
      </c>
      <c r="F36" s="25">
        <f t="shared" si="2"/>
        <v>3.0625</v>
      </c>
      <c r="G36" s="25">
        <f t="shared" si="22"/>
        <v>103.9375</v>
      </c>
      <c r="H36" s="24">
        <f t="shared" si="10"/>
        <v>15.727917970395978</v>
      </c>
      <c r="I36" s="24">
        <f t="shared" si="3"/>
        <v>0.1602788659940155</v>
      </c>
      <c r="J36">
        <v>3</v>
      </c>
      <c r="K36" t="s">
        <v>17</v>
      </c>
      <c r="L36" s="25">
        <f t="shared" si="4"/>
        <v>205.36629229731162</v>
      </c>
      <c r="M36">
        <v>0.02</v>
      </c>
      <c r="N36">
        <f t="shared" si="11"/>
        <v>78.400000000000006</v>
      </c>
      <c r="O36">
        <f t="shared" si="12"/>
        <v>3.1500000000000004</v>
      </c>
      <c r="P36" s="25">
        <f t="shared" si="13"/>
        <v>28.054687500000004</v>
      </c>
      <c r="Q36">
        <v>0.6</v>
      </c>
      <c r="R36" s="25">
        <f t="shared" si="14"/>
        <v>47.088000000000001</v>
      </c>
      <c r="S36" s="25">
        <f t="shared" si="15"/>
        <v>311.82097979731162</v>
      </c>
      <c r="T36" s="25">
        <f t="shared" si="16"/>
        <v>1948.8811237331977</v>
      </c>
      <c r="U36" s="25">
        <f t="shared" si="5"/>
        <v>1.9488811237331978</v>
      </c>
      <c r="V36" s="25">
        <f t="shared" si="6"/>
        <v>1.9488811237331978</v>
      </c>
      <c r="W36" s="25">
        <v>2.011083256</v>
      </c>
      <c r="X36">
        <v>7.36</v>
      </c>
      <c r="Y36" s="27">
        <f t="shared" si="17"/>
        <v>7812.5</v>
      </c>
      <c r="Z36" s="25">
        <f t="shared" si="7"/>
        <v>954.95175062926683</v>
      </c>
      <c r="AA36" s="25">
        <f t="shared" si="8"/>
        <v>6.2202132266802268E-2</v>
      </c>
      <c r="AB36">
        <f t="shared" si="18"/>
        <v>-80.463441296737557</v>
      </c>
      <c r="AC36" s="5" t="str">
        <f t="shared" si="19"/>
        <v>stored</v>
      </c>
      <c r="AD36" s="25">
        <f t="shared" si="0"/>
        <v>6.2202132266802268E-2</v>
      </c>
      <c r="AE36" s="25">
        <f t="shared" si="1"/>
        <v>0</v>
      </c>
      <c r="AF36" s="25"/>
      <c r="AH36"/>
      <c r="AI36" s="11"/>
      <c r="AJ36" s="12"/>
      <c r="AK36" s="12"/>
      <c r="AL36" s="12"/>
      <c r="AM36" s="12"/>
      <c r="AN36" s="12"/>
      <c r="AO36" s="12"/>
      <c r="AP36" s="12"/>
      <c r="AQ36" s="14"/>
    </row>
    <row r="37" spans="1:45" x14ac:dyDescent="0.2">
      <c r="A37" s="5"/>
      <c r="B37" s="10">
        <v>17.5</v>
      </c>
      <c r="C37">
        <f t="shared" si="9"/>
        <v>0.5</v>
      </c>
      <c r="D37">
        <f t="shared" si="20"/>
        <v>6.25</v>
      </c>
      <c r="E37">
        <v>6.5</v>
      </c>
      <c r="F37" s="25">
        <f t="shared" si="2"/>
        <v>3.1875</v>
      </c>
      <c r="G37" s="25">
        <f t="shared" si="22"/>
        <v>107.125</v>
      </c>
      <c r="H37" s="24">
        <f t="shared" si="10"/>
        <v>15.90128082545073</v>
      </c>
      <c r="I37" s="24">
        <f t="shared" si="3"/>
        <v>0.16682086052438347</v>
      </c>
      <c r="J37">
        <v>3</v>
      </c>
      <c r="K37" t="s">
        <v>17</v>
      </c>
      <c r="L37" s="25">
        <f t="shared" si="4"/>
        <v>205.36629229731162</v>
      </c>
      <c r="M37">
        <v>0.02</v>
      </c>
      <c r="N37">
        <f t="shared" si="11"/>
        <v>78.400000000000006</v>
      </c>
      <c r="O37">
        <f t="shared" si="12"/>
        <v>3.1500000000000004</v>
      </c>
      <c r="P37" s="25">
        <f t="shared" si="13"/>
        <v>30.343950000000003</v>
      </c>
      <c r="Q37">
        <v>0.6</v>
      </c>
      <c r="R37" s="25">
        <f t="shared" si="14"/>
        <v>47.088000000000001</v>
      </c>
      <c r="S37" s="25">
        <f t="shared" si="15"/>
        <v>314.11024229731163</v>
      </c>
      <c r="T37" s="25">
        <f t="shared" si="16"/>
        <v>2041.7165749325256</v>
      </c>
      <c r="U37" s="25">
        <f t="shared" si="5"/>
        <v>2.0417165749325257</v>
      </c>
      <c r="V37" s="25">
        <f t="shared" si="6"/>
        <v>2.0417165749325257</v>
      </c>
      <c r="W37" s="25">
        <v>2.011083256</v>
      </c>
      <c r="X37">
        <v>7.36</v>
      </c>
      <c r="Y37" s="27">
        <f t="shared" si="17"/>
        <v>8450</v>
      </c>
      <c r="Z37" s="25">
        <f t="shared" si="7"/>
        <v>1001.2263973226808</v>
      </c>
      <c r="AA37" s="25">
        <f t="shared" si="8"/>
        <v>-3.0633318932525633E-2</v>
      </c>
      <c r="AB37">
        <f t="shared" si="18"/>
        <v>-80.494074615670087</v>
      </c>
      <c r="AC37" s="5" t="str">
        <f t="shared" si="19"/>
        <v>used</v>
      </c>
      <c r="AD37" s="25">
        <f t="shared" si="0"/>
        <v>0</v>
      </c>
      <c r="AE37" s="25">
        <f t="shared" si="1"/>
        <v>-3.0633318932525633E-2</v>
      </c>
      <c r="AF37" s="25"/>
      <c r="AH37"/>
      <c r="AI37" s="11"/>
      <c r="AJ37" s="12"/>
      <c r="AK37" s="12"/>
      <c r="AL37" s="12"/>
      <c r="AM37" s="12"/>
      <c r="AN37" s="12"/>
      <c r="AO37" s="12"/>
      <c r="AP37" s="12"/>
      <c r="AQ37" s="14"/>
    </row>
    <row r="38" spans="1:45" x14ac:dyDescent="0.2">
      <c r="B38" s="10">
        <v>18</v>
      </c>
      <c r="C38">
        <f t="shared" si="9"/>
        <v>0.5</v>
      </c>
      <c r="D38">
        <f t="shared" si="20"/>
        <v>6.5</v>
      </c>
      <c r="E38">
        <v>6.75</v>
      </c>
      <c r="F38" s="25">
        <f t="shared" si="2"/>
        <v>3.3125</v>
      </c>
      <c r="G38" s="25">
        <f t="shared" si="22"/>
        <v>110.4375</v>
      </c>
      <c r="H38" s="24">
        <f t="shared" si="10"/>
        <v>15.90128082545073</v>
      </c>
      <c r="I38" s="24">
        <f t="shared" si="3"/>
        <v>0.17336285505475146</v>
      </c>
      <c r="J38">
        <v>3</v>
      </c>
      <c r="K38" t="s">
        <v>17</v>
      </c>
      <c r="L38" s="25">
        <f t="shared" si="4"/>
        <v>205.36629229731162</v>
      </c>
      <c r="M38">
        <v>0.02</v>
      </c>
      <c r="N38">
        <f>400*(9.8)*(M38)</f>
        <v>78.400000000000006</v>
      </c>
      <c r="O38">
        <f t="shared" si="12"/>
        <v>3.1500000000000004</v>
      </c>
      <c r="P38" s="25">
        <f t="shared" si="13"/>
        <v>32.722987500000002</v>
      </c>
      <c r="Q38">
        <v>0.6</v>
      </c>
      <c r="R38" s="25">
        <f t="shared" si="14"/>
        <v>47.088000000000001</v>
      </c>
      <c r="S38" s="25">
        <f t="shared" si="15"/>
        <v>316.48927979731161</v>
      </c>
      <c r="T38" s="25">
        <f t="shared" si="16"/>
        <v>2136.3026386318534</v>
      </c>
      <c r="U38" s="25">
        <f t="shared" si="5"/>
        <v>2.1363026386318533</v>
      </c>
      <c r="V38" s="25">
        <f t="shared" si="6"/>
        <v>2.1363026386318533</v>
      </c>
      <c r="W38" s="25">
        <v>2.011083256</v>
      </c>
      <c r="X38">
        <v>7.36</v>
      </c>
      <c r="Y38" s="27">
        <f t="shared" si="17"/>
        <v>9112.5</v>
      </c>
      <c r="Z38" s="25">
        <f t="shared" si="7"/>
        <v>1048.3707393285947</v>
      </c>
      <c r="AA38" s="25">
        <f t="shared" si="8"/>
        <v>-0.12521938263185328</v>
      </c>
      <c r="AB38">
        <f t="shared" si="18"/>
        <v>-80.619293998301941</v>
      </c>
      <c r="AC38" s="5" t="str">
        <f t="shared" si="19"/>
        <v>used</v>
      </c>
      <c r="AD38" s="25">
        <f t="shared" si="0"/>
        <v>0</v>
      </c>
      <c r="AE38" s="25">
        <f t="shared" si="1"/>
        <v>-0.12521938263185328</v>
      </c>
      <c r="AF38" s="25"/>
      <c r="AH38"/>
      <c r="AI38" s="11"/>
      <c r="AJ38" s="12"/>
      <c r="AK38" s="12"/>
      <c r="AL38" s="12"/>
      <c r="AM38" s="12"/>
      <c r="AN38" s="12"/>
      <c r="AO38" s="12"/>
      <c r="AP38" s="12"/>
      <c r="AQ38" s="14"/>
    </row>
    <row r="39" spans="1:45" x14ac:dyDescent="0.2">
      <c r="B39" s="10">
        <v>18.5</v>
      </c>
      <c r="C39">
        <f t="shared" si="9"/>
        <v>0.5</v>
      </c>
      <c r="D39">
        <f t="shared" si="20"/>
        <v>6.75</v>
      </c>
      <c r="E39">
        <v>7</v>
      </c>
      <c r="F39" s="25">
        <v>3.5</v>
      </c>
      <c r="G39" s="25">
        <f t="shared" si="22"/>
        <v>113.9375</v>
      </c>
      <c r="H39" s="24">
        <f t="shared" si="10"/>
        <v>15.90128082545073</v>
      </c>
      <c r="I39" s="24">
        <f t="shared" si="3"/>
        <v>0</v>
      </c>
      <c r="J39">
        <v>0</v>
      </c>
      <c r="K39" t="s">
        <v>17</v>
      </c>
      <c r="L39" s="25">
        <f t="shared" si="4"/>
        <v>0</v>
      </c>
      <c r="M39">
        <v>0.02</v>
      </c>
      <c r="N39">
        <f t="shared" si="11"/>
        <v>78.400000000000006</v>
      </c>
      <c r="O39">
        <f t="shared" si="12"/>
        <v>3.1500000000000004</v>
      </c>
      <c r="P39" s="25">
        <f t="shared" si="13"/>
        <v>35.191800000000001</v>
      </c>
      <c r="Q39">
        <v>0.6</v>
      </c>
      <c r="R39" s="25">
        <f t="shared" si="14"/>
        <v>47.088000000000001</v>
      </c>
      <c r="S39" s="25">
        <f t="shared" si="15"/>
        <v>113.59180000000001</v>
      </c>
      <c r="T39" s="25">
        <f t="shared" si="16"/>
        <v>795.14260000000002</v>
      </c>
      <c r="U39" s="25">
        <f t="shared" si="5"/>
        <v>0.79514260000000003</v>
      </c>
      <c r="V39" s="25">
        <f t="shared" si="6"/>
        <v>0.79514260000000003</v>
      </c>
      <c r="W39" s="25">
        <v>2.011083256</v>
      </c>
      <c r="X39">
        <v>7.36</v>
      </c>
      <c r="Y39" s="27">
        <f t="shared" si="17"/>
        <v>9800</v>
      </c>
      <c r="Z39" s="25">
        <f t="shared" si="7"/>
        <v>397.57130000000001</v>
      </c>
      <c r="AA39" s="25">
        <f t="shared" si="8"/>
        <v>1.2159406559999999</v>
      </c>
      <c r="AB39">
        <f t="shared" si="18"/>
        <v>-79.403353342301941</v>
      </c>
      <c r="AC39" s="5" t="str">
        <f t="shared" si="19"/>
        <v>stored</v>
      </c>
      <c r="AD39" s="25">
        <f t="shared" si="0"/>
        <v>1.2159406559999999</v>
      </c>
      <c r="AE39" s="25">
        <f t="shared" si="1"/>
        <v>0</v>
      </c>
      <c r="AF39" s="25"/>
      <c r="AH39"/>
      <c r="AI39" s="11"/>
      <c r="AJ39" s="12"/>
      <c r="AK39" s="12"/>
      <c r="AL39" s="12"/>
      <c r="AM39" s="12"/>
      <c r="AN39" s="12"/>
      <c r="AO39" s="12"/>
      <c r="AP39" s="12"/>
      <c r="AQ39" s="14"/>
    </row>
    <row r="40" spans="1:45" x14ac:dyDescent="0.2">
      <c r="A40" s="5"/>
      <c r="B40" s="10">
        <v>19</v>
      </c>
      <c r="C40">
        <f t="shared" si="9"/>
        <v>0.5</v>
      </c>
      <c r="D40">
        <f t="shared" si="20"/>
        <v>7</v>
      </c>
      <c r="E40">
        <v>7.25</v>
      </c>
      <c r="F40" s="25">
        <v>3</v>
      </c>
      <c r="G40" s="25">
        <f t="shared" si="22"/>
        <v>116.9375</v>
      </c>
      <c r="H40" s="24">
        <f t="shared" si="10"/>
        <v>15.796582335343228</v>
      </c>
      <c r="I40" s="24">
        <f t="shared" si="3"/>
        <v>0</v>
      </c>
      <c r="J40">
        <v>0</v>
      </c>
      <c r="K40" t="s">
        <v>17</v>
      </c>
      <c r="L40" s="25">
        <f t="shared" si="4"/>
        <v>0</v>
      </c>
      <c r="M40">
        <v>0.02</v>
      </c>
      <c r="N40">
        <f t="shared" si="11"/>
        <v>78.400000000000006</v>
      </c>
      <c r="O40">
        <f t="shared" si="12"/>
        <v>3.1500000000000004</v>
      </c>
      <c r="P40" s="25">
        <f t="shared" si="13"/>
        <v>37.750387500000002</v>
      </c>
      <c r="Q40">
        <v>0.6</v>
      </c>
      <c r="R40" s="25">
        <f t="shared" si="14"/>
        <v>47.088000000000001</v>
      </c>
      <c r="S40" s="25">
        <f t="shared" si="15"/>
        <v>116.15038750000001</v>
      </c>
      <c r="T40" s="25">
        <f t="shared" si="16"/>
        <v>842.09030937500006</v>
      </c>
      <c r="U40" s="25">
        <f t="shared" si="5"/>
        <v>0.84209030937500007</v>
      </c>
      <c r="V40" s="25">
        <f t="shared" si="6"/>
        <v>0.84209030937500007</v>
      </c>
      <c r="W40" s="25">
        <v>2.011083256</v>
      </c>
      <c r="X40">
        <v>7.36</v>
      </c>
      <c r="Y40" s="27">
        <f t="shared" si="17"/>
        <v>10512.5</v>
      </c>
      <c r="Z40" s="25">
        <f t="shared" si="7"/>
        <v>348.45116250000001</v>
      </c>
      <c r="AA40" s="25">
        <f t="shared" si="8"/>
        <v>1.168992946625</v>
      </c>
      <c r="AB40">
        <f t="shared" si="18"/>
        <v>-78.234360395676944</v>
      </c>
      <c r="AC40" s="5" t="str">
        <f t="shared" si="19"/>
        <v>stored</v>
      </c>
      <c r="AD40" s="25">
        <f t="shared" si="0"/>
        <v>1.168992946625</v>
      </c>
      <c r="AE40" s="25">
        <f t="shared" si="1"/>
        <v>0</v>
      </c>
      <c r="AF40" s="25"/>
      <c r="AH40"/>
      <c r="AI40" s="11"/>
      <c r="AJ40" s="12"/>
      <c r="AK40" s="12"/>
      <c r="AL40" s="12"/>
      <c r="AM40" s="12"/>
      <c r="AN40" s="12"/>
      <c r="AO40" s="12"/>
      <c r="AP40" s="12"/>
      <c r="AQ40" s="14"/>
    </row>
    <row r="41" spans="1:45" x14ac:dyDescent="0.2">
      <c r="A41" s="5"/>
      <c r="B41" s="10">
        <v>19.5</v>
      </c>
      <c r="C41">
        <f t="shared" si="9"/>
        <v>0.5</v>
      </c>
      <c r="D41">
        <f t="shared" si="20"/>
        <v>7.25</v>
      </c>
      <c r="E41">
        <v>7.5</v>
      </c>
      <c r="F41" s="25">
        <v>3</v>
      </c>
      <c r="G41" s="25">
        <f t="shared" si="22"/>
        <v>119.9375</v>
      </c>
      <c r="H41" s="24">
        <f t="shared" si="10"/>
        <v>15.639574466614397</v>
      </c>
      <c r="I41" s="24">
        <f t="shared" si="3"/>
        <v>-0.1046984901075029</v>
      </c>
      <c r="J41">
        <v>-2</v>
      </c>
      <c r="K41" t="s">
        <v>17</v>
      </c>
      <c r="L41" s="25">
        <f>(-1)*(400*9.81)*(SIN(RADIANS(J41)))</f>
        <v>136.94562506061379</v>
      </c>
      <c r="M41">
        <v>0.02</v>
      </c>
      <c r="N41">
        <f t="shared" si="11"/>
        <v>78.400000000000006</v>
      </c>
      <c r="O41">
        <f t="shared" si="12"/>
        <v>3.1500000000000004</v>
      </c>
      <c r="P41" s="25">
        <f t="shared" si="13"/>
        <v>40.398750000000007</v>
      </c>
      <c r="Q41">
        <v>0.6</v>
      </c>
      <c r="R41" s="25">
        <f t="shared" si="14"/>
        <v>47.088000000000001</v>
      </c>
      <c r="S41" s="25">
        <f t="shared" si="15"/>
        <v>255.74437506061381</v>
      </c>
      <c r="T41" s="25">
        <f t="shared" si="16"/>
        <v>1918.0828129546035</v>
      </c>
      <c r="U41" s="25">
        <f t="shared" si="5"/>
        <v>1.9180828129546035</v>
      </c>
      <c r="V41" s="25">
        <f t="shared" si="6"/>
        <v>1.9180828129546035</v>
      </c>
      <c r="W41" s="25">
        <v>2.011083256</v>
      </c>
      <c r="X41">
        <v>7.36</v>
      </c>
      <c r="Y41" s="27">
        <f t="shared" si="17"/>
        <v>11250</v>
      </c>
      <c r="Z41" s="25">
        <f t="shared" si="7"/>
        <v>767.23312518184139</v>
      </c>
      <c r="AA41" s="25">
        <f t="shared" si="8"/>
        <v>9.3000443045396564E-2</v>
      </c>
      <c r="AB41">
        <f t="shared" si="18"/>
        <v>-78.141359952631547</v>
      </c>
      <c r="AC41" s="5" t="str">
        <f t="shared" si="19"/>
        <v>stored</v>
      </c>
      <c r="AD41" s="25">
        <f t="shared" si="0"/>
        <v>9.3000443045396564E-2</v>
      </c>
      <c r="AE41" s="25">
        <f t="shared" si="1"/>
        <v>0</v>
      </c>
      <c r="AF41" s="25"/>
      <c r="AH41"/>
      <c r="AI41" s="11"/>
      <c r="AJ41" s="12"/>
      <c r="AK41" s="12"/>
      <c r="AL41" s="12"/>
      <c r="AM41" s="12"/>
      <c r="AN41" s="12"/>
      <c r="AO41" s="12"/>
      <c r="AP41" s="12"/>
      <c r="AQ41" s="14"/>
    </row>
    <row r="42" spans="1:45" x14ac:dyDescent="0.2">
      <c r="A42" s="5"/>
      <c r="B42" s="10">
        <v>20</v>
      </c>
      <c r="C42">
        <f t="shared" si="9"/>
        <v>0.5</v>
      </c>
      <c r="D42">
        <f t="shared" si="20"/>
        <v>7.5</v>
      </c>
      <c r="E42">
        <v>7.75</v>
      </c>
      <c r="F42" s="25">
        <v>3</v>
      </c>
      <c r="G42" s="25">
        <f t="shared" si="22"/>
        <v>122.9375</v>
      </c>
      <c r="H42" s="24">
        <f t="shared" si="10"/>
        <v>15.482566597885565</v>
      </c>
      <c r="I42" s="24">
        <f t="shared" si="3"/>
        <v>-0.15700786872883149</v>
      </c>
      <c r="J42">
        <v>-3</v>
      </c>
      <c r="K42" t="s">
        <v>17</v>
      </c>
      <c r="L42" s="25">
        <f t="shared" ref="L42:L48" si="23">(-1)*(400*9.81)*(SIN(RADIANS(J42)))</f>
        <v>205.36629229731162</v>
      </c>
      <c r="M42">
        <v>0.02</v>
      </c>
      <c r="N42">
        <f t="shared" si="11"/>
        <v>78.400000000000006</v>
      </c>
      <c r="O42">
        <f t="shared" si="12"/>
        <v>3.1500000000000004</v>
      </c>
      <c r="P42" s="25">
        <f t="shared" si="13"/>
        <v>43.1368875</v>
      </c>
      <c r="Q42">
        <v>0.6</v>
      </c>
      <c r="R42" s="25">
        <f t="shared" si="14"/>
        <v>47.088000000000001</v>
      </c>
      <c r="S42" s="25">
        <f t="shared" si="15"/>
        <v>326.90317979731162</v>
      </c>
      <c r="T42" s="25">
        <f>S42*E42</f>
        <v>2533.4996434291652</v>
      </c>
      <c r="U42" s="25">
        <f t="shared" si="5"/>
        <v>2.533499643429165</v>
      </c>
      <c r="V42" s="25">
        <f t="shared" si="6"/>
        <v>2.533499643429165</v>
      </c>
      <c r="W42" s="25">
        <v>2.011083256</v>
      </c>
      <c r="X42">
        <v>7.36</v>
      </c>
      <c r="Y42" s="27">
        <f t="shared" si="17"/>
        <v>12012.5</v>
      </c>
      <c r="Z42" s="25">
        <f t="shared" si="7"/>
        <v>980.70953939193487</v>
      </c>
      <c r="AA42" s="25">
        <f t="shared" si="8"/>
        <v>-0.52241638742916496</v>
      </c>
      <c r="AB42">
        <f t="shared" si="18"/>
        <v>-78.663776340060707</v>
      </c>
      <c r="AC42" s="5" t="str">
        <f t="shared" si="19"/>
        <v>used</v>
      </c>
      <c r="AD42" s="25">
        <f t="shared" si="0"/>
        <v>0</v>
      </c>
      <c r="AE42" s="25">
        <f t="shared" si="1"/>
        <v>-0.52241638742916496</v>
      </c>
      <c r="AF42" s="25"/>
      <c r="AH42"/>
      <c r="AI42" s="11"/>
      <c r="AJ42" s="12"/>
      <c r="AK42" s="12"/>
      <c r="AL42" s="12"/>
      <c r="AM42" s="12"/>
      <c r="AN42" s="12"/>
      <c r="AO42" s="12"/>
      <c r="AP42" s="12"/>
      <c r="AQ42" s="14"/>
    </row>
    <row r="43" spans="1:45" x14ac:dyDescent="0.2">
      <c r="A43" s="5"/>
      <c r="B43" s="10">
        <v>20.5</v>
      </c>
      <c r="C43">
        <f t="shared" si="9"/>
        <v>0.5</v>
      </c>
      <c r="D43">
        <f t="shared" si="20"/>
        <v>7.75</v>
      </c>
      <c r="E43">
        <v>8</v>
      </c>
      <c r="F43" s="25">
        <v>3</v>
      </c>
      <c r="G43" s="25">
        <f t="shared" si="22"/>
        <v>125.9375</v>
      </c>
      <c r="H43" s="24">
        <f t="shared" si="10"/>
        <v>15.325558729156734</v>
      </c>
      <c r="I43" s="24">
        <f t="shared" si="3"/>
        <v>-0.15700786872883149</v>
      </c>
      <c r="J43">
        <v>-3</v>
      </c>
      <c r="K43" t="s">
        <v>21</v>
      </c>
      <c r="L43" s="25">
        <f t="shared" si="23"/>
        <v>205.36629229731162</v>
      </c>
      <c r="M43">
        <v>0.05</v>
      </c>
      <c r="N43">
        <f t="shared" si="11"/>
        <v>196.00000000000003</v>
      </c>
      <c r="O43">
        <f t="shared" si="12"/>
        <v>3.1500000000000004</v>
      </c>
      <c r="P43" s="25">
        <f t="shared" si="13"/>
        <v>45.964800000000004</v>
      </c>
      <c r="Q43">
        <v>0.68</v>
      </c>
      <c r="R43" s="25">
        <f t="shared" si="14"/>
        <v>133.41600000000003</v>
      </c>
      <c r="S43" s="25">
        <f t="shared" si="15"/>
        <v>447.33109229731167</v>
      </c>
      <c r="T43" s="25">
        <f t="shared" si="16"/>
        <v>3578.6487383784934</v>
      </c>
      <c r="U43" s="25">
        <f t="shared" si="5"/>
        <v>3.5786487383784933</v>
      </c>
      <c r="V43" s="25">
        <f t="shared" si="6"/>
        <v>3.5786487383784933</v>
      </c>
      <c r="W43" s="25">
        <v>2.011083256</v>
      </c>
      <c r="X43">
        <v>7.36</v>
      </c>
      <c r="Y43" s="27">
        <f t="shared" si="17"/>
        <v>12800</v>
      </c>
      <c r="Z43" s="25">
        <f t="shared" si="7"/>
        <v>1341.993276891935</v>
      </c>
      <c r="AA43" s="25">
        <f t="shared" si="8"/>
        <v>-1.5675654823784932</v>
      </c>
      <c r="AB43">
        <f t="shared" si="18"/>
        <v>-80.231341822439205</v>
      </c>
      <c r="AC43" s="5" t="str">
        <f t="shared" si="19"/>
        <v>used</v>
      </c>
      <c r="AD43" s="25">
        <f t="shared" si="0"/>
        <v>0</v>
      </c>
      <c r="AE43" s="25">
        <f t="shared" si="1"/>
        <v>-1.5675654823784932</v>
      </c>
      <c r="AF43" s="25"/>
      <c r="AH43"/>
      <c r="AI43" s="11"/>
      <c r="AJ43" s="12"/>
      <c r="AK43" s="12"/>
      <c r="AL43" s="12"/>
      <c r="AM43" s="12"/>
      <c r="AN43" s="12"/>
      <c r="AO43" s="12"/>
      <c r="AP43" s="12"/>
      <c r="AQ43" s="14"/>
    </row>
    <row r="44" spans="1:45" x14ac:dyDescent="0.2">
      <c r="A44" s="5"/>
      <c r="B44" s="8">
        <v>21</v>
      </c>
      <c r="C44">
        <f t="shared" si="9"/>
        <v>0</v>
      </c>
      <c r="D44">
        <f t="shared" si="20"/>
        <v>8</v>
      </c>
      <c r="E44">
        <v>8</v>
      </c>
      <c r="F44" s="25">
        <v>3</v>
      </c>
      <c r="G44" s="25">
        <f t="shared" si="22"/>
        <v>128.9375</v>
      </c>
      <c r="H44" s="24">
        <f t="shared" si="10"/>
        <v>15.168550860427903</v>
      </c>
      <c r="I44" s="24">
        <f t="shared" si="3"/>
        <v>-0.15700786872883149</v>
      </c>
      <c r="J44">
        <v>-3</v>
      </c>
      <c r="K44" t="s">
        <v>21</v>
      </c>
      <c r="L44" s="25">
        <f t="shared" si="23"/>
        <v>205.36629229731162</v>
      </c>
      <c r="M44">
        <v>0.05</v>
      </c>
      <c r="N44">
        <f t="shared" si="11"/>
        <v>196.00000000000003</v>
      </c>
      <c r="O44">
        <f t="shared" si="12"/>
        <v>3.1500000000000004</v>
      </c>
      <c r="P44" s="25">
        <f t="shared" si="13"/>
        <v>45.964800000000004</v>
      </c>
      <c r="Q44">
        <v>0.68</v>
      </c>
      <c r="R44" s="25">
        <f t="shared" si="14"/>
        <v>133.41600000000003</v>
      </c>
      <c r="S44" s="25">
        <f t="shared" si="15"/>
        <v>447.33109229731167</v>
      </c>
      <c r="T44" s="25">
        <f t="shared" si="16"/>
        <v>3578.6487383784934</v>
      </c>
      <c r="U44" s="25">
        <f t="shared" si="5"/>
        <v>3.5786487383784933</v>
      </c>
      <c r="V44" s="25">
        <f t="shared" si="6"/>
        <v>3.5786487383784933</v>
      </c>
      <c r="W44" s="25">
        <v>2.011083256</v>
      </c>
      <c r="X44">
        <v>7.36</v>
      </c>
      <c r="Y44" s="27">
        <f t="shared" si="17"/>
        <v>12800</v>
      </c>
      <c r="Z44" s="25">
        <f t="shared" si="7"/>
        <v>1341.993276891935</v>
      </c>
      <c r="AA44" s="25">
        <f t="shared" si="8"/>
        <v>-1.5675654823784932</v>
      </c>
      <c r="AB44">
        <f t="shared" si="18"/>
        <v>-81.798907304817703</v>
      </c>
      <c r="AC44" s="5" t="str">
        <f t="shared" si="19"/>
        <v>used</v>
      </c>
      <c r="AD44" s="25">
        <f t="shared" si="0"/>
        <v>0</v>
      </c>
      <c r="AE44" s="25">
        <f t="shared" si="1"/>
        <v>-1.5675654823784932</v>
      </c>
      <c r="AF44" s="25"/>
      <c r="AH44"/>
      <c r="AI44" s="11"/>
      <c r="AJ44" s="12"/>
      <c r="AK44" s="12"/>
      <c r="AL44" s="12"/>
      <c r="AM44" s="12"/>
      <c r="AN44" s="12"/>
      <c r="AO44" s="12"/>
      <c r="AP44" s="12"/>
      <c r="AQ44" s="14"/>
    </row>
    <row r="45" spans="1:45" x14ac:dyDescent="0.2">
      <c r="A45" s="5"/>
      <c r="B45" s="8">
        <v>21.5</v>
      </c>
      <c r="C45">
        <f t="shared" si="9"/>
        <v>0</v>
      </c>
      <c r="D45">
        <f t="shared" si="20"/>
        <v>8</v>
      </c>
      <c r="E45">
        <v>8</v>
      </c>
      <c r="F45" s="25">
        <v>3</v>
      </c>
      <c r="G45" s="25">
        <f t="shared" si="22"/>
        <v>131.9375</v>
      </c>
      <c r="H45" s="24">
        <f t="shared" si="10"/>
        <v>15.011542991699072</v>
      </c>
      <c r="I45" s="24">
        <f t="shared" si="3"/>
        <v>-0.15700786872883149</v>
      </c>
      <c r="J45">
        <v>-3</v>
      </c>
      <c r="K45" t="s">
        <v>21</v>
      </c>
      <c r="L45" s="25">
        <f t="shared" si="23"/>
        <v>205.36629229731162</v>
      </c>
      <c r="M45">
        <v>0.05</v>
      </c>
      <c r="N45">
        <f t="shared" si="11"/>
        <v>196.00000000000003</v>
      </c>
      <c r="O45">
        <f t="shared" si="12"/>
        <v>3.1500000000000004</v>
      </c>
      <c r="P45" s="25">
        <f t="shared" si="13"/>
        <v>45.964800000000004</v>
      </c>
      <c r="Q45">
        <v>0.68</v>
      </c>
      <c r="R45" s="25">
        <f t="shared" si="14"/>
        <v>133.41600000000003</v>
      </c>
      <c r="S45" s="25">
        <f t="shared" si="15"/>
        <v>447.33109229731167</v>
      </c>
      <c r="T45" s="25">
        <f t="shared" si="16"/>
        <v>3578.6487383784934</v>
      </c>
      <c r="U45" s="25">
        <f t="shared" si="5"/>
        <v>3.5786487383784933</v>
      </c>
      <c r="V45" s="25">
        <f t="shared" si="6"/>
        <v>3.5786487383784933</v>
      </c>
      <c r="W45" s="25">
        <v>2.011083256</v>
      </c>
      <c r="X45">
        <v>7.36</v>
      </c>
      <c r="Y45" s="27">
        <f t="shared" si="17"/>
        <v>12800</v>
      </c>
      <c r="Z45" s="25">
        <f t="shared" si="7"/>
        <v>1341.993276891935</v>
      </c>
      <c r="AA45" s="25">
        <f t="shared" si="8"/>
        <v>-1.5675654823784932</v>
      </c>
      <c r="AB45">
        <f t="shared" si="18"/>
        <v>-83.366472787196201</v>
      </c>
      <c r="AC45" s="5" t="str">
        <f t="shared" si="19"/>
        <v>used</v>
      </c>
      <c r="AD45" s="25">
        <f t="shared" si="0"/>
        <v>0</v>
      </c>
      <c r="AE45" s="25">
        <f t="shared" si="1"/>
        <v>-1.5675654823784932</v>
      </c>
      <c r="AF45" s="25"/>
      <c r="AH45"/>
      <c r="AI45" s="11"/>
      <c r="AJ45" s="12"/>
      <c r="AK45" s="12"/>
      <c r="AL45" s="12"/>
      <c r="AM45" s="12"/>
      <c r="AN45" s="12"/>
      <c r="AO45" s="12"/>
      <c r="AP45" s="12"/>
      <c r="AQ45" s="14"/>
      <c r="AS45" t="s">
        <v>19</v>
      </c>
    </row>
    <row r="46" spans="1:45" x14ac:dyDescent="0.2">
      <c r="A46" s="5"/>
      <c r="B46" s="8">
        <v>22</v>
      </c>
      <c r="C46">
        <f t="shared" si="9"/>
        <v>0</v>
      </c>
      <c r="D46">
        <f t="shared" si="20"/>
        <v>8</v>
      </c>
      <c r="E46">
        <v>8</v>
      </c>
      <c r="F46" s="25">
        <v>3</v>
      </c>
      <c r="G46" s="25">
        <f t="shared" si="22"/>
        <v>134.9375</v>
      </c>
      <c r="H46" s="24">
        <f t="shared" si="10"/>
        <v>14.90684450159157</v>
      </c>
      <c r="I46" s="24">
        <f t="shared" si="3"/>
        <v>-0.15700786872883149</v>
      </c>
      <c r="J46">
        <v>-3</v>
      </c>
      <c r="K46" t="s">
        <v>21</v>
      </c>
      <c r="L46" s="25">
        <f t="shared" si="23"/>
        <v>205.36629229731162</v>
      </c>
      <c r="M46">
        <v>0.05</v>
      </c>
      <c r="N46">
        <f t="shared" si="11"/>
        <v>196.00000000000003</v>
      </c>
      <c r="O46">
        <f t="shared" si="12"/>
        <v>3.1500000000000004</v>
      </c>
      <c r="P46" s="25">
        <f t="shared" si="13"/>
        <v>45.964800000000004</v>
      </c>
      <c r="Q46">
        <v>0.68</v>
      </c>
      <c r="R46" s="25">
        <f t="shared" si="14"/>
        <v>133.41600000000003</v>
      </c>
      <c r="S46" s="25">
        <f t="shared" si="15"/>
        <v>447.33109229731167</v>
      </c>
      <c r="T46" s="25">
        <f t="shared" si="16"/>
        <v>3578.6487383784934</v>
      </c>
      <c r="U46" s="25">
        <f t="shared" si="5"/>
        <v>3.5786487383784933</v>
      </c>
      <c r="V46" s="25">
        <f t="shared" si="6"/>
        <v>3.5786487383784933</v>
      </c>
      <c r="W46" s="25">
        <v>2.011083256</v>
      </c>
      <c r="X46">
        <v>7.36</v>
      </c>
      <c r="Y46" s="27">
        <f t="shared" si="17"/>
        <v>12800</v>
      </c>
      <c r="Z46" s="25">
        <f t="shared" si="7"/>
        <v>1341.993276891935</v>
      </c>
      <c r="AA46" s="25">
        <f t="shared" si="8"/>
        <v>-1.5675654823784932</v>
      </c>
      <c r="AB46">
        <f t="shared" si="18"/>
        <v>-84.9340382695747</v>
      </c>
      <c r="AC46" s="5" t="str">
        <f t="shared" si="19"/>
        <v>used</v>
      </c>
      <c r="AD46" s="25">
        <f t="shared" si="0"/>
        <v>0</v>
      </c>
      <c r="AE46" s="25">
        <f t="shared" si="1"/>
        <v>-1.5675654823784932</v>
      </c>
      <c r="AF46" s="25"/>
      <c r="AH46"/>
      <c r="AI46" s="11"/>
      <c r="AJ46" s="12"/>
      <c r="AK46" s="12"/>
      <c r="AL46" s="12"/>
      <c r="AM46" s="12"/>
      <c r="AN46" s="12"/>
      <c r="AO46" s="12"/>
      <c r="AP46" s="12"/>
      <c r="AQ46" s="14"/>
    </row>
    <row r="47" spans="1:45" x14ac:dyDescent="0.2">
      <c r="A47" s="5"/>
      <c r="B47" s="8">
        <v>22.5</v>
      </c>
      <c r="C47">
        <f t="shared" si="9"/>
        <v>0</v>
      </c>
      <c r="D47">
        <f t="shared" si="20"/>
        <v>8</v>
      </c>
      <c r="E47">
        <v>8</v>
      </c>
      <c r="F47" s="25">
        <v>3</v>
      </c>
      <c r="G47" s="25">
        <f t="shared" si="22"/>
        <v>137.9375</v>
      </c>
      <c r="H47" s="24">
        <f t="shared" si="10"/>
        <v>14.802146011484068</v>
      </c>
      <c r="I47" s="24">
        <f t="shared" si="3"/>
        <v>-0.1046984901075029</v>
      </c>
      <c r="J47">
        <v>-2</v>
      </c>
      <c r="K47" t="s">
        <v>21</v>
      </c>
      <c r="L47" s="25">
        <f t="shared" si="23"/>
        <v>136.94562506061379</v>
      </c>
      <c r="M47">
        <v>0.05</v>
      </c>
      <c r="N47">
        <f t="shared" si="11"/>
        <v>196.00000000000003</v>
      </c>
      <c r="O47">
        <f t="shared" si="12"/>
        <v>3.1500000000000004</v>
      </c>
      <c r="P47" s="25">
        <f t="shared" si="13"/>
        <v>45.964800000000004</v>
      </c>
      <c r="Q47">
        <v>0.68</v>
      </c>
      <c r="R47" s="25">
        <f t="shared" si="14"/>
        <v>133.41600000000003</v>
      </c>
      <c r="S47" s="25">
        <f t="shared" si="15"/>
        <v>378.91042506061382</v>
      </c>
      <c r="T47" s="25">
        <f t="shared" si="16"/>
        <v>3031.2834004849105</v>
      </c>
      <c r="U47" s="25">
        <f t="shared" si="5"/>
        <v>3.0312834004849107</v>
      </c>
      <c r="V47" s="25">
        <f t="shared" si="6"/>
        <v>3.0312834004849107</v>
      </c>
      <c r="W47" s="25">
        <v>2.011083256</v>
      </c>
      <c r="X47">
        <v>7.36</v>
      </c>
      <c r="Y47" s="27">
        <f t="shared" si="17"/>
        <v>12800</v>
      </c>
      <c r="Z47" s="25">
        <f t="shared" si="7"/>
        <v>1136.7312751818415</v>
      </c>
      <c r="AA47" s="25">
        <f t="shared" si="8"/>
        <v>-1.0202001444849107</v>
      </c>
      <c r="AB47">
        <f t="shared" si="18"/>
        <v>-85.954238414059617</v>
      </c>
      <c r="AC47" s="5" t="str">
        <f t="shared" si="19"/>
        <v>used</v>
      </c>
      <c r="AD47" s="25">
        <f t="shared" si="0"/>
        <v>0</v>
      </c>
      <c r="AE47" s="25">
        <f t="shared" si="1"/>
        <v>-1.0202001444849107</v>
      </c>
      <c r="AF47" s="25"/>
      <c r="AH47"/>
      <c r="AI47" s="11"/>
      <c r="AJ47" s="12"/>
      <c r="AK47" s="12"/>
      <c r="AL47" s="12"/>
      <c r="AM47" s="12"/>
      <c r="AN47" s="12"/>
      <c r="AO47" s="12"/>
      <c r="AP47" s="12"/>
      <c r="AQ47" s="14"/>
    </row>
    <row r="48" spans="1:45" x14ac:dyDescent="0.2">
      <c r="A48" s="5"/>
      <c r="B48" s="8">
        <v>23</v>
      </c>
      <c r="C48">
        <f t="shared" si="9"/>
        <v>0</v>
      </c>
      <c r="D48">
        <f t="shared" si="20"/>
        <v>8</v>
      </c>
      <c r="E48">
        <v>8</v>
      </c>
      <c r="F48" s="25">
        <v>3</v>
      </c>
      <c r="G48" s="25">
        <f t="shared" si="22"/>
        <v>140.9375</v>
      </c>
      <c r="H48" s="24">
        <f t="shared" si="10"/>
        <v>14.802146011484068</v>
      </c>
      <c r="I48" s="24">
        <f t="shared" si="3"/>
        <v>-0.1046984901075029</v>
      </c>
      <c r="J48">
        <v>-2</v>
      </c>
      <c r="K48" t="s">
        <v>21</v>
      </c>
      <c r="L48" s="25">
        <f t="shared" si="23"/>
        <v>136.94562506061379</v>
      </c>
      <c r="M48">
        <v>0.05</v>
      </c>
      <c r="N48">
        <f t="shared" si="11"/>
        <v>196.00000000000003</v>
      </c>
      <c r="O48">
        <f t="shared" si="12"/>
        <v>3.1500000000000004</v>
      </c>
      <c r="P48" s="25">
        <f t="shared" si="13"/>
        <v>45.964800000000004</v>
      </c>
      <c r="Q48">
        <v>0.68</v>
      </c>
      <c r="R48" s="25">
        <f t="shared" si="14"/>
        <v>133.41600000000003</v>
      </c>
      <c r="S48" s="25">
        <f t="shared" si="15"/>
        <v>378.91042506061382</v>
      </c>
      <c r="T48" s="25">
        <f t="shared" si="16"/>
        <v>3031.2834004849105</v>
      </c>
      <c r="U48" s="25">
        <f t="shared" si="5"/>
        <v>3.0312834004849107</v>
      </c>
      <c r="V48" s="25">
        <f t="shared" si="6"/>
        <v>3.0312834004849107</v>
      </c>
      <c r="W48" s="25">
        <v>2.011083256</v>
      </c>
      <c r="X48">
        <v>7.36</v>
      </c>
      <c r="Y48" s="27">
        <f t="shared" si="17"/>
        <v>12800</v>
      </c>
      <c r="Z48" s="25">
        <f t="shared" si="7"/>
        <v>1136.7312751818415</v>
      </c>
      <c r="AA48" s="25">
        <f t="shared" si="8"/>
        <v>-1.0202001444849107</v>
      </c>
      <c r="AB48">
        <f t="shared" si="18"/>
        <v>-86.974438558544534</v>
      </c>
      <c r="AC48" s="5" t="str">
        <f t="shared" si="19"/>
        <v>used</v>
      </c>
      <c r="AD48" s="25">
        <f t="shared" si="0"/>
        <v>0</v>
      </c>
      <c r="AE48" s="25">
        <f t="shared" si="1"/>
        <v>-1.0202001444849107</v>
      </c>
      <c r="AF48" s="25"/>
      <c r="AH48"/>
      <c r="AI48" s="11"/>
      <c r="AJ48" s="12"/>
      <c r="AK48" s="12"/>
      <c r="AL48" s="12"/>
      <c r="AM48" s="12"/>
      <c r="AN48" s="12"/>
      <c r="AO48" s="12"/>
      <c r="AP48" s="12"/>
      <c r="AQ48" s="14"/>
    </row>
    <row r="49" spans="2:43" x14ac:dyDescent="0.2">
      <c r="B49" s="9">
        <v>23.5</v>
      </c>
      <c r="C49">
        <f t="shared" si="9"/>
        <v>-1</v>
      </c>
      <c r="D49">
        <f>E48</f>
        <v>8</v>
      </c>
      <c r="E49">
        <v>7.5</v>
      </c>
      <c r="F49" s="25">
        <f t="shared" si="2"/>
        <v>3.875</v>
      </c>
      <c r="G49" s="25">
        <f t="shared" si="22"/>
        <v>144.8125</v>
      </c>
      <c r="H49" s="24">
        <f t="shared" si="10"/>
        <v>14.802146011484068</v>
      </c>
      <c r="I49" s="24">
        <f t="shared" si="3"/>
        <v>0</v>
      </c>
      <c r="J49">
        <v>0</v>
      </c>
      <c r="K49" t="s">
        <v>21</v>
      </c>
      <c r="L49" s="25">
        <f t="shared" si="4"/>
        <v>0</v>
      </c>
      <c r="M49">
        <v>0.05</v>
      </c>
      <c r="N49">
        <f t="shared" si="11"/>
        <v>196.00000000000003</v>
      </c>
      <c r="O49">
        <f t="shared" si="12"/>
        <v>3.1500000000000004</v>
      </c>
      <c r="P49" s="25">
        <f t="shared" si="13"/>
        <v>40.398750000000007</v>
      </c>
      <c r="Q49">
        <v>0.68</v>
      </c>
      <c r="R49" s="25">
        <f t="shared" si="14"/>
        <v>133.41600000000003</v>
      </c>
      <c r="S49" s="25">
        <f t="shared" si="15"/>
        <v>236.39875000000004</v>
      </c>
      <c r="T49" s="25">
        <f t="shared" si="16"/>
        <v>1772.9906250000004</v>
      </c>
      <c r="U49" s="25">
        <f t="shared" si="5"/>
        <v>1.7729906250000003</v>
      </c>
      <c r="V49" s="25">
        <f t="shared" si="6"/>
        <v>1.7729906250000003</v>
      </c>
      <c r="W49" s="25">
        <v>2.011083256</v>
      </c>
      <c r="X49">
        <v>7.36</v>
      </c>
      <c r="Y49" s="27">
        <f t="shared" si="17"/>
        <v>11250</v>
      </c>
      <c r="Z49" s="25">
        <f t="shared" si="7"/>
        <v>916.0451562500001</v>
      </c>
      <c r="AA49" s="25">
        <f t="shared" si="8"/>
        <v>0.23809263099999978</v>
      </c>
      <c r="AB49">
        <f t="shared" si="18"/>
        <v>-86.736345927544534</v>
      </c>
      <c r="AC49" s="5" t="str">
        <f t="shared" si="19"/>
        <v>stored</v>
      </c>
      <c r="AD49" s="25">
        <f t="shared" si="0"/>
        <v>0.23809263099999978</v>
      </c>
      <c r="AE49" s="25">
        <f t="shared" si="1"/>
        <v>0</v>
      </c>
      <c r="AF49" s="25"/>
      <c r="AH49"/>
      <c r="AI49" s="11"/>
      <c r="AJ49" s="12"/>
      <c r="AK49" s="12"/>
      <c r="AL49" s="12"/>
      <c r="AM49" s="12"/>
      <c r="AN49" s="12"/>
      <c r="AO49" s="12"/>
      <c r="AP49" s="12"/>
      <c r="AQ49" s="14"/>
    </row>
    <row r="50" spans="2:43" x14ac:dyDescent="0.2">
      <c r="B50" s="3">
        <v>24</v>
      </c>
      <c r="C50">
        <f t="shared" si="9"/>
        <v>-2</v>
      </c>
      <c r="D50">
        <f>E49</f>
        <v>7.5</v>
      </c>
      <c r="E50">
        <v>6.5</v>
      </c>
      <c r="F50" s="25">
        <f t="shared" si="2"/>
        <v>3.5</v>
      </c>
      <c r="G50" s="25">
        <f t="shared" si="22"/>
        <v>148.3125</v>
      </c>
      <c r="H50" s="24">
        <f t="shared" si="10"/>
        <v>14.802146011484068</v>
      </c>
      <c r="I50" s="24">
        <f t="shared" si="3"/>
        <v>0</v>
      </c>
      <c r="J50">
        <v>0</v>
      </c>
      <c r="K50" t="s">
        <v>21</v>
      </c>
      <c r="L50" s="25">
        <f t="shared" si="4"/>
        <v>0</v>
      </c>
      <c r="M50">
        <v>0.05</v>
      </c>
      <c r="N50">
        <f t="shared" si="11"/>
        <v>196.00000000000003</v>
      </c>
      <c r="O50">
        <f t="shared" si="12"/>
        <v>3.1500000000000004</v>
      </c>
      <c r="P50" s="25">
        <f t="shared" si="13"/>
        <v>30.343950000000003</v>
      </c>
      <c r="Q50">
        <v>0.68</v>
      </c>
      <c r="R50" s="25">
        <f>M50*(400)*(9.81)*Q50</f>
        <v>133.41600000000003</v>
      </c>
      <c r="S50" s="25">
        <f t="shared" si="15"/>
        <v>226.34395000000004</v>
      </c>
      <c r="T50" s="25">
        <f t="shared" si="16"/>
        <v>1471.2356750000001</v>
      </c>
      <c r="U50" s="25">
        <f t="shared" si="5"/>
        <v>1.4712356750000002</v>
      </c>
      <c r="V50" s="25">
        <f t="shared" si="6"/>
        <v>1.4712356750000002</v>
      </c>
      <c r="W50" s="25">
        <v>2.011083256</v>
      </c>
      <c r="X50">
        <v>7.36</v>
      </c>
      <c r="Y50" s="27">
        <f t="shared" si="17"/>
        <v>8450</v>
      </c>
      <c r="Z50" s="25">
        <f t="shared" si="7"/>
        <v>792.20382500000017</v>
      </c>
      <c r="AA50" s="25">
        <f t="shared" si="8"/>
        <v>0.53984758099999985</v>
      </c>
      <c r="AB50">
        <f t="shared" si="18"/>
        <v>-86.19649834654453</v>
      </c>
      <c r="AC50" s="5" t="str">
        <f t="shared" si="19"/>
        <v>stored</v>
      </c>
      <c r="AD50" s="25">
        <f t="shared" si="0"/>
        <v>0.53984758099999985</v>
      </c>
      <c r="AE50" s="25">
        <f t="shared" si="1"/>
        <v>0</v>
      </c>
      <c r="AF50" s="25"/>
      <c r="AH50"/>
      <c r="AI50" s="11"/>
      <c r="AJ50" s="12"/>
      <c r="AK50" s="12"/>
      <c r="AL50" s="12"/>
      <c r="AM50" s="12"/>
      <c r="AN50" s="12"/>
      <c r="AO50" s="12"/>
      <c r="AP50" s="12"/>
      <c r="AQ50" s="14"/>
    </row>
    <row r="51" spans="2:43" x14ac:dyDescent="0.2">
      <c r="B51" s="3">
        <v>24.5</v>
      </c>
      <c r="C51">
        <f t="shared" si="9"/>
        <v>-1</v>
      </c>
      <c r="D51">
        <f>E50</f>
        <v>6.5</v>
      </c>
      <c r="E51">
        <v>6</v>
      </c>
      <c r="F51" s="25">
        <f t="shared" si="2"/>
        <v>3.125</v>
      </c>
      <c r="G51" s="25">
        <f t="shared" si="22"/>
        <v>151.4375</v>
      </c>
      <c r="H51" s="24">
        <f t="shared" si="10"/>
        <v>14.802146011484068</v>
      </c>
      <c r="I51" s="24">
        <f t="shared" si="3"/>
        <v>0</v>
      </c>
      <c r="J51">
        <v>0</v>
      </c>
      <c r="K51" t="s">
        <v>21</v>
      </c>
      <c r="L51" s="25">
        <f t="shared" si="4"/>
        <v>0</v>
      </c>
      <c r="M51">
        <v>0.05</v>
      </c>
      <c r="N51">
        <f t="shared" si="11"/>
        <v>196.00000000000003</v>
      </c>
      <c r="O51">
        <f t="shared" si="12"/>
        <v>3.1500000000000004</v>
      </c>
      <c r="P51" s="25">
        <f t="shared" si="13"/>
        <v>25.855200000000004</v>
      </c>
      <c r="Q51">
        <v>0.68</v>
      </c>
      <c r="R51" s="25">
        <f t="shared" si="14"/>
        <v>133.41600000000003</v>
      </c>
      <c r="S51" s="25">
        <f t="shared" si="15"/>
        <v>221.85520000000002</v>
      </c>
      <c r="T51" s="25">
        <f t="shared" si="16"/>
        <v>1331.1312000000003</v>
      </c>
      <c r="U51" s="25">
        <f t="shared" si="5"/>
        <v>1.3311312000000002</v>
      </c>
      <c r="V51" s="25">
        <f t="shared" si="6"/>
        <v>1.3311312000000002</v>
      </c>
      <c r="W51" s="25">
        <v>2.011083256</v>
      </c>
      <c r="X51">
        <v>7.36</v>
      </c>
      <c r="Y51" s="27">
        <f t="shared" si="17"/>
        <v>7200</v>
      </c>
      <c r="Z51" s="25">
        <f t="shared" si="7"/>
        <v>693.29750000000013</v>
      </c>
      <c r="AA51" s="25">
        <f>W51-V51</f>
        <v>0.67995205599999986</v>
      </c>
      <c r="AB51">
        <f t="shared" si="18"/>
        <v>-85.516546290544525</v>
      </c>
      <c r="AC51" s="5" t="str">
        <f t="shared" si="19"/>
        <v>stored</v>
      </c>
      <c r="AD51" s="25">
        <f t="shared" si="0"/>
        <v>0.67995205599999986</v>
      </c>
      <c r="AE51" s="25">
        <f t="shared" si="1"/>
        <v>0</v>
      </c>
      <c r="AF51" s="25"/>
      <c r="AH51"/>
      <c r="AI51" s="11"/>
      <c r="AJ51" s="12"/>
      <c r="AK51" s="12"/>
      <c r="AL51" s="12"/>
      <c r="AM51" s="12"/>
      <c r="AN51" s="12"/>
      <c r="AO51" s="12"/>
      <c r="AP51" s="12"/>
      <c r="AQ51" s="14"/>
    </row>
    <row r="52" spans="2:43" x14ac:dyDescent="0.2">
      <c r="B52" s="3">
        <v>25</v>
      </c>
      <c r="C52">
        <f t="shared" si="9"/>
        <v>-2</v>
      </c>
      <c r="D52">
        <f>E51</f>
        <v>6</v>
      </c>
      <c r="E52">
        <v>5</v>
      </c>
      <c r="F52" s="25">
        <f t="shared" si="2"/>
        <v>2.75</v>
      </c>
      <c r="G52" s="25">
        <f t="shared" si="22"/>
        <v>154.1875</v>
      </c>
      <c r="H52" s="24">
        <f t="shared" si="10"/>
        <v>15.020035368353213</v>
      </c>
      <c r="I52" s="24">
        <f t="shared" si="3"/>
        <v>0</v>
      </c>
      <c r="J52">
        <v>0</v>
      </c>
      <c r="K52" t="s">
        <v>21</v>
      </c>
      <c r="L52" s="25">
        <f t="shared" si="4"/>
        <v>0</v>
      </c>
      <c r="M52">
        <v>0.05</v>
      </c>
      <c r="N52">
        <f t="shared" si="11"/>
        <v>196.00000000000003</v>
      </c>
      <c r="O52">
        <f t="shared" si="12"/>
        <v>3.1500000000000004</v>
      </c>
      <c r="P52" s="25">
        <f t="shared" si="13"/>
        <v>17.955000000000002</v>
      </c>
      <c r="Q52">
        <v>0.68</v>
      </c>
      <c r="R52" s="25">
        <f t="shared" si="14"/>
        <v>133.41600000000003</v>
      </c>
      <c r="S52" s="25">
        <f t="shared" si="15"/>
        <v>213.95500000000004</v>
      </c>
      <c r="T52" s="25">
        <f t="shared" si="16"/>
        <v>1069.7750000000001</v>
      </c>
      <c r="U52" s="25">
        <f t="shared" si="5"/>
        <v>1.0697750000000001</v>
      </c>
      <c r="V52" s="25">
        <f t="shared" si="6"/>
        <v>1.0697750000000001</v>
      </c>
      <c r="W52" s="25">
        <v>2.011083256</v>
      </c>
      <c r="X52">
        <v>7.36</v>
      </c>
      <c r="Y52" s="27">
        <f t="shared" si="17"/>
        <v>5000</v>
      </c>
      <c r="Z52" s="25">
        <f t="shared" si="7"/>
        <v>588.37625000000014</v>
      </c>
      <c r="AA52" s="25">
        <f t="shared" si="8"/>
        <v>0.9413082559999999</v>
      </c>
      <c r="AB52">
        <f t="shared" si="18"/>
        <v>-84.575238034544526</v>
      </c>
      <c r="AC52" s="5" t="str">
        <f t="shared" si="19"/>
        <v>stored</v>
      </c>
      <c r="AD52" s="25">
        <f t="shared" si="0"/>
        <v>0.9413082559999999</v>
      </c>
      <c r="AE52" s="25">
        <f t="shared" si="1"/>
        <v>0</v>
      </c>
      <c r="AF52" s="25"/>
      <c r="AH52"/>
      <c r="AI52" s="11"/>
      <c r="AJ52" s="12"/>
      <c r="AK52" s="12"/>
      <c r="AL52" s="12"/>
      <c r="AM52" s="12"/>
      <c r="AN52" s="12"/>
      <c r="AO52" s="12"/>
      <c r="AP52" s="12"/>
      <c r="AQ52" s="14"/>
    </row>
    <row r="53" spans="2:43" x14ac:dyDescent="0.2">
      <c r="B53" s="8">
        <v>25.5</v>
      </c>
      <c r="C53">
        <f t="shared" si="9"/>
        <v>0</v>
      </c>
      <c r="D53">
        <f t="shared" si="20"/>
        <v>5</v>
      </c>
      <c r="E53">
        <v>5</v>
      </c>
      <c r="F53" s="25">
        <f t="shared" si="2"/>
        <v>2.5</v>
      </c>
      <c r="G53" s="25">
        <f t="shared" si="22"/>
        <v>156.6875</v>
      </c>
      <c r="H53" s="24">
        <f t="shared" si="10"/>
        <v>15.237924725222358</v>
      </c>
      <c r="I53" s="24">
        <f t="shared" si="3"/>
        <v>0.2178893568691454</v>
      </c>
      <c r="J53">
        <v>5</v>
      </c>
      <c r="K53" t="s">
        <v>21</v>
      </c>
      <c r="L53" s="25">
        <f t="shared" si="4"/>
        <v>341.99913454181063</v>
      </c>
      <c r="M53">
        <v>0.05</v>
      </c>
      <c r="N53">
        <f t="shared" si="11"/>
        <v>196.00000000000003</v>
      </c>
      <c r="O53">
        <f t="shared" si="12"/>
        <v>3.1500000000000004</v>
      </c>
      <c r="P53" s="25">
        <f t="shared" si="13"/>
        <v>17.955000000000002</v>
      </c>
      <c r="Q53">
        <v>0.68</v>
      </c>
      <c r="R53" s="25">
        <f t="shared" si="14"/>
        <v>133.41600000000003</v>
      </c>
      <c r="S53" s="25">
        <f t="shared" si="15"/>
        <v>555.95413454181073</v>
      </c>
      <c r="T53" s="25">
        <f t="shared" si="16"/>
        <v>2779.7706727090535</v>
      </c>
      <c r="U53" s="25">
        <f t="shared" si="5"/>
        <v>2.7797706727090534</v>
      </c>
      <c r="V53" s="25">
        <f t="shared" si="6"/>
        <v>2.7797706727090534</v>
      </c>
      <c r="W53" s="25">
        <v>2.011083256</v>
      </c>
      <c r="X53">
        <v>7.36</v>
      </c>
      <c r="Y53" s="27">
        <f t="shared" si="17"/>
        <v>5000</v>
      </c>
      <c r="Z53" s="25">
        <f t="shared" si="7"/>
        <v>1389.8853363545268</v>
      </c>
      <c r="AA53" s="25">
        <f>W53-V53</f>
        <v>-0.76868741670905338</v>
      </c>
      <c r="AB53">
        <f t="shared" si="18"/>
        <v>-85.343925451253583</v>
      </c>
      <c r="AC53" s="5" t="str">
        <f t="shared" si="19"/>
        <v>used</v>
      </c>
      <c r="AD53" s="25">
        <f t="shared" si="0"/>
        <v>0</v>
      </c>
      <c r="AE53" s="25">
        <f t="shared" si="1"/>
        <v>-0.76868741670905338</v>
      </c>
      <c r="AF53" s="25"/>
      <c r="AH53"/>
      <c r="AI53" s="11"/>
      <c r="AJ53" s="12"/>
      <c r="AK53" s="12"/>
      <c r="AL53" s="12"/>
      <c r="AM53" s="12"/>
      <c r="AN53" s="12"/>
      <c r="AO53" s="12"/>
      <c r="AP53" s="12"/>
      <c r="AQ53" s="14"/>
    </row>
    <row r="54" spans="2:43" x14ac:dyDescent="0.2">
      <c r="B54" s="8">
        <v>26</v>
      </c>
      <c r="C54">
        <f t="shared" si="9"/>
        <v>0</v>
      </c>
      <c r="D54">
        <f t="shared" si="20"/>
        <v>5</v>
      </c>
      <c r="E54">
        <v>5</v>
      </c>
      <c r="F54" s="25">
        <f t="shared" si="2"/>
        <v>2.5</v>
      </c>
      <c r="G54" s="25">
        <f t="shared" si="22"/>
        <v>159.1875</v>
      </c>
      <c r="H54" s="24">
        <f t="shared" si="10"/>
        <v>15.542598083735227</v>
      </c>
      <c r="I54" s="24">
        <f t="shared" si="3"/>
        <v>0.2178893568691454</v>
      </c>
      <c r="J54">
        <v>5</v>
      </c>
      <c r="K54" t="s">
        <v>21</v>
      </c>
      <c r="L54" s="25">
        <f t="shared" si="4"/>
        <v>341.99913454181063</v>
      </c>
      <c r="M54">
        <v>0.05</v>
      </c>
      <c r="N54">
        <f t="shared" si="11"/>
        <v>196.00000000000003</v>
      </c>
      <c r="O54">
        <f t="shared" si="12"/>
        <v>3.1500000000000004</v>
      </c>
      <c r="P54" s="25">
        <f t="shared" si="13"/>
        <v>17.955000000000002</v>
      </c>
      <c r="Q54">
        <v>0.68</v>
      </c>
      <c r="R54" s="25">
        <f t="shared" si="14"/>
        <v>133.41600000000003</v>
      </c>
      <c r="S54" s="25">
        <f t="shared" si="15"/>
        <v>555.95413454181073</v>
      </c>
      <c r="T54" s="25">
        <f t="shared" si="16"/>
        <v>2779.7706727090535</v>
      </c>
      <c r="U54" s="25">
        <f t="shared" si="5"/>
        <v>2.7797706727090534</v>
      </c>
      <c r="V54" s="25">
        <f t="shared" si="6"/>
        <v>2.7797706727090534</v>
      </c>
      <c r="W54" s="25">
        <v>2.011083256</v>
      </c>
      <c r="X54">
        <v>7.36</v>
      </c>
      <c r="Y54" s="27">
        <f t="shared" si="17"/>
        <v>5000</v>
      </c>
      <c r="Z54" s="25">
        <f t="shared" si="7"/>
        <v>1389.8853363545268</v>
      </c>
      <c r="AA54" s="25">
        <f t="shared" si="8"/>
        <v>-0.76868741670905338</v>
      </c>
      <c r="AB54">
        <f t="shared" si="18"/>
        <v>-86.112612867962639</v>
      </c>
      <c r="AC54" s="5" t="str">
        <f t="shared" si="19"/>
        <v>used</v>
      </c>
      <c r="AD54" s="25">
        <f t="shared" si="0"/>
        <v>0</v>
      </c>
      <c r="AE54" s="25">
        <f t="shared" si="1"/>
        <v>-0.76868741670905338</v>
      </c>
      <c r="AF54" s="25"/>
      <c r="AH54"/>
      <c r="AI54" s="11"/>
      <c r="AJ54" s="12"/>
      <c r="AK54" s="12"/>
      <c r="AL54" s="12"/>
      <c r="AM54" s="12"/>
      <c r="AN54" s="12"/>
      <c r="AO54" s="12"/>
      <c r="AP54" s="12"/>
      <c r="AQ54" s="14"/>
    </row>
    <row r="55" spans="2:43" x14ac:dyDescent="0.2">
      <c r="B55" s="8">
        <v>26.5</v>
      </c>
      <c r="C55">
        <f t="shared" si="9"/>
        <v>0</v>
      </c>
      <c r="D55">
        <f t="shared" si="20"/>
        <v>5</v>
      </c>
      <c r="E55">
        <v>5</v>
      </c>
      <c r="F55" s="25">
        <f t="shared" si="2"/>
        <v>2.5</v>
      </c>
      <c r="G55" s="25">
        <f t="shared" si="22"/>
        <v>161.6875</v>
      </c>
      <c r="H55" s="24">
        <f t="shared" si="10"/>
        <v>15.847271442248095</v>
      </c>
      <c r="I55" s="24">
        <f t="shared" si="3"/>
        <v>0.3046733585128687</v>
      </c>
      <c r="J55">
        <v>7</v>
      </c>
      <c r="K55" t="s">
        <v>21</v>
      </c>
      <c r="L55" s="25">
        <f t="shared" si="4"/>
        <v>478.21530352179872</v>
      </c>
      <c r="M55">
        <v>0.05</v>
      </c>
      <c r="N55">
        <f t="shared" si="11"/>
        <v>196.00000000000003</v>
      </c>
      <c r="O55">
        <f t="shared" si="12"/>
        <v>3.1500000000000004</v>
      </c>
      <c r="P55" s="25">
        <f t="shared" si="13"/>
        <v>17.955000000000002</v>
      </c>
      <c r="Q55">
        <v>0.68</v>
      </c>
      <c r="R55" s="25">
        <f t="shared" si="14"/>
        <v>133.41600000000003</v>
      </c>
      <c r="S55" s="25">
        <f t="shared" si="15"/>
        <v>692.17030352179881</v>
      </c>
      <c r="T55" s="25">
        <f t="shared" si="16"/>
        <v>3460.8515176089941</v>
      </c>
      <c r="U55" s="25">
        <f t="shared" si="5"/>
        <v>3.4608515176089942</v>
      </c>
      <c r="V55" s="25">
        <f t="shared" si="6"/>
        <v>3.4608515176089942</v>
      </c>
      <c r="W55" s="25">
        <v>2.011083256</v>
      </c>
      <c r="X55">
        <v>7.36</v>
      </c>
      <c r="Y55" s="27">
        <f t="shared" si="17"/>
        <v>5000</v>
      </c>
      <c r="Z55" s="25">
        <f t="shared" si="7"/>
        <v>1730.425758804497</v>
      </c>
      <c r="AA55" s="25">
        <f t="shared" si="8"/>
        <v>-1.4497682616089942</v>
      </c>
      <c r="AB55">
        <f t="shared" si="18"/>
        <v>-87.562381129571634</v>
      </c>
      <c r="AC55" s="5" t="str">
        <f t="shared" si="19"/>
        <v>used</v>
      </c>
      <c r="AD55" s="25">
        <f t="shared" si="0"/>
        <v>0</v>
      </c>
      <c r="AE55" s="25">
        <f t="shared" si="1"/>
        <v>-1.4497682616089942</v>
      </c>
      <c r="AF55" s="25"/>
      <c r="AH55"/>
      <c r="AI55" s="11"/>
      <c r="AJ55" s="12"/>
      <c r="AK55" s="12"/>
      <c r="AL55" s="12"/>
      <c r="AM55" s="12"/>
      <c r="AN55" s="12"/>
      <c r="AO55" s="12"/>
      <c r="AP55" s="12"/>
      <c r="AQ55" s="14"/>
    </row>
    <row r="56" spans="2:43" x14ac:dyDescent="0.2">
      <c r="B56" s="8">
        <v>27</v>
      </c>
      <c r="C56">
        <f t="shared" si="9"/>
        <v>0</v>
      </c>
      <c r="D56">
        <f t="shared" si="20"/>
        <v>5</v>
      </c>
      <c r="E56">
        <v>5</v>
      </c>
      <c r="F56" s="25">
        <f t="shared" si="2"/>
        <v>2.5</v>
      </c>
      <c r="G56" s="25">
        <f t="shared" si="22"/>
        <v>164.1875</v>
      </c>
      <c r="H56" s="24">
        <f t="shared" si="10"/>
        <v>16.151944800760965</v>
      </c>
      <c r="I56" s="24">
        <f t="shared" si="3"/>
        <v>0.3046733585128687</v>
      </c>
      <c r="J56">
        <v>7</v>
      </c>
      <c r="K56" t="s">
        <v>21</v>
      </c>
      <c r="L56" s="25">
        <f t="shared" si="4"/>
        <v>478.21530352179872</v>
      </c>
      <c r="M56">
        <v>0.05</v>
      </c>
      <c r="N56">
        <f t="shared" si="11"/>
        <v>196.00000000000003</v>
      </c>
      <c r="O56">
        <f t="shared" si="12"/>
        <v>3.1500000000000004</v>
      </c>
      <c r="P56" s="25">
        <f t="shared" si="13"/>
        <v>17.955000000000002</v>
      </c>
      <c r="Q56">
        <v>0.68</v>
      </c>
      <c r="R56" s="25">
        <f t="shared" si="14"/>
        <v>133.41600000000003</v>
      </c>
      <c r="S56" s="25">
        <f t="shared" si="15"/>
        <v>692.17030352179881</v>
      </c>
      <c r="T56" s="25">
        <f t="shared" si="16"/>
        <v>3460.8515176089941</v>
      </c>
      <c r="U56" s="25">
        <f t="shared" si="5"/>
        <v>3.4608515176089942</v>
      </c>
      <c r="V56" s="25">
        <f t="shared" si="6"/>
        <v>3.4608515176089942</v>
      </c>
      <c r="W56" s="25">
        <v>2.011083256</v>
      </c>
      <c r="X56">
        <v>7.36</v>
      </c>
      <c r="Y56" s="27">
        <f t="shared" si="17"/>
        <v>5000</v>
      </c>
      <c r="Z56" s="25">
        <f t="shared" si="7"/>
        <v>1730.425758804497</v>
      </c>
      <c r="AA56" s="25">
        <f t="shared" si="8"/>
        <v>-1.4497682616089942</v>
      </c>
      <c r="AB56">
        <f t="shared" si="18"/>
        <v>-89.012149391180628</v>
      </c>
      <c r="AC56" s="5" t="str">
        <f t="shared" si="19"/>
        <v>used</v>
      </c>
      <c r="AD56" s="25">
        <f t="shared" si="0"/>
        <v>0</v>
      </c>
      <c r="AE56" s="25">
        <f t="shared" si="1"/>
        <v>-1.4497682616089942</v>
      </c>
      <c r="AF56" s="25"/>
      <c r="AH56"/>
      <c r="AI56" s="11"/>
      <c r="AJ56" s="12"/>
      <c r="AK56" s="12"/>
      <c r="AL56" s="12"/>
      <c r="AM56" s="12"/>
      <c r="AN56" s="12"/>
      <c r="AO56" s="12"/>
      <c r="AP56" s="12"/>
      <c r="AQ56" s="14"/>
    </row>
    <row r="57" spans="2:43" x14ac:dyDescent="0.2">
      <c r="B57" s="8">
        <v>27.5</v>
      </c>
      <c r="C57">
        <f t="shared" si="9"/>
        <v>0</v>
      </c>
      <c r="D57">
        <f t="shared" si="20"/>
        <v>5</v>
      </c>
      <c r="E57">
        <v>5</v>
      </c>
      <c r="F57" s="25">
        <f t="shared" si="2"/>
        <v>2.5</v>
      </c>
      <c r="G57" s="25">
        <f t="shared" si="22"/>
        <v>166.6875</v>
      </c>
      <c r="H57" s="24">
        <f t="shared" si="10"/>
        <v>16.456618159273834</v>
      </c>
      <c r="I57" s="24">
        <f t="shared" si="3"/>
        <v>0.3046733585128687</v>
      </c>
      <c r="J57">
        <v>7</v>
      </c>
      <c r="K57" t="s">
        <v>21</v>
      </c>
      <c r="L57" s="25">
        <f>(400*9.81)*(SIN(RADIANS(J57)))</f>
        <v>478.21530352179872</v>
      </c>
      <c r="M57">
        <v>0.05</v>
      </c>
      <c r="N57">
        <f t="shared" si="11"/>
        <v>196.00000000000003</v>
      </c>
      <c r="O57">
        <f t="shared" si="12"/>
        <v>3.1500000000000004</v>
      </c>
      <c r="P57" s="25">
        <f t="shared" si="13"/>
        <v>17.955000000000002</v>
      </c>
      <c r="Q57">
        <v>0.68</v>
      </c>
      <c r="R57" s="25">
        <f t="shared" si="14"/>
        <v>133.41600000000003</v>
      </c>
      <c r="S57" s="25">
        <f t="shared" si="15"/>
        <v>692.17030352179881</v>
      </c>
      <c r="T57" s="25">
        <f t="shared" si="16"/>
        <v>3460.8515176089941</v>
      </c>
      <c r="U57" s="25">
        <f t="shared" si="5"/>
        <v>3.4608515176089942</v>
      </c>
      <c r="V57" s="25">
        <f t="shared" si="6"/>
        <v>3.4608515176089942</v>
      </c>
      <c r="W57" s="25">
        <v>2.011083256</v>
      </c>
      <c r="X57">
        <v>7.36</v>
      </c>
      <c r="Y57" s="27">
        <f t="shared" si="17"/>
        <v>5000</v>
      </c>
      <c r="Z57" s="25">
        <f t="shared" si="7"/>
        <v>1730.425758804497</v>
      </c>
      <c r="AA57" s="25">
        <f t="shared" si="8"/>
        <v>-1.4497682616089942</v>
      </c>
      <c r="AB57">
        <f t="shared" si="18"/>
        <v>-90.461917652789623</v>
      </c>
      <c r="AC57" s="5" t="str">
        <f t="shared" si="19"/>
        <v>used</v>
      </c>
      <c r="AD57" s="25">
        <f t="shared" si="0"/>
        <v>0</v>
      </c>
      <c r="AE57" s="25">
        <f t="shared" si="1"/>
        <v>-1.4497682616089942</v>
      </c>
      <c r="AF57" s="25"/>
      <c r="AH57"/>
      <c r="AI57" s="11"/>
      <c r="AJ57" s="12"/>
      <c r="AK57" s="12"/>
      <c r="AL57" s="12"/>
      <c r="AM57" s="12"/>
      <c r="AN57" s="12"/>
      <c r="AO57" s="12"/>
      <c r="AP57" s="12"/>
      <c r="AQ57" s="14"/>
    </row>
    <row r="58" spans="2:43" x14ac:dyDescent="0.2">
      <c r="B58" s="8">
        <v>28</v>
      </c>
      <c r="C58">
        <f t="shared" si="9"/>
        <v>0</v>
      </c>
      <c r="D58">
        <f t="shared" si="20"/>
        <v>5</v>
      </c>
      <c r="E58">
        <v>5</v>
      </c>
      <c r="F58" s="25">
        <f t="shared" si="2"/>
        <v>2.5</v>
      </c>
      <c r="G58" s="25">
        <f t="shared" si="22"/>
        <v>169.1875</v>
      </c>
      <c r="H58" s="24">
        <f t="shared" si="10"/>
        <v>16.761291517786702</v>
      </c>
      <c r="I58" s="24">
        <f t="shared" si="3"/>
        <v>0.3046733585128687</v>
      </c>
      <c r="J58">
        <v>7</v>
      </c>
      <c r="K58" t="s">
        <v>21</v>
      </c>
      <c r="L58" s="25">
        <f t="shared" si="4"/>
        <v>478.21530352179872</v>
      </c>
      <c r="M58">
        <v>0.05</v>
      </c>
      <c r="N58">
        <f>400*(9.8)*(M58)</f>
        <v>196.00000000000003</v>
      </c>
      <c r="O58">
        <f t="shared" si="12"/>
        <v>3.1500000000000004</v>
      </c>
      <c r="P58" s="25">
        <f t="shared" si="13"/>
        <v>17.955000000000002</v>
      </c>
      <c r="Q58">
        <v>0.68</v>
      </c>
      <c r="R58" s="25">
        <f t="shared" si="14"/>
        <v>133.41600000000003</v>
      </c>
      <c r="S58" s="25">
        <f t="shared" si="15"/>
        <v>692.17030352179881</v>
      </c>
      <c r="T58" s="25">
        <f t="shared" si="16"/>
        <v>3460.8515176089941</v>
      </c>
      <c r="U58" s="25">
        <f t="shared" si="5"/>
        <v>3.4608515176089942</v>
      </c>
      <c r="V58" s="25">
        <f t="shared" si="6"/>
        <v>3.4608515176089942</v>
      </c>
      <c r="W58" s="25">
        <v>2.011083256</v>
      </c>
      <c r="X58">
        <v>7.36</v>
      </c>
      <c r="Y58" s="27">
        <f t="shared" si="17"/>
        <v>5000</v>
      </c>
      <c r="Z58" s="25">
        <f t="shared" si="7"/>
        <v>1730.425758804497</v>
      </c>
      <c r="AA58" s="25">
        <f t="shared" si="8"/>
        <v>-1.4497682616089942</v>
      </c>
      <c r="AB58">
        <f t="shared" si="18"/>
        <v>-91.911685914398618</v>
      </c>
      <c r="AC58" s="5" t="str">
        <f t="shared" si="19"/>
        <v>used</v>
      </c>
      <c r="AD58" s="25">
        <f t="shared" si="0"/>
        <v>0</v>
      </c>
      <c r="AE58" s="25">
        <f t="shared" si="1"/>
        <v>-1.4497682616089942</v>
      </c>
      <c r="AF58" s="25"/>
      <c r="AH58"/>
      <c r="AI58" s="11"/>
      <c r="AJ58" s="12"/>
      <c r="AK58" s="12"/>
      <c r="AL58" s="12"/>
      <c r="AM58" s="12"/>
      <c r="AN58" s="12"/>
      <c r="AO58" s="12"/>
      <c r="AP58" s="12"/>
      <c r="AQ58" s="14"/>
    </row>
    <row r="59" spans="2:43" x14ac:dyDescent="0.2">
      <c r="B59" s="8">
        <v>28.5</v>
      </c>
      <c r="C59">
        <f t="shared" si="9"/>
        <v>0</v>
      </c>
      <c r="D59">
        <f t="shared" si="20"/>
        <v>5</v>
      </c>
      <c r="E59">
        <v>5</v>
      </c>
      <c r="F59" s="25">
        <f t="shared" si="2"/>
        <v>2.5</v>
      </c>
      <c r="G59" s="25">
        <f t="shared" si="22"/>
        <v>171.6875</v>
      </c>
      <c r="H59" s="24">
        <f t="shared" si="10"/>
        <v>16.979180874655849</v>
      </c>
      <c r="I59" s="24">
        <f t="shared" si="3"/>
        <v>0.3046733585128687</v>
      </c>
      <c r="J59">
        <v>7</v>
      </c>
      <c r="K59" t="s">
        <v>21</v>
      </c>
      <c r="L59" s="25">
        <f t="shared" si="4"/>
        <v>478.21530352179872</v>
      </c>
      <c r="M59">
        <v>0.05</v>
      </c>
      <c r="N59">
        <f t="shared" si="11"/>
        <v>196.00000000000003</v>
      </c>
      <c r="O59">
        <f t="shared" si="12"/>
        <v>3.1500000000000004</v>
      </c>
      <c r="P59" s="25">
        <f t="shared" si="13"/>
        <v>17.955000000000002</v>
      </c>
      <c r="Q59">
        <v>0.68</v>
      </c>
      <c r="R59" s="25">
        <f t="shared" si="14"/>
        <v>133.41600000000003</v>
      </c>
      <c r="S59" s="25">
        <f t="shared" si="15"/>
        <v>692.17030352179881</v>
      </c>
      <c r="T59" s="25">
        <f t="shared" si="16"/>
        <v>3460.8515176089941</v>
      </c>
      <c r="U59" s="25">
        <f t="shared" si="5"/>
        <v>3.4608515176089942</v>
      </c>
      <c r="V59" s="25">
        <f t="shared" si="6"/>
        <v>3.4608515176089942</v>
      </c>
      <c r="W59" s="25">
        <v>2.011083256</v>
      </c>
      <c r="X59">
        <v>7.36</v>
      </c>
      <c r="Y59" s="27">
        <f t="shared" si="17"/>
        <v>5000</v>
      </c>
      <c r="Z59" s="25">
        <f t="shared" si="7"/>
        <v>1730.425758804497</v>
      </c>
      <c r="AA59" s="25">
        <f t="shared" si="8"/>
        <v>-1.4497682616089942</v>
      </c>
      <c r="AB59">
        <f t="shared" si="18"/>
        <v>-93.361454176007612</v>
      </c>
      <c r="AC59" s="5" t="str">
        <f t="shared" si="19"/>
        <v>used</v>
      </c>
      <c r="AD59" s="25">
        <f t="shared" si="0"/>
        <v>0</v>
      </c>
      <c r="AE59" s="25">
        <f t="shared" si="1"/>
        <v>-1.4497682616089942</v>
      </c>
      <c r="AF59" s="25"/>
      <c r="AH59"/>
      <c r="AI59" s="11"/>
      <c r="AJ59" s="12"/>
      <c r="AK59" s="12"/>
      <c r="AL59" s="12"/>
      <c r="AM59" s="12"/>
      <c r="AN59" s="12"/>
      <c r="AO59" s="12"/>
      <c r="AP59" s="12"/>
      <c r="AQ59" s="14"/>
    </row>
    <row r="60" spans="2:43" x14ac:dyDescent="0.2">
      <c r="B60" s="8">
        <v>29</v>
      </c>
      <c r="C60">
        <f t="shared" si="9"/>
        <v>0</v>
      </c>
      <c r="D60">
        <f t="shared" si="20"/>
        <v>5</v>
      </c>
      <c r="E60">
        <v>5</v>
      </c>
      <c r="F60" s="25">
        <f t="shared" si="2"/>
        <v>2.5</v>
      </c>
      <c r="G60" s="25">
        <f t="shared" si="22"/>
        <v>174.1875</v>
      </c>
      <c r="H60" s="24">
        <f t="shared" si="10"/>
        <v>17.197070231524997</v>
      </c>
      <c r="I60" s="24">
        <f t="shared" si="3"/>
        <v>0.2178893568691454</v>
      </c>
      <c r="J60">
        <v>5</v>
      </c>
      <c r="K60" t="s">
        <v>21</v>
      </c>
      <c r="L60" s="25">
        <f t="shared" si="4"/>
        <v>341.99913454181063</v>
      </c>
      <c r="M60">
        <v>0.05</v>
      </c>
      <c r="N60">
        <f t="shared" si="11"/>
        <v>196.00000000000003</v>
      </c>
      <c r="O60">
        <f t="shared" si="12"/>
        <v>3.1500000000000004</v>
      </c>
      <c r="P60" s="25">
        <f t="shared" si="13"/>
        <v>17.955000000000002</v>
      </c>
      <c r="Q60">
        <v>0.68</v>
      </c>
      <c r="R60" s="25">
        <f t="shared" si="14"/>
        <v>133.41600000000003</v>
      </c>
      <c r="S60" s="25">
        <f t="shared" si="15"/>
        <v>555.95413454181073</v>
      </c>
      <c r="T60" s="25">
        <f t="shared" si="16"/>
        <v>2779.7706727090535</v>
      </c>
      <c r="U60" s="25">
        <f t="shared" si="5"/>
        <v>2.7797706727090534</v>
      </c>
      <c r="V60" s="25">
        <f t="shared" si="6"/>
        <v>2.7797706727090534</v>
      </c>
      <c r="W60" s="25">
        <v>2.011083256</v>
      </c>
      <c r="X60">
        <v>7.36</v>
      </c>
      <c r="Y60" s="27">
        <f t="shared" si="17"/>
        <v>5000</v>
      </c>
      <c r="Z60" s="25">
        <f t="shared" si="7"/>
        <v>1389.8853363545268</v>
      </c>
      <c r="AA60" s="25">
        <f t="shared" si="8"/>
        <v>-0.76868741670905338</v>
      </c>
      <c r="AB60">
        <f t="shared" si="18"/>
        <v>-94.130141592716669</v>
      </c>
      <c r="AC60" s="5" t="str">
        <f t="shared" si="19"/>
        <v>used</v>
      </c>
      <c r="AD60" s="25">
        <f t="shared" si="0"/>
        <v>0</v>
      </c>
      <c r="AE60" s="25">
        <f t="shared" si="1"/>
        <v>-0.76868741670905338</v>
      </c>
      <c r="AF60" s="25"/>
      <c r="AH60"/>
      <c r="AI60" s="11"/>
      <c r="AJ60" s="12"/>
      <c r="AK60" s="12"/>
      <c r="AL60" s="12"/>
      <c r="AM60" s="12"/>
      <c r="AN60" s="12"/>
      <c r="AO60" s="12"/>
      <c r="AP60" s="12"/>
      <c r="AQ60" s="14"/>
    </row>
    <row r="61" spans="2:43" x14ac:dyDescent="0.2">
      <c r="B61" s="8">
        <v>29.5</v>
      </c>
      <c r="C61">
        <f t="shared" si="9"/>
        <v>0</v>
      </c>
      <c r="D61">
        <f t="shared" si="20"/>
        <v>5</v>
      </c>
      <c r="E61">
        <v>5</v>
      </c>
      <c r="F61" s="25">
        <f t="shared" si="2"/>
        <v>2.5</v>
      </c>
      <c r="G61" s="25">
        <f t="shared" si="22"/>
        <v>176.6875</v>
      </c>
      <c r="H61" s="24">
        <f t="shared" si="10"/>
        <v>17.409512354472412</v>
      </c>
      <c r="I61" s="24">
        <f t="shared" si="3"/>
        <v>0.2178893568691454</v>
      </c>
      <c r="J61">
        <v>5</v>
      </c>
      <c r="K61" t="s">
        <v>21</v>
      </c>
      <c r="L61" s="25">
        <f t="shared" si="4"/>
        <v>341.99913454181063</v>
      </c>
      <c r="M61">
        <v>0.05</v>
      </c>
      <c r="N61">
        <f t="shared" si="11"/>
        <v>196.00000000000003</v>
      </c>
      <c r="O61">
        <f t="shared" si="12"/>
        <v>3.1500000000000004</v>
      </c>
      <c r="P61" s="25">
        <f t="shared" si="13"/>
        <v>17.955000000000002</v>
      </c>
      <c r="Q61">
        <v>0.68</v>
      </c>
      <c r="R61" s="25">
        <f t="shared" si="14"/>
        <v>133.41600000000003</v>
      </c>
      <c r="S61" s="25">
        <f t="shared" si="15"/>
        <v>555.95413454181073</v>
      </c>
      <c r="T61" s="25">
        <f t="shared" si="16"/>
        <v>2779.7706727090535</v>
      </c>
      <c r="U61" s="25">
        <f t="shared" si="5"/>
        <v>2.7797706727090534</v>
      </c>
      <c r="V61" s="25">
        <f t="shared" si="6"/>
        <v>2.7797706727090534</v>
      </c>
      <c r="W61" s="25">
        <v>2.011083256</v>
      </c>
      <c r="X61">
        <v>7.36</v>
      </c>
      <c r="Y61" s="27">
        <f t="shared" si="17"/>
        <v>5000</v>
      </c>
      <c r="Z61" s="25">
        <f t="shared" si="7"/>
        <v>1389.8853363545268</v>
      </c>
      <c r="AA61" s="25">
        <f t="shared" si="8"/>
        <v>-0.76868741670905338</v>
      </c>
      <c r="AB61">
        <f t="shared" si="18"/>
        <v>-94.898829009425725</v>
      </c>
      <c r="AC61" s="5" t="str">
        <f t="shared" si="19"/>
        <v>used</v>
      </c>
      <c r="AD61" s="25">
        <f t="shared" si="0"/>
        <v>0</v>
      </c>
      <c r="AE61" s="25">
        <f t="shared" si="1"/>
        <v>-0.76868741670905338</v>
      </c>
      <c r="AF61" s="25"/>
      <c r="AH61"/>
      <c r="AI61" s="11"/>
      <c r="AJ61" s="12"/>
      <c r="AK61" s="12"/>
      <c r="AL61" s="12"/>
      <c r="AM61" s="12"/>
      <c r="AN61" s="12"/>
      <c r="AO61" s="12"/>
      <c r="AP61" s="12"/>
      <c r="AQ61" s="14"/>
    </row>
    <row r="62" spans="2:43" x14ac:dyDescent="0.2">
      <c r="B62" s="3">
        <v>30</v>
      </c>
      <c r="C62">
        <f t="shared" si="9"/>
        <v>-0.5</v>
      </c>
      <c r="D62">
        <f t="shared" si="20"/>
        <v>5</v>
      </c>
      <c r="E62">
        <v>4.75</v>
      </c>
      <c r="F62" s="25">
        <f t="shared" si="2"/>
        <v>2.4375</v>
      </c>
      <c r="G62" s="25">
        <f t="shared" si="22"/>
        <v>179.125</v>
      </c>
      <c r="H62" s="24">
        <f t="shared" si="10"/>
        <v>17.570824200005703</v>
      </c>
      <c r="I62" s="24">
        <f t="shared" si="3"/>
        <v>0.21244212294741677</v>
      </c>
      <c r="J62">
        <v>5</v>
      </c>
      <c r="K62" t="s">
        <v>21</v>
      </c>
      <c r="L62" s="25">
        <f t="shared" si="4"/>
        <v>341.99913454181063</v>
      </c>
      <c r="M62">
        <v>0.05</v>
      </c>
      <c r="N62">
        <f t="shared" si="11"/>
        <v>196.00000000000003</v>
      </c>
      <c r="O62">
        <f t="shared" si="12"/>
        <v>3.1500000000000004</v>
      </c>
      <c r="P62" s="25">
        <f t="shared" si="13"/>
        <v>16.204387500000003</v>
      </c>
      <c r="Q62">
        <v>0.68</v>
      </c>
      <c r="R62" s="25">
        <f t="shared" si="14"/>
        <v>133.41600000000003</v>
      </c>
      <c r="S62" s="25">
        <f t="shared" si="15"/>
        <v>554.20352204181074</v>
      </c>
      <c r="T62" s="25">
        <f t="shared" si="16"/>
        <v>2632.4667296986008</v>
      </c>
      <c r="U62" s="25">
        <f t="shared" si="5"/>
        <v>2.6324667296986006</v>
      </c>
      <c r="V62" s="25">
        <f t="shared" si="6"/>
        <v>2.6324667296986006</v>
      </c>
      <c r="W62" s="25">
        <v>2.011083256</v>
      </c>
      <c r="X62">
        <v>7.36</v>
      </c>
      <c r="Y62" s="27">
        <f t="shared" si="17"/>
        <v>4512.5</v>
      </c>
      <c r="Z62" s="25">
        <f t="shared" si="7"/>
        <v>1350.8710849769136</v>
      </c>
      <c r="AA62" s="25">
        <f t="shared" si="8"/>
        <v>-0.62138347369860059</v>
      </c>
      <c r="AB62">
        <f t="shared" si="18"/>
        <v>-95.520212483124325</v>
      </c>
      <c r="AC62" s="5" t="str">
        <f t="shared" si="19"/>
        <v>used</v>
      </c>
      <c r="AD62" s="25">
        <f t="shared" si="0"/>
        <v>0</v>
      </c>
      <c r="AE62" s="25">
        <f t="shared" si="1"/>
        <v>-0.62138347369860059</v>
      </c>
      <c r="AF62" s="25"/>
      <c r="AH62"/>
      <c r="AI62" s="11"/>
      <c r="AJ62" s="12"/>
      <c r="AK62" s="12"/>
      <c r="AL62" s="12"/>
      <c r="AM62" s="12"/>
      <c r="AN62" s="12"/>
      <c r="AO62" s="12"/>
      <c r="AP62" s="12"/>
      <c r="AQ62" s="14"/>
    </row>
    <row r="63" spans="2:43" x14ac:dyDescent="0.2">
      <c r="B63" s="3">
        <v>30.5</v>
      </c>
      <c r="C63">
        <f t="shared" si="9"/>
        <v>-0.5</v>
      </c>
      <c r="D63">
        <f t="shared" si="20"/>
        <v>4.75</v>
      </c>
      <c r="E63">
        <v>4.5</v>
      </c>
      <c r="F63" s="25">
        <f t="shared" si="2"/>
        <v>2.3125</v>
      </c>
      <c r="G63" s="25">
        <f t="shared" si="22"/>
        <v>181.4375</v>
      </c>
      <c r="H63" s="24">
        <f t="shared" si="10"/>
        <v>17.719056706711967</v>
      </c>
      <c r="I63" s="24">
        <f t="shared" si="3"/>
        <v>0.16131184553328975</v>
      </c>
      <c r="J63">
        <v>4</v>
      </c>
      <c r="K63" t="s">
        <v>21</v>
      </c>
      <c r="L63" s="25">
        <f t="shared" si="4"/>
        <v>273.72440297194771</v>
      </c>
      <c r="M63">
        <v>0.05</v>
      </c>
      <c r="N63">
        <f t="shared" si="11"/>
        <v>196.00000000000003</v>
      </c>
      <c r="O63">
        <f t="shared" si="12"/>
        <v>3.1500000000000004</v>
      </c>
      <c r="P63" s="25">
        <f t="shared" si="13"/>
        <v>14.543550000000002</v>
      </c>
      <c r="Q63">
        <v>0.68</v>
      </c>
      <c r="R63" s="25">
        <f t="shared" si="14"/>
        <v>133.41600000000003</v>
      </c>
      <c r="S63" s="25">
        <f t="shared" si="15"/>
        <v>484.26795297194769</v>
      </c>
      <c r="T63" s="25">
        <f t="shared" si="16"/>
        <v>2179.2057883737648</v>
      </c>
      <c r="U63" s="25">
        <f t="shared" si="5"/>
        <v>2.179205788373765</v>
      </c>
      <c r="V63" s="25">
        <f t="shared" si="6"/>
        <v>2.179205788373765</v>
      </c>
      <c r="W63" s="25">
        <v>2.011083256</v>
      </c>
      <c r="X63">
        <v>7.36</v>
      </c>
      <c r="Y63" s="27">
        <f t="shared" si="17"/>
        <v>4050</v>
      </c>
      <c r="Z63" s="25">
        <f t="shared" si="7"/>
        <v>1119.869641247629</v>
      </c>
      <c r="AA63" s="25">
        <f t="shared" si="8"/>
        <v>-0.16812253237376495</v>
      </c>
      <c r="AB63">
        <f t="shared" si="18"/>
        <v>-95.688335015498097</v>
      </c>
      <c r="AC63" s="5" t="str">
        <f t="shared" si="19"/>
        <v>used</v>
      </c>
      <c r="AD63" s="25">
        <f t="shared" si="0"/>
        <v>0</v>
      </c>
      <c r="AE63" s="25">
        <f t="shared" si="1"/>
        <v>-0.16812253237376495</v>
      </c>
      <c r="AF63" s="25"/>
      <c r="AH63"/>
      <c r="AI63" s="11"/>
      <c r="AJ63" s="12"/>
      <c r="AK63" s="12"/>
      <c r="AL63" s="12"/>
      <c r="AM63" s="12"/>
      <c r="AN63" s="12"/>
      <c r="AO63" s="12"/>
      <c r="AP63" s="12"/>
      <c r="AQ63" s="14"/>
    </row>
    <row r="64" spans="2:43" x14ac:dyDescent="0.2">
      <c r="B64" s="3">
        <v>31</v>
      </c>
      <c r="C64">
        <f t="shared" si="9"/>
        <v>-1</v>
      </c>
      <c r="D64">
        <f t="shared" si="20"/>
        <v>4.5</v>
      </c>
      <c r="E64">
        <v>4</v>
      </c>
      <c r="F64" s="25">
        <f t="shared" si="2"/>
        <v>2.125</v>
      </c>
      <c r="G64" s="25">
        <f t="shared" si="22"/>
        <v>183.5625</v>
      </c>
      <c r="H64" s="24">
        <f t="shared" si="10"/>
        <v>17.858569654200217</v>
      </c>
      <c r="I64" s="24">
        <f t="shared" si="3"/>
        <v>0.14823250670626625</v>
      </c>
      <c r="J64">
        <v>4</v>
      </c>
      <c r="K64" t="s">
        <v>21</v>
      </c>
      <c r="L64" s="25">
        <f t="shared" si="4"/>
        <v>273.72440297194771</v>
      </c>
      <c r="M64">
        <v>0.05</v>
      </c>
      <c r="N64">
        <f t="shared" si="11"/>
        <v>196.00000000000003</v>
      </c>
      <c r="O64">
        <f t="shared" si="12"/>
        <v>3.1500000000000004</v>
      </c>
      <c r="P64" s="25">
        <f t="shared" si="13"/>
        <v>11.491200000000001</v>
      </c>
      <c r="Q64">
        <v>0.68</v>
      </c>
      <c r="R64" s="25">
        <f t="shared" si="14"/>
        <v>133.41600000000003</v>
      </c>
      <c r="S64" s="25">
        <f t="shared" si="15"/>
        <v>481.2156029719477</v>
      </c>
      <c r="T64" s="25">
        <f t="shared" si="16"/>
        <v>1924.8624118877908</v>
      </c>
      <c r="U64" s="25">
        <f t="shared" si="5"/>
        <v>1.9248624118877908</v>
      </c>
      <c r="V64" s="25">
        <f t="shared" si="6"/>
        <v>1.9248624118877908</v>
      </c>
      <c r="W64" s="25">
        <v>2.011083256</v>
      </c>
      <c r="X64">
        <v>7.36</v>
      </c>
      <c r="Y64" s="27">
        <f t="shared" si="17"/>
        <v>3200</v>
      </c>
      <c r="Z64" s="25">
        <f t="shared" si="7"/>
        <v>1022.5831563153889</v>
      </c>
      <c r="AA64" s="25">
        <f t="shared" si="8"/>
        <v>8.6220844112209205E-2</v>
      </c>
      <c r="AB64">
        <f t="shared" si="18"/>
        <v>-95.602114171385892</v>
      </c>
      <c r="AC64" s="5" t="str">
        <f t="shared" si="19"/>
        <v>stored</v>
      </c>
      <c r="AD64" s="25">
        <f t="shared" si="0"/>
        <v>8.6220844112209205E-2</v>
      </c>
      <c r="AE64" s="25">
        <f t="shared" si="1"/>
        <v>0</v>
      </c>
      <c r="AF64" s="25"/>
      <c r="AH64"/>
      <c r="AI64" s="11"/>
      <c r="AJ64" s="12"/>
      <c r="AK64" s="12"/>
      <c r="AL64" s="12"/>
      <c r="AM64" s="12"/>
      <c r="AN64" s="12"/>
      <c r="AO64" s="12"/>
      <c r="AP64" s="12"/>
      <c r="AQ64" s="14"/>
    </row>
    <row r="65" spans="2:43" x14ac:dyDescent="0.2">
      <c r="B65" s="8">
        <v>31.5</v>
      </c>
      <c r="C65">
        <f t="shared" si="9"/>
        <v>0</v>
      </c>
      <c r="D65">
        <f t="shared" si="20"/>
        <v>4</v>
      </c>
      <c r="E65">
        <v>4</v>
      </c>
      <c r="F65" s="25">
        <f t="shared" si="2"/>
        <v>2</v>
      </c>
      <c r="G65" s="25">
        <f t="shared" si="22"/>
        <v>185.5625</v>
      </c>
      <c r="H65" s="24">
        <f t="shared" si="10"/>
        <v>17.963241566686104</v>
      </c>
      <c r="I65" s="24">
        <f t="shared" si="3"/>
        <v>0.1395129474882506</v>
      </c>
      <c r="J65">
        <v>4</v>
      </c>
      <c r="K65" t="s">
        <v>21</v>
      </c>
      <c r="L65" s="25">
        <f t="shared" si="4"/>
        <v>273.72440297194771</v>
      </c>
      <c r="M65">
        <v>0.05</v>
      </c>
      <c r="N65">
        <f t="shared" si="11"/>
        <v>196.00000000000003</v>
      </c>
      <c r="O65">
        <f t="shared" si="12"/>
        <v>3.1500000000000004</v>
      </c>
      <c r="P65" s="25">
        <f t="shared" si="13"/>
        <v>11.491200000000001</v>
      </c>
      <c r="Q65">
        <v>0.68</v>
      </c>
      <c r="R65" s="25">
        <f t="shared" si="14"/>
        <v>133.41600000000003</v>
      </c>
      <c r="S65" s="25">
        <f t="shared" si="15"/>
        <v>481.2156029719477</v>
      </c>
      <c r="T65" s="25">
        <f t="shared" si="16"/>
        <v>1924.8624118877908</v>
      </c>
      <c r="U65" s="25">
        <f t="shared" si="5"/>
        <v>1.9248624118877908</v>
      </c>
      <c r="V65" s="25">
        <f t="shared" si="6"/>
        <v>1.9248624118877908</v>
      </c>
      <c r="W65" s="25">
        <v>2.011083256</v>
      </c>
      <c r="X65">
        <v>7.36</v>
      </c>
      <c r="Y65" s="27">
        <f t="shared" si="17"/>
        <v>3200</v>
      </c>
      <c r="Z65" s="25">
        <f t="shared" si="7"/>
        <v>962.43120594389541</v>
      </c>
      <c r="AA65" s="25">
        <f t="shared" si="8"/>
        <v>8.6220844112209205E-2</v>
      </c>
      <c r="AB65">
        <f t="shared" si="18"/>
        <v>-95.515893327273687</v>
      </c>
      <c r="AC65" s="5" t="str">
        <f t="shared" si="19"/>
        <v>stored</v>
      </c>
      <c r="AD65" s="25">
        <f t="shared" si="0"/>
        <v>8.6220844112209205E-2</v>
      </c>
      <c r="AE65" s="25">
        <f t="shared" si="1"/>
        <v>0</v>
      </c>
      <c r="AF65" s="25"/>
      <c r="AH65"/>
      <c r="AI65" s="11"/>
      <c r="AJ65" s="12"/>
      <c r="AK65" s="12"/>
      <c r="AL65" s="12"/>
      <c r="AM65" s="12"/>
      <c r="AN65" s="12"/>
      <c r="AO65" s="12"/>
      <c r="AP65" s="12"/>
      <c r="AQ65" s="14"/>
    </row>
    <row r="66" spans="2:43" x14ac:dyDescent="0.2">
      <c r="B66" s="8">
        <v>32</v>
      </c>
      <c r="C66">
        <f t="shared" si="9"/>
        <v>0</v>
      </c>
      <c r="D66">
        <f t="shared" si="20"/>
        <v>4</v>
      </c>
      <c r="E66">
        <v>4</v>
      </c>
      <c r="F66" s="25">
        <f t="shared" si="2"/>
        <v>2</v>
      </c>
      <c r="G66" s="25">
        <f t="shared" si="22"/>
        <v>187.5625</v>
      </c>
      <c r="H66" s="24">
        <f t="shared" si="10"/>
        <v>18.033040560091106</v>
      </c>
      <c r="I66" s="24">
        <f t="shared" si="3"/>
        <v>0.10467191248588767</v>
      </c>
      <c r="J66">
        <v>3</v>
      </c>
      <c r="K66" t="s">
        <v>21</v>
      </c>
      <c r="L66" s="25">
        <f t="shared" si="4"/>
        <v>205.36629229731162</v>
      </c>
      <c r="M66">
        <v>0.05</v>
      </c>
      <c r="N66">
        <f t="shared" si="11"/>
        <v>196.00000000000003</v>
      </c>
      <c r="O66">
        <f t="shared" si="12"/>
        <v>3.1500000000000004</v>
      </c>
      <c r="P66" s="25">
        <f t="shared" si="13"/>
        <v>11.491200000000001</v>
      </c>
      <c r="Q66">
        <v>0.68</v>
      </c>
      <c r="R66" s="25">
        <f t="shared" si="14"/>
        <v>133.41600000000003</v>
      </c>
      <c r="S66" s="25">
        <f t="shared" si="15"/>
        <v>412.85749229731164</v>
      </c>
      <c r="T66" s="25">
        <f t="shared" si="16"/>
        <v>1651.4299691892465</v>
      </c>
      <c r="U66" s="25">
        <f t="shared" si="5"/>
        <v>1.6514299691892464</v>
      </c>
      <c r="V66" s="25">
        <f t="shared" si="6"/>
        <v>1.6514299691892464</v>
      </c>
      <c r="W66" s="25">
        <v>2.011083256</v>
      </c>
      <c r="X66">
        <v>7.36</v>
      </c>
      <c r="Y66" s="27">
        <f t="shared" si="17"/>
        <v>3200</v>
      </c>
      <c r="Z66" s="25">
        <f t="shared" si="7"/>
        <v>825.71498459462327</v>
      </c>
      <c r="AA66" s="25">
        <f t="shared" si="8"/>
        <v>0.35965328681075359</v>
      </c>
      <c r="AB66">
        <f t="shared" si="18"/>
        <v>-95.156240040462933</v>
      </c>
      <c r="AC66" s="5" t="str">
        <f t="shared" si="19"/>
        <v>stored</v>
      </c>
      <c r="AD66" s="25">
        <f t="shared" ref="AD66:AD129" si="24">IF(AA66&gt;0,AA66,0)</f>
        <v>0.35965328681075359</v>
      </c>
      <c r="AE66" s="25">
        <f t="shared" ref="AE66:AE129" si="25">IF(AA66&lt;0,AA66,0)</f>
        <v>0</v>
      </c>
      <c r="AF66" s="25"/>
      <c r="AH66"/>
      <c r="AI66" s="11"/>
      <c r="AJ66" s="12"/>
      <c r="AK66" s="12"/>
      <c r="AL66" s="12"/>
      <c r="AM66" s="12"/>
      <c r="AN66" s="12"/>
      <c r="AO66" s="12"/>
      <c r="AP66" s="12"/>
      <c r="AQ66" s="14"/>
    </row>
    <row r="67" spans="2:43" x14ac:dyDescent="0.2">
      <c r="B67" s="8">
        <v>32.5</v>
      </c>
      <c r="C67">
        <f t="shared" si="9"/>
        <v>0</v>
      </c>
      <c r="D67">
        <f t="shared" si="20"/>
        <v>4</v>
      </c>
      <c r="E67">
        <v>4</v>
      </c>
      <c r="F67" s="25">
        <f t="shared" ref="F67:F130" si="26">((D67+E67)/2)*0.5</f>
        <v>2</v>
      </c>
      <c r="G67" s="25">
        <f t="shared" si="22"/>
        <v>189.5625</v>
      </c>
      <c r="H67" s="24">
        <f t="shared" si="10"/>
        <v>18.067945372965674</v>
      </c>
      <c r="I67" s="24">
        <f t="shared" si="3"/>
        <v>6.9798993405001938E-2</v>
      </c>
      <c r="J67">
        <v>2</v>
      </c>
      <c r="K67" t="s">
        <v>21</v>
      </c>
      <c r="L67" s="25">
        <f t="shared" ref="L67:L71" si="27">(400*9.81)*(SIN(RADIANS(J67)))</f>
        <v>136.94562506061379</v>
      </c>
      <c r="M67">
        <v>0.05</v>
      </c>
      <c r="N67">
        <f t="shared" si="11"/>
        <v>196.00000000000003</v>
      </c>
      <c r="O67">
        <f t="shared" si="12"/>
        <v>3.1500000000000004</v>
      </c>
      <c r="P67" s="25">
        <f t="shared" si="13"/>
        <v>11.491200000000001</v>
      </c>
      <c r="Q67">
        <v>0.68</v>
      </c>
      <c r="R67" s="25">
        <f>M67*(400)*(9.81)*Q67</f>
        <v>133.41600000000003</v>
      </c>
      <c r="S67" s="25">
        <f t="shared" si="15"/>
        <v>344.43682506061378</v>
      </c>
      <c r="T67" s="25">
        <f t="shared" si="16"/>
        <v>1377.7473002424551</v>
      </c>
      <c r="U67" s="25">
        <f t="shared" ref="U67:U130" si="28">T67/1000</f>
        <v>1.3777473002424552</v>
      </c>
      <c r="V67" s="25">
        <f t="shared" ref="V67:V107" si="29">U67</f>
        <v>1.3777473002424552</v>
      </c>
      <c r="W67" s="25">
        <v>2.011083256</v>
      </c>
      <c r="X67">
        <v>7.36</v>
      </c>
      <c r="Y67" s="27">
        <f t="shared" si="17"/>
        <v>3200</v>
      </c>
      <c r="Z67" s="25">
        <f t="shared" ref="Z67:Z130" si="30">S67*F67</f>
        <v>688.87365012122757</v>
      </c>
      <c r="AA67" s="25">
        <f t="shared" ref="AA67:AA72" si="31">W67-V67</f>
        <v>0.63333595575754487</v>
      </c>
      <c r="AB67">
        <f t="shared" si="18"/>
        <v>-94.522904084705388</v>
      </c>
      <c r="AC67" s="5" t="str">
        <f t="shared" si="19"/>
        <v>stored</v>
      </c>
      <c r="AD67" s="25">
        <f t="shared" si="24"/>
        <v>0.63333595575754487</v>
      </c>
      <c r="AE67" s="25">
        <f t="shared" si="25"/>
        <v>0</v>
      </c>
      <c r="AF67" s="25"/>
      <c r="AH67"/>
      <c r="AI67" s="11"/>
      <c r="AJ67" s="12"/>
      <c r="AK67" s="12"/>
      <c r="AL67" s="12"/>
      <c r="AM67" s="12"/>
      <c r="AN67" s="12"/>
      <c r="AO67" s="12"/>
      <c r="AP67" s="12"/>
      <c r="AQ67" s="14"/>
    </row>
    <row r="68" spans="2:43" x14ac:dyDescent="0.2">
      <c r="B68" s="8">
        <v>33</v>
      </c>
      <c r="C68">
        <f t="shared" ref="C68:C131" si="32">(E68-D68)/0.5</f>
        <v>0</v>
      </c>
      <c r="D68">
        <f t="shared" si="20"/>
        <v>4</v>
      </c>
      <c r="E68">
        <v>4</v>
      </c>
      <c r="F68" s="25">
        <f t="shared" si="26"/>
        <v>2</v>
      </c>
      <c r="G68" s="25">
        <f t="shared" si="22"/>
        <v>191.5625</v>
      </c>
      <c r="H68" s="24">
        <f t="shared" ref="H68:H131" si="33">H67+I69</f>
        <v>18.102850185840243</v>
      </c>
      <c r="I68" s="24">
        <f t="shared" si="3"/>
        <v>3.4904812874567023E-2</v>
      </c>
      <c r="J68">
        <v>1</v>
      </c>
      <c r="K68" t="s">
        <v>21</v>
      </c>
      <c r="L68" s="25">
        <f t="shared" si="27"/>
        <v>68.4832428599005</v>
      </c>
      <c r="M68">
        <v>0.05</v>
      </c>
      <c r="N68">
        <f t="shared" ref="N68:N81" si="34">400*(9.8)*(M68)</f>
        <v>196.00000000000003</v>
      </c>
      <c r="O68">
        <f t="shared" ref="O68:O131" si="35">2.1*1.5</f>
        <v>3.1500000000000004</v>
      </c>
      <c r="P68" s="25">
        <f t="shared" ref="P68:P131" si="36">0.5*O68*0.38*1.2*(E68^2)</f>
        <v>11.491200000000001</v>
      </c>
      <c r="Q68">
        <v>0.68</v>
      </c>
      <c r="R68" s="25">
        <f t="shared" si="14"/>
        <v>133.41600000000003</v>
      </c>
      <c r="S68" s="25">
        <f t="shared" ref="S68:S131" si="37">L68+N68+P68</f>
        <v>275.97444285990053</v>
      </c>
      <c r="T68" s="25">
        <f t="shared" ref="T68:T73" si="38">S68*E68</f>
        <v>1103.8977714396021</v>
      </c>
      <c r="U68" s="25">
        <f t="shared" si="28"/>
        <v>1.1038977714396021</v>
      </c>
      <c r="V68" s="25">
        <f t="shared" si="29"/>
        <v>1.1038977714396021</v>
      </c>
      <c r="W68" s="25">
        <v>2.011083256</v>
      </c>
      <c r="X68">
        <v>7.36</v>
      </c>
      <c r="Y68" s="27">
        <f t="shared" ref="Y68:Y131" si="39">(0.5)*(400)*(E68^2)</f>
        <v>3200</v>
      </c>
      <c r="Z68" s="25">
        <f t="shared" si="30"/>
        <v>551.94888571980107</v>
      </c>
      <c r="AA68" s="25">
        <f t="shared" si="31"/>
        <v>0.90718548456039794</v>
      </c>
      <c r="AB68">
        <f t="shared" ref="AB68:AB131" si="40">AB67+AA68</f>
        <v>-93.615718600144987</v>
      </c>
      <c r="AC68" s="5" t="str">
        <f t="shared" ref="AC68:AC131" si="41">IF(AA68&gt;0,"stored","used")</f>
        <v>stored</v>
      </c>
      <c r="AD68" s="25">
        <f t="shared" si="24"/>
        <v>0.90718548456039794</v>
      </c>
      <c r="AE68" s="25">
        <f t="shared" si="25"/>
        <v>0</v>
      </c>
      <c r="AF68" s="25"/>
      <c r="AH68"/>
      <c r="AI68" s="11"/>
      <c r="AJ68" s="12"/>
      <c r="AK68" s="12"/>
      <c r="AL68" s="12"/>
      <c r="AM68" s="12"/>
      <c r="AN68" s="12"/>
      <c r="AO68" s="12"/>
      <c r="AP68" s="12"/>
      <c r="AQ68" s="14"/>
    </row>
    <row r="69" spans="2:43" x14ac:dyDescent="0.2">
      <c r="B69" s="8">
        <v>33.5</v>
      </c>
      <c r="C69">
        <f t="shared" si="32"/>
        <v>0</v>
      </c>
      <c r="D69">
        <f t="shared" ref="D69:D132" si="42">E68</f>
        <v>4</v>
      </c>
      <c r="E69">
        <v>4</v>
      </c>
      <c r="F69" s="25">
        <f t="shared" si="26"/>
        <v>2</v>
      </c>
      <c r="G69" s="25">
        <f t="shared" si="22"/>
        <v>193.5625</v>
      </c>
      <c r="H69" s="24">
        <f t="shared" si="33"/>
        <v>18.102850185840243</v>
      </c>
      <c r="I69" s="24">
        <f t="shared" si="3"/>
        <v>3.4904812874567023E-2</v>
      </c>
      <c r="J69">
        <v>1</v>
      </c>
      <c r="K69" t="s">
        <v>21</v>
      </c>
      <c r="L69" s="25">
        <f t="shared" si="27"/>
        <v>68.4832428599005</v>
      </c>
      <c r="M69">
        <v>0.05</v>
      </c>
      <c r="N69">
        <f t="shared" si="34"/>
        <v>196.00000000000003</v>
      </c>
      <c r="O69">
        <f t="shared" si="35"/>
        <v>3.1500000000000004</v>
      </c>
      <c r="P69" s="25">
        <f t="shared" si="36"/>
        <v>11.491200000000001</v>
      </c>
      <c r="Q69">
        <v>0.68</v>
      </c>
      <c r="R69" s="25">
        <f t="shared" ref="R69:R82" si="43">M69*(400)*(9.81)*Q69</f>
        <v>133.41600000000003</v>
      </c>
      <c r="S69" s="25">
        <f t="shared" si="37"/>
        <v>275.97444285990053</v>
      </c>
      <c r="T69" s="25">
        <f t="shared" si="38"/>
        <v>1103.8977714396021</v>
      </c>
      <c r="U69" s="25">
        <f t="shared" si="28"/>
        <v>1.1038977714396021</v>
      </c>
      <c r="V69" s="25">
        <f t="shared" si="29"/>
        <v>1.1038977714396021</v>
      </c>
      <c r="W69" s="25">
        <v>2.011083256</v>
      </c>
      <c r="X69">
        <v>7.36</v>
      </c>
      <c r="Y69" s="27">
        <f t="shared" si="39"/>
        <v>3200</v>
      </c>
      <c r="Z69" s="25">
        <f t="shared" si="30"/>
        <v>551.94888571980107</v>
      </c>
      <c r="AA69" s="25">
        <f t="shared" si="31"/>
        <v>0.90718548456039794</v>
      </c>
      <c r="AB69">
        <f t="shared" si="40"/>
        <v>-92.708533115584586</v>
      </c>
      <c r="AC69" s="5" t="str">
        <f t="shared" si="41"/>
        <v>stored</v>
      </c>
      <c r="AD69" s="25">
        <f t="shared" si="24"/>
        <v>0.90718548456039794</v>
      </c>
      <c r="AE69" s="25">
        <f t="shared" si="25"/>
        <v>0</v>
      </c>
      <c r="AF69" s="25"/>
      <c r="AH69"/>
      <c r="AI69" s="11"/>
      <c r="AJ69" s="12"/>
      <c r="AK69" s="12"/>
      <c r="AL69" s="12"/>
      <c r="AM69" s="12"/>
      <c r="AN69" s="12"/>
      <c r="AO69" s="12"/>
      <c r="AP69" s="12"/>
      <c r="AQ69" s="14"/>
    </row>
    <row r="70" spans="2:43" x14ac:dyDescent="0.2">
      <c r="B70" s="8">
        <v>34</v>
      </c>
      <c r="C70">
        <f t="shared" si="32"/>
        <v>0</v>
      </c>
      <c r="D70">
        <f t="shared" si="42"/>
        <v>4</v>
      </c>
      <c r="E70">
        <v>4</v>
      </c>
      <c r="F70" s="25">
        <f t="shared" si="26"/>
        <v>2</v>
      </c>
      <c r="G70" s="25">
        <f t="shared" si="22"/>
        <v>195.5625</v>
      </c>
      <c r="H70" s="24">
        <f t="shared" si="33"/>
        <v>18.102850185840243</v>
      </c>
      <c r="I70" s="24">
        <f t="shared" si="3"/>
        <v>0</v>
      </c>
      <c r="J70">
        <v>0</v>
      </c>
      <c r="K70" t="s">
        <v>21</v>
      </c>
      <c r="L70" s="25">
        <f t="shared" si="27"/>
        <v>0</v>
      </c>
      <c r="M70">
        <v>0.05</v>
      </c>
      <c r="N70">
        <f t="shared" si="34"/>
        <v>196.00000000000003</v>
      </c>
      <c r="O70">
        <f t="shared" si="35"/>
        <v>3.1500000000000004</v>
      </c>
      <c r="P70" s="25">
        <f t="shared" si="36"/>
        <v>11.491200000000001</v>
      </c>
      <c r="Q70">
        <v>0.68</v>
      </c>
      <c r="R70" s="25">
        <f t="shared" si="43"/>
        <v>133.41600000000003</v>
      </c>
      <c r="S70" s="25">
        <f t="shared" si="37"/>
        <v>207.49120000000002</v>
      </c>
      <c r="T70" s="25">
        <f t="shared" si="38"/>
        <v>829.96480000000008</v>
      </c>
      <c r="U70" s="25">
        <f t="shared" si="28"/>
        <v>0.82996480000000006</v>
      </c>
      <c r="V70" s="25">
        <f t="shared" si="29"/>
        <v>0.82996480000000006</v>
      </c>
      <c r="W70" s="25">
        <v>2.011083256</v>
      </c>
      <c r="X70">
        <v>7.36</v>
      </c>
      <c r="Y70" s="27">
        <f t="shared" si="39"/>
        <v>3200</v>
      </c>
      <c r="Z70" s="25">
        <f t="shared" si="30"/>
        <v>414.98240000000004</v>
      </c>
      <c r="AA70" s="25">
        <f t="shared" si="31"/>
        <v>1.1811184560000001</v>
      </c>
      <c r="AB70">
        <f t="shared" si="40"/>
        <v>-91.527414659584593</v>
      </c>
      <c r="AC70" s="5" t="str">
        <f t="shared" si="41"/>
        <v>stored</v>
      </c>
      <c r="AD70" s="25">
        <f t="shared" si="24"/>
        <v>1.1811184560000001</v>
      </c>
      <c r="AE70" s="25">
        <f t="shared" si="25"/>
        <v>0</v>
      </c>
      <c r="AF70" s="25"/>
      <c r="AH70"/>
      <c r="AI70" s="11"/>
      <c r="AJ70" s="12"/>
      <c r="AK70" s="12"/>
      <c r="AL70" s="12"/>
      <c r="AM70" s="12"/>
      <c r="AN70" s="12"/>
      <c r="AO70" s="12"/>
      <c r="AP70" s="12"/>
      <c r="AQ70" s="14"/>
    </row>
    <row r="71" spans="2:43" x14ac:dyDescent="0.2">
      <c r="B71" s="8">
        <v>34.5</v>
      </c>
      <c r="C71">
        <f t="shared" si="32"/>
        <v>0</v>
      </c>
      <c r="D71">
        <f t="shared" si="42"/>
        <v>4</v>
      </c>
      <c r="E71">
        <v>4</v>
      </c>
      <c r="F71" s="25">
        <f t="shared" si="26"/>
        <v>2</v>
      </c>
      <c r="G71" s="25">
        <f t="shared" si="22"/>
        <v>197.5625</v>
      </c>
      <c r="H71" s="24">
        <f t="shared" si="33"/>
        <v>17.859111499029947</v>
      </c>
      <c r="I71" s="24">
        <f t="shared" si="3"/>
        <v>0</v>
      </c>
      <c r="J71">
        <v>0</v>
      </c>
      <c r="K71" t="s">
        <v>21</v>
      </c>
      <c r="L71" s="25">
        <f t="shared" si="27"/>
        <v>0</v>
      </c>
      <c r="M71">
        <v>0.05</v>
      </c>
      <c r="N71">
        <f t="shared" si="34"/>
        <v>196.00000000000003</v>
      </c>
      <c r="O71">
        <f t="shared" si="35"/>
        <v>3.1500000000000004</v>
      </c>
      <c r="P71" s="25">
        <f t="shared" si="36"/>
        <v>11.491200000000001</v>
      </c>
      <c r="Q71">
        <v>0.68</v>
      </c>
      <c r="R71" s="25">
        <f t="shared" si="43"/>
        <v>133.41600000000003</v>
      </c>
      <c r="S71" s="25">
        <f t="shared" si="37"/>
        <v>207.49120000000002</v>
      </c>
      <c r="T71" s="25">
        <f t="shared" si="38"/>
        <v>829.96480000000008</v>
      </c>
      <c r="U71" s="25">
        <f t="shared" si="28"/>
        <v>0.82996480000000006</v>
      </c>
      <c r="V71" s="25">
        <f t="shared" si="29"/>
        <v>0.82996480000000006</v>
      </c>
      <c r="W71" s="25">
        <v>2.011083256</v>
      </c>
      <c r="X71">
        <v>7.36</v>
      </c>
      <c r="Y71" s="27">
        <f t="shared" si="39"/>
        <v>3200</v>
      </c>
      <c r="Z71" s="25">
        <f t="shared" si="30"/>
        <v>414.98240000000004</v>
      </c>
      <c r="AA71" s="25">
        <f>W71-V71</f>
        <v>1.1811184560000001</v>
      </c>
      <c r="AB71">
        <f t="shared" si="40"/>
        <v>-90.346296203584586</v>
      </c>
      <c r="AC71" s="5" t="str">
        <f t="shared" si="41"/>
        <v>stored</v>
      </c>
      <c r="AD71" s="25">
        <f t="shared" si="24"/>
        <v>1.1811184560000001</v>
      </c>
      <c r="AE71" s="25">
        <f t="shared" si="25"/>
        <v>0</v>
      </c>
      <c r="AF71" s="25"/>
      <c r="AH71"/>
      <c r="AI71" s="11"/>
      <c r="AJ71" s="12"/>
      <c r="AK71" s="12"/>
      <c r="AL71" s="12"/>
      <c r="AM71" s="12"/>
      <c r="AN71" s="12"/>
      <c r="AO71" s="12"/>
      <c r="AP71" s="12"/>
      <c r="AQ71" s="14"/>
    </row>
    <row r="72" spans="2:43" x14ac:dyDescent="0.2">
      <c r="B72" s="8">
        <v>35</v>
      </c>
      <c r="C72">
        <f t="shared" si="32"/>
        <v>0</v>
      </c>
      <c r="D72">
        <f t="shared" si="42"/>
        <v>4</v>
      </c>
      <c r="E72">
        <v>4</v>
      </c>
      <c r="F72" s="25">
        <f t="shared" si="26"/>
        <v>2</v>
      </c>
      <c r="G72" s="25">
        <f t="shared" si="22"/>
        <v>199.5625</v>
      </c>
      <c r="H72" s="24">
        <f t="shared" si="33"/>
        <v>17.584905476368366</v>
      </c>
      <c r="I72" s="24">
        <f t="shared" si="3"/>
        <v>-0.24373868681029495</v>
      </c>
      <c r="J72">
        <v>-7</v>
      </c>
      <c r="K72" t="s">
        <v>21</v>
      </c>
      <c r="L72" s="25">
        <f>(400*9.81)*(SIN(RADIANS(J72)))</f>
        <v>-478.21530352179872</v>
      </c>
      <c r="M72">
        <v>0.05</v>
      </c>
      <c r="N72">
        <f t="shared" si="34"/>
        <v>196.00000000000003</v>
      </c>
      <c r="O72">
        <f t="shared" si="35"/>
        <v>3.1500000000000004</v>
      </c>
      <c r="P72" s="25">
        <f t="shared" si="36"/>
        <v>11.491200000000001</v>
      </c>
      <c r="Q72">
        <v>0.68</v>
      </c>
      <c r="R72" s="25">
        <f t="shared" si="43"/>
        <v>133.41600000000003</v>
      </c>
      <c r="S72" s="25">
        <f t="shared" si="37"/>
        <v>-270.72410352179867</v>
      </c>
      <c r="T72" s="25">
        <f t="shared" si="38"/>
        <v>-1082.8964140871947</v>
      </c>
      <c r="U72" s="25">
        <f t="shared" si="28"/>
        <v>-1.0828964140871946</v>
      </c>
      <c r="V72" s="25">
        <v>0</v>
      </c>
      <c r="W72" s="25">
        <v>2.011083256</v>
      </c>
      <c r="X72">
        <v>7.36</v>
      </c>
      <c r="Y72" s="27">
        <f t="shared" si="39"/>
        <v>3200</v>
      </c>
      <c r="Z72" s="25">
        <f t="shared" si="30"/>
        <v>-541.44820704359734</v>
      </c>
      <c r="AA72" s="25">
        <f t="shared" si="31"/>
        <v>2.011083256</v>
      </c>
      <c r="AB72">
        <f t="shared" si="40"/>
        <v>-88.33521294758458</v>
      </c>
      <c r="AC72" s="5" t="str">
        <f t="shared" si="41"/>
        <v>stored</v>
      </c>
      <c r="AD72" s="25">
        <f t="shared" si="24"/>
        <v>2.011083256</v>
      </c>
      <c r="AE72" s="25">
        <f t="shared" si="25"/>
        <v>0</v>
      </c>
      <c r="AF72" s="25"/>
      <c r="AH72"/>
      <c r="AI72" s="11"/>
      <c r="AJ72" s="12"/>
      <c r="AK72" s="12"/>
      <c r="AL72" s="12"/>
      <c r="AM72" s="12"/>
      <c r="AN72" s="12"/>
      <c r="AO72" s="12"/>
      <c r="AP72" s="12"/>
      <c r="AQ72" s="14"/>
    </row>
    <row r="73" spans="2:43" x14ac:dyDescent="0.2">
      <c r="B73" s="6">
        <v>35.5</v>
      </c>
      <c r="C73">
        <f t="shared" si="32"/>
        <v>2</v>
      </c>
      <c r="D73">
        <f t="shared" si="42"/>
        <v>4</v>
      </c>
      <c r="E73">
        <v>5</v>
      </c>
      <c r="F73" s="25">
        <f t="shared" si="26"/>
        <v>2.25</v>
      </c>
      <c r="G73" s="25">
        <f t="shared" si="22"/>
        <v>201.8125</v>
      </c>
      <c r="H73" s="24">
        <f t="shared" si="33"/>
        <v>17.24976478200421</v>
      </c>
      <c r="I73" s="24">
        <f t="shared" si="3"/>
        <v>-0.27420602266158184</v>
      </c>
      <c r="J73">
        <v>-7</v>
      </c>
      <c r="K73" t="s">
        <v>21</v>
      </c>
      <c r="L73" s="25">
        <f t="shared" ref="L73:L136" si="44">(400*9.81)*(SIN(RADIANS(J73)))</f>
        <v>-478.21530352179872</v>
      </c>
      <c r="M73">
        <v>0.05</v>
      </c>
      <c r="N73">
        <f t="shared" si="34"/>
        <v>196.00000000000003</v>
      </c>
      <c r="O73">
        <f t="shared" si="35"/>
        <v>3.1500000000000004</v>
      </c>
      <c r="P73" s="25">
        <f t="shared" si="36"/>
        <v>17.955000000000002</v>
      </c>
      <c r="Q73">
        <v>0.68</v>
      </c>
      <c r="R73" s="25">
        <f t="shared" si="43"/>
        <v>133.41600000000003</v>
      </c>
      <c r="S73" s="25">
        <f t="shared" si="37"/>
        <v>-264.26030352179868</v>
      </c>
      <c r="T73" s="25">
        <f t="shared" si="38"/>
        <v>-1321.3015176089934</v>
      </c>
      <c r="U73" s="25">
        <f t="shared" si="28"/>
        <v>-1.3213015176089935</v>
      </c>
      <c r="V73" s="25">
        <v>0</v>
      </c>
      <c r="W73" s="25">
        <v>2.011083256</v>
      </c>
      <c r="X73">
        <v>7.36</v>
      </c>
      <c r="Y73" s="27">
        <f t="shared" si="39"/>
        <v>5000</v>
      </c>
      <c r="Z73" s="25">
        <f t="shared" si="30"/>
        <v>-594.58568292404698</v>
      </c>
      <c r="AA73" s="25">
        <f>W73-V73</f>
        <v>2.011083256</v>
      </c>
      <c r="AB73">
        <f t="shared" si="40"/>
        <v>-86.324129691584574</v>
      </c>
      <c r="AC73" s="5" t="str">
        <f t="shared" si="41"/>
        <v>stored</v>
      </c>
      <c r="AD73" s="25">
        <f t="shared" si="24"/>
        <v>2.011083256</v>
      </c>
      <c r="AE73" s="25">
        <f t="shared" si="25"/>
        <v>0</v>
      </c>
      <c r="AF73" s="25"/>
      <c r="AH73"/>
      <c r="AI73" s="11"/>
      <c r="AJ73" s="12"/>
      <c r="AK73" s="12"/>
      <c r="AL73" s="12"/>
      <c r="AM73" s="12"/>
      <c r="AN73" s="12"/>
      <c r="AO73" s="12"/>
      <c r="AP73" s="12"/>
      <c r="AQ73" s="14"/>
    </row>
    <row r="74" spans="2:43" x14ac:dyDescent="0.2">
      <c r="B74" s="6">
        <v>36</v>
      </c>
      <c r="C74">
        <f t="shared" si="32"/>
        <v>2</v>
      </c>
      <c r="D74">
        <f t="shared" si="42"/>
        <v>5</v>
      </c>
      <c r="E74">
        <v>6</v>
      </c>
      <c r="F74" s="25">
        <f t="shared" si="26"/>
        <v>2.75</v>
      </c>
      <c r="G74" s="25">
        <f t="shared" si="22"/>
        <v>204.5625</v>
      </c>
      <c r="H74" s="24">
        <f t="shared" si="33"/>
        <v>16.853689415937481</v>
      </c>
      <c r="I74" s="24">
        <f t="shared" si="3"/>
        <v>-0.33514069436415556</v>
      </c>
      <c r="J74">
        <v>-7</v>
      </c>
      <c r="K74" t="s">
        <v>21</v>
      </c>
      <c r="L74" s="25">
        <f t="shared" si="44"/>
        <v>-478.21530352179872</v>
      </c>
      <c r="M74">
        <v>0.05</v>
      </c>
      <c r="N74">
        <f t="shared" si="34"/>
        <v>196.00000000000003</v>
      </c>
      <c r="O74">
        <f t="shared" si="35"/>
        <v>3.1500000000000004</v>
      </c>
      <c r="P74" s="25">
        <f t="shared" si="36"/>
        <v>25.855200000000004</v>
      </c>
      <c r="Q74">
        <v>0.68</v>
      </c>
      <c r="R74" s="25">
        <f t="shared" si="43"/>
        <v>133.41600000000003</v>
      </c>
      <c r="S74" s="25">
        <f t="shared" si="37"/>
        <v>-256.36010352179864</v>
      </c>
      <c r="T74" s="25">
        <f>S74*E74</f>
        <v>-1538.1606211307917</v>
      </c>
      <c r="U74" s="25">
        <f t="shared" si="28"/>
        <v>-1.5381606211307917</v>
      </c>
      <c r="V74" s="25">
        <v>0</v>
      </c>
      <c r="W74" s="25">
        <v>2.011083256</v>
      </c>
      <c r="X74">
        <v>7.36</v>
      </c>
      <c r="Y74" s="27">
        <f t="shared" si="39"/>
        <v>7200</v>
      </c>
      <c r="Z74" s="25">
        <f t="shared" si="30"/>
        <v>-704.99028468494623</v>
      </c>
      <c r="AA74" s="25">
        <f t="shared" ref="AA74:AA92" si="45">W74-V74</f>
        <v>2.011083256</v>
      </c>
      <c r="AB74">
        <f t="shared" si="40"/>
        <v>-84.313046435584567</v>
      </c>
      <c r="AC74" s="5" t="str">
        <f t="shared" si="41"/>
        <v>stored</v>
      </c>
      <c r="AD74" s="25">
        <f t="shared" si="24"/>
        <v>2.011083256</v>
      </c>
      <c r="AE74" s="25">
        <f t="shared" si="25"/>
        <v>0</v>
      </c>
      <c r="AF74" s="25"/>
      <c r="AH74"/>
      <c r="AI74" s="11"/>
      <c r="AJ74" s="12"/>
      <c r="AK74" s="12"/>
      <c r="AL74" s="12"/>
      <c r="AM74" s="12"/>
      <c r="AN74" s="12"/>
      <c r="AO74" s="12"/>
      <c r="AP74" s="12"/>
      <c r="AQ74" s="14"/>
    </row>
    <row r="75" spans="2:43" x14ac:dyDescent="0.2">
      <c r="B75" s="6">
        <v>36.5</v>
      </c>
      <c r="C75">
        <f t="shared" si="32"/>
        <v>2</v>
      </c>
      <c r="D75">
        <f t="shared" si="42"/>
        <v>6</v>
      </c>
      <c r="E75">
        <v>7</v>
      </c>
      <c r="F75" s="25">
        <f t="shared" si="26"/>
        <v>3.25</v>
      </c>
      <c r="G75" s="25">
        <f t="shared" si="22"/>
        <v>207.8125</v>
      </c>
      <c r="H75" s="24">
        <f t="shared" si="33"/>
        <v>16.396679378168177</v>
      </c>
      <c r="I75" s="24">
        <f t="shared" ref="I75:I138" si="46">F75*(SIN(RADIANS(J75)))</f>
        <v>-0.39607536606672927</v>
      </c>
      <c r="J75">
        <v>-7</v>
      </c>
      <c r="K75" t="s">
        <v>21</v>
      </c>
      <c r="L75" s="25">
        <f t="shared" si="44"/>
        <v>-478.21530352179872</v>
      </c>
      <c r="M75">
        <v>0.05</v>
      </c>
      <c r="N75">
        <f t="shared" si="34"/>
        <v>196.00000000000003</v>
      </c>
      <c r="O75">
        <f t="shared" si="35"/>
        <v>3.1500000000000004</v>
      </c>
      <c r="P75" s="25">
        <f t="shared" si="36"/>
        <v>35.191800000000001</v>
      </c>
      <c r="Q75">
        <v>0.68</v>
      </c>
      <c r="R75" s="25">
        <f t="shared" si="43"/>
        <v>133.41600000000003</v>
      </c>
      <c r="S75" s="25">
        <f t="shared" si="37"/>
        <v>-247.02350352179866</v>
      </c>
      <c r="T75" s="25">
        <f t="shared" ref="T75:T111" si="47">S75*E75</f>
        <v>-1729.1645246525907</v>
      </c>
      <c r="U75" s="25">
        <f t="shared" si="28"/>
        <v>-1.7291645246525906</v>
      </c>
      <c r="V75" s="25">
        <v>0</v>
      </c>
      <c r="W75" s="25">
        <v>2.011083256</v>
      </c>
      <c r="X75">
        <v>7.36</v>
      </c>
      <c r="Y75" s="27">
        <f t="shared" si="39"/>
        <v>9800</v>
      </c>
      <c r="Z75" s="25">
        <f t="shared" si="30"/>
        <v>-802.82638644584563</v>
      </c>
      <c r="AA75" s="25">
        <f t="shared" si="45"/>
        <v>2.011083256</v>
      </c>
      <c r="AB75">
        <f t="shared" si="40"/>
        <v>-82.301963179584561</v>
      </c>
      <c r="AC75" s="5" t="str">
        <f t="shared" si="41"/>
        <v>stored</v>
      </c>
      <c r="AD75" s="25">
        <f t="shared" si="24"/>
        <v>2.011083256</v>
      </c>
      <c r="AE75" s="25">
        <f t="shared" si="25"/>
        <v>0</v>
      </c>
      <c r="AF75" s="25"/>
      <c r="AH75"/>
      <c r="AI75" s="11"/>
      <c r="AJ75" s="12"/>
      <c r="AK75" s="12"/>
      <c r="AL75" s="12"/>
      <c r="AM75" s="12"/>
      <c r="AN75" s="12"/>
      <c r="AO75" s="12"/>
      <c r="AP75" s="12"/>
      <c r="AQ75" s="14"/>
    </row>
    <row r="76" spans="2:43" x14ac:dyDescent="0.2">
      <c r="B76" s="6">
        <v>37</v>
      </c>
      <c r="C76">
        <f t="shared" si="32"/>
        <v>2</v>
      </c>
      <c r="D76">
        <f t="shared" si="42"/>
        <v>7</v>
      </c>
      <c r="E76">
        <v>8</v>
      </c>
      <c r="F76" s="25">
        <f t="shared" si="26"/>
        <v>3.75</v>
      </c>
      <c r="G76" s="25">
        <f t="shared" si="22"/>
        <v>211.5625</v>
      </c>
      <c r="H76" s="24">
        <f t="shared" si="33"/>
        <v>15.8787346686963</v>
      </c>
      <c r="I76" s="24">
        <f t="shared" si="46"/>
        <v>-0.45701003776930305</v>
      </c>
      <c r="J76">
        <v>-7</v>
      </c>
      <c r="K76" t="s">
        <v>21</v>
      </c>
      <c r="L76" s="25">
        <f t="shared" si="44"/>
        <v>-478.21530352179872</v>
      </c>
      <c r="M76">
        <v>0.05</v>
      </c>
      <c r="N76">
        <f t="shared" si="34"/>
        <v>196.00000000000003</v>
      </c>
      <c r="O76">
        <f t="shared" si="35"/>
        <v>3.1500000000000004</v>
      </c>
      <c r="P76" s="25">
        <f t="shared" si="36"/>
        <v>45.964800000000004</v>
      </c>
      <c r="Q76">
        <v>0.68</v>
      </c>
      <c r="R76" s="25">
        <f t="shared" si="43"/>
        <v>133.41600000000003</v>
      </c>
      <c r="S76" s="25">
        <f t="shared" si="37"/>
        <v>-236.25050352179866</v>
      </c>
      <c r="T76" s="25">
        <f t="shared" si="47"/>
        <v>-1890.0040281743893</v>
      </c>
      <c r="U76" s="25">
        <f t="shared" si="28"/>
        <v>-1.8900040281743893</v>
      </c>
      <c r="V76" s="25">
        <v>0</v>
      </c>
      <c r="W76" s="25">
        <v>2.011083256</v>
      </c>
      <c r="X76">
        <v>7.36</v>
      </c>
      <c r="Y76" s="27">
        <f t="shared" si="39"/>
        <v>12800</v>
      </c>
      <c r="Z76" s="25">
        <f t="shared" si="30"/>
        <v>-885.93938820674498</v>
      </c>
      <c r="AA76" s="25">
        <f t="shared" si="45"/>
        <v>2.011083256</v>
      </c>
      <c r="AB76">
        <f t="shared" si="40"/>
        <v>-80.290879923584555</v>
      </c>
      <c r="AC76" s="5" t="str">
        <f t="shared" si="41"/>
        <v>stored</v>
      </c>
      <c r="AD76" s="25">
        <f t="shared" si="24"/>
        <v>2.011083256</v>
      </c>
      <c r="AE76" s="25">
        <f t="shared" si="25"/>
        <v>0</v>
      </c>
      <c r="AF76" s="25"/>
      <c r="AH76"/>
      <c r="AI76" s="11"/>
      <c r="AJ76" s="12"/>
      <c r="AK76" s="12"/>
      <c r="AL76" s="12"/>
      <c r="AM76" s="12"/>
      <c r="AN76" s="12"/>
      <c r="AO76" s="12"/>
      <c r="AP76" s="12"/>
      <c r="AQ76" s="14"/>
    </row>
    <row r="77" spans="2:43" x14ac:dyDescent="0.2">
      <c r="B77" s="6">
        <v>37.5</v>
      </c>
      <c r="C77">
        <f t="shared" si="32"/>
        <v>2</v>
      </c>
      <c r="D77">
        <f t="shared" si="42"/>
        <v>8</v>
      </c>
      <c r="E77">
        <v>9</v>
      </c>
      <c r="F77" s="25">
        <f t="shared" si="26"/>
        <v>4.25</v>
      </c>
      <c r="G77" s="25">
        <f t="shared" si="22"/>
        <v>215.8125</v>
      </c>
      <c r="H77" s="24">
        <f t="shared" si="33"/>
        <v>15.315088955447493</v>
      </c>
      <c r="I77" s="24">
        <f t="shared" si="46"/>
        <v>-0.51794470947187676</v>
      </c>
      <c r="J77">
        <v>-7</v>
      </c>
      <c r="K77" t="s">
        <v>21</v>
      </c>
      <c r="L77" s="25">
        <f t="shared" si="44"/>
        <v>-478.21530352179872</v>
      </c>
      <c r="M77">
        <v>0.05</v>
      </c>
      <c r="N77">
        <f t="shared" si="34"/>
        <v>196.00000000000003</v>
      </c>
      <c r="O77">
        <f t="shared" si="35"/>
        <v>3.1500000000000004</v>
      </c>
      <c r="P77" s="25">
        <f t="shared" si="36"/>
        <v>58.174200000000006</v>
      </c>
      <c r="Q77">
        <v>0.68</v>
      </c>
      <c r="R77" s="25">
        <f t="shared" si="43"/>
        <v>133.41600000000003</v>
      </c>
      <c r="S77" s="25">
        <f t="shared" si="37"/>
        <v>-224.04110352179865</v>
      </c>
      <c r="T77" s="25">
        <f t="shared" si="47"/>
        <v>-2016.3699316961879</v>
      </c>
      <c r="U77" s="25">
        <f t="shared" si="28"/>
        <v>-2.0163699316961878</v>
      </c>
      <c r="V77" s="25">
        <v>0</v>
      </c>
      <c r="W77" s="25">
        <v>2.011083256</v>
      </c>
      <c r="X77">
        <v>7.36</v>
      </c>
      <c r="Y77" s="27">
        <f t="shared" si="39"/>
        <v>16200</v>
      </c>
      <c r="Z77" s="25">
        <f t="shared" si="30"/>
        <v>-952.17468996764421</v>
      </c>
      <c r="AA77" s="25">
        <f t="shared" si="45"/>
        <v>2.011083256</v>
      </c>
      <c r="AB77">
        <f t="shared" si="40"/>
        <v>-78.279796667584549</v>
      </c>
      <c r="AC77" s="5" t="str">
        <f t="shared" si="41"/>
        <v>stored</v>
      </c>
      <c r="AD77" s="25">
        <f t="shared" si="24"/>
        <v>2.011083256</v>
      </c>
      <c r="AE77" s="25">
        <f t="shared" si="25"/>
        <v>0</v>
      </c>
      <c r="AF77" s="25"/>
      <c r="AH77"/>
      <c r="AI77" s="11"/>
      <c r="AJ77" s="12"/>
      <c r="AK77" s="12"/>
      <c r="AL77" s="12"/>
      <c r="AM77" s="12"/>
      <c r="AN77" s="12"/>
      <c r="AO77" s="12"/>
      <c r="AP77" s="12"/>
      <c r="AQ77" s="14"/>
    </row>
    <row r="78" spans="2:43" x14ac:dyDescent="0.2">
      <c r="B78" s="6">
        <v>38</v>
      </c>
      <c r="C78">
        <f t="shared" si="32"/>
        <v>1</v>
      </c>
      <c r="D78">
        <f t="shared" si="42"/>
        <v>9</v>
      </c>
      <c r="E78">
        <v>9.5</v>
      </c>
      <c r="F78" s="25">
        <f t="shared" si="26"/>
        <v>4.625</v>
      </c>
      <c r="G78" s="25">
        <f t="shared" si="22"/>
        <v>220.4375</v>
      </c>
      <c r="H78" s="24">
        <f t="shared" si="33"/>
        <v>14.736209574273042</v>
      </c>
      <c r="I78" s="24">
        <f t="shared" si="46"/>
        <v>-0.56364571324880708</v>
      </c>
      <c r="J78">
        <v>-7</v>
      </c>
      <c r="K78" t="s">
        <v>21</v>
      </c>
      <c r="L78" s="25">
        <f t="shared" si="44"/>
        <v>-478.21530352179872</v>
      </c>
      <c r="M78">
        <v>0.05</v>
      </c>
      <c r="N78">
        <f t="shared" si="34"/>
        <v>196.00000000000003</v>
      </c>
      <c r="O78">
        <f t="shared" si="35"/>
        <v>3.1500000000000004</v>
      </c>
      <c r="P78" s="25">
        <f t="shared" si="36"/>
        <v>64.817550000000011</v>
      </c>
      <c r="Q78">
        <v>0.68</v>
      </c>
      <c r="R78" s="25">
        <f t="shared" si="43"/>
        <v>133.41600000000003</v>
      </c>
      <c r="S78" s="25">
        <f t="shared" si="37"/>
        <v>-217.39775352179865</v>
      </c>
      <c r="T78" s="25">
        <f t="shared" si="47"/>
        <v>-2065.2786584570872</v>
      </c>
      <c r="U78" s="25">
        <f t="shared" si="28"/>
        <v>-2.0652786584570872</v>
      </c>
      <c r="V78" s="25">
        <v>0</v>
      </c>
      <c r="W78" s="25">
        <v>2.011083256</v>
      </c>
      <c r="X78">
        <v>7.36</v>
      </c>
      <c r="Y78" s="27">
        <f t="shared" si="39"/>
        <v>18050</v>
      </c>
      <c r="Z78" s="25">
        <f t="shared" si="30"/>
        <v>-1005.4646100383187</v>
      </c>
      <c r="AA78" s="25">
        <f t="shared" si="45"/>
        <v>2.011083256</v>
      </c>
      <c r="AB78">
        <f t="shared" si="40"/>
        <v>-76.268713411584542</v>
      </c>
      <c r="AC78" s="5" t="str">
        <f t="shared" si="41"/>
        <v>stored</v>
      </c>
      <c r="AD78" s="25">
        <f t="shared" si="24"/>
        <v>2.011083256</v>
      </c>
      <c r="AE78" s="25">
        <f t="shared" si="25"/>
        <v>0</v>
      </c>
      <c r="AF78" s="25"/>
      <c r="AH78"/>
      <c r="AI78" s="11"/>
      <c r="AJ78" s="12"/>
      <c r="AK78" s="12"/>
      <c r="AL78" s="12"/>
      <c r="AM78" s="12"/>
      <c r="AN78" s="12"/>
      <c r="AO78" s="12"/>
      <c r="AP78" s="12"/>
      <c r="AQ78" s="14"/>
    </row>
    <row r="79" spans="2:43" x14ac:dyDescent="0.2">
      <c r="B79" s="7">
        <v>38.5</v>
      </c>
      <c r="C79">
        <f t="shared" si="32"/>
        <v>0</v>
      </c>
      <c r="D79">
        <f t="shared" si="42"/>
        <v>9.5</v>
      </c>
      <c r="E79">
        <v>9.5</v>
      </c>
      <c r="F79" s="25">
        <f t="shared" si="26"/>
        <v>4.75</v>
      </c>
      <c r="G79" s="25">
        <f t="shared" si="22"/>
        <v>225.1875</v>
      </c>
      <c r="H79" s="24">
        <f t="shared" si="33"/>
        <v>14.157330193098591</v>
      </c>
      <c r="I79" s="24">
        <f t="shared" si="46"/>
        <v>-0.57887938117445048</v>
      </c>
      <c r="J79">
        <v>-7</v>
      </c>
      <c r="K79" t="s">
        <v>21</v>
      </c>
      <c r="L79" s="25">
        <f t="shared" si="44"/>
        <v>-478.21530352179872</v>
      </c>
      <c r="M79">
        <v>0.05</v>
      </c>
      <c r="N79">
        <f t="shared" si="34"/>
        <v>196.00000000000003</v>
      </c>
      <c r="O79">
        <f t="shared" si="35"/>
        <v>3.1500000000000004</v>
      </c>
      <c r="P79" s="25">
        <f t="shared" si="36"/>
        <v>64.817550000000011</v>
      </c>
      <c r="Q79">
        <v>0.68</v>
      </c>
      <c r="R79" s="25">
        <f t="shared" si="43"/>
        <v>133.41600000000003</v>
      </c>
      <c r="S79" s="25">
        <f t="shared" si="37"/>
        <v>-217.39775352179865</v>
      </c>
      <c r="T79" s="25">
        <f t="shared" si="47"/>
        <v>-2065.2786584570872</v>
      </c>
      <c r="U79" s="25">
        <f t="shared" si="28"/>
        <v>-2.0652786584570872</v>
      </c>
      <c r="V79" s="25">
        <v>0</v>
      </c>
      <c r="W79" s="25">
        <v>2.011083256</v>
      </c>
      <c r="X79">
        <v>7.36</v>
      </c>
      <c r="Y79" s="27">
        <f t="shared" si="39"/>
        <v>18050</v>
      </c>
      <c r="Z79" s="25">
        <f t="shared" si="30"/>
        <v>-1032.6393292285436</v>
      </c>
      <c r="AA79" s="25">
        <f t="shared" si="45"/>
        <v>2.011083256</v>
      </c>
      <c r="AB79">
        <f t="shared" si="40"/>
        <v>-74.257630155584536</v>
      </c>
      <c r="AC79" s="5" t="str">
        <f t="shared" si="41"/>
        <v>stored</v>
      </c>
      <c r="AD79" s="25">
        <f t="shared" si="24"/>
        <v>2.011083256</v>
      </c>
      <c r="AE79" s="25">
        <f t="shared" si="25"/>
        <v>0</v>
      </c>
      <c r="AF79" s="25"/>
      <c r="AH79"/>
      <c r="AI79" s="11"/>
      <c r="AJ79" s="12"/>
      <c r="AK79" s="12"/>
      <c r="AL79" s="12"/>
      <c r="AM79" s="12"/>
      <c r="AN79" s="12"/>
      <c r="AO79" s="12"/>
      <c r="AP79" s="12"/>
      <c r="AQ79" s="14"/>
    </row>
    <row r="80" spans="2:43" x14ac:dyDescent="0.2">
      <c r="B80" s="7">
        <v>39</v>
      </c>
      <c r="C80">
        <f t="shared" si="32"/>
        <v>0</v>
      </c>
      <c r="D80">
        <f t="shared" si="42"/>
        <v>9.5</v>
      </c>
      <c r="E80">
        <v>9.5</v>
      </c>
      <c r="F80" s="25">
        <f t="shared" si="26"/>
        <v>4.75</v>
      </c>
      <c r="G80" s="25">
        <f t="shared" si="22"/>
        <v>229.9375</v>
      </c>
      <c r="H80" s="24">
        <f t="shared" si="33"/>
        <v>13.57845081192414</v>
      </c>
      <c r="I80" s="24">
        <f t="shared" si="46"/>
        <v>-0.57887938117445048</v>
      </c>
      <c r="J80">
        <v>-7</v>
      </c>
      <c r="K80" t="s">
        <v>21</v>
      </c>
      <c r="L80" s="25">
        <f t="shared" si="44"/>
        <v>-478.21530352179872</v>
      </c>
      <c r="M80">
        <v>0.05</v>
      </c>
      <c r="N80">
        <f t="shared" si="34"/>
        <v>196.00000000000003</v>
      </c>
      <c r="O80">
        <f t="shared" si="35"/>
        <v>3.1500000000000004</v>
      </c>
      <c r="P80" s="25">
        <f t="shared" si="36"/>
        <v>64.817550000000011</v>
      </c>
      <c r="Q80">
        <v>0.68</v>
      </c>
      <c r="R80" s="25">
        <f t="shared" si="43"/>
        <v>133.41600000000003</v>
      </c>
      <c r="S80" s="25">
        <f t="shared" si="37"/>
        <v>-217.39775352179865</v>
      </c>
      <c r="T80" s="25">
        <f t="shared" si="47"/>
        <v>-2065.2786584570872</v>
      </c>
      <c r="U80" s="25">
        <f t="shared" si="28"/>
        <v>-2.0652786584570872</v>
      </c>
      <c r="V80" s="25">
        <v>0</v>
      </c>
      <c r="W80" s="25">
        <v>2.011083256</v>
      </c>
      <c r="X80">
        <v>7.36</v>
      </c>
      <c r="Y80" s="27">
        <f t="shared" si="39"/>
        <v>18050</v>
      </c>
      <c r="Z80" s="25">
        <f t="shared" si="30"/>
        <v>-1032.6393292285436</v>
      </c>
      <c r="AA80" s="25">
        <f t="shared" si="45"/>
        <v>2.011083256</v>
      </c>
      <c r="AB80">
        <f t="shared" si="40"/>
        <v>-72.24654689958453</v>
      </c>
      <c r="AC80" s="5" t="str">
        <f t="shared" si="41"/>
        <v>stored</v>
      </c>
      <c r="AD80" s="25">
        <f t="shared" si="24"/>
        <v>2.011083256</v>
      </c>
      <c r="AE80" s="25">
        <f t="shared" si="25"/>
        <v>0</v>
      </c>
      <c r="AF80" s="25"/>
      <c r="AH80"/>
      <c r="AI80" s="11"/>
      <c r="AJ80" s="12"/>
      <c r="AK80" s="12"/>
      <c r="AL80" s="12"/>
      <c r="AM80" s="12"/>
      <c r="AN80" s="12"/>
      <c r="AO80" s="12"/>
      <c r="AP80" s="12"/>
      <c r="AQ80" s="14"/>
    </row>
    <row r="81" spans="2:43" x14ac:dyDescent="0.2">
      <c r="B81" s="7">
        <v>39.5</v>
      </c>
      <c r="C81">
        <f t="shared" si="32"/>
        <v>0</v>
      </c>
      <c r="D81">
        <f t="shared" si="42"/>
        <v>9.5</v>
      </c>
      <c r="E81">
        <v>9.5</v>
      </c>
      <c r="F81" s="25">
        <f t="shared" si="26"/>
        <v>4.75</v>
      </c>
      <c r="G81" s="25">
        <f t="shared" si="22"/>
        <v>234.6875</v>
      </c>
      <c r="H81" s="24">
        <f t="shared" si="33"/>
        <v>12.99957143074969</v>
      </c>
      <c r="I81" s="24">
        <f t="shared" si="46"/>
        <v>-0.57887938117445048</v>
      </c>
      <c r="J81">
        <v>-7</v>
      </c>
      <c r="K81" t="s">
        <v>21</v>
      </c>
      <c r="L81" s="25">
        <f t="shared" si="44"/>
        <v>-478.21530352179872</v>
      </c>
      <c r="M81">
        <v>0.05</v>
      </c>
      <c r="N81">
        <f t="shared" si="34"/>
        <v>196.00000000000003</v>
      </c>
      <c r="O81">
        <f t="shared" si="35"/>
        <v>3.1500000000000004</v>
      </c>
      <c r="P81" s="25">
        <f t="shared" si="36"/>
        <v>64.817550000000011</v>
      </c>
      <c r="Q81">
        <v>0.68</v>
      </c>
      <c r="R81" s="25">
        <f t="shared" si="43"/>
        <v>133.41600000000003</v>
      </c>
      <c r="S81" s="25">
        <f t="shared" si="37"/>
        <v>-217.39775352179865</v>
      </c>
      <c r="T81" s="25">
        <f t="shared" si="47"/>
        <v>-2065.2786584570872</v>
      </c>
      <c r="U81" s="25">
        <f t="shared" si="28"/>
        <v>-2.0652786584570872</v>
      </c>
      <c r="V81" s="25">
        <v>0</v>
      </c>
      <c r="W81" s="25">
        <v>2.011083256</v>
      </c>
      <c r="X81">
        <v>7.36</v>
      </c>
      <c r="Y81" s="27">
        <f t="shared" si="39"/>
        <v>18050</v>
      </c>
      <c r="Z81" s="25">
        <f t="shared" si="30"/>
        <v>-1032.6393292285436</v>
      </c>
      <c r="AA81" s="25">
        <f t="shared" si="45"/>
        <v>2.011083256</v>
      </c>
      <c r="AB81">
        <f t="shared" si="40"/>
        <v>-70.235463643584524</v>
      </c>
      <c r="AC81" s="5" t="str">
        <f t="shared" si="41"/>
        <v>stored</v>
      </c>
      <c r="AD81" s="25">
        <f t="shared" si="24"/>
        <v>2.011083256</v>
      </c>
      <c r="AE81" s="25">
        <f t="shared" si="25"/>
        <v>0</v>
      </c>
      <c r="AF81" s="25"/>
      <c r="AH81"/>
      <c r="AI81" s="11"/>
      <c r="AJ81" s="12"/>
      <c r="AK81" s="12"/>
      <c r="AL81" s="12"/>
      <c r="AM81" s="12"/>
      <c r="AN81" s="12"/>
      <c r="AO81" s="12"/>
      <c r="AP81" s="12"/>
      <c r="AQ81" s="14"/>
    </row>
    <row r="82" spans="2:43" x14ac:dyDescent="0.2">
      <c r="B82" s="7">
        <v>40</v>
      </c>
      <c r="C82">
        <f t="shared" si="32"/>
        <v>0</v>
      </c>
      <c r="D82">
        <f t="shared" si="42"/>
        <v>9.5</v>
      </c>
      <c r="E82">
        <v>9.5</v>
      </c>
      <c r="F82" s="25">
        <f t="shared" si="26"/>
        <v>4.75</v>
      </c>
      <c r="G82" s="25">
        <f t="shared" ref="G82:G145" si="48">G81+F82</f>
        <v>239.4375</v>
      </c>
      <c r="H82" s="24">
        <f t="shared" si="33"/>
        <v>12.420692049575239</v>
      </c>
      <c r="I82" s="24">
        <f t="shared" si="46"/>
        <v>-0.57887938117445048</v>
      </c>
      <c r="J82">
        <v>-7</v>
      </c>
      <c r="K82" t="s">
        <v>21</v>
      </c>
      <c r="L82" s="25">
        <f t="shared" si="44"/>
        <v>-478.21530352179872</v>
      </c>
      <c r="M82">
        <v>0.05</v>
      </c>
      <c r="N82">
        <f>400*(9.8)*(M82)</f>
        <v>196.00000000000003</v>
      </c>
      <c r="O82">
        <f t="shared" si="35"/>
        <v>3.1500000000000004</v>
      </c>
      <c r="P82" s="25">
        <f t="shared" si="36"/>
        <v>64.817550000000011</v>
      </c>
      <c r="Q82">
        <v>0.68</v>
      </c>
      <c r="R82" s="25">
        <f t="shared" si="43"/>
        <v>133.41600000000003</v>
      </c>
      <c r="S82" s="25">
        <f t="shared" si="37"/>
        <v>-217.39775352179865</v>
      </c>
      <c r="T82" s="25">
        <f t="shared" si="47"/>
        <v>-2065.2786584570872</v>
      </c>
      <c r="U82" s="25">
        <f t="shared" si="28"/>
        <v>-2.0652786584570872</v>
      </c>
      <c r="V82" s="25">
        <v>0</v>
      </c>
      <c r="W82" s="25">
        <v>2.011083256</v>
      </c>
      <c r="X82">
        <v>7.36</v>
      </c>
      <c r="Y82" s="27">
        <f t="shared" si="39"/>
        <v>18050</v>
      </c>
      <c r="Z82" s="25">
        <f t="shared" si="30"/>
        <v>-1032.6393292285436</v>
      </c>
      <c r="AA82" s="25">
        <f t="shared" si="45"/>
        <v>2.011083256</v>
      </c>
      <c r="AB82">
        <f t="shared" si="40"/>
        <v>-68.224380387584517</v>
      </c>
      <c r="AC82" s="5" t="str">
        <f t="shared" si="41"/>
        <v>stored</v>
      </c>
      <c r="AD82" s="25">
        <f t="shared" si="24"/>
        <v>2.011083256</v>
      </c>
      <c r="AE82" s="25">
        <f t="shared" si="25"/>
        <v>0</v>
      </c>
      <c r="AF82" s="25"/>
      <c r="AH82"/>
      <c r="AI82" s="11"/>
      <c r="AJ82" s="12"/>
      <c r="AK82" s="12"/>
      <c r="AL82" s="12"/>
      <c r="AM82" s="12"/>
      <c r="AN82" s="12"/>
      <c r="AO82" s="12"/>
      <c r="AP82" s="12"/>
      <c r="AQ82" s="14"/>
    </row>
    <row r="83" spans="2:43" x14ac:dyDescent="0.2">
      <c r="B83" s="7">
        <v>40.5</v>
      </c>
      <c r="C83">
        <f t="shared" si="32"/>
        <v>0</v>
      </c>
      <c r="D83">
        <f t="shared" si="42"/>
        <v>9.5</v>
      </c>
      <c r="E83">
        <v>9.5</v>
      </c>
      <c r="F83" s="25">
        <f t="shared" si="26"/>
        <v>4.75</v>
      </c>
      <c r="G83" s="25">
        <f t="shared" si="48"/>
        <v>244.1875</v>
      </c>
      <c r="H83" s="24">
        <f t="shared" si="33"/>
        <v>12.006702271523862</v>
      </c>
      <c r="I83" s="24">
        <f t="shared" si="46"/>
        <v>-0.57887938117445048</v>
      </c>
      <c r="J83">
        <v>-7</v>
      </c>
      <c r="K83" t="s">
        <v>21</v>
      </c>
      <c r="L83" s="25">
        <f t="shared" si="44"/>
        <v>-478.21530352179872</v>
      </c>
      <c r="M83">
        <v>0.05</v>
      </c>
      <c r="N83">
        <f t="shared" ref="N83:N101" si="49">400*(9.8)*(M83)</f>
        <v>196.00000000000003</v>
      </c>
      <c r="O83">
        <f t="shared" si="35"/>
        <v>3.1500000000000004</v>
      </c>
      <c r="P83" s="25">
        <f t="shared" si="36"/>
        <v>64.817550000000011</v>
      </c>
      <c r="Q83">
        <v>0.68</v>
      </c>
      <c r="R83" s="25">
        <f>M83*(400)*(9.81)*Q83</f>
        <v>133.41600000000003</v>
      </c>
      <c r="S83" s="25">
        <f t="shared" si="37"/>
        <v>-217.39775352179865</v>
      </c>
      <c r="T83" s="25">
        <f t="shared" si="47"/>
        <v>-2065.2786584570872</v>
      </c>
      <c r="U83" s="25">
        <f t="shared" si="28"/>
        <v>-2.0652786584570872</v>
      </c>
      <c r="V83" s="25">
        <v>0</v>
      </c>
      <c r="W83" s="25">
        <v>2.011083256</v>
      </c>
      <c r="X83">
        <v>7.36</v>
      </c>
      <c r="Y83" s="27">
        <f t="shared" si="39"/>
        <v>18050</v>
      </c>
      <c r="Z83" s="25">
        <f t="shared" si="30"/>
        <v>-1032.6393292285436</v>
      </c>
      <c r="AA83" s="25">
        <f t="shared" si="45"/>
        <v>2.011083256</v>
      </c>
      <c r="AB83">
        <f t="shared" si="40"/>
        <v>-66.213297131584511</v>
      </c>
      <c r="AC83" s="5" t="str">
        <f t="shared" si="41"/>
        <v>stored</v>
      </c>
      <c r="AD83" s="25">
        <f t="shared" si="24"/>
        <v>2.011083256</v>
      </c>
      <c r="AE83" s="25">
        <f t="shared" si="25"/>
        <v>0</v>
      </c>
      <c r="AF83" s="25"/>
      <c r="AH83"/>
      <c r="AI83" s="11"/>
      <c r="AJ83" s="12"/>
      <c r="AK83" s="12"/>
      <c r="AL83" s="12"/>
      <c r="AM83" s="12"/>
      <c r="AN83" s="12"/>
      <c r="AO83" s="12"/>
      <c r="AP83" s="12"/>
      <c r="AQ83" s="14"/>
    </row>
    <row r="84" spans="2:43" x14ac:dyDescent="0.2">
      <c r="B84" s="7">
        <v>41</v>
      </c>
      <c r="C84">
        <f t="shared" si="32"/>
        <v>0</v>
      </c>
      <c r="D84">
        <f t="shared" si="42"/>
        <v>9.5</v>
      </c>
      <c r="E84">
        <v>9.5</v>
      </c>
      <c r="F84" s="25">
        <f t="shared" si="26"/>
        <v>4.75</v>
      </c>
      <c r="G84" s="25">
        <f t="shared" si="48"/>
        <v>248.9375</v>
      </c>
      <c r="H84" s="24">
        <f t="shared" si="33"/>
        <v>11.592712493472485</v>
      </c>
      <c r="I84" s="24">
        <f t="shared" si="46"/>
        <v>-0.41398977805137627</v>
      </c>
      <c r="J84">
        <v>-5</v>
      </c>
      <c r="K84" t="s">
        <v>21</v>
      </c>
      <c r="L84" s="25">
        <f t="shared" si="44"/>
        <v>-341.99913454181063</v>
      </c>
      <c r="M84">
        <v>0.05</v>
      </c>
      <c r="N84">
        <f t="shared" si="49"/>
        <v>196.00000000000003</v>
      </c>
      <c r="O84">
        <f t="shared" si="35"/>
        <v>3.1500000000000004</v>
      </c>
      <c r="P84" s="25">
        <f t="shared" si="36"/>
        <v>64.817550000000011</v>
      </c>
      <c r="Q84">
        <v>0.68</v>
      </c>
      <c r="R84" s="25">
        <f t="shared" ref="R84:R102" si="50">M84*(400)*(9.81)*Q84</f>
        <v>133.41600000000003</v>
      </c>
      <c r="S84" s="25">
        <f t="shared" si="37"/>
        <v>-81.181584541810594</v>
      </c>
      <c r="T84" s="25">
        <f t="shared" si="47"/>
        <v>-771.2250531472007</v>
      </c>
      <c r="U84" s="25">
        <f t="shared" si="28"/>
        <v>-0.77122505314720069</v>
      </c>
      <c r="V84" s="25">
        <v>0</v>
      </c>
      <c r="W84" s="25">
        <v>2.011083256</v>
      </c>
      <c r="X84">
        <v>7.36</v>
      </c>
      <c r="Y84" s="27">
        <f t="shared" si="39"/>
        <v>18050</v>
      </c>
      <c r="Z84" s="25">
        <f t="shared" si="30"/>
        <v>-385.61252657360035</v>
      </c>
      <c r="AA84" s="25">
        <f t="shared" si="45"/>
        <v>2.011083256</v>
      </c>
      <c r="AB84">
        <f t="shared" si="40"/>
        <v>-64.202213875584505</v>
      </c>
      <c r="AC84" s="5" t="str">
        <f t="shared" si="41"/>
        <v>stored</v>
      </c>
      <c r="AD84" s="25">
        <f t="shared" si="24"/>
        <v>2.011083256</v>
      </c>
      <c r="AE84" s="25">
        <f t="shared" si="25"/>
        <v>0</v>
      </c>
      <c r="AF84" s="25"/>
      <c r="AH84"/>
      <c r="AI84" s="11"/>
      <c r="AJ84" s="12"/>
      <c r="AK84" s="12"/>
      <c r="AL84" s="12"/>
      <c r="AM84" s="12"/>
      <c r="AN84" s="12"/>
      <c r="AO84" s="12"/>
      <c r="AP84" s="12"/>
      <c r="AQ84" s="14"/>
    </row>
    <row r="85" spans="2:43" x14ac:dyDescent="0.2">
      <c r="B85" s="7">
        <v>41.5</v>
      </c>
      <c r="C85">
        <f t="shared" si="32"/>
        <v>0</v>
      </c>
      <c r="D85">
        <f t="shared" si="42"/>
        <v>9.5</v>
      </c>
      <c r="E85">
        <v>9.5</v>
      </c>
      <c r="F85" s="25">
        <f t="shared" si="26"/>
        <v>4.75</v>
      </c>
      <c r="G85" s="25">
        <f t="shared" si="48"/>
        <v>253.6875</v>
      </c>
      <c r="H85" s="24">
        <f t="shared" si="33"/>
        <v>11.178722715421108</v>
      </c>
      <c r="I85" s="24">
        <f t="shared" si="46"/>
        <v>-0.41398977805137627</v>
      </c>
      <c r="J85">
        <v>-5</v>
      </c>
      <c r="K85" t="s">
        <v>21</v>
      </c>
      <c r="L85" s="25">
        <f t="shared" si="44"/>
        <v>-341.99913454181063</v>
      </c>
      <c r="M85">
        <v>0.05</v>
      </c>
      <c r="N85">
        <f t="shared" si="49"/>
        <v>196.00000000000003</v>
      </c>
      <c r="O85">
        <f t="shared" si="35"/>
        <v>3.1500000000000004</v>
      </c>
      <c r="P85" s="25">
        <f t="shared" si="36"/>
        <v>64.817550000000011</v>
      </c>
      <c r="Q85">
        <v>0.68</v>
      </c>
      <c r="R85" s="25">
        <f t="shared" si="50"/>
        <v>133.41600000000003</v>
      </c>
      <c r="S85" s="25">
        <f t="shared" si="37"/>
        <v>-81.181584541810594</v>
      </c>
      <c r="T85" s="25">
        <f t="shared" si="47"/>
        <v>-771.2250531472007</v>
      </c>
      <c r="U85" s="25">
        <f t="shared" si="28"/>
        <v>-0.77122505314720069</v>
      </c>
      <c r="V85" s="25">
        <v>0</v>
      </c>
      <c r="W85" s="25">
        <v>2.011083256</v>
      </c>
      <c r="X85">
        <v>7.36</v>
      </c>
      <c r="Y85" s="27">
        <f t="shared" si="39"/>
        <v>18050</v>
      </c>
      <c r="Z85" s="25">
        <f t="shared" si="30"/>
        <v>-385.61252657360035</v>
      </c>
      <c r="AA85" s="25">
        <f t="shared" si="45"/>
        <v>2.011083256</v>
      </c>
      <c r="AB85">
        <f t="shared" si="40"/>
        <v>-62.191130619584506</v>
      </c>
      <c r="AC85" s="5" t="str">
        <f t="shared" si="41"/>
        <v>stored</v>
      </c>
      <c r="AD85" s="25">
        <f t="shared" si="24"/>
        <v>2.011083256</v>
      </c>
      <c r="AE85" s="25">
        <f t="shared" si="25"/>
        <v>0</v>
      </c>
      <c r="AF85" s="25"/>
      <c r="AH85"/>
      <c r="AI85" s="11"/>
      <c r="AJ85" s="12"/>
      <c r="AK85" s="12"/>
      <c r="AL85" s="12"/>
      <c r="AM85" s="12"/>
      <c r="AN85" s="12"/>
      <c r="AO85" s="12"/>
      <c r="AP85" s="12"/>
      <c r="AQ85" s="14"/>
    </row>
    <row r="86" spans="2:43" x14ac:dyDescent="0.2">
      <c r="B86" s="7">
        <v>42</v>
      </c>
      <c r="C86">
        <f t="shared" si="32"/>
        <v>0</v>
      </c>
      <c r="D86">
        <f t="shared" si="42"/>
        <v>9.5</v>
      </c>
      <c r="E86">
        <v>9.5</v>
      </c>
      <c r="F86" s="25">
        <f t="shared" si="26"/>
        <v>4.75</v>
      </c>
      <c r="G86" s="25">
        <f t="shared" si="48"/>
        <v>258.4375</v>
      </c>
      <c r="H86" s="24">
        <f t="shared" si="33"/>
        <v>10.764732937369731</v>
      </c>
      <c r="I86" s="24">
        <f t="shared" si="46"/>
        <v>-0.41398977805137627</v>
      </c>
      <c r="J86">
        <v>-5</v>
      </c>
      <c r="K86" t="s">
        <v>21</v>
      </c>
      <c r="L86" s="25">
        <f t="shared" si="44"/>
        <v>-341.99913454181063</v>
      </c>
      <c r="M86">
        <v>0.05</v>
      </c>
      <c r="N86">
        <f t="shared" si="49"/>
        <v>196.00000000000003</v>
      </c>
      <c r="O86">
        <f t="shared" si="35"/>
        <v>3.1500000000000004</v>
      </c>
      <c r="P86" s="25">
        <f t="shared" si="36"/>
        <v>64.817550000000011</v>
      </c>
      <c r="Q86">
        <v>0.68</v>
      </c>
      <c r="R86" s="25">
        <f t="shared" si="50"/>
        <v>133.41600000000003</v>
      </c>
      <c r="S86" s="25">
        <f t="shared" si="37"/>
        <v>-81.181584541810594</v>
      </c>
      <c r="T86" s="25">
        <f t="shared" si="47"/>
        <v>-771.2250531472007</v>
      </c>
      <c r="U86" s="25">
        <f t="shared" si="28"/>
        <v>-0.77122505314720069</v>
      </c>
      <c r="V86" s="25">
        <v>0</v>
      </c>
      <c r="W86" s="25">
        <v>2.011083256</v>
      </c>
      <c r="X86">
        <v>7.36</v>
      </c>
      <c r="Y86" s="27">
        <f t="shared" si="39"/>
        <v>18050</v>
      </c>
      <c r="Z86" s="25">
        <f t="shared" si="30"/>
        <v>-385.61252657360035</v>
      </c>
      <c r="AA86" s="25">
        <f t="shared" si="45"/>
        <v>2.011083256</v>
      </c>
      <c r="AB86">
        <f t="shared" si="40"/>
        <v>-60.180047363584507</v>
      </c>
      <c r="AC86" s="5" t="str">
        <f t="shared" si="41"/>
        <v>stored</v>
      </c>
      <c r="AD86" s="25">
        <f t="shared" si="24"/>
        <v>2.011083256</v>
      </c>
      <c r="AE86" s="25">
        <f t="shared" si="25"/>
        <v>0</v>
      </c>
      <c r="AF86" s="25"/>
      <c r="AH86"/>
      <c r="AI86" s="11"/>
      <c r="AJ86" s="12"/>
      <c r="AK86" s="12"/>
      <c r="AL86" s="12"/>
      <c r="AM86" s="12"/>
      <c r="AN86" s="12"/>
      <c r="AO86" s="12"/>
      <c r="AP86" s="12"/>
      <c r="AQ86" s="14"/>
    </row>
    <row r="87" spans="2:43" x14ac:dyDescent="0.2">
      <c r="B87" s="7">
        <v>42.5</v>
      </c>
      <c r="C87">
        <f t="shared" si="32"/>
        <v>0</v>
      </c>
      <c r="D87">
        <f t="shared" si="42"/>
        <v>9.5</v>
      </c>
      <c r="E87">
        <v>9.5</v>
      </c>
      <c r="F87" s="25">
        <f t="shared" si="26"/>
        <v>4.75</v>
      </c>
      <c r="G87" s="25">
        <f t="shared" si="48"/>
        <v>263.1875</v>
      </c>
      <c r="H87" s="24">
        <f t="shared" si="33"/>
        <v>10.350743159318354</v>
      </c>
      <c r="I87" s="24">
        <f t="shared" si="46"/>
        <v>-0.41398977805137627</v>
      </c>
      <c r="J87">
        <v>-5</v>
      </c>
      <c r="K87" t="s">
        <v>21</v>
      </c>
      <c r="L87" s="25">
        <f t="shared" si="44"/>
        <v>-341.99913454181063</v>
      </c>
      <c r="M87">
        <v>0.05</v>
      </c>
      <c r="N87">
        <f t="shared" si="49"/>
        <v>196.00000000000003</v>
      </c>
      <c r="O87">
        <f t="shared" si="35"/>
        <v>3.1500000000000004</v>
      </c>
      <c r="P87" s="25">
        <f t="shared" si="36"/>
        <v>64.817550000000011</v>
      </c>
      <c r="Q87">
        <v>0.68</v>
      </c>
      <c r="R87" s="25">
        <f t="shared" si="50"/>
        <v>133.41600000000003</v>
      </c>
      <c r="S87" s="25">
        <f t="shared" si="37"/>
        <v>-81.181584541810594</v>
      </c>
      <c r="T87" s="25">
        <f t="shared" si="47"/>
        <v>-771.2250531472007</v>
      </c>
      <c r="U87" s="25">
        <f t="shared" si="28"/>
        <v>-0.77122505314720069</v>
      </c>
      <c r="V87" s="25">
        <v>0</v>
      </c>
      <c r="W87" s="25">
        <v>2.011083256</v>
      </c>
      <c r="X87">
        <v>7.36</v>
      </c>
      <c r="Y87" s="27">
        <f t="shared" si="39"/>
        <v>18050</v>
      </c>
      <c r="Z87" s="25">
        <f t="shared" si="30"/>
        <v>-385.61252657360035</v>
      </c>
      <c r="AA87" s="25">
        <f t="shared" si="45"/>
        <v>2.011083256</v>
      </c>
      <c r="AB87">
        <f t="shared" si="40"/>
        <v>-58.168964107584507</v>
      </c>
      <c r="AC87" s="5" t="str">
        <f t="shared" si="41"/>
        <v>stored</v>
      </c>
      <c r="AD87" s="25">
        <f t="shared" si="24"/>
        <v>2.011083256</v>
      </c>
      <c r="AE87" s="25">
        <f t="shared" si="25"/>
        <v>0</v>
      </c>
      <c r="AF87" s="25"/>
      <c r="AH87"/>
      <c r="AI87" s="11"/>
      <c r="AJ87" s="12"/>
      <c r="AK87" s="12"/>
      <c r="AL87" s="12"/>
      <c r="AM87" s="12"/>
      <c r="AN87" s="12"/>
      <c r="AO87" s="12"/>
      <c r="AP87" s="12"/>
      <c r="AQ87" s="14"/>
    </row>
    <row r="88" spans="2:43" x14ac:dyDescent="0.2">
      <c r="B88" s="7">
        <v>43</v>
      </c>
      <c r="C88">
        <f t="shared" si="32"/>
        <v>0</v>
      </c>
      <c r="D88">
        <f t="shared" si="42"/>
        <v>9.5</v>
      </c>
      <c r="E88">
        <v>9.5</v>
      </c>
      <c r="F88" s="25">
        <f t="shared" si="26"/>
        <v>4.75</v>
      </c>
      <c r="G88" s="25">
        <f t="shared" si="48"/>
        <v>267.9375</v>
      </c>
      <c r="H88" s="24">
        <f t="shared" si="33"/>
        <v>10.350743159318354</v>
      </c>
      <c r="I88" s="24">
        <f t="shared" si="46"/>
        <v>-0.41398977805137627</v>
      </c>
      <c r="J88">
        <v>-5</v>
      </c>
      <c r="K88" t="s">
        <v>21</v>
      </c>
      <c r="L88" s="25">
        <f t="shared" si="44"/>
        <v>-341.99913454181063</v>
      </c>
      <c r="M88">
        <v>0.05</v>
      </c>
      <c r="N88">
        <f t="shared" si="49"/>
        <v>196.00000000000003</v>
      </c>
      <c r="O88">
        <f t="shared" si="35"/>
        <v>3.1500000000000004</v>
      </c>
      <c r="P88" s="25">
        <f t="shared" si="36"/>
        <v>64.817550000000011</v>
      </c>
      <c r="Q88">
        <v>0.68</v>
      </c>
      <c r="R88" s="25">
        <f t="shared" si="50"/>
        <v>133.41600000000003</v>
      </c>
      <c r="S88" s="25">
        <f t="shared" si="37"/>
        <v>-81.181584541810594</v>
      </c>
      <c r="T88" s="25">
        <f t="shared" si="47"/>
        <v>-771.2250531472007</v>
      </c>
      <c r="U88" s="25">
        <f t="shared" si="28"/>
        <v>-0.77122505314720069</v>
      </c>
      <c r="V88" s="25">
        <v>0</v>
      </c>
      <c r="W88" s="25">
        <v>2.011083256</v>
      </c>
      <c r="X88">
        <v>7.36</v>
      </c>
      <c r="Y88" s="27">
        <f t="shared" si="39"/>
        <v>18050</v>
      </c>
      <c r="Z88" s="25">
        <f t="shared" si="30"/>
        <v>-385.61252657360035</v>
      </c>
      <c r="AA88" s="25">
        <f t="shared" si="45"/>
        <v>2.011083256</v>
      </c>
      <c r="AB88">
        <f t="shared" si="40"/>
        <v>-56.157880851584508</v>
      </c>
      <c r="AC88" s="5" t="str">
        <f t="shared" si="41"/>
        <v>stored</v>
      </c>
      <c r="AD88" s="25">
        <f t="shared" si="24"/>
        <v>2.011083256</v>
      </c>
      <c r="AE88" s="25">
        <f t="shared" si="25"/>
        <v>0</v>
      </c>
      <c r="AF88" s="25"/>
      <c r="AH88"/>
      <c r="AI88" s="11"/>
      <c r="AJ88" s="12"/>
      <c r="AK88" s="12"/>
      <c r="AL88" s="12"/>
      <c r="AM88" s="12"/>
      <c r="AN88" s="12"/>
      <c r="AO88" s="12"/>
      <c r="AP88" s="12"/>
      <c r="AQ88" s="14"/>
    </row>
    <row r="89" spans="2:43" x14ac:dyDescent="0.2">
      <c r="B89" s="7">
        <v>43.5</v>
      </c>
      <c r="C89">
        <f t="shared" si="32"/>
        <v>0</v>
      </c>
      <c r="D89">
        <f t="shared" si="42"/>
        <v>9.5</v>
      </c>
      <c r="E89">
        <v>9.5</v>
      </c>
      <c r="F89" s="25">
        <f t="shared" si="26"/>
        <v>4.75</v>
      </c>
      <c r="G89" s="25">
        <f t="shared" si="48"/>
        <v>272.6875</v>
      </c>
      <c r="H89" s="24">
        <f t="shared" si="33"/>
        <v>10.350743159318354</v>
      </c>
      <c r="I89" s="24">
        <f t="shared" si="46"/>
        <v>0</v>
      </c>
      <c r="J89">
        <v>0</v>
      </c>
      <c r="K89" t="s">
        <v>21</v>
      </c>
      <c r="L89" s="25">
        <f>(400*9.81)*(SIN(RADIANS(J89)))</f>
        <v>0</v>
      </c>
      <c r="M89">
        <v>0.05</v>
      </c>
      <c r="N89">
        <f t="shared" si="49"/>
        <v>196.00000000000003</v>
      </c>
      <c r="O89">
        <f t="shared" si="35"/>
        <v>3.1500000000000004</v>
      </c>
      <c r="P89" s="25">
        <f t="shared" si="36"/>
        <v>64.817550000000011</v>
      </c>
      <c r="Q89">
        <v>0.68</v>
      </c>
      <c r="R89" s="25">
        <f t="shared" si="50"/>
        <v>133.41600000000003</v>
      </c>
      <c r="S89" s="25">
        <f t="shared" si="37"/>
        <v>260.81755000000004</v>
      </c>
      <c r="T89" s="25">
        <f t="shared" si="47"/>
        <v>2477.7667250000004</v>
      </c>
      <c r="U89" s="25">
        <f t="shared" si="28"/>
        <v>2.4777667250000004</v>
      </c>
      <c r="V89" s="25">
        <f t="shared" si="29"/>
        <v>2.4777667250000004</v>
      </c>
      <c r="W89" s="25">
        <v>2.011083256</v>
      </c>
      <c r="X89">
        <v>7.36</v>
      </c>
      <c r="Y89" s="27">
        <f t="shared" si="39"/>
        <v>18050</v>
      </c>
      <c r="Z89" s="25">
        <f t="shared" si="30"/>
        <v>1238.8833625000002</v>
      </c>
      <c r="AA89" s="25">
        <f t="shared" si="45"/>
        <v>-0.46668346900000035</v>
      </c>
      <c r="AB89">
        <f t="shared" si="40"/>
        <v>-56.624564320584511</v>
      </c>
      <c r="AC89" s="5" t="str">
        <f t="shared" si="41"/>
        <v>used</v>
      </c>
      <c r="AD89" s="25">
        <f t="shared" si="24"/>
        <v>0</v>
      </c>
      <c r="AE89" s="25">
        <f t="shared" si="25"/>
        <v>-0.46668346900000035</v>
      </c>
      <c r="AF89" s="25"/>
      <c r="AH89"/>
      <c r="AI89" s="11"/>
      <c r="AJ89" s="12"/>
      <c r="AK89" s="12"/>
      <c r="AL89" s="12"/>
      <c r="AM89" s="12"/>
      <c r="AN89" s="12"/>
      <c r="AO89" s="12"/>
      <c r="AP89" s="12"/>
      <c r="AQ89" s="14"/>
    </row>
    <row r="90" spans="2:43" x14ac:dyDescent="0.2">
      <c r="B90" s="7">
        <v>44</v>
      </c>
      <c r="C90">
        <f t="shared" si="32"/>
        <v>0</v>
      </c>
      <c r="D90">
        <f t="shared" si="42"/>
        <v>9.5</v>
      </c>
      <c r="E90">
        <v>9.5</v>
      </c>
      <c r="F90" s="25">
        <f t="shared" si="26"/>
        <v>4.75</v>
      </c>
      <c r="G90" s="25">
        <f t="shared" si="48"/>
        <v>277.4375</v>
      </c>
      <c r="H90" s="24">
        <f t="shared" si="33"/>
        <v>10.350743159318354</v>
      </c>
      <c r="I90" s="24">
        <f t="shared" si="46"/>
        <v>0</v>
      </c>
      <c r="J90">
        <v>0</v>
      </c>
      <c r="K90" t="s">
        <v>21</v>
      </c>
      <c r="L90" s="25">
        <f t="shared" si="44"/>
        <v>0</v>
      </c>
      <c r="M90">
        <v>0.05</v>
      </c>
      <c r="N90">
        <f t="shared" si="49"/>
        <v>196.00000000000003</v>
      </c>
      <c r="O90">
        <f t="shared" si="35"/>
        <v>3.1500000000000004</v>
      </c>
      <c r="P90" s="25">
        <f t="shared" si="36"/>
        <v>64.817550000000011</v>
      </c>
      <c r="Q90">
        <v>0.68</v>
      </c>
      <c r="R90" s="25">
        <f t="shared" si="50"/>
        <v>133.41600000000003</v>
      </c>
      <c r="S90" s="25">
        <f t="shared" si="37"/>
        <v>260.81755000000004</v>
      </c>
      <c r="T90" s="25">
        <f t="shared" si="47"/>
        <v>2477.7667250000004</v>
      </c>
      <c r="U90" s="25">
        <f t="shared" si="28"/>
        <v>2.4777667250000004</v>
      </c>
      <c r="V90" s="25">
        <f t="shared" si="29"/>
        <v>2.4777667250000004</v>
      </c>
      <c r="W90" s="25">
        <v>2.011083256</v>
      </c>
      <c r="X90">
        <v>7.36</v>
      </c>
      <c r="Y90" s="27">
        <f t="shared" si="39"/>
        <v>18050</v>
      </c>
      <c r="Z90" s="25">
        <f t="shared" si="30"/>
        <v>1238.8833625000002</v>
      </c>
      <c r="AA90" s="25">
        <f t="shared" si="45"/>
        <v>-0.46668346900000035</v>
      </c>
      <c r="AB90">
        <f t="shared" si="40"/>
        <v>-57.091247789584514</v>
      </c>
      <c r="AC90" s="5" t="str">
        <f t="shared" si="41"/>
        <v>used</v>
      </c>
      <c r="AD90" s="25">
        <f t="shared" si="24"/>
        <v>0</v>
      </c>
      <c r="AE90" s="25">
        <f t="shared" si="25"/>
        <v>-0.46668346900000035</v>
      </c>
      <c r="AF90" s="25"/>
      <c r="AH90"/>
      <c r="AI90" s="11"/>
      <c r="AJ90" s="12"/>
      <c r="AK90" s="12"/>
      <c r="AL90" s="12"/>
      <c r="AM90" s="12"/>
      <c r="AN90" s="12"/>
      <c r="AO90" s="12"/>
      <c r="AP90" s="12"/>
      <c r="AQ90" s="14"/>
    </row>
    <row r="91" spans="2:43" x14ac:dyDescent="0.2">
      <c r="B91" s="7">
        <v>44.5</v>
      </c>
      <c r="C91">
        <f t="shared" si="32"/>
        <v>0</v>
      </c>
      <c r="D91">
        <f t="shared" si="42"/>
        <v>9.5</v>
      </c>
      <c r="E91">
        <v>9.5</v>
      </c>
      <c r="F91" s="25">
        <f t="shared" si="26"/>
        <v>4.75</v>
      </c>
      <c r="G91" s="25">
        <f t="shared" si="48"/>
        <v>282.1875</v>
      </c>
      <c r="H91" s="24">
        <f t="shared" si="33"/>
        <v>10.350743159318354</v>
      </c>
      <c r="I91" s="24">
        <f t="shared" si="46"/>
        <v>0</v>
      </c>
      <c r="J91">
        <v>0</v>
      </c>
      <c r="K91" t="s">
        <v>21</v>
      </c>
      <c r="L91" s="25">
        <f t="shared" si="44"/>
        <v>0</v>
      </c>
      <c r="M91">
        <v>0.05</v>
      </c>
      <c r="N91">
        <f t="shared" si="49"/>
        <v>196.00000000000003</v>
      </c>
      <c r="O91">
        <f t="shared" si="35"/>
        <v>3.1500000000000004</v>
      </c>
      <c r="P91" s="25">
        <f t="shared" si="36"/>
        <v>64.817550000000011</v>
      </c>
      <c r="Q91">
        <v>0.68</v>
      </c>
      <c r="R91" s="25">
        <f t="shared" si="50"/>
        <v>133.41600000000003</v>
      </c>
      <c r="S91" s="25">
        <f t="shared" si="37"/>
        <v>260.81755000000004</v>
      </c>
      <c r="T91" s="25">
        <f t="shared" si="47"/>
        <v>2477.7667250000004</v>
      </c>
      <c r="U91" s="25">
        <f t="shared" si="28"/>
        <v>2.4777667250000004</v>
      </c>
      <c r="V91" s="25">
        <f t="shared" si="29"/>
        <v>2.4777667250000004</v>
      </c>
      <c r="W91" s="25">
        <v>2.011083256</v>
      </c>
      <c r="X91">
        <v>7.36</v>
      </c>
      <c r="Y91" s="27">
        <f t="shared" si="39"/>
        <v>18050</v>
      </c>
      <c r="Z91" s="25">
        <f t="shared" si="30"/>
        <v>1238.8833625000002</v>
      </c>
      <c r="AA91" s="25">
        <f>W91-V91</f>
        <v>-0.46668346900000035</v>
      </c>
      <c r="AB91">
        <f t="shared" si="40"/>
        <v>-57.557931258584517</v>
      </c>
      <c r="AC91" s="5" t="str">
        <f t="shared" si="41"/>
        <v>used</v>
      </c>
      <c r="AD91" s="25">
        <f t="shared" si="24"/>
        <v>0</v>
      </c>
      <c r="AE91" s="25">
        <f t="shared" si="25"/>
        <v>-0.46668346900000035</v>
      </c>
      <c r="AF91" s="25"/>
      <c r="AH91"/>
      <c r="AI91" s="11"/>
      <c r="AJ91" s="12"/>
      <c r="AK91" s="12"/>
      <c r="AL91" s="12"/>
      <c r="AM91" s="12"/>
      <c r="AN91" s="12"/>
      <c r="AO91" s="12"/>
      <c r="AP91" s="12"/>
      <c r="AQ91" s="14"/>
    </row>
    <row r="92" spans="2:43" x14ac:dyDescent="0.2">
      <c r="B92" s="7">
        <v>45</v>
      </c>
      <c r="C92">
        <f t="shared" si="32"/>
        <v>0</v>
      </c>
      <c r="D92">
        <f t="shared" si="42"/>
        <v>9.5</v>
      </c>
      <c r="E92">
        <v>9.5</v>
      </c>
      <c r="F92" s="25">
        <f t="shared" si="26"/>
        <v>4.75</v>
      </c>
      <c r="G92" s="25">
        <f t="shared" si="48"/>
        <v>286.9375</v>
      </c>
      <c r="H92" s="24">
        <f t="shared" si="33"/>
        <v>10.350743159318354</v>
      </c>
      <c r="I92" s="24">
        <f t="shared" si="46"/>
        <v>0</v>
      </c>
      <c r="J92">
        <v>0</v>
      </c>
      <c r="K92" t="s">
        <v>21</v>
      </c>
      <c r="L92" s="25">
        <f t="shared" si="44"/>
        <v>0</v>
      </c>
      <c r="M92">
        <v>0.05</v>
      </c>
      <c r="N92">
        <f t="shared" si="49"/>
        <v>196.00000000000003</v>
      </c>
      <c r="O92">
        <f t="shared" si="35"/>
        <v>3.1500000000000004</v>
      </c>
      <c r="P92" s="25">
        <f t="shared" si="36"/>
        <v>64.817550000000011</v>
      </c>
      <c r="Q92">
        <v>0.68</v>
      </c>
      <c r="R92" s="25">
        <f t="shared" si="50"/>
        <v>133.41600000000003</v>
      </c>
      <c r="S92" s="25">
        <f t="shared" si="37"/>
        <v>260.81755000000004</v>
      </c>
      <c r="T92" s="25">
        <f t="shared" si="47"/>
        <v>2477.7667250000004</v>
      </c>
      <c r="U92" s="25">
        <f t="shared" si="28"/>
        <v>2.4777667250000004</v>
      </c>
      <c r="V92" s="25">
        <f t="shared" si="29"/>
        <v>2.4777667250000004</v>
      </c>
      <c r="W92" s="25">
        <v>2.011083256</v>
      </c>
      <c r="X92">
        <v>7.36</v>
      </c>
      <c r="Y92" s="27">
        <f t="shared" si="39"/>
        <v>18050</v>
      </c>
      <c r="Z92" s="25">
        <f t="shared" si="30"/>
        <v>1238.8833625000002</v>
      </c>
      <c r="AA92" s="25">
        <f t="shared" si="45"/>
        <v>-0.46668346900000035</v>
      </c>
      <c r="AB92">
        <f t="shared" si="40"/>
        <v>-58.02461472758452</v>
      </c>
      <c r="AC92" s="5" t="str">
        <f t="shared" si="41"/>
        <v>used</v>
      </c>
      <c r="AD92" s="25">
        <f t="shared" si="24"/>
        <v>0</v>
      </c>
      <c r="AE92" s="25">
        <f t="shared" si="25"/>
        <v>-0.46668346900000035</v>
      </c>
      <c r="AF92" s="25"/>
      <c r="AH92"/>
      <c r="AI92" s="11"/>
      <c r="AJ92" s="12"/>
      <c r="AK92" s="12"/>
      <c r="AL92" s="12"/>
      <c r="AM92" s="12"/>
      <c r="AN92" s="12"/>
      <c r="AO92" s="12"/>
      <c r="AP92" s="12"/>
      <c r="AQ92" s="14"/>
    </row>
    <row r="93" spans="2:43" x14ac:dyDescent="0.2">
      <c r="B93" s="7">
        <v>45.5</v>
      </c>
      <c r="C93">
        <f t="shared" si="32"/>
        <v>0</v>
      </c>
      <c r="D93">
        <f t="shared" si="42"/>
        <v>9.5</v>
      </c>
      <c r="E93">
        <v>9.5</v>
      </c>
      <c r="F93" s="25">
        <f t="shared" si="26"/>
        <v>4.75</v>
      </c>
      <c r="G93" s="25">
        <f t="shared" si="48"/>
        <v>291.6875</v>
      </c>
      <c r="H93" s="24">
        <f t="shared" si="33"/>
        <v>10.350743159318354</v>
      </c>
      <c r="I93" s="24">
        <f t="shared" si="46"/>
        <v>0</v>
      </c>
      <c r="J93">
        <v>0</v>
      </c>
      <c r="K93" t="s">
        <v>21</v>
      </c>
      <c r="L93" s="25">
        <f t="shared" si="44"/>
        <v>0</v>
      </c>
      <c r="M93">
        <v>0.05</v>
      </c>
      <c r="N93">
        <f t="shared" si="49"/>
        <v>196.00000000000003</v>
      </c>
      <c r="O93">
        <f t="shared" si="35"/>
        <v>3.1500000000000004</v>
      </c>
      <c r="P93" s="25">
        <f t="shared" si="36"/>
        <v>64.817550000000011</v>
      </c>
      <c r="Q93">
        <v>0.68</v>
      </c>
      <c r="R93" s="25">
        <f t="shared" si="50"/>
        <v>133.41600000000003</v>
      </c>
      <c r="S93" s="25">
        <f t="shared" si="37"/>
        <v>260.81755000000004</v>
      </c>
      <c r="T93" s="25">
        <f t="shared" si="47"/>
        <v>2477.7667250000004</v>
      </c>
      <c r="U93" s="25">
        <f t="shared" si="28"/>
        <v>2.4777667250000004</v>
      </c>
      <c r="V93" s="25">
        <f t="shared" si="29"/>
        <v>2.4777667250000004</v>
      </c>
      <c r="W93" s="25">
        <v>2.011083256</v>
      </c>
      <c r="X93">
        <v>7.36</v>
      </c>
      <c r="Y93" s="27">
        <f t="shared" si="39"/>
        <v>18050</v>
      </c>
      <c r="Z93" s="25">
        <f t="shared" si="30"/>
        <v>1238.8833625000002</v>
      </c>
      <c r="AA93" s="25">
        <f>W93-V93</f>
        <v>-0.46668346900000035</v>
      </c>
      <c r="AB93">
        <f t="shared" si="40"/>
        <v>-58.491298196584523</v>
      </c>
      <c r="AC93" s="5" t="str">
        <f t="shared" si="41"/>
        <v>used</v>
      </c>
      <c r="AD93" s="25">
        <f t="shared" si="24"/>
        <v>0</v>
      </c>
      <c r="AE93" s="25">
        <f t="shared" si="25"/>
        <v>-0.46668346900000035</v>
      </c>
      <c r="AF93" s="25"/>
      <c r="AH93"/>
      <c r="AI93" s="11"/>
      <c r="AJ93" s="12"/>
      <c r="AK93" s="12"/>
      <c r="AL93" s="12"/>
      <c r="AM93" s="12"/>
      <c r="AN93" s="12"/>
      <c r="AO93" s="12"/>
      <c r="AP93" s="12"/>
      <c r="AQ93" s="14"/>
    </row>
    <row r="94" spans="2:43" x14ac:dyDescent="0.2">
      <c r="B94" s="7">
        <v>46</v>
      </c>
      <c r="C94">
        <f t="shared" si="32"/>
        <v>0</v>
      </c>
      <c r="D94">
        <f t="shared" si="42"/>
        <v>9.5</v>
      </c>
      <c r="E94">
        <v>9.5</v>
      </c>
      <c r="F94" s="25">
        <f t="shared" si="26"/>
        <v>4.75</v>
      </c>
      <c r="G94" s="25">
        <f t="shared" si="48"/>
        <v>296.4375</v>
      </c>
      <c r="H94" s="24">
        <f t="shared" si="33"/>
        <v>10.350743159318354</v>
      </c>
      <c r="I94" s="24">
        <f t="shared" si="46"/>
        <v>0</v>
      </c>
      <c r="J94">
        <v>0</v>
      </c>
      <c r="K94" t="s">
        <v>21</v>
      </c>
      <c r="L94" s="25">
        <f t="shared" si="44"/>
        <v>0</v>
      </c>
      <c r="M94">
        <v>0.05</v>
      </c>
      <c r="N94">
        <f t="shared" si="49"/>
        <v>196.00000000000003</v>
      </c>
      <c r="O94">
        <f t="shared" si="35"/>
        <v>3.1500000000000004</v>
      </c>
      <c r="P94" s="25">
        <f t="shared" si="36"/>
        <v>64.817550000000011</v>
      </c>
      <c r="Q94">
        <v>0.68</v>
      </c>
      <c r="R94" s="25">
        <f t="shared" si="50"/>
        <v>133.41600000000003</v>
      </c>
      <c r="S94" s="25">
        <f t="shared" si="37"/>
        <v>260.81755000000004</v>
      </c>
      <c r="T94" s="25">
        <f t="shared" si="47"/>
        <v>2477.7667250000004</v>
      </c>
      <c r="U94" s="25">
        <f t="shared" si="28"/>
        <v>2.4777667250000004</v>
      </c>
      <c r="V94" s="25">
        <f t="shared" si="29"/>
        <v>2.4777667250000004</v>
      </c>
      <c r="W94" s="25">
        <v>2.011083256</v>
      </c>
      <c r="X94">
        <v>7.36</v>
      </c>
      <c r="Y94" s="27">
        <f t="shared" si="39"/>
        <v>18050</v>
      </c>
      <c r="Z94" s="25">
        <f t="shared" si="30"/>
        <v>1238.8833625000002</v>
      </c>
      <c r="AA94" s="25">
        <f t="shared" ref="AA94:AA108" si="51">W94-V94</f>
        <v>-0.46668346900000035</v>
      </c>
      <c r="AB94">
        <f t="shared" si="40"/>
        <v>-58.957981665584526</v>
      </c>
      <c r="AC94" s="5" t="str">
        <f t="shared" si="41"/>
        <v>used</v>
      </c>
      <c r="AD94" s="25">
        <f t="shared" si="24"/>
        <v>0</v>
      </c>
      <c r="AE94" s="25">
        <f t="shared" si="25"/>
        <v>-0.46668346900000035</v>
      </c>
      <c r="AF94" s="25"/>
      <c r="AH94"/>
      <c r="AI94" s="11"/>
      <c r="AJ94" s="12"/>
      <c r="AK94" s="12"/>
      <c r="AL94" s="12"/>
      <c r="AM94" s="12"/>
      <c r="AN94" s="12"/>
      <c r="AO94" s="12"/>
      <c r="AP94" s="12"/>
      <c r="AQ94" s="14"/>
    </row>
    <row r="95" spans="2:43" x14ac:dyDescent="0.2">
      <c r="B95" s="7">
        <v>46.5</v>
      </c>
      <c r="C95">
        <f t="shared" si="32"/>
        <v>0</v>
      </c>
      <c r="D95">
        <f t="shared" si="42"/>
        <v>9.5</v>
      </c>
      <c r="E95">
        <v>9.5</v>
      </c>
      <c r="F95" s="25">
        <f t="shared" si="26"/>
        <v>4.75</v>
      </c>
      <c r="G95" s="25">
        <f t="shared" si="48"/>
        <v>301.1875</v>
      </c>
      <c r="H95" s="24">
        <f t="shared" si="33"/>
        <v>10.10214736716437</v>
      </c>
      <c r="I95" s="24">
        <f t="shared" si="46"/>
        <v>0</v>
      </c>
      <c r="J95">
        <v>0</v>
      </c>
      <c r="K95" t="s">
        <v>21</v>
      </c>
      <c r="L95" s="25">
        <f t="shared" si="44"/>
        <v>0</v>
      </c>
      <c r="M95">
        <v>0.05</v>
      </c>
      <c r="N95">
        <f t="shared" si="49"/>
        <v>196.00000000000003</v>
      </c>
      <c r="O95">
        <f t="shared" si="35"/>
        <v>3.1500000000000004</v>
      </c>
      <c r="P95" s="25">
        <f t="shared" si="36"/>
        <v>64.817550000000011</v>
      </c>
      <c r="Q95">
        <v>0.68</v>
      </c>
      <c r="R95" s="25">
        <f t="shared" si="50"/>
        <v>133.41600000000003</v>
      </c>
      <c r="S95" s="25">
        <f t="shared" si="37"/>
        <v>260.81755000000004</v>
      </c>
      <c r="T95" s="25">
        <f t="shared" si="47"/>
        <v>2477.7667250000004</v>
      </c>
      <c r="U95" s="25">
        <f t="shared" si="28"/>
        <v>2.4777667250000004</v>
      </c>
      <c r="V95" s="25">
        <f t="shared" si="29"/>
        <v>2.4777667250000004</v>
      </c>
      <c r="W95" s="25">
        <v>2.011083256</v>
      </c>
      <c r="X95">
        <v>7.36</v>
      </c>
      <c r="Y95" s="27">
        <f t="shared" si="39"/>
        <v>18050</v>
      </c>
      <c r="Z95" s="25">
        <f t="shared" si="30"/>
        <v>1238.8833625000002</v>
      </c>
      <c r="AA95" s="25">
        <f t="shared" si="51"/>
        <v>-0.46668346900000035</v>
      </c>
      <c r="AB95">
        <f t="shared" si="40"/>
        <v>-59.424665134584529</v>
      </c>
      <c r="AC95" s="5" t="str">
        <f t="shared" si="41"/>
        <v>used</v>
      </c>
      <c r="AD95" s="25">
        <f t="shared" si="24"/>
        <v>0</v>
      </c>
      <c r="AE95" s="25">
        <f t="shared" si="25"/>
        <v>-0.46668346900000035</v>
      </c>
      <c r="AF95" s="25"/>
      <c r="AH95"/>
      <c r="AI95" s="11"/>
      <c r="AJ95" s="12"/>
      <c r="AK95" s="12"/>
      <c r="AL95" s="12"/>
      <c r="AM95" s="12"/>
      <c r="AN95" s="12"/>
      <c r="AO95" s="12"/>
      <c r="AP95" s="12"/>
      <c r="AQ95" s="14"/>
    </row>
    <row r="96" spans="2:43" x14ac:dyDescent="0.2">
      <c r="B96" s="7">
        <v>47</v>
      </c>
      <c r="C96">
        <f t="shared" si="32"/>
        <v>0</v>
      </c>
      <c r="D96">
        <f t="shared" si="42"/>
        <v>9.5</v>
      </c>
      <c r="E96">
        <v>9.5</v>
      </c>
      <c r="F96" s="25">
        <f t="shared" si="26"/>
        <v>4.75</v>
      </c>
      <c r="G96" s="25">
        <f t="shared" si="48"/>
        <v>305.9375</v>
      </c>
      <c r="H96" s="24">
        <f t="shared" si="33"/>
        <v>9.8535515750103873</v>
      </c>
      <c r="I96" s="24">
        <f t="shared" si="46"/>
        <v>-0.24859579215398322</v>
      </c>
      <c r="J96">
        <v>-3</v>
      </c>
      <c r="K96" t="s">
        <v>21</v>
      </c>
      <c r="L96" s="25">
        <f t="shared" si="44"/>
        <v>-205.36629229731162</v>
      </c>
      <c r="M96">
        <v>0.05</v>
      </c>
      <c r="N96">
        <f t="shared" si="49"/>
        <v>196.00000000000003</v>
      </c>
      <c r="O96">
        <f t="shared" si="35"/>
        <v>3.1500000000000004</v>
      </c>
      <c r="P96" s="25">
        <f t="shared" si="36"/>
        <v>64.817550000000011</v>
      </c>
      <c r="Q96">
        <v>0.68</v>
      </c>
      <c r="R96" s="25">
        <f t="shared" si="50"/>
        <v>133.41600000000003</v>
      </c>
      <c r="S96" s="25">
        <f t="shared" si="37"/>
        <v>55.451257702688423</v>
      </c>
      <c r="T96" s="25">
        <f t="shared" si="47"/>
        <v>526.78694817554003</v>
      </c>
      <c r="U96" s="25">
        <f t="shared" si="28"/>
        <v>0.52678694817554006</v>
      </c>
      <c r="V96" s="25">
        <f t="shared" si="29"/>
        <v>0.52678694817554006</v>
      </c>
      <c r="W96" s="25">
        <v>2.011083256</v>
      </c>
      <c r="X96">
        <v>7.36</v>
      </c>
      <c r="Y96" s="27">
        <f t="shared" si="39"/>
        <v>18050</v>
      </c>
      <c r="Z96" s="25">
        <f t="shared" si="30"/>
        <v>263.39347408777002</v>
      </c>
      <c r="AA96" s="25">
        <f t="shared" si="51"/>
        <v>1.48429630782446</v>
      </c>
      <c r="AB96">
        <f t="shared" si="40"/>
        <v>-57.940368826760071</v>
      </c>
      <c r="AC96" s="5" t="str">
        <f t="shared" si="41"/>
        <v>stored</v>
      </c>
      <c r="AD96" s="25">
        <f t="shared" si="24"/>
        <v>1.48429630782446</v>
      </c>
      <c r="AE96" s="25">
        <f t="shared" si="25"/>
        <v>0</v>
      </c>
      <c r="AF96" s="25"/>
      <c r="AH96"/>
      <c r="AI96" s="11"/>
      <c r="AJ96" s="12"/>
      <c r="AK96" s="12"/>
      <c r="AL96" s="12"/>
      <c r="AM96" s="12"/>
      <c r="AN96" s="12"/>
      <c r="AO96" s="12"/>
      <c r="AP96" s="12"/>
      <c r="AQ96" s="14"/>
    </row>
    <row r="97" spans="2:43" x14ac:dyDescent="0.2">
      <c r="B97" s="7">
        <v>47.5</v>
      </c>
      <c r="C97">
        <f t="shared" si="32"/>
        <v>0</v>
      </c>
      <c r="D97">
        <f t="shared" si="42"/>
        <v>9.5</v>
      </c>
      <c r="E97">
        <v>9.5</v>
      </c>
      <c r="F97" s="25">
        <f t="shared" si="26"/>
        <v>4.75</v>
      </c>
      <c r="G97" s="25">
        <f t="shared" si="48"/>
        <v>310.6875</v>
      </c>
      <c r="H97" s="24">
        <f t="shared" si="33"/>
        <v>9.6049557828564041</v>
      </c>
      <c r="I97" s="24">
        <f t="shared" si="46"/>
        <v>-0.24859579215398322</v>
      </c>
      <c r="J97">
        <v>-3</v>
      </c>
      <c r="K97" t="s">
        <v>21</v>
      </c>
      <c r="L97" s="25">
        <f t="shared" si="44"/>
        <v>-205.36629229731162</v>
      </c>
      <c r="M97">
        <v>0.05</v>
      </c>
      <c r="N97">
        <f t="shared" si="49"/>
        <v>196.00000000000003</v>
      </c>
      <c r="O97">
        <f t="shared" si="35"/>
        <v>3.1500000000000004</v>
      </c>
      <c r="P97" s="25">
        <f t="shared" si="36"/>
        <v>64.817550000000011</v>
      </c>
      <c r="Q97">
        <v>0.68</v>
      </c>
      <c r="R97" s="25">
        <f t="shared" si="50"/>
        <v>133.41600000000003</v>
      </c>
      <c r="S97" s="25">
        <f t="shared" si="37"/>
        <v>55.451257702688423</v>
      </c>
      <c r="T97" s="25">
        <f t="shared" si="47"/>
        <v>526.78694817554003</v>
      </c>
      <c r="U97" s="25">
        <f t="shared" si="28"/>
        <v>0.52678694817554006</v>
      </c>
      <c r="V97" s="25">
        <f t="shared" si="29"/>
        <v>0.52678694817554006</v>
      </c>
      <c r="W97" s="25">
        <v>2.011083256</v>
      </c>
      <c r="X97">
        <v>7.36</v>
      </c>
      <c r="Y97" s="27">
        <f t="shared" si="39"/>
        <v>18050</v>
      </c>
      <c r="Z97" s="25">
        <f t="shared" si="30"/>
        <v>263.39347408777002</v>
      </c>
      <c r="AA97" s="25">
        <f t="shared" si="51"/>
        <v>1.48429630782446</v>
      </c>
      <c r="AB97">
        <f t="shared" si="40"/>
        <v>-56.456072518935613</v>
      </c>
      <c r="AC97" s="5" t="str">
        <f t="shared" si="41"/>
        <v>stored</v>
      </c>
      <c r="AD97" s="25">
        <f t="shared" si="24"/>
        <v>1.48429630782446</v>
      </c>
      <c r="AE97" s="25">
        <f t="shared" si="25"/>
        <v>0</v>
      </c>
      <c r="AF97" s="25"/>
      <c r="AH97"/>
      <c r="AI97" s="11"/>
      <c r="AJ97" s="12"/>
      <c r="AK97" s="12"/>
      <c r="AL97" s="12"/>
      <c r="AM97" s="12"/>
      <c r="AN97" s="12"/>
      <c r="AO97" s="12"/>
      <c r="AP97" s="12"/>
      <c r="AQ97" s="14"/>
    </row>
    <row r="98" spans="2:43" x14ac:dyDescent="0.2">
      <c r="B98" s="7">
        <v>48</v>
      </c>
      <c r="C98">
        <f t="shared" si="32"/>
        <v>0</v>
      </c>
      <c r="D98">
        <f t="shared" si="42"/>
        <v>9.5</v>
      </c>
      <c r="E98">
        <v>9.5</v>
      </c>
      <c r="F98" s="25">
        <f t="shared" si="26"/>
        <v>4.75</v>
      </c>
      <c r="G98" s="25">
        <f t="shared" si="48"/>
        <v>315.4375</v>
      </c>
      <c r="H98" s="24">
        <f t="shared" si="33"/>
        <v>9.3563599907024209</v>
      </c>
      <c r="I98" s="24">
        <f t="shared" si="46"/>
        <v>-0.24859579215398322</v>
      </c>
      <c r="J98">
        <v>-3</v>
      </c>
      <c r="K98" t="s">
        <v>21</v>
      </c>
      <c r="L98" s="25">
        <f t="shared" si="44"/>
        <v>-205.36629229731162</v>
      </c>
      <c r="M98">
        <v>0.05</v>
      </c>
      <c r="N98">
        <f t="shared" si="49"/>
        <v>196.00000000000003</v>
      </c>
      <c r="O98">
        <f t="shared" si="35"/>
        <v>3.1500000000000004</v>
      </c>
      <c r="P98" s="25">
        <f t="shared" si="36"/>
        <v>64.817550000000011</v>
      </c>
      <c r="Q98">
        <v>0.68</v>
      </c>
      <c r="R98" s="25">
        <f t="shared" si="50"/>
        <v>133.41600000000003</v>
      </c>
      <c r="S98" s="25">
        <f t="shared" si="37"/>
        <v>55.451257702688423</v>
      </c>
      <c r="T98" s="25">
        <f t="shared" si="47"/>
        <v>526.78694817554003</v>
      </c>
      <c r="U98" s="25">
        <f t="shared" si="28"/>
        <v>0.52678694817554006</v>
      </c>
      <c r="V98" s="25">
        <f t="shared" si="29"/>
        <v>0.52678694817554006</v>
      </c>
      <c r="W98" s="25">
        <v>2.011083256</v>
      </c>
      <c r="X98">
        <v>7.36</v>
      </c>
      <c r="Y98" s="27">
        <f t="shared" si="39"/>
        <v>18050</v>
      </c>
      <c r="Z98" s="25">
        <f t="shared" si="30"/>
        <v>263.39347408777002</v>
      </c>
      <c r="AA98" s="25">
        <f t="shared" si="51"/>
        <v>1.48429630782446</v>
      </c>
      <c r="AB98">
        <f t="shared" si="40"/>
        <v>-54.971776211111155</v>
      </c>
      <c r="AC98" s="5" t="str">
        <f t="shared" si="41"/>
        <v>stored</v>
      </c>
      <c r="AD98" s="25">
        <f t="shared" si="24"/>
        <v>1.48429630782446</v>
      </c>
      <c r="AE98" s="25">
        <f t="shared" si="25"/>
        <v>0</v>
      </c>
      <c r="AF98" s="25"/>
      <c r="AH98"/>
      <c r="AI98" s="11"/>
      <c r="AJ98" s="12"/>
      <c r="AK98" s="12"/>
      <c r="AL98" s="12"/>
      <c r="AM98" s="12"/>
      <c r="AN98" s="12"/>
      <c r="AO98" s="12"/>
      <c r="AP98" s="12"/>
      <c r="AQ98" s="14"/>
    </row>
    <row r="99" spans="2:43" ht="17" thickBot="1" x14ac:dyDescent="0.25">
      <c r="B99" s="7">
        <v>48.5</v>
      </c>
      <c r="C99">
        <f t="shared" si="32"/>
        <v>0</v>
      </c>
      <c r="D99">
        <f t="shared" si="42"/>
        <v>9.5</v>
      </c>
      <c r="E99">
        <v>9.5</v>
      </c>
      <c r="F99" s="25">
        <f t="shared" si="26"/>
        <v>4.75</v>
      </c>
      <c r="G99" s="25">
        <f t="shared" si="48"/>
        <v>320.1875</v>
      </c>
      <c r="H99" s="24">
        <f t="shared" si="33"/>
        <v>9.1077641985484377</v>
      </c>
      <c r="I99" s="24">
        <f t="shared" si="46"/>
        <v>-0.24859579215398322</v>
      </c>
      <c r="J99">
        <v>-3</v>
      </c>
      <c r="K99" t="s">
        <v>21</v>
      </c>
      <c r="L99" s="25">
        <f t="shared" si="44"/>
        <v>-205.36629229731162</v>
      </c>
      <c r="M99">
        <v>0.05</v>
      </c>
      <c r="N99">
        <f t="shared" si="49"/>
        <v>196.00000000000003</v>
      </c>
      <c r="O99">
        <f t="shared" si="35"/>
        <v>3.1500000000000004</v>
      </c>
      <c r="P99" s="25">
        <f t="shared" si="36"/>
        <v>64.817550000000011</v>
      </c>
      <c r="Q99">
        <v>0.68</v>
      </c>
      <c r="R99" s="25">
        <f t="shared" si="50"/>
        <v>133.41600000000003</v>
      </c>
      <c r="S99" s="25">
        <f t="shared" si="37"/>
        <v>55.451257702688423</v>
      </c>
      <c r="T99" s="25">
        <f t="shared" si="47"/>
        <v>526.78694817554003</v>
      </c>
      <c r="U99" s="25">
        <f t="shared" si="28"/>
        <v>0.52678694817554006</v>
      </c>
      <c r="V99" s="25">
        <f t="shared" si="29"/>
        <v>0.52678694817554006</v>
      </c>
      <c r="W99" s="25">
        <v>2.011083256</v>
      </c>
      <c r="X99">
        <v>7.36</v>
      </c>
      <c r="Y99" s="27">
        <f t="shared" si="39"/>
        <v>18050</v>
      </c>
      <c r="Z99" s="25">
        <f t="shared" si="30"/>
        <v>263.39347408777002</v>
      </c>
      <c r="AA99" s="25">
        <f t="shared" si="51"/>
        <v>1.48429630782446</v>
      </c>
      <c r="AB99">
        <f t="shared" si="40"/>
        <v>-53.487479903286697</v>
      </c>
      <c r="AC99" s="5" t="str">
        <f t="shared" si="41"/>
        <v>stored</v>
      </c>
      <c r="AD99" s="25">
        <f t="shared" si="24"/>
        <v>1.48429630782446</v>
      </c>
      <c r="AE99" s="25">
        <f t="shared" si="25"/>
        <v>0</v>
      </c>
      <c r="AF99" s="25"/>
      <c r="AH99"/>
      <c r="AI99" s="15"/>
      <c r="AJ99" s="16"/>
      <c r="AK99" s="16"/>
      <c r="AL99" s="16"/>
      <c r="AM99" s="16"/>
      <c r="AN99" s="16"/>
      <c r="AO99" s="16"/>
      <c r="AP99" s="16"/>
      <c r="AQ99" s="17"/>
    </row>
    <row r="100" spans="2:43" x14ac:dyDescent="0.2">
      <c r="B100" s="7">
        <v>49</v>
      </c>
      <c r="C100">
        <f t="shared" si="32"/>
        <v>0</v>
      </c>
      <c r="D100">
        <f t="shared" si="42"/>
        <v>9.5</v>
      </c>
      <c r="E100">
        <v>9.5</v>
      </c>
      <c r="F100" s="25">
        <f t="shared" si="26"/>
        <v>4.75</v>
      </c>
      <c r="G100" s="25">
        <f t="shared" si="48"/>
        <v>324.9375</v>
      </c>
      <c r="H100" s="24">
        <f t="shared" si="33"/>
        <v>8.8591684063944545</v>
      </c>
      <c r="I100" s="24">
        <f t="shared" si="46"/>
        <v>-0.24859579215398322</v>
      </c>
      <c r="J100">
        <v>-3</v>
      </c>
      <c r="K100" t="s">
        <v>21</v>
      </c>
      <c r="L100" s="25">
        <f t="shared" si="44"/>
        <v>-205.36629229731162</v>
      </c>
      <c r="M100">
        <v>0.05</v>
      </c>
      <c r="N100">
        <f t="shared" si="49"/>
        <v>196.00000000000003</v>
      </c>
      <c r="O100">
        <f t="shared" si="35"/>
        <v>3.1500000000000004</v>
      </c>
      <c r="P100" s="25">
        <f t="shared" si="36"/>
        <v>64.817550000000011</v>
      </c>
      <c r="Q100">
        <v>0.68</v>
      </c>
      <c r="R100" s="25">
        <f t="shared" si="50"/>
        <v>133.41600000000003</v>
      </c>
      <c r="S100" s="25">
        <f t="shared" si="37"/>
        <v>55.451257702688423</v>
      </c>
      <c r="T100" s="25">
        <f t="shared" si="47"/>
        <v>526.78694817554003</v>
      </c>
      <c r="U100" s="25">
        <f t="shared" si="28"/>
        <v>0.52678694817554006</v>
      </c>
      <c r="V100" s="25">
        <f t="shared" si="29"/>
        <v>0.52678694817554006</v>
      </c>
      <c r="W100" s="25">
        <v>2.011083256</v>
      </c>
      <c r="X100">
        <v>7.36</v>
      </c>
      <c r="Y100" s="27">
        <f t="shared" si="39"/>
        <v>18050</v>
      </c>
      <c r="Z100" s="25">
        <f t="shared" si="30"/>
        <v>263.39347408777002</v>
      </c>
      <c r="AA100" s="25">
        <f t="shared" si="51"/>
        <v>1.48429630782446</v>
      </c>
      <c r="AB100">
        <f t="shared" si="40"/>
        <v>-52.003183595462239</v>
      </c>
      <c r="AC100" s="5" t="str">
        <f t="shared" si="41"/>
        <v>stored</v>
      </c>
      <c r="AD100" s="25">
        <f t="shared" si="24"/>
        <v>1.48429630782446</v>
      </c>
      <c r="AE100" s="25">
        <f t="shared" si="25"/>
        <v>0</v>
      </c>
      <c r="AF100" s="25"/>
      <c r="AH100"/>
    </row>
    <row r="101" spans="2:43" x14ac:dyDescent="0.2">
      <c r="B101" s="7">
        <v>49.5</v>
      </c>
      <c r="C101">
        <f t="shared" si="32"/>
        <v>0</v>
      </c>
      <c r="D101">
        <f t="shared" si="42"/>
        <v>9.5</v>
      </c>
      <c r="E101">
        <v>9.5</v>
      </c>
      <c r="F101" s="25">
        <f t="shared" si="26"/>
        <v>4.75</v>
      </c>
      <c r="G101" s="25">
        <f t="shared" si="48"/>
        <v>329.6875</v>
      </c>
      <c r="H101" s="24">
        <f t="shared" si="33"/>
        <v>8.6105726142404713</v>
      </c>
      <c r="I101" s="24">
        <f t="shared" si="46"/>
        <v>-0.24859579215398322</v>
      </c>
      <c r="J101">
        <v>-3</v>
      </c>
      <c r="K101" t="s">
        <v>21</v>
      </c>
      <c r="L101" s="25">
        <f t="shared" si="44"/>
        <v>-205.36629229731162</v>
      </c>
      <c r="M101">
        <v>0.05</v>
      </c>
      <c r="N101">
        <f t="shared" si="49"/>
        <v>196.00000000000003</v>
      </c>
      <c r="O101">
        <f t="shared" si="35"/>
        <v>3.1500000000000004</v>
      </c>
      <c r="P101" s="25">
        <f t="shared" si="36"/>
        <v>64.817550000000011</v>
      </c>
      <c r="Q101">
        <v>0.68</v>
      </c>
      <c r="R101" s="25">
        <f t="shared" si="50"/>
        <v>133.41600000000003</v>
      </c>
      <c r="S101" s="25">
        <f t="shared" si="37"/>
        <v>55.451257702688423</v>
      </c>
      <c r="T101" s="25">
        <f t="shared" si="47"/>
        <v>526.78694817554003</v>
      </c>
      <c r="U101" s="25">
        <f t="shared" si="28"/>
        <v>0.52678694817554006</v>
      </c>
      <c r="V101" s="25">
        <f t="shared" si="29"/>
        <v>0.52678694817554006</v>
      </c>
      <c r="W101" s="25">
        <v>2.011083256</v>
      </c>
      <c r="X101">
        <v>7.36</v>
      </c>
      <c r="Y101" s="27">
        <f t="shared" si="39"/>
        <v>18050</v>
      </c>
      <c r="Z101" s="25">
        <f t="shared" si="30"/>
        <v>263.39347408777002</v>
      </c>
      <c r="AA101" s="25">
        <f t="shared" si="51"/>
        <v>1.48429630782446</v>
      </c>
      <c r="AB101">
        <f t="shared" si="40"/>
        <v>-50.518887287637781</v>
      </c>
      <c r="AC101" s="5" t="str">
        <f t="shared" si="41"/>
        <v>stored</v>
      </c>
      <c r="AD101" s="25">
        <f t="shared" si="24"/>
        <v>1.48429630782446</v>
      </c>
      <c r="AE101" s="25">
        <f t="shared" si="25"/>
        <v>0</v>
      </c>
      <c r="AF101" s="25"/>
      <c r="AH101"/>
    </row>
    <row r="102" spans="2:43" x14ac:dyDescent="0.2">
      <c r="B102" s="7">
        <v>50</v>
      </c>
      <c r="C102">
        <f t="shared" si="32"/>
        <v>0</v>
      </c>
      <c r="D102">
        <f t="shared" si="42"/>
        <v>9.5</v>
      </c>
      <c r="E102">
        <v>9.5</v>
      </c>
      <c r="F102" s="25">
        <f t="shared" si="26"/>
        <v>4.75</v>
      </c>
      <c r="G102" s="25">
        <f t="shared" si="48"/>
        <v>334.4375</v>
      </c>
      <c r="H102" s="24">
        <f t="shared" si="33"/>
        <v>8.3619768220864881</v>
      </c>
      <c r="I102" s="24">
        <f t="shared" si="46"/>
        <v>-0.24859579215398322</v>
      </c>
      <c r="J102">
        <v>-3</v>
      </c>
      <c r="K102" t="s">
        <v>21</v>
      </c>
      <c r="L102" s="25">
        <f t="shared" si="44"/>
        <v>-205.36629229731162</v>
      </c>
      <c r="M102">
        <v>0.05</v>
      </c>
      <c r="N102">
        <f>400*(9.8)*(M102)</f>
        <v>196.00000000000003</v>
      </c>
      <c r="O102">
        <f t="shared" si="35"/>
        <v>3.1500000000000004</v>
      </c>
      <c r="P102" s="25">
        <f t="shared" si="36"/>
        <v>64.817550000000011</v>
      </c>
      <c r="Q102">
        <v>0.68</v>
      </c>
      <c r="R102" s="25">
        <f t="shared" si="50"/>
        <v>133.41600000000003</v>
      </c>
      <c r="S102" s="25">
        <f t="shared" si="37"/>
        <v>55.451257702688423</v>
      </c>
      <c r="T102" s="25">
        <f t="shared" si="47"/>
        <v>526.78694817554003</v>
      </c>
      <c r="U102" s="25">
        <f t="shared" si="28"/>
        <v>0.52678694817554006</v>
      </c>
      <c r="V102" s="25">
        <f t="shared" si="29"/>
        <v>0.52678694817554006</v>
      </c>
      <c r="W102" s="25">
        <v>2.011083256</v>
      </c>
      <c r="X102">
        <v>7.36</v>
      </c>
      <c r="Y102" s="27">
        <f t="shared" si="39"/>
        <v>18050</v>
      </c>
      <c r="Z102" s="25">
        <f t="shared" si="30"/>
        <v>263.39347408777002</v>
      </c>
      <c r="AA102" s="25">
        <f t="shared" si="51"/>
        <v>1.48429630782446</v>
      </c>
      <c r="AB102">
        <f t="shared" si="40"/>
        <v>-49.034590979813323</v>
      </c>
      <c r="AC102" s="5" t="str">
        <f t="shared" si="41"/>
        <v>stored</v>
      </c>
      <c r="AD102" s="25">
        <f t="shared" si="24"/>
        <v>1.48429630782446</v>
      </c>
      <c r="AE102" s="25">
        <f t="shared" si="25"/>
        <v>0</v>
      </c>
      <c r="AF102" s="25"/>
      <c r="AH102"/>
    </row>
    <row r="103" spans="2:43" x14ac:dyDescent="0.2">
      <c r="B103" s="7">
        <v>50.5</v>
      </c>
      <c r="C103">
        <f t="shared" si="32"/>
        <v>0</v>
      </c>
      <c r="D103">
        <f t="shared" si="42"/>
        <v>9.5</v>
      </c>
      <c r="E103">
        <v>9.5</v>
      </c>
      <c r="F103" s="25">
        <f t="shared" si="26"/>
        <v>4.75</v>
      </c>
      <c r="G103" s="25">
        <f t="shared" si="48"/>
        <v>339.1875</v>
      </c>
      <c r="H103" s="24">
        <f t="shared" si="33"/>
        <v>8.1133810299325049</v>
      </c>
      <c r="I103" s="24">
        <f t="shared" si="46"/>
        <v>-0.24859579215398322</v>
      </c>
      <c r="J103">
        <v>-3</v>
      </c>
      <c r="K103" t="s">
        <v>21</v>
      </c>
      <c r="L103" s="25">
        <f t="shared" si="44"/>
        <v>-205.36629229731162</v>
      </c>
      <c r="M103">
        <v>0.05</v>
      </c>
      <c r="N103">
        <f t="shared" ref="N103:N123" si="52">400*(9.8)*(M103)</f>
        <v>196.00000000000003</v>
      </c>
      <c r="O103">
        <f t="shared" si="35"/>
        <v>3.1500000000000004</v>
      </c>
      <c r="P103" s="25">
        <f t="shared" si="36"/>
        <v>64.817550000000011</v>
      </c>
      <c r="Q103">
        <v>0.68</v>
      </c>
      <c r="R103" s="25">
        <f>M103*(400)*(9.81)*Q103</f>
        <v>133.41600000000003</v>
      </c>
      <c r="S103" s="25">
        <f t="shared" si="37"/>
        <v>55.451257702688423</v>
      </c>
      <c r="T103" s="25">
        <f t="shared" si="47"/>
        <v>526.78694817554003</v>
      </c>
      <c r="U103" s="25">
        <f t="shared" si="28"/>
        <v>0.52678694817554006</v>
      </c>
      <c r="V103" s="25">
        <f t="shared" si="29"/>
        <v>0.52678694817554006</v>
      </c>
      <c r="W103" s="25">
        <v>2.011083256</v>
      </c>
      <c r="X103">
        <v>7.36</v>
      </c>
      <c r="Y103" s="27">
        <f t="shared" si="39"/>
        <v>18050</v>
      </c>
      <c r="Z103" s="25">
        <f t="shared" si="30"/>
        <v>263.39347408777002</v>
      </c>
      <c r="AA103" s="25">
        <f t="shared" si="51"/>
        <v>1.48429630782446</v>
      </c>
      <c r="AB103">
        <f t="shared" si="40"/>
        <v>-47.550294671988866</v>
      </c>
      <c r="AC103" s="5" t="str">
        <f t="shared" si="41"/>
        <v>stored</v>
      </c>
      <c r="AD103" s="25">
        <f t="shared" si="24"/>
        <v>1.48429630782446</v>
      </c>
      <c r="AE103" s="25">
        <f t="shared" si="25"/>
        <v>0</v>
      </c>
      <c r="AF103" s="25"/>
      <c r="AH103"/>
    </row>
    <row r="104" spans="2:43" x14ac:dyDescent="0.2">
      <c r="B104" s="7">
        <v>51</v>
      </c>
      <c r="C104">
        <f t="shared" si="32"/>
        <v>0</v>
      </c>
      <c r="D104">
        <f t="shared" si="42"/>
        <v>9.5</v>
      </c>
      <c r="E104">
        <v>9.5</v>
      </c>
      <c r="F104" s="25">
        <f t="shared" si="26"/>
        <v>4.75</v>
      </c>
      <c r="G104" s="25">
        <f t="shared" si="48"/>
        <v>343.9375</v>
      </c>
      <c r="H104" s="24">
        <f t="shared" si="33"/>
        <v>8.1133810299325049</v>
      </c>
      <c r="I104" s="24">
        <f t="shared" si="46"/>
        <v>-0.24859579215398322</v>
      </c>
      <c r="J104">
        <v>-3</v>
      </c>
      <c r="K104" t="s">
        <v>21</v>
      </c>
      <c r="L104" s="25">
        <f t="shared" si="44"/>
        <v>-205.36629229731162</v>
      </c>
      <c r="M104">
        <v>0.05</v>
      </c>
      <c r="N104">
        <f t="shared" si="52"/>
        <v>196.00000000000003</v>
      </c>
      <c r="O104">
        <f t="shared" si="35"/>
        <v>3.1500000000000004</v>
      </c>
      <c r="P104" s="25">
        <f t="shared" si="36"/>
        <v>64.817550000000011</v>
      </c>
      <c r="Q104">
        <v>0.68</v>
      </c>
      <c r="R104" s="25">
        <f t="shared" ref="R104:R111" si="53">M104*(400)*(9.81)*Q104</f>
        <v>133.41600000000003</v>
      </c>
      <c r="S104" s="25">
        <f t="shared" si="37"/>
        <v>55.451257702688423</v>
      </c>
      <c r="T104" s="25">
        <f t="shared" si="47"/>
        <v>526.78694817554003</v>
      </c>
      <c r="U104" s="25">
        <f t="shared" si="28"/>
        <v>0.52678694817554006</v>
      </c>
      <c r="V104" s="25">
        <f t="shared" si="29"/>
        <v>0.52678694817554006</v>
      </c>
      <c r="W104" s="25">
        <v>2.011083256</v>
      </c>
      <c r="X104">
        <v>7.36</v>
      </c>
      <c r="Y104" s="27">
        <f t="shared" si="39"/>
        <v>18050</v>
      </c>
      <c r="Z104" s="25">
        <f t="shared" si="30"/>
        <v>263.39347408777002</v>
      </c>
      <c r="AA104" s="25">
        <f t="shared" si="51"/>
        <v>1.48429630782446</v>
      </c>
      <c r="AB104">
        <f t="shared" si="40"/>
        <v>-46.065998364164408</v>
      </c>
      <c r="AC104" s="5" t="str">
        <f t="shared" si="41"/>
        <v>stored</v>
      </c>
      <c r="AD104" s="25">
        <f t="shared" si="24"/>
        <v>1.48429630782446</v>
      </c>
      <c r="AE104" s="25">
        <f t="shared" si="25"/>
        <v>0</v>
      </c>
      <c r="AF104" s="25"/>
      <c r="AH104"/>
    </row>
    <row r="105" spans="2:43" x14ac:dyDescent="0.2">
      <c r="B105" s="7">
        <v>51.5</v>
      </c>
      <c r="C105">
        <f t="shared" si="32"/>
        <v>0</v>
      </c>
      <c r="D105">
        <f t="shared" si="42"/>
        <v>9.5</v>
      </c>
      <c r="E105">
        <v>9.5</v>
      </c>
      <c r="F105" s="25">
        <f t="shared" si="26"/>
        <v>4.75</v>
      </c>
      <c r="G105" s="25">
        <f t="shared" si="48"/>
        <v>348.6875</v>
      </c>
      <c r="H105" s="24">
        <f t="shared" si="33"/>
        <v>8.1133810299325049</v>
      </c>
      <c r="I105" s="24">
        <f t="shared" si="46"/>
        <v>0</v>
      </c>
      <c r="J105">
        <v>0</v>
      </c>
      <c r="K105" t="s">
        <v>21</v>
      </c>
      <c r="L105" s="25">
        <f>(400*9.81)*(SIN(RADIANS(J105)))</f>
        <v>0</v>
      </c>
      <c r="M105">
        <v>0.05</v>
      </c>
      <c r="N105">
        <f t="shared" si="52"/>
        <v>196.00000000000003</v>
      </c>
      <c r="O105">
        <f t="shared" si="35"/>
        <v>3.1500000000000004</v>
      </c>
      <c r="P105" s="25">
        <f t="shared" si="36"/>
        <v>64.817550000000011</v>
      </c>
      <c r="Q105">
        <v>0.68</v>
      </c>
      <c r="R105" s="25">
        <f t="shared" si="53"/>
        <v>133.41600000000003</v>
      </c>
      <c r="S105" s="25">
        <f t="shared" si="37"/>
        <v>260.81755000000004</v>
      </c>
      <c r="T105" s="25">
        <f t="shared" si="47"/>
        <v>2477.7667250000004</v>
      </c>
      <c r="U105" s="25">
        <f t="shared" si="28"/>
        <v>2.4777667250000004</v>
      </c>
      <c r="V105" s="25">
        <f t="shared" si="29"/>
        <v>2.4777667250000004</v>
      </c>
      <c r="W105" s="25">
        <v>2.011083256</v>
      </c>
      <c r="X105">
        <v>7.36</v>
      </c>
      <c r="Y105" s="27">
        <f t="shared" si="39"/>
        <v>18050</v>
      </c>
      <c r="Z105" s="25">
        <f t="shared" si="30"/>
        <v>1238.8833625000002</v>
      </c>
      <c r="AA105" s="25">
        <f t="shared" si="51"/>
        <v>-0.46668346900000035</v>
      </c>
      <c r="AB105">
        <f t="shared" si="40"/>
        <v>-46.532681833164411</v>
      </c>
      <c r="AC105" s="5" t="str">
        <f t="shared" si="41"/>
        <v>used</v>
      </c>
      <c r="AD105" s="25">
        <f t="shared" si="24"/>
        <v>0</v>
      </c>
      <c r="AE105" s="25">
        <f t="shared" si="25"/>
        <v>-0.46668346900000035</v>
      </c>
      <c r="AF105" s="25"/>
      <c r="AH105"/>
    </row>
    <row r="106" spans="2:43" x14ac:dyDescent="0.2">
      <c r="B106" s="7">
        <v>52</v>
      </c>
      <c r="C106">
        <f t="shared" si="32"/>
        <v>0</v>
      </c>
      <c r="D106">
        <f t="shared" si="42"/>
        <v>9.5</v>
      </c>
      <c r="E106">
        <v>9.5</v>
      </c>
      <c r="F106" s="25">
        <f t="shared" si="26"/>
        <v>4.75</v>
      </c>
      <c r="G106" s="25">
        <f t="shared" si="48"/>
        <v>353.4375</v>
      </c>
      <c r="H106" s="24">
        <f t="shared" si="33"/>
        <v>8.1133810299325049</v>
      </c>
      <c r="I106" s="24">
        <f t="shared" si="46"/>
        <v>0</v>
      </c>
      <c r="J106">
        <v>0</v>
      </c>
      <c r="K106" t="s">
        <v>21</v>
      </c>
      <c r="L106" s="25">
        <f t="shared" si="44"/>
        <v>0</v>
      </c>
      <c r="M106">
        <v>0.05</v>
      </c>
      <c r="N106">
        <f t="shared" si="52"/>
        <v>196.00000000000003</v>
      </c>
      <c r="O106">
        <f t="shared" si="35"/>
        <v>3.1500000000000004</v>
      </c>
      <c r="P106" s="25">
        <f t="shared" si="36"/>
        <v>64.817550000000011</v>
      </c>
      <c r="Q106">
        <v>0.68</v>
      </c>
      <c r="R106" s="25">
        <f t="shared" si="53"/>
        <v>133.41600000000003</v>
      </c>
      <c r="S106" s="25">
        <f t="shared" si="37"/>
        <v>260.81755000000004</v>
      </c>
      <c r="T106" s="25">
        <f t="shared" si="47"/>
        <v>2477.7667250000004</v>
      </c>
      <c r="U106" s="25">
        <f t="shared" si="28"/>
        <v>2.4777667250000004</v>
      </c>
      <c r="V106" s="25">
        <f t="shared" si="29"/>
        <v>2.4777667250000004</v>
      </c>
      <c r="W106" s="25">
        <v>2.011083256</v>
      </c>
      <c r="X106">
        <v>7.36</v>
      </c>
      <c r="Y106" s="27">
        <f t="shared" si="39"/>
        <v>18050</v>
      </c>
      <c r="Z106" s="25">
        <f t="shared" si="30"/>
        <v>1238.8833625000002</v>
      </c>
      <c r="AA106" s="25">
        <f t="shared" si="51"/>
        <v>-0.46668346900000035</v>
      </c>
      <c r="AB106">
        <f t="shared" si="40"/>
        <v>-46.999365302164414</v>
      </c>
      <c r="AC106" s="5" t="str">
        <f t="shared" si="41"/>
        <v>used</v>
      </c>
      <c r="AD106" s="25">
        <f t="shared" si="24"/>
        <v>0</v>
      </c>
      <c r="AE106" s="25">
        <f t="shared" si="25"/>
        <v>-0.46668346900000035</v>
      </c>
      <c r="AF106" s="25"/>
      <c r="AH106"/>
    </row>
    <row r="107" spans="2:43" x14ac:dyDescent="0.2">
      <c r="B107" s="7">
        <v>52.5</v>
      </c>
      <c r="C107">
        <f t="shared" si="32"/>
        <v>0</v>
      </c>
      <c r="D107">
        <f t="shared" si="42"/>
        <v>9.5</v>
      </c>
      <c r="E107">
        <v>9.5</v>
      </c>
      <c r="F107" s="25">
        <f t="shared" si="26"/>
        <v>4.75</v>
      </c>
      <c r="G107" s="25">
        <f t="shared" si="48"/>
        <v>358.1875</v>
      </c>
      <c r="H107" s="24">
        <f t="shared" si="33"/>
        <v>8.1133810299325049</v>
      </c>
      <c r="I107" s="24">
        <f t="shared" si="46"/>
        <v>0</v>
      </c>
      <c r="J107">
        <v>0</v>
      </c>
      <c r="K107" t="s">
        <v>21</v>
      </c>
      <c r="L107" s="25">
        <f t="shared" si="44"/>
        <v>0</v>
      </c>
      <c r="M107">
        <v>0.05</v>
      </c>
      <c r="N107">
        <f t="shared" si="52"/>
        <v>196.00000000000003</v>
      </c>
      <c r="O107">
        <f t="shared" si="35"/>
        <v>3.1500000000000004</v>
      </c>
      <c r="P107" s="25">
        <f t="shared" si="36"/>
        <v>64.817550000000011</v>
      </c>
      <c r="Q107">
        <v>0.68</v>
      </c>
      <c r="R107" s="25">
        <f t="shared" si="53"/>
        <v>133.41600000000003</v>
      </c>
      <c r="S107" s="25">
        <f t="shared" si="37"/>
        <v>260.81755000000004</v>
      </c>
      <c r="T107" s="25">
        <f t="shared" si="47"/>
        <v>2477.7667250000004</v>
      </c>
      <c r="U107" s="25">
        <f t="shared" si="28"/>
        <v>2.4777667250000004</v>
      </c>
      <c r="V107" s="25">
        <f t="shared" si="29"/>
        <v>2.4777667250000004</v>
      </c>
      <c r="W107" s="25">
        <v>2.011083256</v>
      </c>
      <c r="X107">
        <v>7.36</v>
      </c>
      <c r="Y107" s="27">
        <f t="shared" si="39"/>
        <v>18050</v>
      </c>
      <c r="Z107" s="25">
        <f t="shared" si="30"/>
        <v>1238.8833625000002</v>
      </c>
      <c r="AA107" s="25">
        <f t="shared" si="51"/>
        <v>-0.46668346900000035</v>
      </c>
      <c r="AB107">
        <f t="shared" si="40"/>
        <v>-47.466048771164417</v>
      </c>
      <c r="AC107" s="5" t="str">
        <f t="shared" si="41"/>
        <v>used</v>
      </c>
      <c r="AD107" s="25">
        <f t="shared" si="24"/>
        <v>0</v>
      </c>
      <c r="AE107" s="25">
        <f t="shared" si="25"/>
        <v>-0.46668346900000035</v>
      </c>
      <c r="AF107" s="25"/>
      <c r="AH107"/>
    </row>
    <row r="108" spans="2:43" x14ac:dyDescent="0.2">
      <c r="B108" s="7">
        <v>53</v>
      </c>
      <c r="C108">
        <f t="shared" si="32"/>
        <v>0</v>
      </c>
      <c r="D108">
        <f t="shared" si="42"/>
        <v>9.5</v>
      </c>
      <c r="E108">
        <v>9.5</v>
      </c>
      <c r="F108" s="25">
        <f t="shared" si="26"/>
        <v>4.75</v>
      </c>
      <c r="G108" s="25">
        <f t="shared" si="48"/>
        <v>362.9375</v>
      </c>
      <c r="H108" s="24">
        <f t="shared" si="33"/>
        <v>8.1133810299325049</v>
      </c>
      <c r="I108" s="24">
        <f t="shared" si="46"/>
        <v>0</v>
      </c>
      <c r="J108">
        <v>0</v>
      </c>
      <c r="K108" t="s">
        <v>21</v>
      </c>
      <c r="L108" s="25">
        <f t="shared" si="44"/>
        <v>0</v>
      </c>
      <c r="M108">
        <v>0.05</v>
      </c>
      <c r="N108">
        <f t="shared" si="52"/>
        <v>196.00000000000003</v>
      </c>
      <c r="O108">
        <f t="shared" si="35"/>
        <v>3.1500000000000004</v>
      </c>
      <c r="P108" s="25">
        <f t="shared" si="36"/>
        <v>64.817550000000011</v>
      </c>
      <c r="Q108">
        <v>0.68</v>
      </c>
      <c r="R108" s="25">
        <f t="shared" si="53"/>
        <v>133.41600000000003</v>
      </c>
      <c r="S108" s="25">
        <f t="shared" si="37"/>
        <v>260.81755000000004</v>
      </c>
      <c r="T108" s="25">
        <f t="shared" si="47"/>
        <v>2477.7667250000004</v>
      </c>
      <c r="U108" s="25">
        <f t="shared" si="28"/>
        <v>2.4777667250000004</v>
      </c>
      <c r="V108" s="25">
        <f>U108</f>
        <v>2.4777667250000004</v>
      </c>
      <c r="W108" s="25">
        <v>2.011083256</v>
      </c>
      <c r="X108">
        <v>7.36</v>
      </c>
      <c r="Y108" s="27">
        <f t="shared" si="39"/>
        <v>18050</v>
      </c>
      <c r="Z108" s="25">
        <f t="shared" si="30"/>
        <v>1238.8833625000002</v>
      </c>
      <c r="AA108" s="25">
        <f t="shared" si="51"/>
        <v>-0.46668346900000035</v>
      </c>
      <c r="AB108">
        <f t="shared" si="40"/>
        <v>-47.93273224016442</v>
      </c>
      <c r="AC108" s="5" t="str">
        <f t="shared" si="41"/>
        <v>used</v>
      </c>
      <c r="AD108" s="25">
        <f t="shared" si="24"/>
        <v>0</v>
      </c>
      <c r="AE108" s="25">
        <f t="shared" si="25"/>
        <v>-0.46668346900000035</v>
      </c>
      <c r="AF108" s="25"/>
      <c r="AH108"/>
    </row>
    <row r="109" spans="2:43" x14ac:dyDescent="0.2">
      <c r="B109" s="7">
        <v>53.5</v>
      </c>
      <c r="C109">
        <f t="shared" si="32"/>
        <v>0</v>
      </c>
      <c r="D109">
        <f t="shared" si="42"/>
        <v>9.5</v>
      </c>
      <c r="E109">
        <v>9.5</v>
      </c>
      <c r="F109" s="25">
        <f t="shared" si="26"/>
        <v>4.75</v>
      </c>
      <c r="G109" s="25">
        <f t="shared" si="48"/>
        <v>367.6875</v>
      </c>
      <c r="H109" s="24">
        <f t="shared" si="33"/>
        <v>8.1133810299325049</v>
      </c>
      <c r="I109" s="24">
        <f t="shared" si="46"/>
        <v>0</v>
      </c>
      <c r="J109">
        <v>0</v>
      </c>
      <c r="K109" t="s">
        <v>21</v>
      </c>
      <c r="L109" s="25">
        <f t="shared" si="44"/>
        <v>0</v>
      </c>
      <c r="M109">
        <v>0.05</v>
      </c>
      <c r="N109">
        <f t="shared" si="52"/>
        <v>196.00000000000003</v>
      </c>
      <c r="O109">
        <f t="shared" si="35"/>
        <v>3.1500000000000004</v>
      </c>
      <c r="P109" s="25">
        <f t="shared" si="36"/>
        <v>64.817550000000011</v>
      </c>
      <c r="Q109">
        <v>0.68</v>
      </c>
      <c r="R109" s="25">
        <f t="shared" si="53"/>
        <v>133.41600000000003</v>
      </c>
      <c r="S109" s="25">
        <f t="shared" si="37"/>
        <v>260.81755000000004</v>
      </c>
      <c r="T109" s="25">
        <f t="shared" si="47"/>
        <v>2477.7667250000004</v>
      </c>
      <c r="U109" s="25">
        <f t="shared" si="28"/>
        <v>2.4777667250000004</v>
      </c>
      <c r="V109" s="25">
        <f t="shared" ref="V109:V130" si="54">U109</f>
        <v>2.4777667250000004</v>
      </c>
      <c r="W109" s="25">
        <v>2.011083256</v>
      </c>
      <c r="X109">
        <v>7.36</v>
      </c>
      <c r="Y109" s="27">
        <f t="shared" si="39"/>
        <v>18050</v>
      </c>
      <c r="Z109" s="25">
        <f t="shared" si="30"/>
        <v>1238.8833625000002</v>
      </c>
      <c r="AA109" s="25">
        <f>W109-V109</f>
        <v>-0.46668346900000035</v>
      </c>
      <c r="AB109">
        <f t="shared" si="40"/>
        <v>-48.399415709164423</v>
      </c>
      <c r="AC109" s="5" t="str">
        <f t="shared" si="41"/>
        <v>used</v>
      </c>
      <c r="AD109" s="25">
        <f t="shared" si="24"/>
        <v>0</v>
      </c>
      <c r="AE109" s="25">
        <f t="shared" si="25"/>
        <v>-0.46668346900000035</v>
      </c>
      <c r="AF109" s="25"/>
      <c r="AH109"/>
    </row>
    <row r="110" spans="2:43" x14ac:dyDescent="0.2">
      <c r="B110" s="3">
        <v>54</v>
      </c>
      <c r="C110">
        <f t="shared" si="32"/>
        <v>-1</v>
      </c>
      <c r="D110">
        <f t="shared" si="42"/>
        <v>9.5</v>
      </c>
      <c r="E110">
        <v>9</v>
      </c>
      <c r="F110" s="25">
        <f t="shared" si="26"/>
        <v>4.625</v>
      </c>
      <c r="G110" s="25">
        <f t="shared" si="48"/>
        <v>372.3125</v>
      </c>
      <c r="H110" s="24">
        <f t="shared" si="33"/>
        <v>8.1133810299325049</v>
      </c>
      <c r="I110" s="24">
        <f t="shared" si="46"/>
        <v>0</v>
      </c>
      <c r="J110">
        <v>0</v>
      </c>
      <c r="K110" t="s">
        <v>21</v>
      </c>
      <c r="L110" s="25">
        <f t="shared" si="44"/>
        <v>0</v>
      </c>
      <c r="M110">
        <v>0.05</v>
      </c>
      <c r="N110">
        <f t="shared" si="52"/>
        <v>196.00000000000003</v>
      </c>
      <c r="O110">
        <f t="shared" si="35"/>
        <v>3.1500000000000004</v>
      </c>
      <c r="P110" s="25">
        <f t="shared" si="36"/>
        <v>58.174200000000006</v>
      </c>
      <c r="Q110">
        <v>0.68</v>
      </c>
      <c r="R110" s="25">
        <f t="shared" si="53"/>
        <v>133.41600000000003</v>
      </c>
      <c r="S110" s="25">
        <f t="shared" si="37"/>
        <v>254.17420000000004</v>
      </c>
      <c r="T110" s="25">
        <f t="shared" si="47"/>
        <v>2287.5678000000003</v>
      </c>
      <c r="U110" s="25">
        <f t="shared" si="28"/>
        <v>2.2875678000000002</v>
      </c>
      <c r="V110" s="25">
        <f t="shared" si="54"/>
        <v>2.2875678000000002</v>
      </c>
      <c r="W110" s="25">
        <v>2.011083256</v>
      </c>
      <c r="X110">
        <v>7.36</v>
      </c>
      <c r="Y110" s="27">
        <f t="shared" si="39"/>
        <v>16200</v>
      </c>
      <c r="Z110" s="25">
        <f t="shared" si="30"/>
        <v>1175.5556750000003</v>
      </c>
      <c r="AA110" s="25">
        <f t="shared" ref="AA110:AA128" si="55">W110-V110</f>
        <v>-0.27648454400000011</v>
      </c>
      <c r="AB110">
        <f t="shared" si="40"/>
        <v>-48.675900253164421</v>
      </c>
      <c r="AC110" s="5" t="str">
        <f t="shared" si="41"/>
        <v>used</v>
      </c>
      <c r="AD110" s="25">
        <f t="shared" si="24"/>
        <v>0</v>
      </c>
      <c r="AE110" s="25">
        <f t="shared" si="25"/>
        <v>-0.27648454400000011</v>
      </c>
      <c r="AF110" s="25"/>
      <c r="AH110"/>
    </row>
    <row r="111" spans="2:43" x14ac:dyDescent="0.2">
      <c r="B111" s="3">
        <v>54.5</v>
      </c>
      <c r="C111">
        <f t="shared" si="32"/>
        <v>-2</v>
      </c>
      <c r="D111">
        <f t="shared" si="42"/>
        <v>9</v>
      </c>
      <c r="E111">
        <v>8</v>
      </c>
      <c r="F111" s="25">
        <f t="shared" si="26"/>
        <v>4.25</v>
      </c>
      <c r="G111" s="25">
        <f t="shared" si="48"/>
        <v>376.5625</v>
      </c>
      <c r="H111" s="24">
        <f t="shared" si="33"/>
        <v>8.1133810299325049</v>
      </c>
      <c r="I111" s="24">
        <f t="shared" si="46"/>
        <v>0</v>
      </c>
      <c r="J111">
        <v>0</v>
      </c>
      <c r="K111" t="s">
        <v>21</v>
      </c>
      <c r="L111" s="25">
        <f t="shared" si="44"/>
        <v>0</v>
      </c>
      <c r="M111">
        <v>0.05</v>
      </c>
      <c r="N111">
        <f t="shared" si="52"/>
        <v>196.00000000000003</v>
      </c>
      <c r="O111">
        <f t="shared" si="35"/>
        <v>3.1500000000000004</v>
      </c>
      <c r="P111" s="25">
        <f t="shared" si="36"/>
        <v>45.964800000000004</v>
      </c>
      <c r="Q111">
        <v>0.68</v>
      </c>
      <c r="R111" s="25">
        <f t="shared" si="53"/>
        <v>133.41600000000003</v>
      </c>
      <c r="S111" s="25">
        <f t="shared" si="37"/>
        <v>241.96480000000003</v>
      </c>
      <c r="T111" s="25">
        <f t="shared" si="47"/>
        <v>1935.7184000000002</v>
      </c>
      <c r="U111" s="25">
        <f t="shared" si="28"/>
        <v>1.9357184000000003</v>
      </c>
      <c r="V111" s="25">
        <f t="shared" si="54"/>
        <v>1.9357184000000003</v>
      </c>
      <c r="W111" s="25">
        <v>2.011083256</v>
      </c>
      <c r="X111">
        <v>7.36</v>
      </c>
      <c r="Y111" s="27">
        <f t="shared" si="39"/>
        <v>12800</v>
      </c>
      <c r="Z111" s="25">
        <f t="shared" si="30"/>
        <v>1028.3504</v>
      </c>
      <c r="AA111" s="25">
        <f t="shared" si="55"/>
        <v>7.5364855999999758E-2</v>
      </c>
      <c r="AB111">
        <f t="shared" si="40"/>
        <v>-48.600535397164421</v>
      </c>
      <c r="AC111" s="5" t="str">
        <f t="shared" si="41"/>
        <v>stored</v>
      </c>
      <c r="AD111" s="25">
        <f t="shared" si="24"/>
        <v>7.5364855999999758E-2</v>
      </c>
      <c r="AE111" s="25">
        <f t="shared" si="25"/>
        <v>0</v>
      </c>
      <c r="AF111" s="25"/>
      <c r="AH111"/>
    </row>
    <row r="112" spans="2:43" x14ac:dyDescent="0.2">
      <c r="B112" s="3">
        <v>55</v>
      </c>
      <c r="C112">
        <f t="shared" si="32"/>
        <v>-2</v>
      </c>
      <c r="D112">
        <f t="shared" si="42"/>
        <v>8</v>
      </c>
      <c r="E112">
        <v>7</v>
      </c>
      <c r="F112" s="25">
        <f t="shared" si="26"/>
        <v>3.75</v>
      </c>
      <c r="G112" s="25">
        <f t="shared" si="48"/>
        <v>380.3125</v>
      </c>
      <c r="H112" s="24">
        <f t="shared" si="33"/>
        <v>8.1133810299325049</v>
      </c>
      <c r="I112" s="24">
        <f t="shared" si="46"/>
        <v>0</v>
      </c>
      <c r="J112">
        <v>0</v>
      </c>
      <c r="K112" t="s">
        <v>21</v>
      </c>
      <c r="L112" s="25">
        <f t="shared" si="44"/>
        <v>0</v>
      </c>
      <c r="M112">
        <v>0.05</v>
      </c>
      <c r="N112">
        <f t="shared" si="52"/>
        <v>196.00000000000003</v>
      </c>
      <c r="O112">
        <f t="shared" si="35"/>
        <v>3.1500000000000004</v>
      </c>
      <c r="P112" s="25">
        <f t="shared" si="36"/>
        <v>35.191800000000001</v>
      </c>
      <c r="Q112">
        <v>0.68</v>
      </c>
      <c r="R112" s="25">
        <f>M112*(400)*(9.81)*Q112</f>
        <v>133.41600000000003</v>
      </c>
      <c r="S112" s="25">
        <f t="shared" si="37"/>
        <v>231.19180000000003</v>
      </c>
      <c r="T112" s="25">
        <f>S112*E112</f>
        <v>1618.3426000000002</v>
      </c>
      <c r="U112" s="25">
        <f t="shared" si="28"/>
        <v>1.6183426000000001</v>
      </c>
      <c r="V112" s="25">
        <f t="shared" si="54"/>
        <v>1.6183426000000001</v>
      </c>
      <c r="W112" s="25">
        <v>2.011083256</v>
      </c>
      <c r="X112">
        <v>7.36</v>
      </c>
      <c r="Y112" s="27">
        <f t="shared" si="39"/>
        <v>9800</v>
      </c>
      <c r="Z112" s="25">
        <f t="shared" si="30"/>
        <v>866.9692500000001</v>
      </c>
      <c r="AA112" s="25">
        <f t="shared" si="55"/>
        <v>0.39274065599999997</v>
      </c>
      <c r="AB112">
        <f t="shared" si="40"/>
        <v>-48.20779474116442</v>
      </c>
      <c r="AC112" s="5" t="str">
        <f t="shared" si="41"/>
        <v>stored</v>
      </c>
      <c r="AD112" s="25">
        <f t="shared" si="24"/>
        <v>0.39274065599999997</v>
      </c>
      <c r="AE112" s="25">
        <f t="shared" si="25"/>
        <v>0</v>
      </c>
      <c r="AF112" s="25"/>
      <c r="AH112"/>
    </row>
    <row r="113" spans="1:34" x14ac:dyDescent="0.2">
      <c r="B113" s="3">
        <v>55.5</v>
      </c>
      <c r="C113">
        <f t="shared" si="32"/>
        <v>-2</v>
      </c>
      <c r="D113">
        <f t="shared" si="42"/>
        <v>7</v>
      </c>
      <c r="E113">
        <v>6</v>
      </c>
      <c r="F113" s="25">
        <f t="shared" si="26"/>
        <v>3.25</v>
      </c>
      <c r="G113" s="25">
        <f t="shared" si="48"/>
        <v>383.5625</v>
      </c>
      <c r="H113" s="24">
        <f t="shared" si="33"/>
        <v>8.0086825398250028</v>
      </c>
      <c r="I113" s="24">
        <f t="shared" si="46"/>
        <v>0</v>
      </c>
      <c r="J113">
        <v>0</v>
      </c>
      <c r="K113" t="s">
        <v>21</v>
      </c>
      <c r="L113" s="25">
        <f t="shared" si="44"/>
        <v>0</v>
      </c>
      <c r="M113">
        <v>0.05</v>
      </c>
      <c r="N113">
        <f t="shared" si="52"/>
        <v>196.00000000000003</v>
      </c>
      <c r="O113">
        <f t="shared" si="35"/>
        <v>3.1500000000000004</v>
      </c>
      <c r="P113" s="25">
        <f t="shared" si="36"/>
        <v>25.855200000000004</v>
      </c>
      <c r="Q113">
        <v>0.68</v>
      </c>
      <c r="R113" s="25">
        <f t="shared" ref="R113:R134" si="56">M113*(400)*(9.81)*Q113</f>
        <v>133.41600000000003</v>
      </c>
      <c r="S113" s="25">
        <f t="shared" si="37"/>
        <v>221.85520000000002</v>
      </c>
      <c r="T113" s="25">
        <f t="shared" ref="T113:T143" si="57">S113*E113</f>
        <v>1331.1312000000003</v>
      </c>
      <c r="U113" s="25">
        <f t="shared" si="28"/>
        <v>1.3311312000000002</v>
      </c>
      <c r="V113" s="25">
        <f t="shared" si="54"/>
        <v>1.3311312000000002</v>
      </c>
      <c r="W113" s="25">
        <v>2.011083256</v>
      </c>
      <c r="X113">
        <v>7.36</v>
      </c>
      <c r="Y113" s="27">
        <f t="shared" si="39"/>
        <v>7200</v>
      </c>
      <c r="Z113" s="25">
        <f t="shared" si="30"/>
        <v>721.02940000000012</v>
      </c>
      <c r="AA113" s="25">
        <f t="shared" si="55"/>
        <v>0.67995205599999986</v>
      </c>
      <c r="AB113">
        <f t="shared" si="40"/>
        <v>-47.527842685164423</v>
      </c>
      <c r="AC113" s="5" t="str">
        <f t="shared" si="41"/>
        <v>stored</v>
      </c>
      <c r="AD113" s="25">
        <f t="shared" si="24"/>
        <v>0.67995205599999986</v>
      </c>
      <c r="AE113" s="25">
        <f t="shared" si="25"/>
        <v>0</v>
      </c>
      <c r="AF113" s="25"/>
      <c r="AH113"/>
    </row>
    <row r="114" spans="1:34" x14ac:dyDescent="0.2">
      <c r="B114" s="8">
        <v>56</v>
      </c>
      <c r="C114">
        <f t="shared" si="32"/>
        <v>0</v>
      </c>
      <c r="D114">
        <f t="shared" si="42"/>
        <v>6</v>
      </c>
      <c r="E114">
        <v>6</v>
      </c>
      <c r="F114" s="25">
        <f t="shared" si="26"/>
        <v>3</v>
      </c>
      <c r="G114" s="25">
        <f t="shared" si="48"/>
        <v>386.5625</v>
      </c>
      <c r="H114" s="24">
        <f t="shared" si="33"/>
        <v>7.9039840497174998</v>
      </c>
      <c r="I114" s="24">
        <f t="shared" si="46"/>
        <v>-0.1046984901075029</v>
      </c>
      <c r="J114">
        <v>-2</v>
      </c>
      <c r="K114" t="s">
        <v>21</v>
      </c>
      <c r="L114" s="25">
        <f t="shared" si="44"/>
        <v>-136.94562506061379</v>
      </c>
      <c r="M114">
        <v>0.05</v>
      </c>
      <c r="N114">
        <f t="shared" si="52"/>
        <v>196.00000000000003</v>
      </c>
      <c r="O114">
        <f t="shared" si="35"/>
        <v>3.1500000000000004</v>
      </c>
      <c r="P114" s="25">
        <f t="shared" si="36"/>
        <v>25.855200000000004</v>
      </c>
      <c r="Q114">
        <v>0.68</v>
      </c>
      <c r="R114" s="25">
        <f t="shared" si="56"/>
        <v>133.41600000000003</v>
      </c>
      <c r="S114" s="25">
        <f t="shared" si="37"/>
        <v>84.909574939386232</v>
      </c>
      <c r="T114" s="25">
        <f t="shared" si="57"/>
        <v>509.45744963631739</v>
      </c>
      <c r="U114" s="25">
        <f t="shared" si="28"/>
        <v>0.50945744963631734</v>
      </c>
      <c r="V114" s="25">
        <f t="shared" si="54"/>
        <v>0.50945744963631734</v>
      </c>
      <c r="W114" s="25">
        <v>2.011083256</v>
      </c>
      <c r="X114">
        <v>7.36</v>
      </c>
      <c r="Y114" s="27">
        <f t="shared" si="39"/>
        <v>7200</v>
      </c>
      <c r="Z114" s="25">
        <f t="shared" si="30"/>
        <v>254.7287248181587</v>
      </c>
      <c r="AA114" s="25">
        <f t="shared" si="55"/>
        <v>1.5016258063636827</v>
      </c>
      <c r="AB114">
        <f t="shared" si="40"/>
        <v>-46.026216878800739</v>
      </c>
      <c r="AC114" s="5" t="str">
        <f t="shared" si="41"/>
        <v>stored</v>
      </c>
      <c r="AD114" s="25">
        <f t="shared" si="24"/>
        <v>1.5016258063636827</v>
      </c>
      <c r="AE114" s="25">
        <f t="shared" si="25"/>
        <v>0</v>
      </c>
      <c r="AF114" s="25"/>
      <c r="AH114"/>
    </row>
    <row r="115" spans="1:34" x14ac:dyDescent="0.2">
      <c r="B115" s="8">
        <v>56.5</v>
      </c>
      <c r="C115">
        <f t="shared" si="32"/>
        <v>0</v>
      </c>
      <c r="D115">
        <f t="shared" si="42"/>
        <v>6</v>
      </c>
      <c r="E115">
        <v>6</v>
      </c>
      <c r="F115" s="25">
        <f t="shared" si="26"/>
        <v>3</v>
      </c>
      <c r="G115" s="25">
        <f t="shared" si="48"/>
        <v>389.5625</v>
      </c>
      <c r="H115" s="24">
        <f t="shared" si="33"/>
        <v>7.7992855596099968</v>
      </c>
      <c r="I115" s="24">
        <f t="shared" si="46"/>
        <v>-0.1046984901075029</v>
      </c>
      <c r="J115">
        <v>-2</v>
      </c>
      <c r="K115" t="s">
        <v>21</v>
      </c>
      <c r="L115" s="25">
        <f t="shared" si="44"/>
        <v>-136.94562506061379</v>
      </c>
      <c r="M115">
        <v>0.05</v>
      </c>
      <c r="N115">
        <f t="shared" si="52"/>
        <v>196.00000000000003</v>
      </c>
      <c r="O115">
        <f t="shared" si="35"/>
        <v>3.1500000000000004</v>
      </c>
      <c r="P115" s="25">
        <f t="shared" si="36"/>
        <v>25.855200000000004</v>
      </c>
      <c r="Q115">
        <v>0.68</v>
      </c>
      <c r="R115" s="25">
        <f t="shared" si="56"/>
        <v>133.41600000000003</v>
      </c>
      <c r="S115" s="25">
        <f t="shared" si="37"/>
        <v>84.909574939386232</v>
      </c>
      <c r="T115" s="25">
        <f t="shared" si="57"/>
        <v>509.45744963631739</v>
      </c>
      <c r="U115" s="25">
        <f t="shared" si="28"/>
        <v>0.50945744963631734</v>
      </c>
      <c r="V115" s="25">
        <f t="shared" si="54"/>
        <v>0.50945744963631734</v>
      </c>
      <c r="W115" s="25">
        <v>2.011083256</v>
      </c>
      <c r="X115">
        <v>7.36</v>
      </c>
      <c r="Y115" s="27">
        <f t="shared" si="39"/>
        <v>7200</v>
      </c>
      <c r="Z115" s="25">
        <f t="shared" si="30"/>
        <v>254.7287248181587</v>
      </c>
      <c r="AA115" s="25">
        <f t="shared" si="55"/>
        <v>1.5016258063636827</v>
      </c>
      <c r="AB115">
        <f t="shared" si="40"/>
        <v>-44.524591072437055</v>
      </c>
      <c r="AC115" s="5" t="str">
        <f t="shared" si="41"/>
        <v>stored</v>
      </c>
      <c r="AD115" s="25">
        <f t="shared" si="24"/>
        <v>1.5016258063636827</v>
      </c>
      <c r="AE115" s="25">
        <f t="shared" si="25"/>
        <v>0</v>
      </c>
      <c r="AF115" s="25"/>
      <c r="AH115"/>
    </row>
    <row r="116" spans="1:34" x14ac:dyDescent="0.2">
      <c r="B116" s="8">
        <v>57</v>
      </c>
      <c r="C116">
        <f t="shared" si="32"/>
        <v>0</v>
      </c>
      <c r="D116">
        <f t="shared" si="42"/>
        <v>6</v>
      </c>
      <c r="E116">
        <v>6</v>
      </c>
      <c r="F116" s="25">
        <f t="shared" si="26"/>
        <v>3</v>
      </c>
      <c r="G116" s="25">
        <f t="shared" si="48"/>
        <v>392.5625</v>
      </c>
      <c r="H116" s="24">
        <f t="shared" si="33"/>
        <v>7.6945870695024938</v>
      </c>
      <c r="I116" s="24">
        <f t="shared" si="46"/>
        <v>-0.1046984901075029</v>
      </c>
      <c r="J116">
        <v>-2</v>
      </c>
      <c r="K116" t="s">
        <v>21</v>
      </c>
      <c r="L116" s="25">
        <f t="shared" si="44"/>
        <v>-136.94562506061379</v>
      </c>
      <c r="M116">
        <v>0.05</v>
      </c>
      <c r="N116">
        <f t="shared" si="52"/>
        <v>196.00000000000003</v>
      </c>
      <c r="O116">
        <f t="shared" si="35"/>
        <v>3.1500000000000004</v>
      </c>
      <c r="P116" s="25">
        <f t="shared" si="36"/>
        <v>25.855200000000004</v>
      </c>
      <c r="Q116">
        <v>0.68</v>
      </c>
      <c r="R116" s="25">
        <f t="shared" si="56"/>
        <v>133.41600000000003</v>
      </c>
      <c r="S116" s="25">
        <f t="shared" si="37"/>
        <v>84.909574939386232</v>
      </c>
      <c r="T116" s="25">
        <f t="shared" si="57"/>
        <v>509.45744963631739</v>
      </c>
      <c r="U116" s="25">
        <f t="shared" si="28"/>
        <v>0.50945744963631734</v>
      </c>
      <c r="V116" s="25">
        <f t="shared" si="54"/>
        <v>0.50945744963631734</v>
      </c>
      <c r="W116" s="25">
        <v>2.011083256</v>
      </c>
      <c r="X116">
        <v>7.36</v>
      </c>
      <c r="Y116" s="27">
        <f t="shared" si="39"/>
        <v>7200</v>
      </c>
      <c r="Z116" s="25">
        <f t="shared" si="30"/>
        <v>254.7287248181587</v>
      </c>
      <c r="AA116" s="25">
        <f t="shared" si="55"/>
        <v>1.5016258063636827</v>
      </c>
      <c r="AB116">
        <f t="shared" si="40"/>
        <v>-43.022965266073371</v>
      </c>
      <c r="AC116" s="5" t="str">
        <f t="shared" si="41"/>
        <v>stored</v>
      </c>
      <c r="AD116" s="25">
        <f t="shared" si="24"/>
        <v>1.5016258063636827</v>
      </c>
      <c r="AE116" s="25">
        <f t="shared" si="25"/>
        <v>0</v>
      </c>
      <c r="AF116" s="25"/>
      <c r="AH116"/>
    </row>
    <row r="117" spans="1:34" x14ac:dyDescent="0.2">
      <c r="B117" s="8">
        <v>57.5</v>
      </c>
      <c r="C117">
        <f t="shared" si="32"/>
        <v>0</v>
      </c>
      <c r="D117">
        <f t="shared" si="42"/>
        <v>6</v>
      </c>
      <c r="E117">
        <v>6</v>
      </c>
      <c r="F117" s="25">
        <f t="shared" si="26"/>
        <v>3</v>
      </c>
      <c r="G117" s="25">
        <f t="shared" si="48"/>
        <v>395.5625</v>
      </c>
      <c r="H117" s="24">
        <f t="shared" si="33"/>
        <v>7.5898885793949908</v>
      </c>
      <c r="I117" s="24">
        <f t="shared" si="46"/>
        <v>-0.1046984901075029</v>
      </c>
      <c r="J117">
        <v>-2</v>
      </c>
      <c r="K117" t="s">
        <v>21</v>
      </c>
      <c r="L117" s="25">
        <f t="shared" si="44"/>
        <v>-136.94562506061379</v>
      </c>
      <c r="M117">
        <v>0.05</v>
      </c>
      <c r="N117">
        <f t="shared" si="52"/>
        <v>196.00000000000003</v>
      </c>
      <c r="O117">
        <f t="shared" si="35"/>
        <v>3.1500000000000004</v>
      </c>
      <c r="P117" s="25">
        <f t="shared" si="36"/>
        <v>25.855200000000004</v>
      </c>
      <c r="Q117">
        <v>0.68</v>
      </c>
      <c r="R117" s="25">
        <f t="shared" si="56"/>
        <v>133.41600000000003</v>
      </c>
      <c r="S117" s="25">
        <f t="shared" si="37"/>
        <v>84.909574939386232</v>
      </c>
      <c r="T117" s="25">
        <f t="shared" si="57"/>
        <v>509.45744963631739</v>
      </c>
      <c r="U117" s="25">
        <f t="shared" si="28"/>
        <v>0.50945744963631734</v>
      </c>
      <c r="V117" s="25">
        <f t="shared" si="54"/>
        <v>0.50945744963631734</v>
      </c>
      <c r="W117" s="25">
        <v>2.011083256</v>
      </c>
      <c r="X117">
        <v>7.36</v>
      </c>
      <c r="Y117" s="27">
        <f t="shared" si="39"/>
        <v>7200</v>
      </c>
      <c r="Z117" s="25">
        <f t="shared" si="30"/>
        <v>254.7287248181587</v>
      </c>
      <c r="AA117" s="25">
        <f t="shared" si="55"/>
        <v>1.5016258063636827</v>
      </c>
      <c r="AB117">
        <f t="shared" si="40"/>
        <v>-41.521339459709687</v>
      </c>
      <c r="AC117" s="5" t="str">
        <f t="shared" si="41"/>
        <v>stored</v>
      </c>
      <c r="AD117" s="25">
        <f t="shared" si="24"/>
        <v>1.5016258063636827</v>
      </c>
      <c r="AE117" s="25">
        <f t="shared" si="25"/>
        <v>0</v>
      </c>
      <c r="AF117" s="25"/>
      <c r="AH117"/>
    </row>
    <row r="118" spans="1:34" x14ac:dyDescent="0.2">
      <c r="B118" s="8">
        <v>58</v>
      </c>
      <c r="C118">
        <f t="shared" si="32"/>
        <v>0</v>
      </c>
      <c r="D118">
        <f t="shared" si="42"/>
        <v>6</v>
      </c>
      <c r="E118">
        <v>6</v>
      </c>
      <c r="F118" s="25">
        <f t="shared" si="26"/>
        <v>3</v>
      </c>
      <c r="G118" s="25">
        <f t="shared" si="48"/>
        <v>398.5625</v>
      </c>
      <c r="H118" s="24">
        <f t="shared" si="33"/>
        <v>7.4851900892874879</v>
      </c>
      <c r="I118" s="24">
        <f t="shared" si="46"/>
        <v>-0.1046984901075029</v>
      </c>
      <c r="J118">
        <v>-2</v>
      </c>
      <c r="K118" t="s">
        <v>21</v>
      </c>
      <c r="L118" s="25">
        <f t="shared" si="44"/>
        <v>-136.94562506061379</v>
      </c>
      <c r="M118">
        <v>0.05</v>
      </c>
      <c r="N118">
        <f t="shared" si="52"/>
        <v>196.00000000000003</v>
      </c>
      <c r="O118">
        <f t="shared" si="35"/>
        <v>3.1500000000000004</v>
      </c>
      <c r="P118" s="25">
        <f t="shared" si="36"/>
        <v>25.855200000000004</v>
      </c>
      <c r="Q118">
        <v>0.68</v>
      </c>
      <c r="R118" s="25">
        <f t="shared" si="56"/>
        <v>133.41600000000003</v>
      </c>
      <c r="S118" s="25">
        <f t="shared" si="37"/>
        <v>84.909574939386232</v>
      </c>
      <c r="T118" s="25">
        <f t="shared" si="57"/>
        <v>509.45744963631739</v>
      </c>
      <c r="U118" s="25">
        <f t="shared" si="28"/>
        <v>0.50945744963631734</v>
      </c>
      <c r="V118" s="25">
        <f t="shared" si="54"/>
        <v>0.50945744963631734</v>
      </c>
      <c r="W118" s="25">
        <v>2.011083256</v>
      </c>
      <c r="X118">
        <v>7.36</v>
      </c>
      <c r="Y118" s="27">
        <f t="shared" si="39"/>
        <v>7200</v>
      </c>
      <c r="Z118" s="25">
        <f t="shared" si="30"/>
        <v>254.7287248181587</v>
      </c>
      <c r="AA118" s="25">
        <f t="shared" si="55"/>
        <v>1.5016258063636827</v>
      </c>
      <c r="AB118">
        <f t="shared" si="40"/>
        <v>-40.019713653346003</v>
      </c>
      <c r="AC118" s="5" t="str">
        <f t="shared" si="41"/>
        <v>stored</v>
      </c>
      <c r="AD118" s="25">
        <f t="shared" si="24"/>
        <v>1.5016258063636827</v>
      </c>
      <c r="AE118" s="25">
        <f t="shared" si="25"/>
        <v>0</v>
      </c>
      <c r="AF118" s="25"/>
      <c r="AH118"/>
    </row>
    <row r="119" spans="1:34" x14ac:dyDescent="0.2">
      <c r="B119" s="8">
        <v>58.5</v>
      </c>
      <c r="C119">
        <f t="shared" si="32"/>
        <v>0</v>
      </c>
      <c r="D119">
        <f t="shared" si="42"/>
        <v>6</v>
      </c>
      <c r="E119">
        <v>6</v>
      </c>
      <c r="F119" s="25">
        <f t="shared" si="26"/>
        <v>3</v>
      </c>
      <c r="G119" s="25">
        <f t="shared" si="48"/>
        <v>401.5625</v>
      </c>
      <c r="H119" s="24">
        <f t="shared" si="33"/>
        <v>7.3804915991799849</v>
      </c>
      <c r="I119" s="24">
        <f t="shared" si="46"/>
        <v>-0.1046984901075029</v>
      </c>
      <c r="J119">
        <v>-2</v>
      </c>
      <c r="K119" t="s">
        <v>21</v>
      </c>
      <c r="L119" s="25">
        <f t="shared" si="44"/>
        <v>-136.94562506061379</v>
      </c>
      <c r="M119">
        <v>0.05</v>
      </c>
      <c r="N119">
        <f t="shared" si="52"/>
        <v>196.00000000000003</v>
      </c>
      <c r="O119">
        <f t="shared" si="35"/>
        <v>3.1500000000000004</v>
      </c>
      <c r="P119" s="25">
        <f t="shared" si="36"/>
        <v>25.855200000000004</v>
      </c>
      <c r="Q119">
        <v>0.68</v>
      </c>
      <c r="R119" s="25">
        <f t="shared" si="56"/>
        <v>133.41600000000003</v>
      </c>
      <c r="S119" s="25">
        <f t="shared" si="37"/>
        <v>84.909574939386232</v>
      </c>
      <c r="T119" s="25">
        <f t="shared" si="57"/>
        <v>509.45744963631739</v>
      </c>
      <c r="U119" s="25">
        <f t="shared" si="28"/>
        <v>0.50945744963631734</v>
      </c>
      <c r="V119" s="25">
        <f t="shared" si="54"/>
        <v>0.50945744963631734</v>
      </c>
      <c r="W119" s="25">
        <v>2.011083256</v>
      </c>
      <c r="X119">
        <v>7.36</v>
      </c>
      <c r="Y119" s="27">
        <f t="shared" si="39"/>
        <v>7200</v>
      </c>
      <c r="Z119" s="25">
        <f t="shared" si="30"/>
        <v>254.7287248181587</v>
      </c>
      <c r="AA119" s="25">
        <f t="shared" si="55"/>
        <v>1.5016258063636827</v>
      </c>
      <c r="AB119">
        <f t="shared" si="40"/>
        <v>-38.518087846982318</v>
      </c>
      <c r="AC119" s="5" t="str">
        <f t="shared" si="41"/>
        <v>stored</v>
      </c>
      <c r="AD119" s="25">
        <f t="shared" si="24"/>
        <v>1.5016258063636827</v>
      </c>
      <c r="AE119" s="25">
        <f t="shared" si="25"/>
        <v>0</v>
      </c>
      <c r="AF119" s="25"/>
      <c r="AH119"/>
    </row>
    <row r="120" spans="1:34" x14ac:dyDescent="0.2">
      <c r="B120" s="8">
        <v>59</v>
      </c>
      <c r="C120">
        <f t="shared" si="32"/>
        <v>0</v>
      </c>
      <c r="D120">
        <f t="shared" si="42"/>
        <v>6</v>
      </c>
      <c r="E120">
        <v>6</v>
      </c>
      <c r="F120" s="25">
        <f t="shared" si="26"/>
        <v>3</v>
      </c>
      <c r="G120" s="25">
        <f t="shared" si="48"/>
        <v>404.5625</v>
      </c>
      <c r="H120" s="24">
        <f t="shared" si="33"/>
        <v>7.2757931090724819</v>
      </c>
      <c r="I120" s="24">
        <f t="shared" si="46"/>
        <v>-0.1046984901075029</v>
      </c>
      <c r="J120">
        <v>-2</v>
      </c>
      <c r="K120" t="s">
        <v>21</v>
      </c>
      <c r="L120" s="25">
        <f t="shared" si="44"/>
        <v>-136.94562506061379</v>
      </c>
      <c r="M120">
        <v>0.05</v>
      </c>
      <c r="N120">
        <f t="shared" si="52"/>
        <v>196.00000000000003</v>
      </c>
      <c r="O120">
        <f t="shared" si="35"/>
        <v>3.1500000000000004</v>
      </c>
      <c r="P120" s="25">
        <f t="shared" si="36"/>
        <v>25.855200000000004</v>
      </c>
      <c r="Q120">
        <v>0.68</v>
      </c>
      <c r="R120" s="25">
        <f t="shared" si="56"/>
        <v>133.41600000000003</v>
      </c>
      <c r="S120" s="25">
        <f t="shared" si="37"/>
        <v>84.909574939386232</v>
      </c>
      <c r="T120" s="25">
        <f t="shared" si="57"/>
        <v>509.45744963631739</v>
      </c>
      <c r="U120" s="25">
        <f t="shared" si="28"/>
        <v>0.50945744963631734</v>
      </c>
      <c r="V120" s="25">
        <f t="shared" si="54"/>
        <v>0.50945744963631734</v>
      </c>
      <c r="W120" s="25">
        <v>2.011083256</v>
      </c>
      <c r="X120">
        <v>7.36</v>
      </c>
      <c r="Y120" s="27">
        <f t="shared" si="39"/>
        <v>7200</v>
      </c>
      <c r="Z120" s="25">
        <f t="shared" si="30"/>
        <v>254.7287248181587</v>
      </c>
      <c r="AA120" s="25">
        <f t="shared" si="55"/>
        <v>1.5016258063636827</v>
      </c>
      <c r="AB120">
        <f t="shared" si="40"/>
        <v>-37.016462040618634</v>
      </c>
      <c r="AC120" s="5" t="str">
        <f t="shared" si="41"/>
        <v>stored</v>
      </c>
      <c r="AD120" s="25">
        <f t="shared" si="24"/>
        <v>1.5016258063636827</v>
      </c>
      <c r="AE120" s="25">
        <f t="shared" si="25"/>
        <v>0</v>
      </c>
      <c r="AF120" s="25"/>
      <c r="AH120"/>
    </row>
    <row r="121" spans="1:34" x14ac:dyDescent="0.2">
      <c r="B121" s="8">
        <v>59.5</v>
      </c>
      <c r="C121">
        <f t="shared" si="32"/>
        <v>0</v>
      </c>
      <c r="D121">
        <f t="shared" si="42"/>
        <v>6</v>
      </c>
      <c r="E121">
        <v>6</v>
      </c>
      <c r="F121" s="25">
        <f t="shared" si="26"/>
        <v>3</v>
      </c>
      <c r="G121" s="25">
        <f t="shared" si="48"/>
        <v>407.5625</v>
      </c>
      <c r="H121" s="24">
        <f t="shared" si="33"/>
        <v>7.1710946189649789</v>
      </c>
      <c r="I121" s="24">
        <f t="shared" si="46"/>
        <v>-0.1046984901075029</v>
      </c>
      <c r="J121">
        <v>-2</v>
      </c>
      <c r="K121" t="s">
        <v>21</v>
      </c>
      <c r="L121" s="25">
        <f t="shared" si="44"/>
        <v>-136.94562506061379</v>
      </c>
      <c r="M121">
        <v>0.05</v>
      </c>
      <c r="N121">
        <f t="shared" si="52"/>
        <v>196.00000000000003</v>
      </c>
      <c r="O121">
        <f t="shared" si="35"/>
        <v>3.1500000000000004</v>
      </c>
      <c r="P121" s="25">
        <f t="shared" si="36"/>
        <v>25.855200000000004</v>
      </c>
      <c r="Q121">
        <v>0.68</v>
      </c>
      <c r="R121" s="25">
        <f t="shared" si="56"/>
        <v>133.41600000000003</v>
      </c>
      <c r="S121" s="25">
        <f t="shared" si="37"/>
        <v>84.909574939386232</v>
      </c>
      <c r="T121" s="25">
        <f t="shared" si="57"/>
        <v>509.45744963631739</v>
      </c>
      <c r="U121" s="25">
        <f t="shared" si="28"/>
        <v>0.50945744963631734</v>
      </c>
      <c r="V121" s="25">
        <f t="shared" si="54"/>
        <v>0.50945744963631734</v>
      </c>
      <c r="W121" s="25">
        <v>2.011083256</v>
      </c>
      <c r="X121">
        <v>7.36</v>
      </c>
      <c r="Y121" s="27">
        <f t="shared" si="39"/>
        <v>7200</v>
      </c>
      <c r="Z121" s="25">
        <f t="shared" si="30"/>
        <v>254.7287248181587</v>
      </c>
      <c r="AA121" s="25">
        <f t="shared" si="55"/>
        <v>1.5016258063636827</v>
      </c>
      <c r="AB121">
        <f t="shared" si="40"/>
        <v>-35.51483623425495</v>
      </c>
      <c r="AC121" s="5" t="str">
        <f t="shared" si="41"/>
        <v>stored</v>
      </c>
      <c r="AD121" s="25">
        <f t="shared" si="24"/>
        <v>1.5016258063636827</v>
      </c>
      <c r="AE121" s="25">
        <f t="shared" si="25"/>
        <v>0</v>
      </c>
      <c r="AF121" s="25"/>
      <c r="AH121"/>
    </row>
    <row r="122" spans="1:34" x14ac:dyDescent="0.2">
      <c r="B122" s="8">
        <v>60</v>
      </c>
      <c r="C122">
        <f t="shared" si="32"/>
        <v>0</v>
      </c>
      <c r="D122">
        <f t="shared" si="42"/>
        <v>6</v>
      </c>
      <c r="E122">
        <v>6</v>
      </c>
      <c r="F122" s="25">
        <f t="shared" si="26"/>
        <v>3</v>
      </c>
      <c r="G122" s="25">
        <f t="shared" si="48"/>
        <v>410.5625</v>
      </c>
      <c r="H122" s="24">
        <f t="shared" si="33"/>
        <v>7.0663961288574759</v>
      </c>
      <c r="I122" s="24">
        <f t="shared" si="46"/>
        <v>-0.1046984901075029</v>
      </c>
      <c r="J122">
        <v>-2</v>
      </c>
      <c r="K122" t="s">
        <v>21</v>
      </c>
      <c r="L122" s="25">
        <f>(400*9.81)*(SIN(RADIANS(J122)))</f>
        <v>-136.94562506061379</v>
      </c>
      <c r="M122">
        <v>0.05</v>
      </c>
      <c r="N122">
        <f t="shared" si="52"/>
        <v>196.00000000000003</v>
      </c>
      <c r="O122">
        <f t="shared" si="35"/>
        <v>3.1500000000000004</v>
      </c>
      <c r="P122" s="25">
        <f t="shared" si="36"/>
        <v>25.855200000000004</v>
      </c>
      <c r="Q122">
        <v>0.68</v>
      </c>
      <c r="R122" s="25">
        <f t="shared" si="56"/>
        <v>133.41600000000003</v>
      </c>
      <c r="S122" s="25">
        <f t="shared" si="37"/>
        <v>84.909574939386232</v>
      </c>
      <c r="T122" s="25">
        <f t="shared" si="57"/>
        <v>509.45744963631739</v>
      </c>
      <c r="U122" s="25">
        <f t="shared" si="28"/>
        <v>0.50945744963631734</v>
      </c>
      <c r="V122" s="25">
        <f t="shared" si="54"/>
        <v>0.50945744963631734</v>
      </c>
      <c r="W122" s="25">
        <v>2.011083256</v>
      </c>
      <c r="X122">
        <v>7.36</v>
      </c>
      <c r="Y122" s="27">
        <f t="shared" si="39"/>
        <v>7200</v>
      </c>
      <c r="Z122" s="25">
        <f t="shared" si="30"/>
        <v>254.7287248181587</v>
      </c>
      <c r="AA122" s="25">
        <f t="shared" si="55"/>
        <v>1.5016258063636827</v>
      </c>
      <c r="AB122">
        <f t="shared" si="40"/>
        <v>-34.013210427891266</v>
      </c>
      <c r="AC122" s="5" t="str">
        <f t="shared" si="41"/>
        <v>stored</v>
      </c>
      <c r="AD122" s="25">
        <f t="shared" si="24"/>
        <v>1.5016258063636827</v>
      </c>
      <c r="AE122" s="25">
        <f t="shared" si="25"/>
        <v>0</v>
      </c>
      <c r="AF122" s="25"/>
      <c r="AH122"/>
    </row>
    <row r="123" spans="1:34" x14ac:dyDescent="0.2">
      <c r="B123" s="8">
        <v>60.5</v>
      </c>
      <c r="C123">
        <f t="shared" si="32"/>
        <v>0</v>
      </c>
      <c r="D123">
        <f t="shared" si="42"/>
        <v>6</v>
      </c>
      <c r="E123">
        <v>6</v>
      </c>
      <c r="F123" s="25">
        <f t="shared" si="26"/>
        <v>3</v>
      </c>
      <c r="G123" s="25">
        <f t="shared" si="48"/>
        <v>413.5625</v>
      </c>
      <c r="H123" s="24">
        <f t="shared" si="33"/>
        <v>6.9616976387499729</v>
      </c>
      <c r="I123" s="24">
        <f t="shared" si="46"/>
        <v>-0.1046984901075029</v>
      </c>
      <c r="J123">
        <v>-2</v>
      </c>
      <c r="K123" t="s">
        <v>21</v>
      </c>
      <c r="L123" s="25">
        <f t="shared" si="44"/>
        <v>-136.94562506061379</v>
      </c>
      <c r="M123">
        <v>0.05</v>
      </c>
      <c r="N123">
        <f t="shared" si="52"/>
        <v>196.00000000000003</v>
      </c>
      <c r="O123">
        <f t="shared" si="35"/>
        <v>3.1500000000000004</v>
      </c>
      <c r="P123" s="25">
        <f t="shared" si="36"/>
        <v>25.855200000000004</v>
      </c>
      <c r="Q123">
        <v>0.68</v>
      </c>
      <c r="R123" s="25">
        <f t="shared" si="56"/>
        <v>133.41600000000003</v>
      </c>
      <c r="S123" s="25">
        <f t="shared" si="37"/>
        <v>84.909574939386232</v>
      </c>
      <c r="T123" s="25">
        <f t="shared" si="57"/>
        <v>509.45744963631739</v>
      </c>
      <c r="U123" s="25">
        <f t="shared" si="28"/>
        <v>0.50945744963631734</v>
      </c>
      <c r="V123" s="25">
        <f t="shared" si="54"/>
        <v>0.50945744963631734</v>
      </c>
      <c r="W123" s="25">
        <v>2.011083256</v>
      </c>
      <c r="X123">
        <v>7.36</v>
      </c>
      <c r="Y123" s="27">
        <f t="shared" si="39"/>
        <v>7200</v>
      </c>
      <c r="Z123" s="25">
        <f t="shared" si="30"/>
        <v>254.7287248181587</v>
      </c>
      <c r="AA123" s="25">
        <f t="shared" si="55"/>
        <v>1.5016258063636827</v>
      </c>
      <c r="AB123">
        <f t="shared" si="40"/>
        <v>-32.511584621527582</v>
      </c>
      <c r="AC123" s="5" t="str">
        <f t="shared" si="41"/>
        <v>stored</v>
      </c>
      <c r="AD123" s="25">
        <f t="shared" si="24"/>
        <v>1.5016258063636827</v>
      </c>
      <c r="AE123" s="25">
        <f t="shared" si="25"/>
        <v>0</v>
      </c>
      <c r="AF123" s="25"/>
      <c r="AH123"/>
    </row>
    <row r="124" spans="1:34" x14ac:dyDescent="0.2">
      <c r="B124" s="8">
        <v>61</v>
      </c>
      <c r="C124">
        <f t="shared" si="32"/>
        <v>0</v>
      </c>
      <c r="D124">
        <f t="shared" si="42"/>
        <v>6</v>
      </c>
      <c r="E124">
        <v>6</v>
      </c>
      <c r="F124" s="25">
        <f t="shared" si="26"/>
        <v>3</v>
      </c>
      <c r="G124" s="25">
        <f t="shared" si="48"/>
        <v>416.5625</v>
      </c>
      <c r="H124" s="24">
        <f t="shared" si="33"/>
        <v>6.85699914864247</v>
      </c>
      <c r="I124" s="24">
        <f t="shared" si="46"/>
        <v>-0.1046984901075029</v>
      </c>
      <c r="J124">
        <v>-2</v>
      </c>
      <c r="K124" t="s">
        <v>21</v>
      </c>
      <c r="L124" s="25">
        <f t="shared" si="44"/>
        <v>-136.94562506061379</v>
      </c>
      <c r="M124">
        <v>0.05</v>
      </c>
      <c r="N124">
        <f>400*(9.8)*(M124)</f>
        <v>196.00000000000003</v>
      </c>
      <c r="O124">
        <f t="shared" si="35"/>
        <v>3.1500000000000004</v>
      </c>
      <c r="P124" s="25">
        <f t="shared" si="36"/>
        <v>25.855200000000004</v>
      </c>
      <c r="Q124">
        <v>0.68</v>
      </c>
      <c r="R124" s="25">
        <f t="shared" si="56"/>
        <v>133.41600000000003</v>
      </c>
      <c r="S124" s="25">
        <f t="shared" si="37"/>
        <v>84.909574939386232</v>
      </c>
      <c r="T124" s="25">
        <f t="shared" si="57"/>
        <v>509.45744963631739</v>
      </c>
      <c r="U124" s="25">
        <f t="shared" si="28"/>
        <v>0.50945744963631734</v>
      </c>
      <c r="V124" s="25">
        <f t="shared" si="54"/>
        <v>0.50945744963631734</v>
      </c>
      <c r="W124" s="25">
        <v>2.011083256</v>
      </c>
      <c r="X124">
        <v>7.36</v>
      </c>
      <c r="Y124" s="27">
        <f t="shared" si="39"/>
        <v>7200</v>
      </c>
      <c r="Z124" s="25">
        <f t="shared" si="30"/>
        <v>254.7287248181587</v>
      </c>
      <c r="AA124" s="25">
        <f t="shared" si="55"/>
        <v>1.5016258063636827</v>
      </c>
      <c r="AB124">
        <f t="shared" si="40"/>
        <v>-31.009958815163898</v>
      </c>
      <c r="AC124" s="5" t="str">
        <f t="shared" si="41"/>
        <v>stored</v>
      </c>
      <c r="AD124" s="25">
        <f t="shared" si="24"/>
        <v>1.5016258063636827</v>
      </c>
      <c r="AE124" s="25">
        <f t="shared" si="25"/>
        <v>0</v>
      </c>
      <c r="AF124" s="25"/>
      <c r="AH124"/>
    </row>
    <row r="125" spans="1:34" x14ac:dyDescent="0.2">
      <c r="B125" s="8">
        <v>61.5</v>
      </c>
      <c r="C125">
        <f t="shared" si="32"/>
        <v>0</v>
      </c>
      <c r="D125">
        <f t="shared" si="42"/>
        <v>6</v>
      </c>
      <c r="E125">
        <v>6</v>
      </c>
      <c r="F125" s="25">
        <f t="shared" si="26"/>
        <v>3</v>
      </c>
      <c r="G125" s="25">
        <f t="shared" si="48"/>
        <v>419.5625</v>
      </c>
      <c r="H125" s="24">
        <f t="shared" si="33"/>
        <v>6.752300658534967</v>
      </c>
      <c r="I125" s="24">
        <f t="shared" si="46"/>
        <v>-0.1046984901075029</v>
      </c>
      <c r="J125">
        <v>-2</v>
      </c>
      <c r="K125" t="s">
        <v>21</v>
      </c>
      <c r="L125" s="25">
        <f t="shared" si="44"/>
        <v>-136.94562506061379</v>
      </c>
      <c r="M125">
        <v>0.05</v>
      </c>
      <c r="N125">
        <f t="shared" ref="N125:N142" si="58">400*(9.8)*(M125)</f>
        <v>196.00000000000003</v>
      </c>
      <c r="O125">
        <f t="shared" si="35"/>
        <v>3.1500000000000004</v>
      </c>
      <c r="P125" s="25">
        <f t="shared" si="36"/>
        <v>25.855200000000004</v>
      </c>
      <c r="Q125">
        <v>0.68</v>
      </c>
      <c r="R125" s="25">
        <f t="shared" si="56"/>
        <v>133.41600000000003</v>
      </c>
      <c r="S125" s="25">
        <f t="shared" si="37"/>
        <v>84.909574939386232</v>
      </c>
      <c r="T125" s="25">
        <f t="shared" si="57"/>
        <v>509.45744963631739</v>
      </c>
      <c r="U125" s="25">
        <f t="shared" si="28"/>
        <v>0.50945744963631734</v>
      </c>
      <c r="V125" s="25">
        <f t="shared" si="54"/>
        <v>0.50945744963631734</v>
      </c>
      <c r="W125" s="25">
        <v>2.011083256</v>
      </c>
      <c r="X125">
        <v>7.36</v>
      </c>
      <c r="Y125" s="27">
        <f t="shared" si="39"/>
        <v>7200</v>
      </c>
      <c r="Z125" s="25">
        <f t="shared" si="30"/>
        <v>254.7287248181587</v>
      </c>
      <c r="AA125" s="25">
        <f t="shared" si="55"/>
        <v>1.5016258063636827</v>
      </c>
      <c r="AB125">
        <f t="shared" si="40"/>
        <v>-29.508333008800214</v>
      </c>
      <c r="AC125" s="5" t="str">
        <f t="shared" si="41"/>
        <v>stored</v>
      </c>
      <c r="AD125" s="25">
        <f t="shared" si="24"/>
        <v>1.5016258063636827</v>
      </c>
      <c r="AE125" s="25">
        <f t="shared" si="25"/>
        <v>0</v>
      </c>
      <c r="AF125" s="25"/>
      <c r="AH125"/>
    </row>
    <row r="126" spans="1:34" x14ac:dyDescent="0.2">
      <c r="B126" s="8">
        <v>62</v>
      </c>
      <c r="C126">
        <f t="shared" si="32"/>
        <v>0</v>
      </c>
      <c r="D126">
        <f t="shared" si="42"/>
        <v>6</v>
      </c>
      <c r="E126">
        <v>6</v>
      </c>
      <c r="F126" s="25">
        <f t="shared" si="26"/>
        <v>3</v>
      </c>
      <c r="G126" s="25">
        <f t="shared" si="48"/>
        <v>422.5625</v>
      </c>
      <c r="H126" s="24">
        <f t="shared" si="33"/>
        <v>6.6988526638207864</v>
      </c>
      <c r="I126" s="24">
        <f t="shared" si="46"/>
        <v>-0.1046984901075029</v>
      </c>
      <c r="J126">
        <v>-2</v>
      </c>
      <c r="K126" t="s">
        <v>20</v>
      </c>
      <c r="L126" s="25">
        <f>(400*9.81)*(SIN(RADIANS(J126)))</f>
        <v>-136.94562506061379</v>
      </c>
      <c r="M126">
        <v>0.08</v>
      </c>
      <c r="N126">
        <f t="shared" si="58"/>
        <v>313.60000000000002</v>
      </c>
      <c r="O126">
        <f t="shared" si="35"/>
        <v>3.1500000000000004</v>
      </c>
      <c r="P126" s="25">
        <f t="shared" si="36"/>
        <v>25.855200000000004</v>
      </c>
      <c r="Q126">
        <v>0.55000000000000004</v>
      </c>
      <c r="R126" s="25">
        <f t="shared" si="56"/>
        <v>172.65600000000003</v>
      </c>
      <c r="S126" s="25">
        <f t="shared" si="37"/>
        <v>202.50957493938623</v>
      </c>
      <c r="T126" s="25">
        <f t="shared" si="57"/>
        <v>1215.0574496363174</v>
      </c>
      <c r="U126" s="25">
        <f t="shared" si="28"/>
        <v>1.2150574496363173</v>
      </c>
      <c r="V126" s="25">
        <f t="shared" si="54"/>
        <v>1.2150574496363173</v>
      </c>
      <c r="W126" s="25">
        <v>2.011083256</v>
      </c>
      <c r="X126">
        <v>7.36</v>
      </c>
      <c r="Y126" s="27">
        <f t="shared" si="39"/>
        <v>7200</v>
      </c>
      <c r="Z126" s="25">
        <f t="shared" si="30"/>
        <v>607.52872481815871</v>
      </c>
      <c r="AA126" s="25">
        <f t="shared" si="55"/>
        <v>0.7960258063636827</v>
      </c>
      <c r="AB126">
        <f t="shared" si="40"/>
        <v>-28.712307202436531</v>
      </c>
      <c r="AC126" s="5" t="str">
        <f t="shared" si="41"/>
        <v>stored</v>
      </c>
      <c r="AD126" s="25">
        <f t="shared" si="24"/>
        <v>0.7960258063636827</v>
      </c>
      <c r="AE126" s="25">
        <f t="shared" si="25"/>
        <v>0</v>
      </c>
      <c r="AF126" s="25"/>
      <c r="AH126"/>
    </row>
    <row r="127" spans="1:34" x14ac:dyDescent="0.2">
      <c r="B127" s="10">
        <v>62.5</v>
      </c>
      <c r="C127">
        <f t="shared" si="32"/>
        <v>0.5</v>
      </c>
      <c r="D127">
        <f t="shared" si="42"/>
        <v>6</v>
      </c>
      <c r="E127">
        <v>6.25</v>
      </c>
      <c r="F127" s="25">
        <f t="shared" si="26"/>
        <v>3.0625</v>
      </c>
      <c r="G127" s="25">
        <f t="shared" si="48"/>
        <v>425.625</v>
      </c>
      <c r="H127" s="24">
        <f t="shared" si="33"/>
        <v>6.643223118301945</v>
      </c>
      <c r="I127" s="24">
        <f t="shared" si="46"/>
        <v>-5.3447994714180755E-2</v>
      </c>
      <c r="J127">
        <v>-1</v>
      </c>
      <c r="K127" t="s">
        <v>20</v>
      </c>
      <c r="L127" s="25">
        <f t="shared" si="44"/>
        <v>-68.4832428599005</v>
      </c>
      <c r="M127">
        <v>0.08</v>
      </c>
      <c r="N127">
        <f t="shared" si="58"/>
        <v>313.60000000000002</v>
      </c>
      <c r="O127">
        <f t="shared" si="35"/>
        <v>3.1500000000000004</v>
      </c>
      <c r="P127" s="25">
        <f t="shared" si="36"/>
        <v>28.054687500000004</v>
      </c>
      <c r="Q127">
        <v>0.55000000000000004</v>
      </c>
      <c r="R127" s="25">
        <f t="shared" si="56"/>
        <v>172.65600000000003</v>
      </c>
      <c r="S127" s="25">
        <f t="shared" si="37"/>
        <v>273.17144464009954</v>
      </c>
      <c r="T127" s="25">
        <f t="shared" si="57"/>
        <v>1707.3215290006221</v>
      </c>
      <c r="U127" s="25">
        <f t="shared" si="28"/>
        <v>1.7073215290006221</v>
      </c>
      <c r="V127" s="25">
        <f t="shared" si="54"/>
        <v>1.7073215290006221</v>
      </c>
      <c r="W127" s="25">
        <v>2.011083256</v>
      </c>
      <c r="X127">
        <v>7.36</v>
      </c>
      <c r="Y127" s="27">
        <f t="shared" si="39"/>
        <v>7812.5</v>
      </c>
      <c r="Z127" s="25">
        <f t="shared" si="30"/>
        <v>836.58754921030481</v>
      </c>
      <c r="AA127" s="25">
        <f>W127-V127</f>
        <v>0.30376172699937798</v>
      </c>
      <c r="AB127">
        <f t="shared" si="40"/>
        <v>-28.408545475437151</v>
      </c>
      <c r="AC127" s="5" t="str">
        <f t="shared" si="41"/>
        <v>stored</v>
      </c>
      <c r="AD127" s="25">
        <f t="shared" si="24"/>
        <v>0.30376172699937798</v>
      </c>
      <c r="AE127" s="25">
        <f t="shared" si="25"/>
        <v>0</v>
      </c>
      <c r="AF127" s="25"/>
      <c r="AH127"/>
    </row>
    <row r="128" spans="1:34" x14ac:dyDescent="0.2">
      <c r="A128" s="18"/>
      <c r="B128" s="10">
        <v>63</v>
      </c>
      <c r="C128">
        <f t="shared" si="32"/>
        <v>0.5</v>
      </c>
      <c r="D128">
        <f t="shared" si="42"/>
        <v>6.25</v>
      </c>
      <c r="E128">
        <v>6.5</v>
      </c>
      <c r="F128" s="25">
        <f t="shared" si="26"/>
        <v>3.1875</v>
      </c>
      <c r="G128" s="25">
        <f t="shared" si="48"/>
        <v>428.8125</v>
      </c>
      <c r="H128" s="24">
        <f t="shared" si="33"/>
        <v>6.5854120219784438</v>
      </c>
      <c r="I128" s="24">
        <f t="shared" si="46"/>
        <v>-5.5629545518841195E-2</v>
      </c>
      <c r="J128">
        <v>-1</v>
      </c>
      <c r="K128" t="s">
        <v>20</v>
      </c>
      <c r="L128" s="25">
        <f t="shared" si="44"/>
        <v>-68.4832428599005</v>
      </c>
      <c r="M128">
        <v>0.08</v>
      </c>
      <c r="N128">
        <f t="shared" si="58"/>
        <v>313.60000000000002</v>
      </c>
      <c r="O128">
        <f t="shared" si="35"/>
        <v>3.1500000000000004</v>
      </c>
      <c r="P128" s="25">
        <f t="shared" si="36"/>
        <v>30.343950000000003</v>
      </c>
      <c r="Q128">
        <v>0.55000000000000004</v>
      </c>
      <c r="R128" s="25">
        <f t="shared" si="56"/>
        <v>172.65600000000003</v>
      </c>
      <c r="S128" s="25">
        <f t="shared" si="37"/>
        <v>275.46070714009954</v>
      </c>
      <c r="T128" s="25">
        <f t="shared" si="57"/>
        <v>1790.4945964106471</v>
      </c>
      <c r="U128" s="25">
        <f t="shared" si="28"/>
        <v>1.7904945964106471</v>
      </c>
      <c r="V128" s="25">
        <f t="shared" si="54"/>
        <v>1.7904945964106471</v>
      </c>
      <c r="W128" s="25">
        <v>2.011083256</v>
      </c>
      <c r="X128">
        <v>7.36</v>
      </c>
      <c r="Y128" s="27">
        <f t="shared" si="39"/>
        <v>8450</v>
      </c>
      <c r="Z128" s="25">
        <f t="shared" si="30"/>
        <v>878.03100400906726</v>
      </c>
      <c r="AA128" s="25">
        <f t="shared" si="55"/>
        <v>0.22058865958935292</v>
      </c>
      <c r="AB128">
        <f t="shared" si="40"/>
        <v>-28.187956815847798</v>
      </c>
      <c r="AC128" s="5" t="str">
        <f t="shared" si="41"/>
        <v>stored</v>
      </c>
      <c r="AD128" s="25">
        <f t="shared" si="24"/>
        <v>0.22058865958935292</v>
      </c>
      <c r="AE128" s="25">
        <f t="shared" si="25"/>
        <v>0</v>
      </c>
      <c r="AF128" s="25"/>
      <c r="AH128"/>
    </row>
    <row r="129" spans="1:34" x14ac:dyDescent="0.2">
      <c r="B129" s="10">
        <v>63.5</v>
      </c>
      <c r="C129">
        <f t="shared" si="32"/>
        <v>0.5</v>
      </c>
      <c r="D129">
        <f t="shared" si="42"/>
        <v>6.5</v>
      </c>
      <c r="E129">
        <v>6.75</v>
      </c>
      <c r="F129" s="25">
        <f t="shared" si="26"/>
        <v>3.3125</v>
      </c>
      <c r="G129" s="25">
        <f t="shared" si="48"/>
        <v>432.125</v>
      </c>
      <c r="H129" s="24">
        <f t="shared" si="33"/>
        <v>6.5254193748502818</v>
      </c>
      <c r="I129" s="24">
        <f t="shared" si="46"/>
        <v>-5.7811096323501635E-2</v>
      </c>
      <c r="J129">
        <v>-1</v>
      </c>
      <c r="K129" t="s">
        <v>20</v>
      </c>
      <c r="L129" s="25">
        <f t="shared" si="44"/>
        <v>-68.4832428599005</v>
      </c>
      <c r="M129">
        <v>0.08</v>
      </c>
      <c r="N129">
        <f t="shared" si="58"/>
        <v>313.60000000000002</v>
      </c>
      <c r="O129">
        <f t="shared" si="35"/>
        <v>3.1500000000000004</v>
      </c>
      <c r="P129" s="25">
        <f t="shared" si="36"/>
        <v>32.722987500000002</v>
      </c>
      <c r="Q129">
        <v>0.55000000000000004</v>
      </c>
      <c r="R129" s="25">
        <f t="shared" si="56"/>
        <v>172.65600000000003</v>
      </c>
      <c r="S129" s="25">
        <f t="shared" si="37"/>
        <v>277.83974464009952</v>
      </c>
      <c r="T129" s="25">
        <f t="shared" si="57"/>
        <v>1875.4182763206718</v>
      </c>
      <c r="U129" s="25">
        <f t="shared" si="28"/>
        <v>1.8754182763206717</v>
      </c>
      <c r="V129" s="25">
        <f t="shared" si="54"/>
        <v>1.8754182763206717</v>
      </c>
      <c r="W129" s="25">
        <v>2.011083256</v>
      </c>
      <c r="X129">
        <v>7.36</v>
      </c>
      <c r="Y129" s="27">
        <f t="shared" si="39"/>
        <v>9112.5</v>
      </c>
      <c r="Z129" s="25">
        <f t="shared" si="30"/>
        <v>920.34415412032968</v>
      </c>
      <c r="AA129" s="25">
        <f>W129-V129</f>
        <v>0.13566497967932833</v>
      </c>
      <c r="AB129">
        <f t="shared" si="40"/>
        <v>-28.052291836168468</v>
      </c>
      <c r="AC129" s="5" t="str">
        <f t="shared" si="41"/>
        <v>stored</v>
      </c>
      <c r="AD129" s="25">
        <f t="shared" si="24"/>
        <v>0.13566497967932833</v>
      </c>
      <c r="AE129" s="25">
        <f t="shared" si="25"/>
        <v>0</v>
      </c>
      <c r="AF129" s="25"/>
      <c r="AH129"/>
    </row>
    <row r="130" spans="1:34" x14ac:dyDescent="0.2">
      <c r="A130" s="18"/>
      <c r="B130" s="10">
        <v>64</v>
      </c>
      <c r="C130">
        <f t="shared" si="32"/>
        <v>0.5</v>
      </c>
      <c r="D130">
        <f t="shared" si="42"/>
        <v>6.75</v>
      </c>
      <c r="E130">
        <v>7</v>
      </c>
      <c r="F130" s="25">
        <f t="shared" si="26"/>
        <v>3.4375</v>
      </c>
      <c r="G130" s="25">
        <f t="shared" si="48"/>
        <v>435.5625</v>
      </c>
      <c r="H130" s="24">
        <f t="shared" si="33"/>
        <v>6.463245176917459</v>
      </c>
      <c r="I130" s="24">
        <f t="shared" si="46"/>
        <v>-5.9992647128162074E-2</v>
      </c>
      <c r="J130">
        <v>-1</v>
      </c>
      <c r="K130" t="s">
        <v>20</v>
      </c>
      <c r="L130" s="25">
        <f t="shared" si="44"/>
        <v>-68.4832428599005</v>
      </c>
      <c r="M130">
        <v>0.08</v>
      </c>
      <c r="N130">
        <f t="shared" si="58"/>
        <v>313.60000000000002</v>
      </c>
      <c r="O130">
        <f t="shared" si="35"/>
        <v>3.1500000000000004</v>
      </c>
      <c r="P130" s="25">
        <f t="shared" si="36"/>
        <v>35.191800000000001</v>
      </c>
      <c r="Q130">
        <v>0.55000000000000004</v>
      </c>
      <c r="R130" s="25">
        <f t="shared" si="56"/>
        <v>172.65600000000003</v>
      </c>
      <c r="S130" s="25">
        <f t="shared" si="37"/>
        <v>280.30855714009954</v>
      </c>
      <c r="T130" s="25">
        <f t="shared" si="57"/>
        <v>1962.1598999806968</v>
      </c>
      <c r="U130" s="25">
        <f t="shared" si="28"/>
        <v>1.9621598999806968</v>
      </c>
      <c r="V130" s="25">
        <f t="shared" si="54"/>
        <v>1.9621598999806968</v>
      </c>
      <c r="W130" s="25">
        <v>2.011083256</v>
      </c>
      <c r="X130">
        <v>7.36</v>
      </c>
      <c r="Y130" s="27">
        <f t="shared" si="39"/>
        <v>9800</v>
      </c>
      <c r="Z130" s="25">
        <f t="shared" si="30"/>
        <v>963.5606651690922</v>
      </c>
      <c r="AA130" s="25">
        <f t="shared" ref="AA130:AA145" si="59">W130-V130</f>
        <v>4.8923356019303199E-2</v>
      </c>
      <c r="AB130">
        <f t="shared" si="40"/>
        <v>-28.003368480149163</v>
      </c>
      <c r="AC130" s="5" t="str">
        <f t="shared" si="41"/>
        <v>stored</v>
      </c>
      <c r="AD130" s="25">
        <f t="shared" ref="AD130:AD193" si="60">IF(AA130&gt;0,AA130,0)</f>
        <v>4.8923356019303199E-2</v>
      </c>
      <c r="AE130" s="25">
        <f t="shared" ref="AE130:AE193" si="61">IF(AA130&lt;0,AA130,0)</f>
        <v>0</v>
      </c>
      <c r="AF130" s="25"/>
      <c r="AH130"/>
    </row>
    <row r="131" spans="1:34" x14ac:dyDescent="0.2">
      <c r="B131" s="10">
        <v>64.5</v>
      </c>
      <c r="C131">
        <f t="shared" si="32"/>
        <v>0.5</v>
      </c>
      <c r="D131">
        <f t="shared" si="42"/>
        <v>7</v>
      </c>
      <c r="E131">
        <v>7.25</v>
      </c>
      <c r="F131" s="25">
        <f t="shared" ref="F131:F194" si="62">((D131+E131)/2)*0.5</f>
        <v>3.5625</v>
      </c>
      <c r="G131" s="25">
        <f t="shared" si="48"/>
        <v>439.125</v>
      </c>
      <c r="H131" s="24">
        <f t="shared" si="33"/>
        <v>6.3988894281799764</v>
      </c>
      <c r="I131" s="24">
        <f t="shared" si="46"/>
        <v>-6.2174197932822507E-2</v>
      </c>
      <c r="J131">
        <v>-1</v>
      </c>
      <c r="K131" t="s">
        <v>20</v>
      </c>
      <c r="L131" s="25">
        <f t="shared" si="44"/>
        <v>-68.4832428599005</v>
      </c>
      <c r="M131">
        <v>0.08</v>
      </c>
      <c r="N131">
        <f t="shared" si="58"/>
        <v>313.60000000000002</v>
      </c>
      <c r="O131">
        <f t="shared" si="35"/>
        <v>3.1500000000000004</v>
      </c>
      <c r="P131" s="25">
        <f t="shared" si="36"/>
        <v>37.750387500000002</v>
      </c>
      <c r="Q131">
        <v>0.55000000000000004</v>
      </c>
      <c r="R131" s="25">
        <f t="shared" si="56"/>
        <v>172.65600000000003</v>
      </c>
      <c r="S131" s="25">
        <f t="shared" si="37"/>
        <v>282.86714464009953</v>
      </c>
      <c r="T131" s="25">
        <f t="shared" si="57"/>
        <v>2050.7867986407214</v>
      </c>
      <c r="U131" s="25">
        <f t="shared" ref="U131:U194" si="63">T131/1000</f>
        <v>2.0507867986407216</v>
      </c>
      <c r="V131" s="25">
        <f>U131</f>
        <v>2.0507867986407216</v>
      </c>
      <c r="W131" s="25">
        <v>2.011083256</v>
      </c>
      <c r="X131">
        <v>7.36</v>
      </c>
      <c r="Y131" s="27">
        <f t="shared" si="39"/>
        <v>10512.5</v>
      </c>
      <c r="Z131" s="25">
        <f t="shared" ref="Z131:Z194" si="64">S131*F131</f>
        <v>1007.7142027803545</v>
      </c>
      <c r="AA131" s="25">
        <f t="shared" si="59"/>
        <v>-3.9703542640721512E-2</v>
      </c>
      <c r="AB131">
        <f t="shared" si="40"/>
        <v>-28.043072022789886</v>
      </c>
      <c r="AC131" s="5" t="str">
        <f t="shared" si="41"/>
        <v>used</v>
      </c>
      <c r="AD131" s="25">
        <f t="shared" si="60"/>
        <v>0</v>
      </c>
      <c r="AE131" s="25">
        <f t="shared" si="61"/>
        <v>-3.9703542640721512E-2</v>
      </c>
      <c r="AF131" s="25"/>
      <c r="AH131"/>
    </row>
    <row r="132" spans="1:34" x14ac:dyDescent="0.2">
      <c r="B132" s="10">
        <v>65</v>
      </c>
      <c r="C132">
        <f t="shared" ref="C132:C195" si="65">(E132-D132)/0.5</f>
        <v>0.5</v>
      </c>
      <c r="D132">
        <f t="shared" si="42"/>
        <v>7.25</v>
      </c>
      <c r="E132">
        <v>7.5</v>
      </c>
      <c r="F132" s="25">
        <f t="shared" si="62"/>
        <v>3.6875</v>
      </c>
      <c r="G132" s="25">
        <f t="shared" si="48"/>
        <v>442.8125</v>
      </c>
      <c r="H132" s="24">
        <f t="shared" ref="H132:H195" si="66">H131+I133</f>
        <v>6.332352128637833</v>
      </c>
      <c r="I132" s="24">
        <f t="shared" si="46"/>
        <v>-6.4355748737482954E-2</v>
      </c>
      <c r="J132">
        <v>-1</v>
      </c>
      <c r="K132" t="s">
        <v>20</v>
      </c>
      <c r="L132" s="25">
        <f t="shared" si="44"/>
        <v>-68.4832428599005</v>
      </c>
      <c r="M132">
        <v>0.08</v>
      </c>
      <c r="N132">
        <f t="shared" si="58"/>
        <v>313.60000000000002</v>
      </c>
      <c r="O132">
        <f t="shared" ref="O132:O195" si="67">2.1*1.5</f>
        <v>3.1500000000000004</v>
      </c>
      <c r="P132" s="25">
        <f t="shared" ref="P132:P195" si="68">0.5*O132*0.38*1.2*(E132^2)</f>
        <v>40.398750000000007</v>
      </c>
      <c r="Q132">
        <v>0.55000000000000004</v>
      </c>
      <c r="R132" s="25">
        <f t="shared" si="56"/>
        <v>172.65600000000003</v>
      </c>
      <c r="S132" s="25">
        <f t="shared" ref="S132:S195" si="69">L132+N132+P132</f>
        <v>285.51550714009954</v>
      </c>
      <c r="T132" s="25">
        <f t="shared" si="57"/>
        <v>2141.3663035507466</v>
      </c>
      <c r="U132" s="25">
        <f t="shared" si="63"/>
        <v>2.1413663035507464</v>
      </c>
      <c r="V132" s="25">
        <f t="shared" ref="V132:V149" si="70">U132</f>
        <v>2.1413663035507464</v>
      </c>
      <c r="W132" s="25">
        <v>2.011083256</v>
      </c>
      <c r="X132">
        <v>7.36</v>
      </c>
      <c r="Y132" s="27">
        <f t="shared" ref="Y132:Y195" si="71">(0.5)*(400)*(E132^2)</f>
        <v>11250</v>
      </c>
      <c r="Z132" s="25">
        <f t="shared" si="64"/>
        <v>1052.8384325791171</v>
      </c>
      <c r="AA132" s="25">
        <f t="shared" si="59"/>
        <v>-0.13028304755074638</v>
      </c>
      <c r="AB132">
        <f t="shared" ref="AB132:AB195" si="72">AB131+AA132</f>
        <v>-28.173355070340634</v>
      </c>
      <c r="AC132" s="5" t="str">
        <f t="shared" ref="AC132:AC195" si="73">IF(AA132&gt;0,"stored","used")</f>
        <v>used</v>
      </c>
      <c r="AD132" s="25">
        <f t="shared" si="60"/>
        <v>0</v>
      </c>
      <c r="AE132" s="25">
        <f t="shared" si="61"/>
        <v>-0.13028304755074638</v>
      </c>
      <c r="AF132" s="25"/>
      <c r="AH132"/>
    </row>
    <row r="133" spans="1:34" x14ac:dyDescent="0.2">
      <c r="B133" s="10">
        <v>65.5</v>
      </c>
      <c r="C133">
        <f t="shared" si="65"/>
        <v>0.5</v>
      </c>
      <c r="D133">
        <f t="shared" ref="D133:D196" si="74">E132</f>
        <v>7.5</v>
      </c>
      <c r="E133">
        <v>7.75</v>
      </c>
      <c r="F133" s="25">
        <f t="shared" si="62"/>
        <v>3.8125</v>
      </c>
      <c r="G133" s="25">
        <f t="shared" si="48"/>
        <v>446.625</v>
      </c>
      <c r="H133" s="24">
        <f t="shared" si="66"/>
        <v>6.2636332782910289</v>
      </c>
      <c r="I133" s="24">
        <f t="shared" si="46"/>
        <v>-6.6537299542143394E-2</v>
      </c>
      <c r="J133">
        <v>-1</v>
      </c>
      <c r="K133" t="s">
        <v>20</v>
      </c>
      <c r="L133" s="25">
        <f t="shared" si="44"/>
        <v>-68.4832428599005</v>
      </c>
      <c r="M133">
        <v>0.08</v>
      </c>
      <c r="N133">
        <f t="shared" si="58"/>
        <v>313.60000000000002</v>
      </c>
      <c r="O133">
        <f t="shared" si="67"/>
        <v>3.1500000000000004</v>
      </c>
      <c r="P133" s="25">
        <f t="shared" si="68"/>
        <v>43.1368875</v>
      </c>
      <c r="Q133">
        <v>0.55000000000000004</v>
      </c>
      <c r="R133" s="25">
        <f t="shared" si="56"/>
        <v>172.65600000000003</v>
      </c>
      <c r="S133" s="25">
        <f t="shared" si="69"/>
        <v>288.25364464009954</v>
      </c>
      <c r="T133" s="25">
        <f t="shared" si="57"/>
        <v>2233.9657459607715</v>
      </c>
      <c r="U133" s="25">
        <f t="shared" si="63"/>
        <v>2.2339657459607714</v>
      </c>
      <c r="V133" s="25">
        <f t="shared" si="70"/>
        <v>2.2339657459607714</v>
      </c>
      <c r="W133" s="25">
        <v>2.011083256</v>
      </c>
      <c r="X133">
        <v>7.36</v>
      </c>
      <c r="Y133" s="27">
        <f t="shared" si="71"/>
        <v>12012.5</v>
      </c>
      <c r="Z133" s="25">
        <f t="shared" si="64"/>
        <v>1098.9670201903796</v>
      </c>
      <c r="AA133" s="25">
        <f t="shared" si="59"/>
        <v>-0.22288248996077131</v>
      </c>
      <c r="AB133">
        <f t="shared" si="72"/>
        <v>-28.396237560301405</v>
      </c>
      <c r="AC133" s="5" t="str">
        <f t="shared" si="73"/>
        <v>used</v>
      </c>
      <c r="AD133" s="25">
        <f t="shared" si="60"/>
        <v>0</v>
      </c>
      <c r="AE133" s="25">
        <f t="shared" si="61"/>
        <v>-0.22288248996077131</v>
      </c>
      <c r="AF133" s="25"/>
      <c r="AH133"/>
    </row>
    <row r="134" spans="1:34" x14ac:dyDescent="0.2">
      <c r="B134" s="10">
        <v>66</v>
      </c>
      <c r="C134">
        <f t="shared" si="65"/>
        <v>0.5</v>
      </c>
      <c r="D134">
        <f t="shared" si="74"/>
        <v>7.75</v>
      </c>
      <c r="E134">
        <v>8</v>
      </c>
      <c r="F134" s="25">
        <f t="shared" si="62"/>
        <v>3.9375</v>
      </c>
      <c r="G134" s="25">
        <f t="shared" si="48"/>
        <v>450.5625</v>
      </c>
      <c r="H134" s="24">
        <f t="shared" si="66"/>
        <v>6.1927328771395649</v>
      </c>
      <c r="I134" s="24">
        <f t="shared" si="46"/>
        <v>-6.8718850346803834E-2</v>
      </c>
      <c r="J134">
        <v>-1</v>
      </c>
      <c r="K134" t="s">
        <v>20</v>
      </c>
      <c r="L134" s="25">
        <f t="shared" si="44"/>
        <v>-68.4832428599005</v>
      </c>
      <c r="M134">
        <v>0.08</v>
      </c>
      <c r="N134">
        <f t="shared" si="58"/>
        <v>313.60000000000002</v>
      </c>
      <c r="O134">
        <f t="shared" si="67"/>
        <v>3.1500000000000004</v>
      </c>
      <c r="P134" s="25">
        <f t="shared" si="68"/>
        <v>45.964800000000004</v>
      </c>
      <c r="Q134">
        <v>0.55000000000000004</v>
      </c>
      <c r="R134" s="25">
        <f t="shared" si="56"/>
        <v>172.65600000000003</v>
      </c>
      <c r="S134" s="25">
        <f t="shared" si="69"/>
        <v>291.08155714009956</v>
      </c>
      <c r="T134" s="25">
        <f t="shared" si="57"/>
        <v>2328.6524571207965</v>
      </c>
      <c r="U134" s="25">
        <f t="shared" si="63"/>
        <v>2.3286524571207967</v>
      </c>
      <c r="V134" s="25">
        <f t="shared" si="70"/>
        <v>2.3286524571207967</v>
      </c>
      <c r="W134" s="25">
        <v>2.011083256</v>
      </c>
      <c r="X134">
        <v>7.36</v>
      </c>
      <c r="Y134" s="27">
        <f t="shared" si="71"/>
        <v>12800</v>
      </c>
      <c r="Z134" s="25">
        <f t="shared" si="64"/>
        <v>1146.133631239142</v>
      </c>
      <c r="AA134" s="25">
        <f t="shared" si="59"/>
        <v>-0.31756920112079667</v>
      </c>
      <c r="AB134">
        <f t="shared" si="72"/>
        <v>-28.713806761422202</v>
      </c>
      <c r="AC134" s="5" t="str">
        <f t="shared" si="73"/>
        <v>used</v>
      </c>
      <c r="AD134" s="25">
        <f t="shared" si="60"/>
        <v>0</v>
      </c>
      <c r="AE134" s="25">
        <f t="shared" si="61"/>
        <v>-0.31756920112079667</v>
      </c>
      <c r="AF134" s="25"/>
      <c r="AH134"/>
    </row>
    <row r="135" spans="1:34" x14ac:dyDescent="0.2">
      <c r="B135" s="10">
        <v>66.5</v>
      </c>
      <c r="C135">
        <f t="shared" si="65"/>
        <v>0.5</v>
      </c>
      <c r="D135">
        <f t="shared" si="74"/>
        <v>8</v>
      </c>
      <c r="E135">
        <v>8.25</v>
      </c>
      <c r="F135" s="25">
        <f t="shared" si="62"/>
        <v>4.0625</v>
      </c>
      <c r="G135" s="25">
        <f t="shared" si="48"/>
        <v>454.625</v>
      </c>
      <c r="H135" s="24">
        <f t="shared" si="66"/>
        <v>6.1196509251834401</v>
      </c>
      <c r="I135" s="24">
        <f t="shared" si="46"/>
        <v>-7.090040115146426E-2</v>
      </c>
      <c r="J135">
        <v>-1</v>
      </c>
      <c r="K135" t="s">
        <v>20</v>
      </c>
      <c r="L135" s="25">
        <f t="shared" si="44"/>
        <v>-68.4832428599005</v>
      </c>
      <c r="M135">
        <v>0.08</v>
      </c>
      <c r="N135">
        <f t="shared" si="58"/>
        <v>313.60000000000002</v>
      </c>
      <c r="O135">
        <f t="shared" si="67"/>
        <v>3.1500000000000004</v>
      </c>
      <c r="P135" s="25">
        <f t="shared" si="68"/>
        <v>48.882487500000003</v>
      </c>
      <c r="Q135">
        <v>0.55000000000000004</v>
      </c>
      <c r="R135" s="25">
        <f>M135*(400)*(9.81)*Q135</f>
        <v>172.65600000000003</v>
      </c>
      <c r="S135" s="25">
        <f t="shared" si="69"/>
        <v>293.99924464009956</v>
      </c>
      <c r="T135" s="25">
        <f t="shared" si="57"/>
        <v>2425.4937682808213</v>
      </c>
      <c r="U135" s="25">
        <f t="shared" si="63"/>
        <v>2.4254937682808215</v>
      </c>
      <c r="V135" s="25">
        <f t="shared" si="70"/>
        <v>2.4254937682808215</v>
      </c>
      <c r="W135" s="25">
        <v>2.011083256</v>
      </c>
      <c r="X135">
        <v>7.36</v>
      </c>
      <c r="Y135" s="27">
        <f t="shared" si="71"/>
        <v>13612.5</v>
      </c>
      <c r="Z135" s="25">
        <f t="shared" si="64"/>
        <v>1194.3719313504046</v>
      </c>
      <c r="AA135" s="25">
        <f t="shared" si="59"/>
        <v>-0.41441051228082149</v>
      </c>
      <c r="AB135">
        <f t="shared" si="72"/>
        <v>-29.128217273703022</v>
      </c>
      <c r="AC135" s="5" t="str">
        <f t="shared" si="73"/>
        <v>used</v>
      </c>
      <c r="AD135" s="25">
        <f t="shared" si="60"/>
        <v>0</v>
      </c>
      <c r="AE135" s="25">
        <f t="shared" si="61"/>
        <v>-0.41441051228082149</v>
      </c>
      <c r="AF135" s="25"/>
      <c r="AH135"/>
    </row>
    <row r="136" spans="1:34" x14ac:dyDescent="0.2">
      <c r="B136" s="10">
        <v>67</v>
      </c>
      <c r="C136">
        <f t="shared" si="65"/>
        <v>0.5</v>
      </c>
      <c r="D136">
        <f t="shared" si="74"/>
        <v>8.25</v>
      </c>
      <c r="E136">
        <v>8.5</v>
      </c>
      <c r="F136" s="25">
        <f t="shared" si="62"/>
        <v>4.1875</v>
      </c>
      <c r="G136" s="25">
        <f t="shared" si="48"/>
        <v>458.8125</v>
      </c>
      <c r="H136" s="24">
        <f t="shared" si="66"/>
        <v>6.045478197824985</v>
      </c>
      <c r="I136" s="24">
        <f t="shared" si="46"/>
        <v>-7.3081951956124699E-2</v>
      </c>
      <c r="J136">
        <v>-1</v>
      </c>
      <c r="K136" t="s">
        <v>20</v>
      </c>
      <c r="L136" s="25">
        <f t="shared" si="44"/>
        <v>-68.4832428599005</v>
      </c>
      <c r="M136">
        <v>0.08</v>
      </c>
      <c r="N136">
        <f t="shared" si="58"/>
        <v>313.60000000000002</v>
      </c>
      <c r="O136">
        <f t="shared" si="67"/>
        <v>3.1500000000000004</v>
      </c>
      <c r="P136" s="25">
        <f t="shared" si="68"/>
        <v>51.889950000000006</v>
      </c>
      <c r="Q136">
        <v>0.55000000000000004</v>
      </c>
      <c r="R136" s="25">
        <f t="shared" ref="R136:R159" si="75">M136*(400)*(9.81)*Q136</f>
        <v>172.65600000000003</v>
      </c>
      <c r="S136" s="25">
        <f t="shared" si="69"/>
        <v>297.00670714009954</v>
      </c>
      <c r="T136" s="25">
        <f t="shared" si="57"/>
        <v>2524.5570106908463</v>
      </c>
      <c r="U136" s="25">
        <f t="shared" si="63"/>
        <v>2.5245570106908461</v>
      </c>
      <c r="V136" s="25">
        <f t="shared" si="70"/>
        <v>2.5245570106908461</v>
      </c>
      <c r="W136" s="25">
        <v>2.011083256</v>
      </c>
      <c r="X136">
        <v>7.36</v>
      </c>
      <c r="Y136" s="27">
        <f t="shared" si="71"/>
        <v>14450</v>
      </c>
      <c r="Z136" s="25">
        <f t="shared" si="64"/>
        <v>1243.7155861491667</v>
      </c>
      <c r="AA136" s="25">
        <f t="shared" si="59"/>
        <v>-0.51347375469084611</v>
      </c>
      <c r="AB136">
        <f t="shared" si="72"/>
        <v>-29.641691028393868</v>
      </c>
      <c r="AC136" s="5" t="str">
        <f t="shared" si="73"/>
        <v>used</v>
      </c>
      <c r="AD136" s="25">
        <f t="shared" si="60"/>
        <v>0</v>
      </c>
      <c r="AE136" s="25">
        <f t="shared" si="61"/>
        <v>-0.51347375469084611</v>
      </c>
      <c r="AF136" s="25"/>
      <c r="AH136"/>
    </row>
    <row r="137" spans="1:34" x14ac:dyDescent="0.2">
      <c r="B137" s="8">
        <v>67.5</v>
      </c>
      <c r="C137">
        <f t="shared" si="65"/>
        <v>0</v>
      </c>
      <c r="D137">
        <f t="shared" si="74"/>
        <v>8.5</v>
      </c>
      <c r="E137">
        <v>8.5</v>
      </c>
      <c r="F137" s="25">
        <f t="shared" si="62"/>
        <v>4.25</v>
      </c>
      <c r="G137" s="25">
        <f t="shared" si="48"/>
        <v>463.0625</v>
      </c>
      <c r="H137" s="24">
        <f t="shared" si="66"/>
        <v>5.9713054704665298</v>
      </c>
      <c r="I137" s="24">
        <f t="shared" si="46"/>
        <v>-7.4172727358454926E-2</v>
      </c>
      <c r="J137">
        <v>-1</v>
      </c>
      <c r="K137" t="s">
        <v>21</v>
      </c>
      <c r="L137" s="25">
        <f t="shared" ref="L137:L144" si="76">(400*9.81)*(SIN(RADIANS(J137)))</f>
        <v>-68.4832428599005</v>
      </c>
      <c r="M137">
        <v>0.05</v>
      </c>
      <c r="N137">
        <f t="shared" si="58"/>
        <v>196.00000000000003</v>
      </c>
      <c r="O137">
        <f t="shared" si="67"/>
        <v>3.1500000000000004</v>
      </c>
      <c r="P137" s="25">
        <f t="shared" si="68"/>
        <v>51.889950000000006</v>
      </c>
      <c r="Q137">
        <v>0.68</v>
      </c>
      <c r="R137" s="25">
        <f t="shared" si="75"/>
        <v>133.41600000000003</v>
      </c>
      <c r="S137" s="25">
        <f t="shared" si="69"/>
        <v>179.40670714009954</v>
      </c>
      <c r="T137" s="25">
        <f t="shared" si="57"/>
        <v>1524.9570106908461</v>
      </c>
      <c r="U137" s="25">
        <f t="shared" si="63"/>
        <v>1.5249570106908461</v>
      </c>
      <c r="V137" s="25">
        <f t="shared" si="70"/>
        <v>1.5249570106908461</v>
      </c>
      <c r="W137" s="25">
        <v>2.011083256</v>
      </c>
      <c r="X137">
        <v>7.36</v>
      </c>
      <c r="Y137" s="27">
        <f t="shared" si="71"/>
        <v>14450</v>
      </c>
      <c r="Z137" s="25">
        <f t="shared" si="64"/>
        <v>762.47850534542306</v>
      </c>
      <c r="AA137" s="25">
        <f t="shared" si="59"/>
        <v>0.48612624530915394</v>
      </c>
      <c r="AB137">
        <f t="shared" si="72"/>
        <v>-29.155564783084714</v>
      </c>
      <c r="AC137" s="5" t="str">
        <f t="shared" si="73"/>
        <v>stored</v>
      </c>
      <c r="AD137" s="25">
        <f t="shared" si="60"/>
        <v>0.48612624530915394</v>
      </c>
      <c r="AE137" s="25">
        <f t="shared" si="61"/>
        <v>0</v>
      </c>
      <c r="AF137" s="25"/>
      <c r="AH137"/>
    </row>
    <row r="138" spans="1:34" x14ac:dyDescent="0.2">
      <c r="B138" s="8">
        <v>68</v>
      </c>
      <c r="C138">
        <f t="shared" si="65"/>
        <v>0</v>
      </c>
      <c r="D138">
        <f t="shared" si="74"/>
        <v>8.5</v>
      </c>
      <c r="E138">
        <v>8.5</v>
      </c>
      <c r="F138" s="25">
        <f t="shared" si="62"/>
        <v>4.25</v>
      </c>
      <c r="G138" s="25">
        <f t="shared" si="48"/>
        <v>467.3125</v>
      </c>
      <c r="H138" s="24">
        <f t="shared" si="66"/>
        <v>5.8971327431080747</v>
      </c>
      <c r="I138" s="24">
        <f t="shared" si="46"/>
        <v>-7.4172727358454926E-2</v>
      </c>
      <c r="J138">
        <v>-1</v>
      </c>
      <c r="K138" t="s">
        <v>21</v>
      </c>
      <c r="L138" s="25">
        <f t="shared" si="76"/>
        <v>-68.4832428599005</v>
      </c>
      <c r="M138">
        <v>0.05</v>
      </c>
      <c r="N138">
        <f t="shared" si="58"/>
        <v>196.00000000000003</v>
      </c>
      <c r="O138">
        <f t="shared" si="67"/>
        <v>3.1500000000000004</v>
      </c>
      <c r="P138" s="25">
        <f t="shared" si="68"/>
        <v>51.889950000000006</v>
      </c>
      <c r="Q138">
        <v>0.68</v>
      </c>
      <c r="R138" s="25">
        <f t="shared" si="75"/>
        <v>133.41600000000003</v>
      </c>
      <c r="S138" s="25">
        <f t="shared" si="69"/>
        <v>179.40670714009954</v>
      </c>
      <c r="T138" s="25">
        <f t="shared" si="57"/>
        <v>1524.9570106908461</v>
      </c>
      <c r="U138" s="25">
        <f t="shared" si="63"/>
        <v>1.5249570106908461</v>
      </c>
      <c r="V138" s="25">
        <f t="shared" si="70"/>
        <v>1.5249570106908461</v>
      </c>
      <c r="W138" s="25">
        <v>2.011083256</v>
      </c>
      <c r="X138">
        <v>7.36</v>
      </c>
      <c r="Y138" s="27">
        <f t="shared" si="71"/>
        <v>14450</v>
      </c>
      <c r="Z138" s="25">
        <f t="shared" si="64"/>
        <v>762.47850534542306</v>
      </c>
      <c r="AA138" s="25">
        <f t="shared" si="59"/>
        <v>0.48612624530915394</v>
      </c>
      <c r="AB138">
        <f t="shared" si="72"/>
        <v>-28.669438537775559</v>
      </c>
      <c r="AC138" s="5" t="str">
        <f t="shared" si="73"/>
        <v>stored</v>
      </c>
      <c r="AD138" s="25">
        <f t="shared" si="60"/>
        <v>0.48612624530915394</v>
      </c>
      <c r="AE138" s="25">
        <f t="shared" si="61"/>
        <v>0</v>
      </c>
      <c r="AF138" s="25"/>
      <c r="AH138"/>
    </row>
    <row r="139" spans="1:34" x14ac:dyDescent="0.2">
      <c r="B139" s="8">
        <v>68.5</v>
      </c>
      <c r="C139">
        <f t="shared" si="65"/>
        <v>0</v>
      </c>
      <c r="D139">
        <f t="shared" si="74"/>
        <v>8.5</v>
      </c>
      <c r="E139">
        <v>8.5</v>
      </c>
      <c r="F139" s="25">
        <f t="shared" si="62"/>
        <v>4.25</v>
      </c>
      <c r="G139" s="25">
        <f t="shared" si="48"/>
        <v>471.5625</v>
      </c>
      <c r="H139" s="24">
        <f t="shared" si="66"/>
        <v>5.8229600157496195</v>
      </c>
      <c r="I139" s="24">
        <f t="shared" ref="I139:I202" si="77">F139*(SIN(RADIANS(J139)))</f>
        <v>-7.4172727358454926E-2</v>
      </c>
      <c r="J139">
        <v>-1</v>
      </c>
      <c r="K139" t="s">
        <v>21</v>
      </c>
      <c r="L139" s="25">
        <f t="shared" si="76"/>
        <v>-68.4832428599005</v>
      </c>
      <c r="M139">
        <v>0.05</v>
      </c>
      <c r="N139">
        <f t="shared" si="58"/>
        <v>196.00000000000003</v>
      </c>
      <c r="O139">
        <f t="shared" si="67"/>
        <v>3.1500000000000004</v>
      </c>
      <c r="P139" s="25">
        <f t="shared" si="68"/>
        <v>51.889950000000006</v>
      </c>
      <c r="Q139">
        <v>0.68</v>
      </c>
      <c r="R139" s="25">
        <f t="shared" si="75"/>
        <v>133.41600000000003</v>
      </c>
      <c r="S139" s="25">
        <f t="shared" si="69"/>
        <v>179.40670714009954</v>
      </c>
      <c r="T139" s="25">
        <f t="shared" si="57"/>
        <v>1524.9570106908461</v>
      </c>
      <c r="U139" s="25">
        <f t="shared" si="63"/>
        <v>1.5249570106908461</v>
      </c>
      <c r="V139" s="25">
        <f t="shared" si="70"/>
        <v>1.5249570106908461</v>
      </c>
      <c r="W139" s="25">
        <v>2.011083256</v>
      </c>
      <c r="X139">
        <v>7.36</v>
      </c>
      <c r="Y139" s="27">
        <f t="shared" si="71"/>
        <v>14450</v>
      </c>
      <c r="Z139" s="25">
        <f t="shared" si="64"/>
        <v>762.47850534542306</v>
      </c>
      <c r="AA139" s="25">
        <f t="shared" si="59"/>
        <v>0.48612624530915394</v>
      </c>
      <c r="AB139">
        <f t="shared" si="72"/>
        <v>-28.183312292466404</v>
      </c>
      <c r="AC139" s="5" t="str">
        <f t="shared" si="73"/>
        <v>stored</v>
      </c>
      <c r="AD139" s="25">
        <f t="shared" si="60"/>
        <v>0.48612624530915394</v>
      </c>
      <c r="AE139" s="25">
        <f t="shared" si="61"/>
        <v>0</v>
      </c>
      <c r="AF139" s="25"/>
      <c r="AH139"/>
    </row>
    <row r="140" spans="1:34" x14ac:dyDescent="0.2">
      <c r="B140" s="8">
        <v>69</v>
      </c>
      <c r="C140">
        <f t="shared" si="65"/>
        <v>0</v>
      </c>
      <c r="D140">
        <f t="shared" si="74"/>
        <v>8.5</v>
      </c>
      <c r="E140">
        <v>8.5</v>
      </c>
      <c r="F140" s="25">
        <f t="shared" si="62"/>
        <v>4.25</v>
      </c>
      <c r="G140" s="25">
        <f t="shared" si="48"/>
        <v>475.8125</v>
      </c>
      <c r="H140" s="24">
        <f t="shared" si="66"/>
        <v>5.7487872883911644</v>
      </c>
      <c r="I140" s="24">
        <f t="shared" si="77"/>
        <v>-7.4172727358454926E-2</v>
      </c>
      <c r="J140">
        <v>-1</v>
      </c>
      <c r="K140" t="s">
        <v>21</v>
      </c>
      <c r="L140" s="25">
        <f t="shared" si="76"/>
        <v>-68.4832428599005</v>
      </c>
      <c r="M140">
        <v>0.05</v>
      </c>
      <c r="N140">
        <f t="shared" si="58"/>
        <v>196.00000000000003</v>
      </c>
      <c r="O140">
        <f t="shared" si="67"/>
        <v>3.1500000000000004</v>
      </c>
      <c r="P140" s="25">
        <f t="shared" si="68"/>
        <v>51.889950000000006</v>
      </c>
      <c r="Q140">
        <v>0.68</v>
      </c>
      <c r="R140" s="25">
        <f t="shared" si="75"/>
        <v>133.41600000000003</v>
      </c>
      <c r="S140" s="25">
        <f t="shared" si="69"/>
        <v>179.40670714009954</v>
      </c>
      <c r="T140" s="25">
        <f t="shared" si="57"/>
        <v>1524.9570106908461</v>
      </c>
      <c r="U140" s="25">
        <f t="shared" si="63"/>
        <v>1.5249570106908461</v>
      </c>
      <c r="V140" s="25">
        <f t="shared" si="70"/>
        <v>1.5249570106908461</v>
      </c>
      <c r="W140" s="25">
        <v>2.011083256</v>
      </c>
      <c r="X140">
        <v>7.36</v>
      </c>
      <c r="Y140" s="27">
        <f t="shared" si="71"/>
        <v>14450</v>
      </c>
      <c r="Z140" s="25">
        <f t="shared" si="64"/>
        <v>762.47850534542306</v>
      </c>
      <c r="AA140" s="25">
        <f t="shared" si="59"/>
        <v>0.48612624530915394</v>
      </c>
      <c r="AB140">
        <f t="shared" si="72"/>
        <v>-27.697186047157249</v>
      </c>
      <c r="AC140" s="5" t="str">
        <f t="shared" si="73"/>
        <v>stored</v>
      </c>
      <c r="AD140" s="25">
        <f t="shared" si="60"/>
        <v>0.48612624530915394</v>
      </c>
      <c r="AE140" s="25">
        <f t="shared" si="61"/>
        <v>0</v>
      </c>
      <c r="AF140" s="25"/>
      <c r="AH140"/>
    </row>
    <row r="141" spans="1:34" x14ac:dyDescent="0.2">
      <c r="B141" s="8">
        <v>69.5</v>
      </c>
      <c r="C141">
        <f t="shared" si="65"/>
        <v>0</v>
      </c>
      <c r="D141">
        <f t="shared" si="74"/>
        <v>8.5</v>
      </c>
      <c r="E141">
        <v>8.5</v>
      </c>
      <c r="F141" s="25">
        <f t="shared" si="62"/>
        <v>4.25</v>
      </c>
      <c r="G141" s="25">
        <f t="shared" si="48"/>
        <v>480.0625</v>
      </c>
      <c r="H141" s="24">
        <f t="shared" si="66"/>
        <v>5.6746145610327092</v>
      </c>
      <c r="I141" s="24">
        <f t="shared" si="77"/>
        <v>-7.4172727358454926E-2</v>
      </c>
      <c r="J141">
        <v>-1</v>
      </c>
      <c r="K141" t="s">
        <v>21</v>
      </c>
      <c r="L141" s="25">
        <f t="shared" si="76"/>
        <v>-68.4832428599005</v>
      </c>
      <c r="M141">
        <v>0.05</v>
      </c>
      <c r="N141">
        <f t="shared" si="58"/>
        <v>196.00000000000003</v>
      </c>
      <c r="O141">
        <f t="shared" si="67"/>
        <v>3.1500000000000004</v>
      </c>
      <c r="P141" s="25">
        <f t="shared" si="68"/>
        <v>51.889950000000006</v>
      </c>
      <c r="Q141">
        <v>0.68</v>
      </c>
      <c r="R141" s="25">
        <f t="shared" si="75"/>
        <v>133.41600000000003</v>
      </c>
      <c r="S141" s="25">
        <f t="shared" si="69"/>
        <v>179.40670714009954</v>
      </c>
      <c r="T141" s="25">
        <f t="shared" si="57"/>
        <v>1524.9570106908461</v>
      </c>
      <c r="U141" s="25">
        <f t="shared" si="63"/>
        <v>1.5249570106908461</v>
      </c>
      <c r="V141" s="25">
        <f t="shared" si="70"/>
        <v>1.5249570106908461</v>
      </c>
      <c r="W141" s="25">
        <v>2.011083256</v>
      </c>
      <c r="X141">
        <v>7.36</v>
      </c>
      <c r="Y141" s="27">
        <f t="shared" si="71"/>
        <v>14450</v>
      </c>
      <c r="Z141" s="25">
        <f t="shared" si="64"/>
        <v>762.47850534542306</v>
      </c>
      <c r="AA141" s="25">
        <f t="shared" si="59"/>
        <v>0.48612624530915394</v>
      </c>
      <c r="AB141">
        <f t="shared" si="72"/>
        <v>-27.211059801848094</v>
      </c>
      <c r="AC141" s="5" t="str">
        <f t="shared" si="73"/>
        <v>stored</v>
      </c>
      <c r="AD141" s="25">
        <f t="shared" si="60"/>
        <v>0.48612624530915394</v>
      </c>
      <c r="AE141" s="25">
        <f t="shared" si="61"/>
        <v>0</v>
      </c>
      <c r="AF141" s="25"/>
      <c r="AH141"/>
    </row>
    <row r="142" spans="1:34" x14ac:dyDescent="0.2">
      <c r="B142" s="8">
        <v>70</v>
      </c>
      <c r="C142">
        <f t="shared" si="65"/>
        <v>0</v>
      </c>
      <c r="D142">
        <f t="shared" si="74"/>
        <v>8.5</v>
      </c>
      <c r="E142">
        <v>8.5</v>
      </c>
      <c r="F142" s="25">
        <f t="shared" si="62"/>
        <v>4.25</v>
      </c>
      <c r="G142" s="25">
        <f t="shared" si="48"/>
        <v>484.3125</v>
      </c>
      <c r="H142" s="24">
        <f t="shared" si="66"/>
        <v>5.6004418336742541</v>
      </c>
      <c r="I142" s="24">
        <f t="shared" si="77"/>
        <v>-7.4172727358454926E-2</v>
      </c>
      <c r="J142">
        <v>-1</v>
      </c>
      <c r="K142" t="s">
        <v>21</v>
      </c>
      <c r="L142" s="25">
        <f t="shared" si="76"/>
        <v>-68.4832428599005</v>
      </c>
      <c r="M142">
        <v>0.05</v>
      </c>
      <c r="N142">
        <f t="shared" si="58"/>
        <v>196.00000000000003</v>
      </c>
      <c r="O142">
        <f t="shared" si="67"/>
        <v>3.1500000000000004</v>
      </c>
      <c r="P142" s="25">
        <f t="shared" si="68"/>
        <v>51.889950000000006</v>
      </c>
      <c r="Q142">
        <v>0.68</v>
      </c>
      <c r="R142" s="25">
        <f t="shared" si="75"/>
        <v>133.41600000000003</v>
      </c>
      <c r="S142" s="25">
        <f t="shared" si="69"/>
        <v>179.40670714009954</v>
      </c>
      <c r="T142" s="25">
        <f t="shared" si="57"/>
        <v>1524.9570106908461</v>
      </c>
      <c r="U142" s="25">
        <f t="shared" si="63"/>
        <v>1.5249570106908461</v>
      </c>
      <c r="V142" s="25">
        <f t="shared" si="70"/>
        <v>1.5249570106908461</v>
      </c>
      <c r="W142" s="25">
        <v>2.011083256</v>
      </c>
      <c r="X142">
        <v>7.36</v>
      </c>
      <c r="Y142" s="27">
        <f t="shared" si="71"/>
        <v>14450</v>
      </c>
      <c r="Z142" s="25">
        <f t="shared" si="64"/>
        <v>762.47850534542306</v>
      </c>
      <c r="AA142" s="25">
        <f t="shared" si="59"/>
        <v>0.48612624530915394</v>
      </c>
      <c r="AB142">
        <f t="shared" si="72"/>
        <v>-26.724933556538939</v>
      </c>
      <c r="AC142" s="5" t="str">
        <f t="shared" si="73"/>
        <v>stored</v>
      </c>
      <c r="AD142" s="25">
        <f t="shared" si="60"/>
        <v>0.48612624530915394</v>
      </c>
      <c r="AE142" s="25">
        <f t="shared" si="61"/>
        <v>0</v>
      </c>
      <c r="AF142" s="25"/>
      <c r="AH142"/>
    </row>
    <row r="143" spans="1:34" x14ac:dyDescent="0.2">
      <c r="B143" s="8">
        <v>70.5</v>
      </c>
      <c r="C143">
        <f t="shared" si="65"/>
        <v>0</v>
      </c>
      <c r="D143">
        <f t="shared" si="74"/>
        <v>8.5</v>
      </c>
      <c r="E143">
        <v>8.5</v>
      </c>
      <c r="F143" s="25">
        <f t="shared" si="62"/>
        <v>4.25</v>
      </c>
      <c r="G143" s="25">
        <f t="shared" si="48"/>
        <v>488.5625</v>
      </c>
      <c r="H143" s="24">
        <f t="shared" si="66"/>
        <v>5.5262691063157989</v>
      </c>
      <c r="I143" s="24">
        <f t="shared" si="77"/>
        <v>-7.4172727358454926E-2</v>
      </c>
      <c r="J143">
        <v>-1</v>
      </c>
      <c r="K143" t="s">
        <v>21</v>
      </c>
      <c r="L143" s="25">
        <f>(400*9.81)*(SIN(RADIANS(J143)))</f>
        <v>-68.4832428599005</v>
      </c>
      <c r="M143">
        <v>0.05</v>
      </c>
      <c r="N143">
        <f>400*(9.8)*(M143)</f>
        <v>196.00000000000003</v>
      </c>
      <c r="O143">
        <f t="shared" si="67"/>
        <v>3.1500000000000004</v>
      </c>
      <c r="P143" s="25">
        <f t="shared" si="68"/>
        <v>51.889950000000006</v>
      </c>
      <c r="Q143">
        <v>0.68</v>
      </c>
      <c r="R143" s="25">
        <f t="shared" si="75"/>
        <v>133.41600000000003</v>
      </c>
      <c r="S143" s="25">
        <f t="shared" si="69"/>
        <v>179.40670714009954</v>
      </c>
      <c r="T143" s="25">
        <f t="shared" si="57"/>
        <v>1524.9570106908461</v>
      </c>
      <c r="U143" s="25">
        <f t="shared" si="63"/>
        <v>1.5249570106908461</v>
      </c>
      <c r="V143" s="25">
        <f t="shared" si="70"/>
        <v>1.5249570106908461</v>
      </c>
      <c r="W143" s="25">
        <v>2.011083256</v>
      </c>
      <c r="X143">
        <v>7.36</v>
      </c>
      <c r="Y143" s="27">
        <f t="shared" si="71"/>
        <v>14450</v>
      </c>
      <c r="Z143" s="25">
        <f t="shared" si="64"/>
        <v>762.47850534542306</v>
      </c>
      <c r="AA143" s="25">
        <f t="shared" si="59"/>
        <v>0.48612624530915394</v>
      </c>
      <c r="AB143">
        <f t="shared" si="72"/>
        <v>-26.238807311229785</v>
      </c>
      <c r="AC143" s="5" t="str">
        <f t="shared" si="73"/>
        <v>stored</v>
      </c>
      <c r="AD143" s="25">
        <f t="shared" si="60"/>
        <v>0.48612624530915394</v>
      </c>
      <c r="AE143" s="25">
        <f t="shared" si="61"/>
        <v>0</v>
      </c>
      <c r="AF143" s="25"/>
      <c r="AH143"/>
    </row>
    <row r="144" spans="1:34" x14ac:dyDescent="0.2">
      <c r="B144" s="8">
        <v>71</v>
      </c>
      <c r="C144">
        <f t="shared" si="65"/>
        <v>0</v>
      </c>
      <c r="D144">
        <f t="shared" si="74"/>
        <v>8.5</v>
      </c>
      <c r="E144">
        <v>8.5</v>
      </c>
      <c r="F144" s="25">
        <f t="shared" si="62"/>
        <v>4.25</v>
      </c>
      <c r="G144" s="25">
        <f t="shared" si="48"/>
        <v>492.8125</v>
      </c>
      <c r="H144" s="24">
        <f t="shared" si="66"/>
        <v>5.4520963789573438</v>
      </c>
      <c r="I144" s="24">
        <f t="shared" si="77"/>
        <v>-7.4172727358454926E-2</v>
      </c>
      <c r="J144">
        <v>-1</v>
      </c>
      <c r="K144" t="s">
        <v>21</v>
      </c>
      <c r="L144" s="25">
        <f t="shared" si="76"/>
        <v>-68.4832428599005</v>
      </c>
      <c r="M144">
        <v>0.05</v>
      </c>
      <c r="N144">
        <f t="shared" ref="N144:N160" si="78">400*(9.8)*(M144)</f>
        <v>196.00000000000003</v>
      </c>
      <c r="O144">
        <f t="shared" si="67"/>
        <v>3.1500000000000004</v>
      </c>
      <c r="P144" s="25">
        <f t="shared" si="68"/>
        <v>51.889950000000006</v>
      </c>
      <c r="Q144">
        <v>0.68</v>
      </c>
      <c r="R144" s="25">
        <f t="shared" si="75"/>
        <v>133.41600000000003</v>
      </c>
      <c r="S144" s="25">
        <f t="shared" si="69"/>
        <v>179.40670714009954</v>
      </c>
      <c r="T144" s="25">
        <f>S144*E144</f>
        <v>1524.9570106908461</v>
      </c>
      <c r="U144" s="25">
        <f t="shared" si="63"/>
        <v>1.5249570106908461</v>
      </c>
      <c r="V144" s="25">
        <f t="shared" si="70"/>
        <v>1.5249570106908461</v>
      </c>
      <c r="W144" s="25">
        <v>2.011083256</v>
      </c>
      <c r="X144">
        <v>7.36</v>
      </c>
      <c r="Y144" s="27">
        <f t="shared" si="71"/>
        <v>14450</v>
      </c>
      <c r="Z144" s="25">
        <f t="shared" si="64"/>
        <v>762.47850534542306</v>
      </c>
      <c r="AA144" s="25">
        <f t="shared" si="59"/>
        <v>0.48612624530915394</v>
      </c>
      <c r="AB144">
        <f t="shared" si="72"/>
        <v>-25.75268106592063</v>
      </c>
      <c r="AC144" s="5" t="str">
        <f t="shared" si="73"/>
        <v>stored</v>
      </c>
      <c r="AD144" s="25">
        <f t="shared" si="60"/>
        <v>0.48612624530915394</v>
      </c>
      <c r="AE144" s="25">
        <f t="shared" si="61"/>
        <v>0</v>
      </c>
      <c r="AF144" s="25"/>
      <c r="AH144"/>
    </row>
    <row r="145" spans="2:34" x14ac:dyDescent="0.2">
      <c r="B145" s="8">
        <v>71.5</v>
      </c>
      <c r="C145">
        <f t="shared" si="65"/>
        <v>0</v>
      </c>
      <c r="D145">
        <f t="shared" si="74"/>
        <v>8.5</v>
      </c>
      <c r="E145">
        <v>8.5</v>
      </c>
      <c r="F145" s="25">
        <f t="shared" si="62"/>
        <v>4.25</v>
      </c>
      <c r="G145" s="25">
        <f t="shared" si="48"/>
        <v>497.0625</v>
      </c>
      <c r="H145" s="24">
        <f t="shared" si="66"/>
        <v>5.3779236515988886</v>
      </c>
      <c r="I145" s="24">
        <f t="shared" si="77"/>
        <v>-7.4172727358454926E-2</v>
      </c>
      <c r="J145">
        <v>-1</v>
      </c>
      <c r="K145" t="s">
        <v>21</v>
      </c>
      <c r="L145" s="25">
        <f>(400*9.81)*(SIN(RADIANS(J145)))</f>
        <v>-68.4832428599005</v>
      </c>
      <c r="M145">
        <v>0.05</v>
      </c>
      <c r="N145">
        <f t="shared" si="78"/>
        <v>196.00000000000003</v>
      </c>
      <c r="O145">
        <f t="shared" si="67"/>
        <v>3.1500000000000004</v>
      </c>
      <c r="P145" s="25">
        <f t="shared" si="68"/>
        <v>51.889950000000006</v>
      </c>
      <c r="Q145">
        <v>0.68</v>
      </c>
      <c r="R145" s="25">
        <f t="shared" si="75"/>
        <v>133.41600000000003</v>
      </c>
      <c r="S145" s="25">
        <f t="shared" si="69"/>
        <v>179.40670714009954</v>
      </c>
      <c r="T145" s="25">
        <f t="shared" ref="T145:T177" si="79">S145*E145</f>
        <v>1524.9570106908461</v>
      </c>
      <c r="U145" s="25">
        <f t="shared" si="63"/>
        <v>1.5249570106908461</v>
      </c>
      <c r="V145" s="25">
        <f t="shared" si="70"/>
        <v>1.5249570106908461</v>
      </c>
      <c r="W145" s="25">
        <v>2.011083256</v>
      </c>
      <c r="X145">
        <v>7.36</v>
      </c>
      <c r="Y145" s="27">
        <f t="shared" si="71"/>
        <v>14450</v>
      </c>
      <c r="Z145" s="25">
        <f t="shared" si="64"/>
        <v>762.47850534542306</v>
      </c>
      <c r="AA145" s="25">
        <f t="shared" si="59"/>
        <v>0.48612624530915394</v>
      </c>
      <c r="AB145">
        <f t="shared" si="72"/>
        <v>-25.266554820611475</v>
      </c>
      <c r="AC145" s="5" t="str">
        <f t="shared" si="73"/>
        <v>stored</v>
      </c>
      <c r="AD145" s="25">
        <f t="shared" si="60"/>
        <v>0.48612624530915394</v>
      </c>
      <c r="AE145" s="25">
        <f t="shared" si="61"/>
        <v>0</v>
      </c>
      <c r="AF145" s="25"/>
      <c r="AH145"/>
    </row>
    <row r="146" spans="2:34" x14ac:dyDescent="0.2">
      <c r="B146" s="8">
        <v>72</v>
      </c>
      <c r="C146">
        <f t="shared" si="65"/>
        <v>0</v>
      </c>
      <c r="D146">
        <f t="shared" si="74"/>
        <v>8.5</v>
      </c>
      <c r="E146">
        <v>8.5</v>
      </c>
      <c r="F146" s="25">
        <f t="shared" si="62"/>
        <v>4.25</v>
      </c>
      <c r="G146" s="25">
        <f t="shared" ref="G146:G209" si="80">G145+F146</f>
        <v>501.3125</v>
      </c>
      <c r="H146" s="24">
        <f t="shared" si="66"/>
        <v>5.3037509242404335</v>
      </c>
      <c r="I146" s="24">
        <f t="shared" si="77"/>
        <v>-7.4172727358454926E-2</v>
      </c>
      <c r="J146">
        <v>-1</v>
      </c>
      <c r="K146" t="s">
        <v>21</v>
      </c>
      <c r="L146" s="25">
        <f t="shared" ref="L146:L167" si="81">(400*9.81)*(SIN(RADIANS(J146)))</f>
        <v>-68.4832428599005</v>
      </c>
      <c r="M146">
        <v>0.05</v>
      </c>
      <c r="N146">
        <f t="shared" si="78"/>
        <v>196.00000000000003</v>
      </c>
      <c r="O146">
        <f t="shared" si="67"/>
        <v>3.1500000000000004</v>
      </c>
      <c r="P146" s="25">
        <f t="shared" si="68"/>
        <v>51.889950000000006</v>
      </c>
      <c r="Q146">
        <v>0.68</v>
      </c>
      <c r="R146" s="25">
        <f t="shared" si="75"/>
        <v>133.41600000000003</v>
      </c>
      <c r="S146" s="25">
        <f t="shared" si="69"/>
        <v>179.40670714009954</v>
      </c>
      <c r="T146" s="25">
        <f t="shared" si="79"/>
        <v>1524.9570106908461</v>
      </c>
      <c r="U146" s="25">
        <f t="shared" si="63"/>
        <v>1.5249570106908461</v>
      </c>
      <c r="V146" s="25">
        <f t="shared" si="70"/>
        <v>1.5249570106908461</v>
      </c>
      <c r="W146" s="25">
        <v>2.011083256</v>
      </c>
      <c r="X146">
        <v>7.36</v>
      </c>
      <c r="Y146" s="27">
        <f t="shared" si="71"/>
        <v>14450</v>
      </c>
      <c r="Z146" s="25">
        <f t="shared" si="64"/>
        <v>762.47850534542306</v>
      </c>
      <c r="AA146" s="25">
        <f>W146-V146</f>
        <v>0.48612624530915394</v>
      </c>
      <c r="AB146">
        <f t="shared" si="72"/>
        <v>-24.78042857530232</v>
      </c>
      <c r="AC146" s="5" t="str">
        <f t="shared" si="73"/>
        <v>stored</v>
      </c>
      <c r="AD146" s="25">
        <f t="shared" si="60"/>
        <v>0.48612624530915394</v>
      </c>
      <c r="AE146" s="25">
        <f t="shared" si="61"/>
        <v>0</v>
      </c>
      <c r="AF146" s="25"/>
      <c r="AH146"/>
    </row>
    <row r="147" spans="2:34" x14ac:dyDescent="0.2">
      <c r="B147" s="8">
        <v>72.5</v>
      </c>
      <c r="C147">
        <f t="shared" si="65"/>
        <v>0</v>
      </c>
      <c r="D147">
        <f t="shared" si="74"/>
        <v>8.5</v>
      </c>
      <c r="E147">
        <v>8.5</v>
      </c>
      <c r="F147" s="25">
        <f t="shared" si="62"/>
        <v>4.25</v>
      </c>
      <c r="G147" s="25">
        <f t="shared" si="80"/>
        <v>505.5625</v>
      </c>
      <c r="H147" s="24">
        <f t="shared" si="66"/>
        <v>5.2295781968819783</v>
      </c>
      <c r="I147" s="24">
        <f t="shared" si="77"/>
        <v>-7.4172727358454926E-2</v>
      </c>
      <c r="J147">
        <v>-1</v>
      </c>
      <c r="K147" t="s">
        <v>21</v>
      </c>
      <c r="L147" s="25">
        <f t="shared" si="81"/>
        <v>-68.4832428599005</v>
      </c>
      <c r="M147">
        <v>0.05</v>
      </c>
      <c r="N147">
        <f t="shared" si="78"/>
        <v>196.00000000000003</v>
      </c>
      <c r="O147">
        <f t="shared" si="67"/>
        <v>3.1500000000000004</v>
      </c>
      <c r="P147" s="25">
        <f t="shared" si="68"/>
        <v>51.889950000000006</v>
      </c>
      <c r="Q147">
        <v>0.68</v>
      </c>
      <c r="R147" s="25">
        <f t="shared" si="75"/>
        <v>133.41600000000003</v>
      </c>
      <c r="S147" s="25">
        <f t="shared" si="69"/>
        <v>179.40670714009954</v>
      </c>
      <c r="T147" s="25">
        <f t="shared" si="79"/>
        <v>1524.9570106908461</v>
      </c>
      <c r="U147" s="25">
        <f t="shared" si="63"/>
        <v>1.5249570106908461</v>
      </c>
      <c r="V147" s="25">
        <f t="shared" si="70"/>
        <v>1.5249570106908461</v>
      </c>
      <c r="W147" s="25">
        <v>2.011083256</v>
      </c>
      <c r="X147">
        <v>7.36</v>
      </c>
      <c r="Y147" s="27">
        <f t="shared" si="71"/>
        <v>14450</v>
      </c>
      <c r="Z147" s="25">
        <f t="shared" si="64"/>
        <v>762.47850534542306</v>
      </c>
      <c r="AA147" s="25">
        <f t="shared" ref="AA147:AA162" si="82">W147-V147</f>
        <v>0.48612624530915394</v>
      </c>
      <c r="AB147">
        <f t="shared" si="72"/>
        <v>-24.294302329993165</v>
      </c>
      <c r="AC147" s="5" t="str">
        <f t="shared" si="73"/>
        <v>stored</v>
      </c>
      <c r="AD147" s="25">
        <f t="shared" si="60"/>
        <v>0.48612624530915394</v>
      </c>
      <c r="AE147" s="25">
        <f t="shared" si="61"/>
        <v>0</v>
      </c>
      <c r="AF147" s="25"/>
      <c r="AH147"/>
    </row>
    <row r="148" spans="2:34" x14ac:dyDescent="0.2">
      <c r="B148" s="8">
        <v>73</v>
      </c>
      <c r="C148">
        <f t="shared" si="65"/>
        <v>0</v>
      </c>
      <c r="D148">
        <f t="shared" si="74"/>
        <v>8.5</v>
      </c>
      <c r="E148">
        <v>8.5</v>
      </c>
      <c r="F148" s="25">
        <f t="shared" si="62"/>
        <v>4.25</v>
      </c>
      <c r="G148" s="25">
        <f t="shared" si="80"/>
        <v>509.8125</v>
      </c>
      <c r="H148" s="24">
        <f t="shared" si="66"/>
        <v>5.1554054695235232</v>
      </c>
      <c r="I148" s="24">
        <f t="shared" si="77"/>
        <v>-7.4172727358454926E-2</v>
      </c>
      <c r="J148">
        <v>-1</v>
      </c>
      <c r="K148" t="s">
        <v>21</v>
      </c>
      <c r="L148" s="25">
        <f t="shared" si="81"/>
        <v>-68.4832428599005</v>
      </c>
      <c r="M148">
        <v>0.05</v>
      </c>
      <c r="N148">
        <f t="shared" si="78"/>
        <v>196.00000000000003</v>
      </c>
      <c r="O148">
        <f t="shared" si="67"/>
        <v>3.1500000000000004</v>
      </c>
      <c r="P148" s="25">
        <f t="shared" si="68"/>
        <v>51.889950000000006</v>
      </c>
      <c r="Q148">
        <v>0.68</v>
      </c>
      <c r="R148" s="25">
        <f t="shared" si="75"/>
        <v>133.41600000000003</v>
      </c>
      <c r="S148" s="25">
        <f t="shared" si="69"/>
        <v>179.40670714009954</v>
      </c>
      <c r="T148" s="25">
        <f t="shared" si="79"/>
        <v>1524.9570106908461</v>
      </c>
      <c r="U148" s="25">
        <f t="shared" si="63"/>
        <v>1.5249570106908461</v>
      </c>
      <c r="V148" s="25">
        <f t="shared" si="70"/>
        <v>1.5249570106908461</v>
      </c>
      <c r="W148" s="25">
        <v>2.011083256</v>
      </c>
      <c r="X148">
        <v>7.36</v>
      </c>
      <c r="Y148" s="27">
        <f t="shared" si="71"/>
        <v>14450</v>
      </c>
      <c r="Z148" s="25">
        <f t="shared" si="64"/>
        <v>762.47850534542306</v>
      </c>
      <c r="AA148" s="25">
        <f t="shared" si="82"/>
        <v>0.48612624530915394</v>
      </c>
      <c r="AB148">
        <f t="shared" si="72"/>
        <v>-23.80817608468401</v>
      </c>
      <c r="AC148" s="5" t="str">
        <f t="shared" si="73"/>
        <v>stored</v>
      </c>
      <c r="AD148" s="25">
        <f t="shared" si="60"/>
        <v>0.48612624530915394</v>
      </c>
      <c r="AE148" s="25">
        <f t="shared" si="61"/>
        <v>0</v>
      </c>
      <c r="AF148" s="25"/>
      <c r="AH148"/>
    </row>
    <row r="149" spans="2:34" x14ac:dyDescent="0.2">
      <c r="B149" s="8">
        <v>73.5</v>
      </c>
      <c r="C149">
        <f t="shared" si="65"/>
        <v>0</v>
      </c>
      <c r="D149">
        <f t="shared" si="74"/>
        <v>8.5</v>
      </c>
      <c r="E149">
        <v>8.5</v>
      </c>
      <c r="F149" s="25">
        <f t="shared" si="62"/>
        <v>4.25</v>
      </c>
      <c r="G149" s="25">
        <f t="shared" si="80"/>
        <v>514.0625</v>
      </c>
      <c r="H149" s="24">
        <f t="shared" si="66"/>
        <v>5.081232742165068</v>
      </c>
      <c r="I149" s="24">
        <f t="shared" si="77"/>
        <v>-7.4172727358454926E-2</v>
      </c>
      <c r="J149">
        <v>-1</v>
      </c>
      <c r="K149" t="s">
        <v>21</v>
      </c>
      <c r="L149" s="25">
        <f t="shared" si="81"/>
        <v>-68.4832428599005</v>
      </c>
      <c r="M149">
        <v>0.05</v>
      </c>
      <c r="N149">
        <f t="shared" si="78"/>
        <v>196.00000000000003</v>
      </c>
      <c r="O149">
        <f t="shared" si="67"/>
        <v>3.1500000000000004</v>
      </c>
      <c r="P149" s="25">
        <f t="shared" si="68"/>
        <v>51.889950000000006</v>
      </c>
      <c r="Q149">
        <v>0.68</v>
      </c>
      <c r="R149" s="25">
        <f t="shared" si="75"/>
        <v>133.41600000000003</v>
      </c>
      <c r="S149" s="25">
        <f t="shared" si="69"/>
        <v>179.40670714009954</v>
      </c>
      <c r="T149" s="25">
        <f t="shared" si="79"/>
        <v>1524.9570106908461</v>
      </c>
      <c r="U149" s="25">
        <f t="shared" si="63"/>
        <v>1.5249570106908461</v>
      </c>
      <c r="V149" s="25">
        <f t="shared" si="70"/>
        <v>1.5249570106908461</v>
      </c>
      <c r="W149" s="25">
        <v>2.011083256</v>
      </c>
      <c r="X149">
        <v>7.36</v>
      </c>
      <c r="Y149" s="27">
        <f t="shared" si="71"/>
        <v>14450</v>
      </c>
      <c r="Z149" s="25">
        <f t="shared" si="64"/>
        <v>762.47850534542306</v>
      </c>
      <c r="AA149" s="25">
        <f t="shared" si="82"/>
        <v>0.48612624530915394</v>
      </c>
      <c r="AB149">
        <f t="shared" si="72"/>
        <v>-23.322049839374856</v>
      </c>
      <c r="AC149" s="5" t="str">
        <f t="shared" si="73"/>
        <v>stored</v>
      </c>
      <c r="AD149" s="25">
        <f t="shared" si="60"/>
        <v>0.48612624530915394</v>
      </c>
      <c r="AE149" s="25">
        <f t="shared" si="61"/>
        <v>0</v>
      </c>
      <c r="AF149" s="25"/>
      <c r="AH149"/>
    </row>
    <row r="150" spans="2:34" x14ac:dyDescent="0.2">
      <c r="B150" s="8">
        <v>74</v>
      </c>
      <c r="C150">
        <f t="shared" si="65"/>
        <v>0</v>
      </c>
      <c r="D150">
        <f t="shared" si="74"/>
        <v>8.5</v>
      </c>
      <c r="E150">
        <v>8.5</v>
      </c>
      <c r="F150" s="25">
        <f t="shared" si="62"/>
        <v>4.25</v>
      </c>
      <c r="G150" s="25">
        <f t="shared" si="80"/>
        <v>518.3125</v>
      </c>
      <c r="H150" s="24">
        <f t="shared" si="66"/>
        <v>5.0070600148066129</v>
      </c>
      <c r="I150" s="24">
        <f t="shared" si="77"/>
        <v>-7.4172727358454926E-2</v>
      </c>
      <c r="J150">
        <v>-1</v>
      </c>
      <c r="K150" t="s">
        <v>21</v>
      </c>
      <c r="L150" s="25">
        <f t="shared" si="81"/>
        <v>-68.4832428599005</v>
      </c>
      <c r="M150">
        <v>0.05</v>
      </c>
      <c r="N150">
        <f t="shared" si="78"/>
        <v>196.00000000000003</v>
      </c>
      <c r="O150">
        <f t="shared" si="67"/>
        <v>3.1500000000000004</v>
      </c>
      <c r="P150" s="25">
        <f t="shared" si="68"/>
        <v>51.889950000000006</v>
      </c>
      <c r="Q150">
        <v>0.68</v>
      </c>
      <c r="R150" s="25">
        <f t="shared" si="75"/>
        <v>133.41600000000003</v>
      </c>
      <c r="S150" s="25">
        <f t="shared" si="69"/>
        <v>179.40670714009954</v>
      </c>
      <c r="T150" s="25">
        <f t="shared" si="79"/>
        <v>1524.9570106908461</v>
      </c>
      <c r="U150" s="25">
        <f t="shared" si="63"/>
        <v>1.5249570106908461</v>
      </c>
      <c r="V150" s="25">
        <f>U150</f>
        <v>1.5249570106908461</v>
      </c>
      <c r="W150" s="25">
        <v>2.011083256</v>
      </c>
      <c r="X150">
        <v>7.36</v>
      </c>
      <c r="Y150" s="27">
        <f t="shared" si="71"/>
        <v>14450</v>
      </c>
      <c r="Z150" s="25">
        <f t="shared" si="64"/>
        <v>762.47850534542306</v>
      </c>
      <c r="AA150" s="25">
        <f t="shared" si="82"/>
        <v>0.48612624530915394</v>
      </c>
      <c r="AB150">
        <f t="shared" si="72"/>
        <v>-22.835923594065701</v>
      </c>
      <c r="AC150" s="5" t="str">
        <f t="shared" si="73"/>
        <v>stored</v>
      </c>
      <c r="AD150" s="25">
        <f t="shared" si="60"/>
        <v>0.48612624530915394</v>
      </c>
      <c r="AE150" s="25">
        <f t="shared" si="61"/>
        <v>0</v>
      </c>
      <c r="AF150" s="25"/>
      <c r="AH150"/>
    </row>
    <row r="151" spans="2:34" x14ac:dyDescent="0.2">
      <c r="B151" s="8">
        <v>74.5</v>
      </c>
      <c r="C151">
        <f t="shared" si="65"/>
        <v>0</v>
      </c>
      <c r="D151">
        <f t="shared" si="74"/>
        <v>8.5</v>
      </c>
      <c r="E151">
        <v>8.5</v>
      </c>
      <c r="F151" s="25">
        <f t="shared" si="62"/>
        <v>4.25</v>
      </c>
      <c r="G151" s="25">
        <f t="shared" si="80"/>
        <v>522.5625</v>
      </c>
      <c r="H151" s="24">
        <f t="shared" si="66"/>
        <v>4.9328872874481577</v>
      </c>
      <c r="I151" s="24">
        <f t="shared" si="77"/>
        <v>-7.4172727358454926E-2</v>
      </c>
      <c r="J151">
        <v>-1</v>
      </c>
      <c r="K151" t="s">
        <v>21</v>
      </c>
      <c r="L151" s="25">
        <f t="shared" si="81"/>
        <v>-68.4832428599005</v>
      </c>
      <c r="M151">
        <v>0.05</v>
      </c>
      <c r="N151">
        <f t="shared" si="78"/>
        <v>196.00000000000003</v>
      </c>
      <c r="O151">
        <f t="shared" si="67"/>
        <v>3.1500000000000004</v>
      </c>
      <c r="P151" s="25">
        <f t="shared" si="68"/>
        <v>51.889950000000006</v>
      </c>
      <c r="Q151">
        <v>0.68</v>
      </c>
      <c r="R151" s="25">
        <f t="shared" si="75"/>
        <v>133.41600000000003</v>
      </c>
      <c r="S151" s="25">
        <f t="shared" si="69"/>
        <v>179.40670714009954</v>
      </c>
      <c r="T151" s="25">
        <f t="shared" si="79"/>
        <v>1524.9570106908461</v>
      </c>
      <c r="U151" s="25">
        <f t="shared" si="63"/>
        <v>1.5249570106908461</v>
      </c>
      <c r="V151" s="25">
        <f t="shared" ref="V151:V214" si="83">U151</f>
        <v>1.5249570106908461</v>
      </c>
      <c r="W151" s="25">
        <v>2.011083256</v>
      </c>
      <c r="X151">
        <v>7.36</v>
      </c>
      <c r="Y151" s="27">
        <f t="shared" si="71"/>
        <v>14450</v>
      </c>
      <c r="Z151" s="25">
        <f t="shared" si="64"/>
        <v>762.47850534542306</v>
      </c>
      <c r="AA151" s="25">
        <f t="shared" si="82"/>
        <v>0.48612624530915394</v>
      </c>
      <c r="AB151">
        <f t="shared" si="72"/>
        <v>-22.349797348756546</v>
      </c>
      <c r="AC151" s="5" t="str">
        <f t="shared" si="73"/>
        <v>stored</v>
      </c>
      <c r="AD151" s="25">
        <f t="shared" si="60"/>
        <v>0.48612624530915394</v>
      </c>
      <c r="AE151" s="25">
        <f t="shared" si="61"/>
        <v>0</v>
      </c>
      <c r="AF151" s="25"/>
      <c r="AH151"/>
    </row>
    <row r="152" spans="2:34" x14ac:dyDescent="0.2">
      <c r="B152" s="8">
        <v>75</v>
      </c>
      <c r="C152">
        <f t="shared" si="65"/>
        <v>0</v>
      </c>
      <c r="D152">
        <f t="shared" si="74"/>
        <v>8.5</v>
      </c>
      <c r="E152">
        <v>8.5</v>
      </c>
      <c r="F152" s="25">
        <f t="shared" si="62"/>
        <v>4.25</v>
      </c>
      <c r="G152" s="25">
        <f t="shared" si="80"/>
        <v>526.8125</v>
      </c>
      <c r="H152" s="24">
        <f t="shared" si="66"/>
        <v>4.8587145600897026</v>
      </c>
      <c r="I152" s="24">
        <f t="shared" si="77"/>
        <v>-7.4172727358454926E-2</v>
      </c>
      <c r="J152">
        <v>-1</v>
      </c>
      <c r="K152" t="s">
        <v>20</v>
      </c>
      <c r="L152" s="25">
        <f t="shared" si="81"/>
        <v>-68.4832428599005</v>
      </c>
      <c r="M152">
        <v>0.08</v>
      </c>
      <c r="N152">
        <f t="shared" si="78"/>
        <v>313.60000000000002</v>
      </c>
      <c r="O152">
        <f t="shared" si="67"/>
        <v>3.1500000000000004</v>
      </c>
      <c r="P152" s="25">
        <f t="shared" si="68"/>
        <v>51.889950000000006</v>
      </c>
      <c r="Q152">
        <v>0.55000000000000004</v>
      </c>
      <c r="R152" s="25">
        <f t="shared" si="75"/>
        <v>172.65600000000003</v>
      </c>
      <c r="S152" s="25">
        <f t="shared" si="69"/>
        <v>297.00670714009954</v>
      </c>
      <c r="T152" s="25">
        <f t="shared" si="79"/>
        <v>2524.5570106908463</v>
      </c>
      <c r="U152" s="25">
        <f t="shared" si="63"/>
        <v>2.5245570106908461</v>
      </c>
      <c r="V152" s="25">
        <f t="shared" si="83"/>
        <v>2.5245570106908461</v>
      </c>
      <c r="W152" s="25">
        <v>2.011083256</v>
      </c>
      <c r="X152">
        <v>7.36</v>
      </c>
      <c r="Y152" s="27">
        <f t="shared" si="71"/>
        <v>14450</v>
      </c>
      <c r="Z152" s="25">
        <f t="shared" si="64"/>
        <v>1262.2785053454231</v>
      </c>
      <c r="AA152" s="25">
        <f t="shared" si="82"/>
        <v>-0.51347375469084611</v>
      </c>
      <c r="AB152">
        <f t="shared" si="72"/>
        <v>-22.863271103447392</v>
      </c>
      <c r="AC152" s="5" t="str">
        <f t="shared" si="73"/>
        <v>used</v>
      </c>
      <c r="AD152" s="25">
        <f t="shared" si="60"/>
        <v>0</v>
      </c>
      <c r="AE152" s="25">
        <f t="shared" si="61"/>
        <v>-0.51347375469084611</v>
      </c>
      <c r="AF152" s="25"/>
      <c r="AH152"/>
    </row>
    <row r="153" spans="2:34" x14ac:dyDescent="0.2">
      <c r="B153" s="8">
        <v>75.5</v>
      </c>
      <c r="C153">
        <f t="shared" si="65"/>
        <v>0</v>
      </c>
      <c r="D153">
        <f t="shared" si="74"/>
        <v>8.5</v>
      </c>
      <c r="E153">
        <v>8.5</v>
      </c>
      <c r="F153" s="25">
        <f t="shared" si="62"/>
        <v>4.25</v>
      </c>
      <c r="G153" s="25">
        <f t="shared" si="80"/>
        <v>531.0625</v>
      </c>
      <c r="H153" s="24">
        <f t="shared" si="66"/>
        <v>4.7845418327312474</v>
      </c>
      <c r="I153" s="24">
        <f t="shared" si="77"/>
        <v>-7.4172727358454926E-2</v>
      </c>
      <c r="J153">
        <v>-1</v>
      </c>
      <c r="K153" t="s">
        <v>20</v>
      </c>
      <c r="L153" s="25">
        <f t="shared" si="81"/>
        <v>-68.4832428599005</v>
      </c>
      <c r="M153">
        <v>0.08</v>
      </c>
      <c r="N153">
        <f t="shared" si="78"/>
        <v>313.60000000000002</v>
      </c>
      <c r="O153">
        <f t="shared" si="67"/>
        <v>3.1500000000000004</v>
      </c>
      <c r="P153" s="25">
        <f t="shared" si="68"/>
        <v>51.889950000000006</v>
      </c>
      <c r="Q153">
        <v>0.55000000000000004</v>
      </c>
      <c r="R153" s="25">
        <f t="shared" si="75"/>
        <v>172.65600000000003</v>
      </c>
      <c r="S153" s="25">
        <f t="shared" si="69"/>
        <v>297.00670714009954</v>
      </c>
      <c r="T153" s="25">
        <f t="shared" si="79"/>
        <v>2524.5570106908463</v>
      </c>
      <c r="U153" s="25">
        <f t="shared" si="63"/>
        <v>2.5245570106908461</v>
      </c>
      <c r="V153" s="25">
        <f t="shared" si="83"/>
        <v>2.5245570106908461</v>
      </c>
      <c r="W153" s="25">
        <v>2.011083256</v>
      </c>
      <c r="X153">
        <v>7.36</v>
      </c>
      <c r="Y153" s="27">
        <f t="shared" si="71"/>
        <v>14450</v>
      </c>
      <c r="Z153" s="25">
        <f t="shared" si="64"/>
        <v>1262.2785053454231</v>
      </c>
      <c r="AA153" s="25">
        <f t="shared" si="82"/>
        <v>-0.51347375469084611</v>
      </c>
      <c r="AB153">
        <f t="shared" si="72"/>
        <v>-23.376744858138238</v>
      </c>
      <c r="AC153" s="5" t="str">
        <f t="shared" si="73"/>
        <v>used</v>
      </c>
      <c r="AD153" s="25">
        <f t="shared" si="60"/>
        <v>0</v>
      </c>
      <c r="AE153" s="25">
        <f t="shared" si="61"/>
        <v>-0.51347375469084611</v>
      </c>
      <c r="AF153" s="25"/>
      <c r="AH153"/>
    </row>
    <row r="154" spans="2:34" x14ac:dyDescent="0.2">
      <c r="B154" s="8">
        <v>76</v>
      </c>
      <c r="C154">
        <f t="shared" si="65"/>
        <v>0</v>
      </c>
      <c r="D154">
        <f t="shared" si="74"/>
        <v>8.5</v>
      </c>
      <c r="E154">
        <v>8.5</v>
      </c>
      <c r="F154" s="25">
        <f t="shared" si="62"/>
        <v>4.25</v>
      </c>
      <c r="G154" s="25">
        <f t="shared" si="80"/>
        <v>535.3125</v>
      </c>
      <c r="H154" s="24">
        <f t="shared" si="66"/>
        <v>4.7103691053727923</v>
      </c>
      <c r="I154" s="24">
        <f t="shared" si="77"/>
        <v>-7.4172727358454926E-2</v>
      </c>
      <c r="J154">
        <v>-1</v>
      </c>
      <c r="K154" t="s">
        <v>20</v>
      </c>
      <c r="L154" s="25">
        <f t="shared" si="81"/>
        <v>-68.4832428599005</v>
      </c>
      <c r="M154">
        <v>0.08</v>
      </c>
      <c r="N154">
        <f t="shared" si="78"/>
        <v>313.60000000000002</v>
      </c>
      <c r="O154">
        <f t="shared" si="67"/>
        <v>3.1500000000000004</v>
      </c>
      <c r="P154" s="25">
        <f t="shared" si="68"/>
        <v>51.889950000000006</v>
      </c>
      <c r="Q154">
        <v>0.55000000000000004</v>
      </c>
      <c r="R154" s="25">
        <f t="shared" si="75"/>
        <v>172.65600000000003</v>
      </c>
      <c r="S154" s="25">
        <f t="shared" si="69"/>
        <v>297.00670714009954</v>
      </c>
      <c r="T154" s="25">
        <f t="shared" si="79"/>
        <v>2524.5570106908463</v>
      </c>
      <c r="U154" s="25">
        <f t="shared" si="63"/>
        <v>2.5245570106908461</v>
      </c>
      <c r="V154" s="25">
        <f t="shared" si="83"/>
        <v>2.5245570106908461</v>
      </c>
      <c r="W154" s="25">
        <v>2.011083256</v>
      </c>
      <c r="X154">
        <v>7.36</v>
      </c>
      <c r="Y154" s="27">
        <f t="shared" si="71"/>
        <v>14450</v>
      </c>
      <c r="Z154" s="25">
        <f t="shared" si="64"/>
        <v>1262.2785053454231</v>
      </c>
      <c r="AA154" s="25">
        <f t="shared" si="82"/>
        <v>-0.51347375469084611</v>
      </c>
      <c r="AB154">
        <f t="shared" si="72"/>
        <v>-23.890218612829084</v>
      </c>
      <c r="AC154" s="5" t="str">
        <f t="shared" si="73"/>
        <v>used</v>
      </c>
      <c r="AD154" s="25">
        <f t="shared" si="60"/>
        <v>0</v>
      </c>
      <c r="AE154" s="25">
        <f t="shared" si="61"/>
        <v>-0.51347375469084611</v>
      </c>
      <c r="AF154" s="25"/>
      <c r="AH154"/>
    </row>
    <row r="155" spans="2:34" x14ac:dyDescent="0.2">
      <c r="B155" s="8">
        <v>76.5</v>
      </c>
      <c r="C155">
        <f t="shared" si="65"/>
        <v>0</v>
      </c>
      <c r="D155">
        <f t="shared" si="74"/>
        <v>8.5</v>
      </c>
      <c r="E155">
        <v>8.5</v>
      </c>
      <c r="F155" s="25">
        <f t="shared" si="62"/>
        <v>4.25</v>
      </c>
      <c r="G155" s="25">
        <f t="shared" si="80"/>
        <v>539.5625</v>
      </c>
      <c r="H155" s="24">
        <f t="shared" si="66"/>
        <v>4.6361963780143371</v>
      </c>
      <c r="I155" s="24">
        <f t="shared" si="77"/>
        <v>-7.4172727358454926E-2</v>
      </c>
      <c r="J155">
        <v>-1</v>
      </c>
      <c r="K155" t="s">
        <v>21</v>
      </c>
      <c r="L155" s="25">
        <f t="shared" si="81"/>
        <v>-68.4832428599005</v>
      </c>
      <c r="M155">
        <v>0.05</v>
      </c>
      <c r="N155">
        <f t="shared" si="78"/>
        <v>196.00000000000003</v>
      </c>
      <c r="O155">
        <f t="shared" si="67"/>
        <v>3.1500000000000004</v>
      </c>
      <c r="P155" s="25">
        <f t="shared" si="68"/>
        <v>51.889950000000006</v>
      </c>
      <c r="Q155">
        <v>0.68</v>
      </c>
      <c r="R155" s="25">
        <f t="shared" si="75"/>
        <v>133.41600000000003</v>
      </c>
      <c r="S155" s="25">
        <f t="shared" si="69"/>
        <v>179.40670714009954</v>
      </c>
      <c r="T155" s="25">
        <f t="shared" si="79"/>
        <v>1524.9570106908461</v>
      </c>
      <c r="U155" s="25">
        <f t="shared" si="63"/>
        <v>1.5249570106908461</v>
      </c>
      <c r="V155" s="25">
        <f t="shared" si="83"/>
        <v>1.5249570106908461</v>
      </c>
      <c r="W155" s="25">
        <v>2.011083256</v>
      </c>
      <c r="X155">
        <v>7.36</v>
      </c>
      <c r="Y155" s="27">
        <f t="shared" si="71"/>
        <v>14450</v>
      </c>
      <c r="Z155" s="25">
        <f t="shared" si="64"/>
        <v>762.47850534542306</v>
      </c>
      <c r="AA155" s="25">
        <f t="shared" si="82"/>
        <v>0.48612624530915394</v>
      </c>
      <c r="AB155">
        <f t="shared" si="72"/>
        <v>-23.404092367519929</v>
      </c>
      <c r="AC155" s="5" t="str">
        <f t="shared" si="73"/>
        <v>stored</v>
      </c>
      <c r="AD155" s="25">
        <f t="shared" si="60"/>
        <v>0.48612624530915394</v>
      </c>
      <c r="AE155" s="25">
        <f t="shared" si="61"/>
        <v>0</v>
      </c>
      <c r="AF155" s="25"/>
      <c r="AH155"/>
    </row>
    <row r="156" spans="2:34" x14ac:dyDescent="0.2">
      <c r="B156" s="8">
        <v>77</v>
      </c>
      <c r="C156">
        <f t="shared" si="65"/>
        <v>0</v>
      </c>
      <c r="D156">
        <f t="shared" si="74"/>
        <v>8.5</v>
      </c>
      <c r="E156">
        <v>8.5</v>
      </c>
      <c r="F156" s="25">
        <f t="shared" si="62"/>
        <v>4.25</v>
      </c>
      <c r="G156" s="25">
        <f t="shared" si="80"/>
        <v>543.8125</v>
      </c>
      <c r="H156" s="24">
        <f t="shared" si="66"/>
        <v>4.562023650655882</v>
      </c>
      <c r="I156" s="24">
        <f t="shared" si="77"/>
        <v>-7.4172727358454926E-2</v>
      </c>
      <c r="J156">
        <v>-1</v>
      </c>
      <c r="K156" t="s">
        <v>21</v>
      </c>
      <c r="L156" s="25">
        <f t="shared" si="81"/>
        <v>-68.4832428599005</v>
      </c>
      <c r="M156">
        <v>0.05</v>
      </c>
      <c r="N156">
        <f t="shared" si="78"/>
        <v>196.00000000000003</v>
      </c>
      <c r="O156">
        <f t="shared" si="67"/>
        <v>3.1500000000000004</v>
      </c>
      <c r="P156" s="25">
        <f t="shared" si="68"/>
        <v>51.889950000000006</v>
      </c>
      <c r="Q156">
        <v>0.68</v>
      </c>
      <c r="R156" s="25">
        <f t="shared" si="75"/>
        <v>133.41600000000003</v>
      </c>
      <c r="S156" s="25">
        <f t="shared" si="69"/>
        <v>179.40670714009954</v>
      </c>
      <c r="T156" s="25">
        <f t="shared" si="79"/>
        <v>1524.9570106908461</v>
      </c>
      <c r="U156" s="25">
        <f t="shared" si="63"/>
        <v>1.5249570106908461</v>
      </c>
      <c r="V156" s="25">
        <f t="shared" si="83"/>
        <v>1.5249570106908461</v>
      </c>
      <c r="W156" s="25">
        <v>2.011083256</v>
      </c>
      <c r="X156">
        <v>7.36</v>
      </c>
      <c r="Y156" s="27">
        <f t="shared" si="71"/>
        <v>14450</v>
      </c>
      <c r="Z156" s="25">
        <f t="shared" si="64"/>
        <v>762.47850534542306</v>
      </c>
      <c r="AA156" s="25">
        <f t="shared" si="82"/>
        <v>0.48612624530915394</v>
      </c>
      <c r="AB156">
        <f t="shared" si="72"/>
        <v>-22.917966122210775</v>
      </c>
      <c r="AC156" s="5" t="str">
        <f t="shared" si="73"/>
        <v>stored</v>
      </c>
      <c r="AD156" s="25">
        <f t="shared" si="60"/>
        <v>0.48612624530915394</v>
      </c>
      <c r="AE156" s="25">
        <f t="shared" si="61"/>
        <v>0</v>
      </c>
      <c r="AF156" s="25"/>
      <c r="AH156"/>
    </row>
    <row r="157" spans="2:34" x14ac:dyDescent="0.2">
      <c r="B157" s="8">
        <v>77.5</v>
      </c>
      <c r="C157">
        <f t="shared" si="65"/>
        <v>0</v>
      </c>
      <c r="D157">
        <f t="shared" si="74"/>
        <v>8.5</v>
      </c>
      <c r="E157">
        <v>8.5</v>
      </c>
      <c r="F157" s="25">
        <f t="shared" si="62"/>
        <v>4.25</v>
      </c>
      <c r="G157" s="25">
        <f t="shared" si="80"/>
        <v>548.0625</v>
      </c>
      <c r="H157" s="24">
        <f t="shared" si="66"/>
        <v>4.4878509232974269</v>
      </c>
      <c r="I157" s="24">
        <f t="shared" si="77"/>
        <v>-7.4172727358454926E-2</v>
      </c>
      <c r="J157">
        <v>-1</v>
      </c>
      <c r="K157" t="s">
        <v>21</v>
      </c>
      <c r="L157" s="25">
        <f t="shared" si="81"/>
        <v>-68.4832428599005</v>
      </c>
      <c r="M157">
        <v>0.05</v>
      </c>
      <c r="N157">
        <f t="shared" si="78"/>
        <v>196.00000000000003</v>
      </c>
      <c r="O157">
        <f t="shared" si="67"/>
        <v>3.1500000000000004</v>
      </c>
      <c r="P157" s="25">
        <f t="shared" si="68"/>
        <v>51.889950000000006</v>
      </c>
      <c r="Q157">
        <v>0.68</v>
      </c>
      <c r="R157" s="25">
        <f t="shared" si="75"/>
        <v>133.41600000000003</v>
      </c>
      <c r="S157" s="25">
        <f t="shared" si="69"/>
        <v>179.40670714009954</v>
      </c>
      <c r="T157" s="25">
        <f t="shared" si="79"/>
        <v>1524.9570106908461</v>
      </c>
      <c r="U157" s="25">
        <f t="shared" si="63"/>
        <v>1.5249570106908461</v>
      </c>
      <c r="V157" s="25">
        <f t="shared" si="83"/>
        <v>1.5249570106908461</v>
      </c>
      <c r="W157" s="25">
        <v>2.011083256</v>
      </c>
      <c r="X157">
        <v>7.36</v>
      </c>
      <c r="Y157" s="27">
        <f t="shared" si="71"/>
        <v>14450</v>
      </c>
      <c r="Z157" s="25">
        <f t="shared" si="64"/>
        <v>762.47850534542306</v>
      </c>
      <c r="AA157" s="25">
        <f t="shared" si="82"/>
        <v>0.48612624530915394</v>
      </c>
      <c r="AB157">
        <f t="shared" si="72"/>
        <v>-22.43183987690162</v>
      </c>
      <c r="AC157" s="5" t="str">
        <f t="shared" si="73"/>
        <v>stored</v>
      </c>
      <c r="AD157" s="25">
        <f t="shared" si="60"/>
        <v>0.48612624530915394</v>
      </c>
      <c r="AE157" s="25">
        <f t="shared" si="61"/>
        <v>0</v>
      </c>
      <c r="AF157" s="25"/>
      <c r="AH157"/>
    </row>
    <row r="158" spans="2:34" x14ac:dyDescent="0.2">
      <c r="B158" s="8">
        <v>78</v>
      </c>
      <c r="C158">
        <f t="shared" si="65"/>
        <v>0</v>
      </c>
      <c r="D158">
        <f t="shared" si="74"/>
        <v>8.5</v>
      </c>
      <c r="E158">
        <v>8.5</v>
      </c>
      <c r="F158" s="25">
        <f t="shared" si="62"/>
        <v>4.25</v>
      </c>
      <c r="G158" s="25">
        <f t="shared" si="80"/>
        <v>552.3125</v>
      </c>
      <c r="H158" s="24">
        <f t="shared" si="66"/>
        <v>4.4125874205366413</v>
      </c>
      <c r="I158" s="24">
        <f t="shared" si="77"/>
        <v>-7.4172727358454926E-2</v>
      </c>
      <c r="J158">
        <v>-1</v>
      </c>
      <c r="K158" t="s">
        <v>21</v>
      </c>
      <c r="L158" s="25">
        <f t="shared" si="81"/>
        <v>-68.4832428599005</v>
      </c>
      <c r="M158">
        <v>0.05</v>
      </c>
      <c r="N158">
        <f t="shared" si="78"/>
        <v>196.00000000000003</v>
      </c>
      <c r="O158">
        <f t="shared" si="67"/>
        <v>3.1500000000000004</v>
      </c>
      <c r="P158" s="25">
        <f t="shared" si="68"/>
        <v>51.889950000000006</v>
      </c>
      <c r="Q158">
        <v>0.68</v>
      </c>
      <c r="R158" s="25">
        <f t="shared" si="75"/>
        <v>133.41600000000003</v>
      </c>
      <c r="S158" s="25">
        <f t="shared" si="69"/>
        <v>179.40670714009954</v>
      </c>
      <c r="T158" s="25">
        <f t="shared" si="79"/>
        <v>1524.9570106908461</v>
      </c>
      <c r="U158" s="25">
        <f t="shared" si="63"/>
        <v>1.5249570106908461</v>
      </c>
      <c r="V158" s="25">
        <f t="shared" si="83"/>
        <v>1.5249570106908461</v>
      </c>
      <c r="W158" s="25">
        <v>2.011083256</v>
      </c>
      <c r="X158">
        <v>7.36</v>
      </c>
      <c r="Y158" s="27">
        <f t="shared" si="71"/>
        <v>14450</v>
      </c>
      <c r="Z158" s="25">
        <f t="shared" si="64"/>
        <v>762.47850534542306</v>
      </c>
      <c r="AA158" s="25">
        <f t="shared" si="82"/>
        <v>0.48612624530915394</v>
      </c>
      <c r="AB158">
        <f t="shared" si="72"/>
        <v>-21.945713631592465</v>
      </c>
      <c r="AC158" s="5" t="str">
        <f t="shared" si="73"/>
        <v>stored</v>
      </c>
      <c r="AD158" s="25">
        <f t="shared" si="60"/>
        <v>0.48612624530915394</v>
      </c>
      <c r="AE158" s="25">
        <f t="shared" si="61"/>
        <v>0</v>
      </c>
      <c r="AF158" s="25"/>
      <c r="AH158"/>
    </row>
    <row r="159" spans="2:34" x14ac:dyDescent="0.2">
      <c r="B159" s="10">
        <v>78.5</v>
      </c>
      <c r="C159">
        <f t="shared" si="65"/>
        <v>0.5</v>
      </c>
      <c r="D159">
        <f t="shared" si="74"/>
        <v>8.5</v>
      </c>
      <c r="E159">
        <v>8.75</v>
      </c>
      <c r="F159" s="25">
        <f t="shared" si="62"/>
        <v>4.3125</v>
      </c>
      <c r="G159" s="25">
        <f t="shared" si="80"/>
        <v>556.625</v>
      </c>
      <c r="H159" s="24">
        <f t="shared" si="66"/>
        <v>4.3351423669711959</v>
      </c>
      <c r="I159" s="24">
        <f t="shared" si="77"/>
        <v>-7.5263502760785139E-2</v>
      </c>
      <c r="J159">
        <v>-1</v>
      </c>
      <c r="K159" t="s">
        <v>21</v>
      </c>
      <c r="L159" s="25">
        <f t="shared" si="81"/>
        <v>-68.4832428599005</v>
      </c>
      <c r="M159">
        <v>0.05</v>
      </c>
      <c r="N159">
        <f t="shared" si="78"/>
        <v>196.00000000000003</v>
      </c>
      <c r="O159">
        <f t="shared" si="67"/>
        <v>3.1500000000000004</v>
      </c>
      <c r="P159" s="25">
        <f t="shared" si="68"/>
        <v>54.987187500000005</v>
      </c>
      <c r="Q159">
        <v>0.68</v>
      </c>
      <c r="R159" s="25">
        <f t="shared" si="75"/>
        <v>133.41600000000003</v>
      </c>
      <c r="S159" s="25">
        <f t="shared" si="69"/>
        <v>182.50394464009952</v>
      </c>
      <c r="T159" s="25">
        <f t="shared" si="79"/>
        <v>1596.9095156008707</v>
      </c>
      <c r="U159" s="25">
        <f t="shared" si="63"/>
        <v>1.5969095156008708</v>
      </c>
      <c r="V159" s="25">
        <f t="shared" si="83"/>
        <v>1.5969095156008708</v>
      </c>
      <c r="W159" s="25">
        <v>2.011083256</v>
      </c>
      <c r="X159">
        <v>7.36</v>
      </c>
      <c r="Y159" s="27">
        <f t="shared" si="71"/>
        <v>15312.5</v>
      </c>
      <c r="Z159" s="25">
        <f t="shared" si="64"/>
        <v>787.04826126042917</v>
      </c>
      <c r="AA159" s="25">
        <f t="shared" si="82"/>
        <v>0.41417374039912924</v>
      </c>
      <c r="AB159">
        <f t="shared" si="72"/>
        <v>-21.531539891193336</v>
      </c>
      <c r="AC159" s="5" t="str">
        <f t="shared" si="73"/>
        <v>stored</v>
      </c>
      <c r="AD159" s="25">
        <f t="shared" si="60"/>
        <v>0.41417374039912924</v>
      </c>
      <c r="AE159" s="25">
        <f t="shared" si="61"/>
        <v>0</v>
      </c>
      <c r="AF159" s="25"/>
      <c r="AH159"/>
    </row>
    <row r="160" spans="2:34" x14ac:dyDescent="0.2">
      <c r="B160" s="10">
        <v>79</v>
      </c>
      <c r="C160">
        <f t="shared" si="65"/>
        <v>0.5</v>
      </c>
      <c r="D160">
        <f t="shared" si="74"/>
        <v>8.75</v>
      </c>
      <c r="E160">
        <v>9</v>
      </c>
      <c r="F160" s="25">
        <f t="shared" si="62"/>
        <v>4.4375</v>
      </c>
      <c r="G160" s="25">
        <f t="shared" si="80"/>
        <v>561.0625</v>
      </c>
      <c r="H160" s="24">
        <f t="shared" si="66"/>
        <v>4.2544249871987594</v>
      </c>
      <c r="I160" s="24">
        <f t="shared" si="77"/>
        <v>-7.7445053565445579E-2</v>
      </c>
      <c r="J160">
        <v>-1</v>
      </c>
      <c r="K160" t="s">
        <v>21</v>
      </c>
      <c r="L160" s="25">
        <f t="shared" si="81"/>
        <v>-68.4832428599005</v>
      </c>
      <c r="M160">
        <v>0.05</v>
      </c>
      <c r="N160">
        <f t="shared" si="78"/>
        <v>196.00000000000003</v>
      </c>
      <c r="O160">
        <f t="shared" si="67"/>
        <v>3.1500000000000004</v>
      </c>
      <c r="P160" s="25">
        <f t="shared" si="68"/>
        <v>58.174200000000006</v>
      </c>
      <c r="Q160">
        <v>0.68</v>
      </c>
      <c r="R160" s="25">
        <f>M160*(400)*(9.81)*Q160</f>
        <v>133.41600000000003</v>
      </c>
      <c r="S160" s="25">
        <f t="shared" si="69"/>
        <v>185.69095714009953</v>
      </c>
      <c r="T160" s="25">
        <f t="shared" si="79"/>
        <v>1671.2186142608957</v>
      </c>
      <c r="U160" s="25">
        <f t="shared" si="63"/>
        <v>1.6712186142608958</v>
      </c>
      <c r="V160" s="25">
        <f t="shared" si="83"/>
        <v>1.6712186142608958</v>
      </c>
      <c r="W160" s="25">
        <v>2.011083256</v>
      </c>
      <c r="X160">
        <v>7.36</v>
      </c>
      <c r="Y160" s="27">
        <f t="shared" si="71"/>
        <v>16200</v>
      </c>
      <c r="Z160" s="25">
        <f t="shared" si="64"/>
        <v>824.00362230919166</v>
      </c>
      <c r="AA160" s="25">
        <f t="shared" si="82"/>
        <v>0.33986464173910425</v>
      </c>
      <c r="AB160">
        <f t="shared" si="72"/>
        <v>-21.191675249454232</v>
      </c>
      <c r="AC160" s="5" t="str">
        <f t="shared" si="73"/>
        <v>stored</v>
      </c>
      <c r="AD160" s="25">
        <f t="shared" si="60"/>
        <v>0.33986464173910425</v>
      </c>
      <c r="AE160" s="25">
        <f t="shared" si="61"/>
        <v>0</v>
      </c>
      <c r="AF160" s="25"/>
      <c r="AH160"/>
    </row>
    <row r="161" spans="2:34" x14ac:dyDescent="0.2">
      <c r="B161" s="10">
        <v>79.5</v>
      </c>
      <c r="C161">
        <f t="shared" si="65"/>
        <v>1</v>
      </c>
      <c r="D161">
        <f t="shared" si="74"/>
        <v>9</v>
      </c>
      <c r="E161">
        <v>9.5</v>
      </c>
      <c r="F161" s="25">
        <f t="shared" si="62"/>
        <v>4.625</v>
      </c>
      <c r="G161" s="25">
        <f t="shared" si="80"/>
        <v>565.6875</v>
      </c>
      <c r="H161" s="24">
        <f t="shared" si="66"/>
        <v>4.171526056621663</v>
      </c>
      <c r="I161" s="24">
        <f t="shared" si="77"/>
        <v>-8.0717379772436246E-2</v>
      </c>
      <c r="J161">
        <v>-1</v>
      </c>
      <c r="K161" t="s">
        <v>21</v>
      </c>
      <c r="L161" s="25">
        <f t="shared" si="81"/>
        <v>-68.4832428599005</v>
      </c>
      <c r="M161">
        <v>0.05</v>
      </c>
      <c r="N161">
        <f>400*(9.8)*(M161)</f>
        <v>196.00000000000003</v>
      </c>
      <c r="O161">
        <f t="shared" si="67"/>
        <v>3.1500000000000004</v>
      </c>
      <c r="P161" s="25">
        <f t="shared" si="68"/>
        <v>64.817550000000011</v>
      </c>
      <c r="Q161">
        <v>0.68</v>
      </c>
      <c r="R161" s="25">
        <f t="shared" ref="R161:R216" si="84">M161*(400)*(9.81)*Q161</f>
        <v>133.41600000000003</v>
      </c>
      <c r="S161" s="25">
        <f t="shared" si="69"/>
        <v>192.33430714009955</v>
      </c>
      <c r="T161" s="25">
        <f t="shared" si="79"/>
        <v>1827.1759178309458</v>
      </c>
      <c r="U161" s="25">
        <f t="shared" si="63"/>
        <v>1.8271759178309457</v>
      </c>
      <c r="V161" s="25">
        <f t="shared" si="83"/>
        <v>1.8271759178309457</v>
      </c>
      <c r="W161" s="25">
        <v>2.011083256</v>
      </c>
      <c r="X161">
        <v>7.36</v>
      </c>
      <c r="Y161" s="27">
        <f t="shared" si="71"/>
        <v>18050</v>
      </c>
      <c r="Z161" s="25">
        <f t="shared" si="64"/>
        <v>889.54617052296044</v>
      </c>
      <c r="AA161" s="25">
        <f t="shared" si="82"/>
        <v>0.18390733816905436</v>
      </c>
      <c r="AB161">
        <f t="shared" si="72"/>
        <v>-21.007767911285178</v>
      </c>
      <c r="AC161" s="5" t="str">
        <f t="shared" si="73"/>
        <v>stored</v>
      </c>
      <c r="AD161" s="25">
        <f t="shared" si="60"/>
        <v>0.18390733816905436</v>
      </c>
      <c r="AE161" s="25">
        <f t="shared" si="61"/>
        <v>0</v>
      </c>
      <c r="AF161" s="25"/>
      <c r="AH161"/>
    </row>
    <row r="162" spans="2:34" x14ac:dyDescent="0.2">
      <c r="B162" s="8">
        <v>80</v>
      </c>
      <c r="C162">
        <f t="shared" si="65"/>
        <v>0</v>
      </c>
      <c r="D162">
        <f t="shared" si="74"/>
        <v>9.5</v>
      </c>
      <c r="E162">
        <v>9.5</v>
      </c>
      <c r="F162" s="25">
        <f t="shared" si="62"/>
        <v>4.75</v>
      </c>
      <c r="G162" s="25">
        <f t="shared" si="80"/>
        <v>570.4375</v>
      </c>
      <c r="H162" s="24">
        <f t="shared" si="66"/>
        <v>4.0886271260445666</v>
      </c>
      <c r="I162" s="24">
        <f t="shared" si="77"/>
        <v>-8.2898930577096686E-2</v>
      </c>
      <c r="J162">
        <v>-1</v>
      </c>
      <c r="K162" t="s">
        <v>21</v>
      </c>
      <c r="L162" s="25">
        <f>(400*9.81)*(SIN(RADIANS(J162)))</f>
        <v>-68.4832428599005</v>
      </c>
      <c r="M162">
        <v>0.05</v>
      </c>
      <c r="N162">
        <f t="shared" ref="N162:N225" si="85">400*(9.8)*(M162)</f>
        <v>196.00000000000003</v>
      </c>
      <c r="O162">
        <f t="shared" si="67"/>
        <v>3.1500000000000004</v>
      </c>
      <c r="P162" s="25">
        <f t="shared" si="68"/>
        <v>64.817550000000011</v>
      </c>
      <c r="Q162">
        <v>0.68</v>
      </c>
      <c r="R162" s="25">
        <f t="shared" si="84"/>
        <v>133.41600000000003</v>
      </c>
      <c r="S162" s="25">
        <f t="shared" si="69"/>
        <v>192.33430714009955</v>
      </c>
      <c r="T162" s="25">
        <f t="shared" si="79"/>
        <v>1827.1759178309458</v>
      </c>
      <c r="U162" s="25">
        <f t="shared" si="63"/>
        <v>1.8271759178309457</v>
      </c>
      <c r="V162" s="25">
        <f t="shared" si="83"/>
        <v>1.8271759178309457</v>
      </c>
      <c r="W162" s="25">
        <v>2.011083256</v>
      </c>
      <c r="X162">
        <v>7.36</v>
      </c>
      <c r="Y162" s="27">
        <f t="shared" si="71"/>
        <v>18050</v>
      </c>
      <c r="Z162" s="25">
        <f t="shared" si="64"/>
        <v>913.58795891547288</v>
      </c>
      <c r="AA162" s="25">
        <f t="shared" si="82"/>
        <v>0.18390733816905436</v>
      </c>
      <c r="AB162">
        <f t="shared" si="72"/>
        <v>-20.823860573116125</v>
      </c>
      <c r="AC162" s="5" t="str">
        <f t="shared" si="73"/>
        <v>stored</v>
      </c>
      <c r="AD162" s="25">
        <f t="shared" si="60"/>
        <v>0.18390733816905436</v>
      </c>
      <c r="AE162" s="25">
        <f t="shared" si="61"/>
        <v>0</v>
      </c>
      <c r="AF162" s="25"/>
      <c r="AH162"/>
    </row>
    <row r="163" spans="2:34" x14ac:dyDescent="0.2">
      <c r="B163" s="8">
        <v>80.5</v>
      </c>
      <c r="C163">
        <f t="shared" si="65"/>
        <v>0</v>
      </c>
      <c r="D163">
        <f t="shared" si="74"/>
        <v>9.5</v>
      </c>
      <c r="E163">
        <v>9.5</v>
      </c>
      <c r="F163" s="25">
        <f t="shared" si="62"/>
        <v>4.75</v>
      </c>
      <c r="G163" s="25">
        <f t="shared" si="80"/>
        <v>575.1875</v>
      </c>
      <c r="H163" s="24">
        <f t="shared" si="66"/>
        <v>4.0057281954674702</v>
      </c>
      <c r="I163" s="24">
        <f t="shared" si="77"/>
        <v>-8.2898930577096686E-2</v>
      </c>
      <c r="J163">
        <v>-1</v>
      </c>
      <c r="K163" t="s">
        <v>21</v>
      </c>
      <c r="L163" s="25">
        <f t="shared" si="81"/>
        <v>-68.4832428599005</v>
      </c>
      <c r="M163">
        <v>0.05</v>
      </c>
      <c r="N163">
        <f t="shared" si="85"/>
        <v>196.00000000000003</v>
      </c>
      <c r="O163">
        <f t="shared" si="67"/>
        <v>3.1500000000000004</v>
      </c>
      <c r="P163" s="25">
        <f t="shared" si="68"/>
        <v>64.817550000000011</v>
      </c>
      <c r="Q163">
        <v>0.68</v>
      </c>
      <c r="R163" s="25">
        <f t="shared" si="84"/>
        <v>133.41600000000003</v>
      </c>
      <c r="S163" s="25">
        <f t="shared" si="69"/>
        <v>192.33430714009955</v>
      </c>
      <c r="T163" s="25">
        <f t="shared" si="79"/>
        <v>1827.1759178309458</v>
      </c>
      <c r="U163" s="25">
        <f t="shared" si="63"/>
        <v>1.8271759178309457</v>
      </c>
      <c r="V163" s="25">
        <f t="shared" si="83"/>
        <v>1.8271759178309457</v>
      </c>
      <c r="W163" s="25">
        <v>2.011083256</v>
      </c>
      <c r="X163">
        <v>7.36</v>
      </c>
      <c r="Y163" s="27">
        <f t="shared" si="71"/>
        <v>18050</v>
      </c>
      <c r="Z163" s="25">
        <f t="shared" si="64"/>
        <v>913.58795891547288</v>
      </c>
      <c r="AA163" s="25">
        <f>W163-V163</f>
        <v>0.18390733816905436</v>
      </c>
      <c r="AB163">
        <f t="shared" si="72"/>
        <v>-20.639953234947072</v>
      </c>
      <c r="AC163" s="5" t="str">
        <f t="shared" si="73"/>
        <v>stored</v>
      </c>
      <c r="AD163" s="25">
        <f t="shared" si="60"/>
        <v>0.18390733816905436</v>
      </c>
      <c r="AE163" s="25">
        <f t="shared" si="61"/>
        <v>0</v>
      </c>
      <c r="AF163" s="25"/>
      <c r="AH163"/>
    </row>
    <row r="164" spans="2:34" x14ac:dyDescent="0.2">
      <c r="B164" s="8">
        <v>81</v>
      </c>
      <c r="C164">
        <f t="shared" si="65"/>
        <v>0</v>
      </c>
      <c r="D164">
        <f t="shared" si="74"/>
        <v>9.5</v>
      </c>
      <c r="E164">
        <v>9.5</v>
      </c>
      <c r="F164" s="25">
        <f t="shared" si="62"/>
        <v>4.75</v>
      </c>
      <c r="G164" s="25">
        <f t="shared" si="80"/>
        <v>579.9375</v>
      </c>
      <c r="H164" s="24">
        <f t="shared" si="66"/>
        <v>3.9228292648903733</v>
      </c>
      <c r="I164" s="24">
        <f t="shared" si="77"/>
        <v>-8.2898930577096686E-2</v>
      </c>
      <c r="J164">
        <v>-1</v>
      </c>
      <c r="K164" t="s">
        <v>21</v>
      </c>
      <c r="L164" s="25">
        <f t="shared" si="81"/>
        <v>-68.4832428599005</v>
      </c>
      <c r="M164">
        <v>0.05</v>
      </c>
      <c r="N164">
        <f t="shared" si="85"/>
        <v>196.00000000000003</v>
      </c>
      <c r="O164">
        <f t="shared" si="67"/>
        <v>3.1500000000000004</v>
      </c>
      <c r="P164" s="25">
        <f t="shared" si="68"/>
        <v>64.817550000000011</v>
      </c>
      <c r="Q164">
        <v>0.68</v>
      </c>
      <c r="R164" s="25">
        <f t="shared" si="84"/>
        <v>133.41600000000003</v>
      </c>
      <c r="S164" s="25">
        <f t="shared" si="69"/>
        <v>192.33430714009955</v>
      </c>
      <c r="T164" s="25">
        <f t="shared" si="79"/>
        <v>1827.1759178309458</v>
      </c>
      <c r="U164" s="25">
        <f t="shared" si="63"/>
        <v>1.8271759178309457</v>
      </c>
      <c r="V164" s="25">
        <f t="shared" si="83"/>
        <v>1.8271759178309457</v>
      </c>
      <c r="W164" s="25">
        <v>2.011083256</v>
      </c>
      <c r="X164">
        <v>7.36</v>
      </c>
      <c r="Y164" s="27">
        <f t="shared" si="71"/>
        <v>18050</v>
      </c>
      <c r="Z164" s="25">
        <f t="shared" si="64"/>
        <v>913.58795891547288</v>
      </c>
      <c r="AA164" s="25">
        <f t="shared" ref="AA164:AA183" si="86">W164-V164</f>
        <v>0.18390733816905436</v>
      </c>
      <c r="AB164">
        <f t="shared" si="72"/>
        <v>-20.456045896778019</v>
      </c>
      <c r="AC164" s="5" t="str">
        <f t="shared" si="73"/>
        <v>stored</v>
      </c>
      <c r="AD164" s="25">
        <f t="shared" si="60"/>
        <v>0.18390733816905436</v>
      </c>
      <c r="AE164" s="25">
        <f t="shared" si="61"/>
        <v>0</v>
      </c>
      <c r="AF164" s="25"/>
      <c r="AH164"/>
    </row>
    <row r="165" spans="2:34" x14ac:dyDescent="0.2">
      <c r="B165" s="8">
        <v>81.5</v>
      </c>
      <c r="C165">
        <f t="shared" si="65"/>
        <v>0</v>
      </c>
      <c r="D165">
        <f t="shared" si="74"/>
        <v>9.5</v>
      </c>
      <c r="E165">
        <v>9.5</v>
      </c>
      <c r="F165" s="25">
        <f t="shared" si="62"/>
        <v>4.75</v>
      </c>
      <c r="G165" s="25">
        <f t="shared" si="80"/>
        <v>584.6875</v>
      </c>
      <c r="H165" s="24">
        <f t="shared" si="66"/>
        <v>3.8399303343132765</v>
      </c>
      <c r="I165" s="24">
        <f t="shared" si="77"/>
        <v>-8.2898930577096686E-2</v>
      </c>
      <c r="J165">
        <v>-1</v>
      </c>
      <c r="K165" t="s">
        <v>21</v>
      </c>
      <c r="L165" s="25">
        <f t="shared" si="81"/>
        <v>-68.4832428599005</v>
      </c>
      <c r="M165">
        <v>0.05</v>
      </c>
      <c r="N165">
        <f t="shared" si="85"/>
        <v>196.00000000000003</v>
      </c>
      <c r="O165">
        <f t="shared" si="67"/>
        <v>3.1500000000000004</v>
      </c>
      <c r="P165" s="25">
        <f t="shared" si="68"/>
        <v>64.817550000000011</v>
      </c>
      <c r="Q165">
        <v>0.68</v>
      </c>
      <c r="R165" s="25">
        <f t="shared" si="84"/>
        <v>133.41600000000003</v>
      </c>
      <c r="S165" s="25">
        <f t="shared" si="69"/>
        <v>192.33430714009955</v>
      </c>
      <c r="T165" s="25">
        <f t="shared" si="79"/>
        <v>1827.1759178309458</v>
      </c>
      <c r="U165" s="25">
        <f t="shared" si="63"/>
        <v>1.8271759178309457</v>
      </c>
      <c r="V165" s="25">
        <f t="shared" si="83"/>
        <v>1.8271759178309457</v>
      </c>
      <c r="W165" s="25">
        <v>2.011083256</v>
      </c>
      <c r="X165">
        <v>7.36</v>
      </c>
      <c r="Y165" s="27">
        <f t="shared" si="71"/>
        <v>18050</v>
      </c>
      <c r="Z165" s="25">
        <f t="shared" si="64"/>
        <v>913.58795891547288</v>
      </c>
      <c r="AA165" s="25">
        <f t="shared" si="86"/>
        <v>0.18390733816905436</v>
      </c>
      <c r="AB165">
        <f t="shared" si="72"/>
        <v>-20.272138558608965</v>
      </c>
      <c r="AC165" s="5" t="str">
        <f t="shared" si="73"/>
        <v>stored</v>
      </c>
      <c r="AD165" s="25">
        <f t="shared" si="60"/>
        <v>0.18390733816905436</v>
      </c>
      <c r="AE165" s="25">
        <f t="shared" si="61"/>
        <v>0</v>
      </c>
      <c r="AF165" s="25"/>
      <c r="AH165"/>
    </row>
    <row r="166" spans="2:34" x14ac:dyDescent="0.2">
      <c r="B166" s="8">
        <v>82</v>
      </c>
      <c r="C166">
        <f t="shared" si="65"/>
        <v>0</v>
      </c>
      <c r="D166">
        <f t="shared" si="74"/>
        <v>9.5</v>
      </c>
      <c r="E166">
        <v>9.5</v>
      </c>
      <c r="F166" s="25">
        <f t="shared" si="62"/>
        <v>4.75</v>
      </c>
      <c r="G166" s="25">
        <f t="shared" si="80"/>
        <v>589.4375</v>
      </c>
      <c r="H166" s="24">
        <f t="shared" si="66"/>
        <v>3.7570314037361796</v>
      </c>
      <c r="I166" s="24">
        <f t="shared" si="77"/>
        <v>-8.2898930577096686E-2</v>
      </c>
      <c r="J166">
        <v>-1</v>
      </c>
      <c r="K166" t="s">
        <v>21</v>
      </c>
      <c r="L166" s="25">
        <f t="shared" si="81"/>
        <v>-68.4832428599005</v>
      </c>
      <c r="M166">
        <v>0.05</v>
      </c>
      <c r="N166">
        <f t="shared" si="85"/>
        <v>196.00000000000003</v>
      </c>
      <c r="O166">
        <f t="shared" si="67"/>
        <v>3.1500000000000004</v>
      </c>
      <c r="P166" s="25">
        <f t="shared" si="68"/>
        <v>64.817550000000011</v>
      </c>
      <c r="Q166">
        <v>0.68</v>
      </c>
      <c r="R166" s="25">
        <f t="shared" si="84"/>
        <v>133.41600000000003</v>
      </c>
      <c r="S166" s="25">
        <f t="shared" si="69"/>
        <v>192.33430714009955</v>
      </c>
      <c r="T166" s="25">
        <f t="shared" si="79"/>
        <v>1827.1759178309458</v>
      </c>
      <c r="U166" s="25">
        <f t="shared" si="63"/>
        <v>1.8271759178309457</v>
      </c>
      <c r="V166" s="25">
        <f t="shared" si="83"/>
        <v>1.8271759178309457</v>
      </c>
      <c r="W166" s="25">
        <v>2.011083256</v>
      </c>
      <c r="X166">
        <v>7.36</v>
      </c>
      <c r="Y166" s="27">
        <f t="shared" si="71"/>
        <v>18050</v>
      </c>
      <c r="Z166" s="25">
        <f t="shared" si="64"/>
        <v>913.58795891547288</v>
      </c>
      <c r="AA166" s="25">
        <f t="shared" si="86"/>
        <v>0.18390733816905436</v>
      </c>
      <c r="AB166">
        <f t="shared" si="72"/>
        <v>-20.088231220439912</v>
      </c>
      <c r="AC166" s="5" t="str">
        <f t="shared" si="73"/>
        <v>stored</v>
      </c>
      <c r="AD166" s="25">
        <f t="shared" si="60"/>
        <v>0.18390733816905436</v>
      </c>
      <c r="AE166" s="25">
        <f t="shared" si="61"/>
        <v>0</v>
      </c>
      <c r="AF166" s="25"/>
      <c r="AH166"/>
    </row>
    <row r="167" spans="2:34" x14ac:dyDescent="0.2">
      <c r="B167" s="8">
        <v>82.5</v>
      </c>
      <c r="C167">
        <f t="shared" si="65"/>
        <v>0</v>
      </c>
      <c r="D167">
        <f t="shared" si="74"/>
        <v>9.5</v>
      </c>
      <c r="E167">
        <v>9.5</v>
      </c>
      <c r="F167" s="25">
        <f t="shared" si="62"/>
        <v>4.75</v>
      </c>
      <c r="G167" s="25">
        <f t="shared" si="80"/>
        <v>594.1875</v>
      </c>
      <c r="H167" s="24">
        <f t="shared" si="66"/>
        <v>3.6741324731590828</v>
      </c>
      <c r="I167" s="24">
        <f t="shared" si="77"/>
        <v>-8.2898930577096686E-2</v>
      </c>
      <c r="J167">
        <v>-1</v>
      </c>
      <c r="K167" t="s">
        <v>21</v>
      </c>
      <c r="L167" s="25">
        <f t="shared" si="81"/>
        <v>-68.4832428599005</v>
      </c>
      <c r="M167">
        <v>0.05</v>
      </c>
      <c r="N167">
        <f t="shared" si="85"/>
        <v>196.00000000000003</v>
      </c>
      <c r="O167">
        <f t="shared" si="67"/>
        <v>3.1500000000000004</v>
      </c>
      <c r="P167" s="25">
        <f t="shared" si="68"/>
        <v>64.817550000000011</v>
      </c>
      <c r="Q167">
        <v>0.68</v>
      </c>
      <c r="R167" s="25">
        <f t="shared" si="84"/>
        <v>133.41600000000003</v>
      </c>
      <c r="S167" s="25">
        <f t="shared" si="69"/>
        <v>192.33430714009955</v>
      </c>
      <c r="T167" s="25">
        <f t="shared" si="79"/>
        <v>1827.1759178309458</v>
      </c>
      <c r="U167" s="25">
        <f t="shared" si="63"/>
        <v>1.8271759178309457</v>
      </c>
      <c r="V167" s="25">
        <f t="shared" si="83"/>
        <v>1.8271759178309457</v>
      </c>
      <c r="W167" s="25">
        <v>2.011083256</v>
      </c>
      <c r="X167">
        <v>7.36</v>
      </c>
      <c r="Y167" s="27">
        <f t="shared" si="71"/>
        <v>18050</v>
      </c>
      <c r="Z167" s="25">
        <f t="shared" si="64"/>
        <v>913.58795891547288</v>
      </c>
      <c r="AA167" s="25">
        <f t="shared" si="86"/>
        <v>0.18390733816905436</v>
      </c>
      <c r="AB167">
        <f t="shared" si="72"/>
        <v>-19.904323882270859</v>
      </c>
      <c r="AC167" s="5" t="str">
        <f t="shared" si="73"/>
        <v>stored</v>
      </c>
      <c r="AD167" s="25">
        <f t="shared" si="60"/>
        <v>0.18390733816905436</v>
      </c>
      <c r="AE167" s="25">
        <f t="shared" si="61"/>
        <v>0</v>
      </c>
      <c r="AF167" s="25"/>
      <c r="AH167"/>
    </row>
    <row r="168" spans="2:34" x14ac:dyDescent="0.2">
      <c r="B168" s="8">
        <v>83</v>
      </c>
      <c r="C168">
        <f t="shared" si="65"/>
        <v>0</v>
      </c>
      <c r="D168">
        <f t="shared" si="74"/>
        <v>9.5</v>
      </c>
      <c r="E168">
        <v>9.5</v>
      </c>
      <c r="F168" s="25">
        <f t="shared" si="62"/>
        <v>4.75</v>
      </c>
      <c r="G168" s="25">
        <f t="shared" si="80"/>
        <v>598.9375</v>
      </c>
      <c r="H168" s="24">
        <f t="shared" si="66"/>
        <v>3.5912335425819859</v>
      </c>
      <c r="I168" s="24">
        <f t="shared" si="77"/>
        <v>-8.2898930577096686E-2</v>
      </c>
      <c r="J168">
        <v>-1</v>
      </c>
      <c r="K168" t="s">
        <v>21</v>
      </c>
      <c r="L168" s="25">
        <f>(400*9.81)*(SIN(RADIANS(J168)))</f>
        <v>-68.4832428599005</v>
      </c>
      <c r="M168">
        <v>0.05</v>
      </c>
      <c r="N168">
        <f t="shared" si="85"/>
        <v>196.00000000000003</v>
      </c>
      <c r="O168">
        <f t="shared" si="67"/>
        <v>3.1500000000000004</v>
      </c>
      <c r="P168" s="25">
        <f t="shared" si="68"/>
        <v>64.817550000000011</v>
      </c>
      <c r="Q168">
        <v>0.68</v>
      </c>
      <c r="R168" s="25">
        <f t="shared" si="84"/>
        <v>133.41600000000003</v>
      </c>
      <c r="S168" s="25">
        <f t="shared" si="69"/>
        <v>192.33430714009955</v>
      </c>
      <c r="T168" s="25">
        <f t="shared" si="79"/>
        <v>1827.1759178309458</v>
      </c>
      <c r="U168" s="25">
        <f t="shared" si="63"/>
        <v>1.8271759178309457</v>
      </c>
      <c r="V168" s="25">
        <f t="shared" si="83"/>
        <v>1.8271759178309457</v>
      </c>
      <c r="W168" s="25">
        <v>2.011083256</v>
      </c>
      <c r="X168">
        <v>7.36</v>
      </c>
      <c r="Y168" s="27">
        <f t="shared" si="71"/>
        <v>18050</v>
      </c>
      <c r="Z168" s="25">
        <f t="shared" si="64"/>
        <v>913.58795891547288</v>
      </c>
      <c r="AA168" s="25">
        <f t="shared" si="86"/>
        <v>0.18390733816905436</v>
      </c>
      <c r="AB168">
        <f t="shared" si="72"/>
        <v>-19.720416544101806</v>
      </c>
      <c r="AC168" s="5" t="str">
        <f t="shared" si="73"/>
        <v>stored</v>
      </c>
      <c r="AD168" s="25">
        <f t="shared" si="60"/>
        <v>0.18390733816905436</v>
      </c>
      <c r="AE168" s="25">
        <f t="shared" si="61"/>
        <v>0</v>
      </c>
      <c r="AF168" s="25"/>
      <c r="AH168"/>
    </row>
    <row r="169" spans="2:34" x14ac:dyDescent="0.2">
      <c r="B169" s="8">
        <v>83.5</v>
      </c>
      <c r="C169">
        <f t="shared" si="65"/>
        <v>0</v>
      </c>
      <c r="D169">
        <f t="shared" si="74"/>
        <v>9.5</v>
      </c>
      <c r="E169">
        <v>9.5</v>
      </c>
      <c r="F169" s="25">
        <f t="shared" si="62"/>
        <v>4.75</v>
      </c>
      <c r="G169" s="25">
        <f t="shared" si="80"/>
        <v>603.6875</v>
      </c>
      <c r="H169" s="24">
        <f t="shared" si="66"/>
        <v>3.5083346120048891</v>
      </c>
      <c r="I169" s="24">
        <f t="shared" si="77"/>
        <v>-8.2898930577096686E-2</v>
      </c>
      <c r="J169">
        <v>-1</v>
      </c>
      <c r="K169" t="s">
        <v>21</v>
      </c>
      <c r="L169" s="25">
        <f t="shared" ref="L169:L187" si="87">(400*9.81)*(SIN(RADIANS(J169)))</f>
        <v>-68.4832428599005</v>
      </c>
      <c r="M169">
        <v>0.05</v>
      </c>
      <c r="N169">
        <f t="shared" si="85"/>
        <v>196.00000000000003</v>
      </c>
      <c r="O169">
        <f t="shared" si="67"/>
        <v>3.1500000000000004</v>
      </c>
      <c r="P169" s="25">
        <f t="shared" si="68"/>
        <v>64.817550000000011</v>
      </c>
      <c r="Q169">
        <v>0.68</v>
      </c>
      <c r="R169" s="25">
        <f t="shared" si="84"/>
        <v>133.41600000000003</v>
      </c>
      <c r="S169" s="25">
        <f t="shared" si="69"/>
        <v>192.33430714009955</v>
      </c>
      <c r="T169" s="25">
        <f t="shared" si="79"/>
        <v>1827.1759178309458</v>
      </c>
      <c r="U169" s="25">
        <f t="shared" si="63"/>
        <v>1.8271759178309457</v>
      </c>
      <c r="V169" s="25">
        <f t="shared" si="83"/>
        <v>1.8271759178309457</v>
      </c>
      <c r="W169" s="25">
        <v>2.011083256</v>
      </c>
      <c r="X169">
        <v>7.36</v>
      </c>
      <c r="Y169" s="27">
        <f t="shared" si="71"/>
        <v>18050</v>
      </c>
      <c r="Z169" s="25">
        <f t="shared" si="64"/>
        <v>913.58795891547288</v>
      </c>
      <c r="AA169" s="25">
        <f t="shared" si="86"/>
        <v>0.18390733816905436</v>
      </c>
      <c r="AB169">
        <f t="shared" si="72"/>
        <v>-19.536509205932752</v>
      </c>
      <c r="AC169" s="5" t="str">
        <f t="shared" si="73"/>
        <v>stored</v>
      </c>
      <c r="AD169" s="25">
        <f t="shared" si="60"/>
        <v>0.18390733816905436</v>
      </c>
      <c r="AE169" s="25">
        <f t="shared" si="61"/>
        <v>0</v>
      </c>
      <c r="AF169" s="25"/>
      <c r="AH169"/>
    </row>
    <row r="170" spans="2:34" x14ac:dyDescent="0.2">
      <c r="B170" s="8">
        <v>84</v>
      </c>
      <c r="C170">
        <f t="shared" si="65"/>
        <v>0</v>
      </c>
      <c r="D170">
        <f t="shared" si="74"/>
        <v>9.5</v>
      </c>
      <c r="E170">
        <v>9.5</v>
      </c>
      <c r="F170" s="25">
        <f t="shared" si="62"/>
        <v>4.75</v>
      </c>
      <c r="G170" s="25">
        <f t="shared" si="80"/>
        <v>608.4375</v>
      </c>
      <c r="H170" s="24">
        <f t="shared" si="66"/>
        <v>3.4254356814277922</v>
      </c>
      <c r="I170" s="24">
        <f t="shared" si="77"/>
        <v>-8.2898930577096686E-2</v>
      </c>
      <c r="J170">
        <v>-1</v>
      </c>
      <c r="K170" t="s">
        <v>21</v>
      </c>
      <c r="L170" s="25">
        <f t="shared" si="87"/>
        <v>-68.4832428599005</v>
      </c>
      <c r="M170">
        <v>0.05</v>
      </c>
      <c r="N170">
        <f t="shared" si="85"/>
        <v>196.00000000000003</v>
      </c>
      <c r="O170">
        <f t="shared" si="67"/>
        <v>3.1500000000000004</v>
      </c>
      <c r="P170" s="25">
        <f t="shared" si="68"/>
        <v>64.817550000000011</v>
      </c>
      <c r="Q170">
        <v>0.68</v>
      </c>
      <c r="R170" s="25">
        <f t="shared" si="84"/>
        <v>133.41600000000003</v>
      </c>
      <c r="S170" s="25">
        <f t="shared" si="69"/>
        <v>192.33430714009955</v>
      </c>
      <c r="T170" s="25">
        <f t="shared" si="79"/>
        <v>1827.1759178309458</v>
      </c>
      <c r="U170" s="25">
        <f t="shared" si="63"/>
        <v>1.8271759178309457</v>
      </c>
      <c r="V170" s="25">
        <f t="shared" si="83"/>
        <v>1.8271759178309457</v>
      </c>
      <c r="W170" s="25">
        <v>2.011083256</v>
      </c>
      <c r="X170">
        <v>7.36</v>
      </c>
      <c r="Y170" s="27">
        <f t="shared" si="71"/>
        <v>18050</v>
      </c>
      <c r="Z170" s="25">
        <f t="shared" si="64"/>
        <v>913.58795891547288</v>
      </c>
      <c r="AA170" s="25">
        <f t="shared" si="86"/>
        <v>0.18390733816905436</v>
      </c>
      <c r="AB170">
        <f t="shared" si="72"/>
        <v>-19.352601867763699</v>
      </c>
      <c r="AC170" s="5" t="str">
        <f t="shared" si="73"/>
        <v>stored</v>
      </c>
      <c r="AD170" s="25">
        <f t="shared" si="60"/>
        <v>0.18390733816905436</v>
      </c>
      <c r="AE170" s="25">
        <f t="shared" si="61"/>
        <v>0</v>
      </c>
      <c r="AF170" s="25"/>
      <c r="AH170"/>
    </row>
    <row r="171" spans="2:34" x14ac:dyDescent="0.2">
      <c r="B171" s="8">
        <v>84.5</v>
      </c>
      <c r="C171">
        <f t="shared" si="65"/>
        <v>0</v>
      </c>
      <c r="D171">
        <f t="shared" si="74"/>
        <v>9.5</v>
      </c>
      <c r="E171">
        <v>9.5</v>
      </c>
      <c r="F171" s="25">
        <f t="shared" si="62"/>
        <v>4.75</v>
      </c>
      <c r="G171" s="25">
        <f t="shared" si="80"/>
        <v>613.1875</v>
      </c>
      <c r="H171" s="24">
        <f t="shared" si="66"/>
        <v>3.3425367508506953</v>
      </c>
      <c r="I171" s="24">
        <f t="shared" si="77"/>
        <v>-8.2898930577096686E-2</v>
      </c>
      <c r="J171">
        <v>-1</v>
      </c>
      <c r="K171" t="s">
        <v>21</v>
      </c>
      <c r="L171" s="25">
        <f t="shared" si="87"/>
        <v>-68.4832428599005</v>
      </c>
      <c r="M171">
        <v>0.05</v>
      </c>
      <c r="N171">
        <f t="shared" si="85"/>
        <v>196.00000000000003</v>
      </c>
      <c r="O171">
        <f t="shared" si="67"/>
        <v>3.1500000000000004</v>
      </c>
      <c r="P171" s="25">
        <f t="shared" si="68"/>
        <v>64.817550000000011</v>
      </c>
      <c r="Q171">
        <v>0.68</v>
      </c>
      <c r="R171" s="25">
        <f t="shared" si="84"/>
        <v>133.41600000000003</v>
      </c>
      <c r="S171" s="25">
        <f t="shared" si="69"/>
        <v>192.33430714009955</v>
      </c>
      <c r="T171" s="25">
        <f t="shared" si="79"/>
        <v>1827.1759178309458</v>
      </c>
      <c r="U171" s="25">
        <f t="shared" si="63"/>
        <v>1.8271759178309457</v>
      </c>
      <c r="V171" s="25">
        <f t="shared" si="83"/>
        <v>1.8271759178309457</v>
      </c>
      <c r="W171" s="25">
        <v>2.011083256</v>
      </c>
      <c r="X171">
        <v>7.36</v>
      </c>
      <c r="Y171" s="27">
        <f t="shared" si="71"/>
        <v>18050</v>
      </c>
      <c r="Z171" s="25">
        <f t="shared" si="64"/>
        <v>913.58795891547288</v>
      </c>
      <c r="AA171" s="25">
        <f t="shared" si="86"/>
        <v>0.18390733816905436</v>
      </c>
      <c r="AB171">
        <f t="shared" si="72"/>
        <v>-19.168694529594646</v>
      </c>
      <c r="AC171" s="5" t="str">
        <f t="shared" si="73"/>
        <v>stored</v>
      </c>
      <c r="AD171" s="25">
        <f t="shared" si="60"/>
        <v>0.18390733816905436</v>
      </c>
      <c r="AE171" s="25">
        <f t="shared" si="61"/>
        <v>0</v>
      </c>
      <c r="AF171" s="25"/>
      <c r="AH171"/>
    </row>
    <row r="172" spans="2:34" x14ac:dyDescent="0.2">
      <c r="B172" s="8">
        <v>85</v>
      </c>
      <c r="C172">
        <f t="shared" si="65"/>
        <v>0</v>
      </c>
      <c r="D172">
        <f t="shared" si="74"/>
        <v>9.5</v>
      </c>
      <c r="E172">
        <v>9.5</v>
      </c>
      <c r="F172" s="25">
        <f t="shared" si="62"/>
        <v>4.75</v>
      </c>
      <c r="G172" s="25">
        <f t="shared" si="80"/>
        <v>617.9375</v>
      </c>
      <c r="H172" s="24">
        <f t="shared" si="66"/>
        <v>3.2596378202735985</v>
      </c>
      <c r="I172" s="24">
        <f t="shared" si="77"/>
        <v>-8.2898930577096686E-2</v>
      </c>
      <c r="J172">
        <v>-1</v>
      </c>
      <c r="K172" t="s">
        <v>21</v>
      </c>
      <c r="L172" s="25">
        <f t="shared" si="87"/>
        <v>-68.4832428599005</v>
      </c>
      <c r="M172">
        <v>0.05</v>
      </c>
      <c r="N172">
        <f t="shared" si="85"/>
        <v>196.00000000000003</v>
      </c>
      <c r="O172">
        <f t="shared" si="67"/>
        <v>3.1500000000000004</v>
      </c>
      <c r="P172" s="25">
        <f t="shared" si="68"/>
        <v>64.817550000000011</v>
      </c>
      <c r="Q172">
        <v>0.68</v>
      </c>
      <c r="R172" s="25">
        <f t="shared" si="84"/>
        <v>133.41600000000003</v>
      </c>
      <c r="S172" s="25">
        <f t="shared" si="69"/>
        <v>192.33430714009955</v>
      </c>
      <c r="T172" s="25">
        <f t="shared" si="79"/>
        <v>1827.1759178309458</v>
      </c>
      <c r="U172" s="25">
        <f t="shared" si="63"/>
        <v>1.8271759178309457</v>
      </c>
      <c r="V172" s="25">
        <f t="shared" si="83"/>
        <v>1.8271759178309457</v>
      </c>
      <c r="W172" s="25">
        <v>2.011083256</v>
      </c>
      <c r="X172">
        <v>7.36</v>
      </c>
      <c r="Y172" s="27">
        <f t="shared" si="71"/>
        <v>18050</v>
      </c>
      <c r="Z172" s="25">
        <f t="shared" si="64"/>
        <v>913.58795891547288</v>
      </c>
      <c r="AA172" s="25">
        <f t="shared" si="86"/>
        <v>0.18390733816905436</v>
      </c>
      <c r="AB172">
        <f t="shared" si="72"/>
        <v>-18.984787191425593</v>
      </c>
      <c r="AC172" s="5" t="str">
        <f t="shared" si="73"/>
        <v>stored</v>
      </c>
      <c r="AD172" s="25">
        <f t="shared" si="60"/>
        <v>0.18390733816905436</v>
      </c>
      <c r="AE172" s="25">
        <f t="shared" si="61"/>
        <v>0</v>
      </c>
      <c r="AF172" s="25"/>
      <c r="AH172"/>
    </row>
    <row r="173" spans="2:34" x14ac:dyDescent="0.2">
      <c r="B173" s="8">
        <v>85.5</v>
      </c>
      <c r="C173">
        <f t="shared" si="65"/>
        <v>0</v>
      </c>
      <c r="D173">
        <f t="shared" si="74"/>
        <v>9.5</v>
      </c>
      <c r="E173">
        <v>9.5</v>
      </c>
      <c r="F173" s="25">
        <f t="shared" si="62"/>
        <v>4.75</v>
      </c>
      <c r="G173" s="25">
        <f t="shared" si="80"/>
        <v>622.6875</v>
      </c>
      <c r="H173" s="24">
        <f t="shared" si="66"/>
        <v>3.1767388896965016</v>
      </c>
      <c r="I173" s="24">
        <f t="shared" si="77"/>
        <v>-8.2898930577096686E-2</v>
      </c>
      <c r="J173">
        <v>-1</v>
      </c>
      <c r="K173" t="s">
        <v>21</v>
      </c>
      <c r="L173" s="25">
        <f t="shared" si="87"/>
        <v>-68.4832428599005</v>
      </c>
      <c r="M173">
        <v>0.05</v>
      </c>
      <c r="N173">
        <f t="shared" si="85"/>
        <v>196.00000000000003</v>
      </c>
      <c r="O173">
        <f t="shared" si="67"/>
        <v>3.1500000000000004</v>
      </c>
      <c r="P173" s="25">
        <f t="shared" si="68"/>
        <v>64.817550000000011</v>
      </c>
      <c r="Q173">
        <v>0.68</v>
      </c>
      <c r="R173" s="25">
        <f t="shared" si="84"/>
        <v>133.41600000000003</v>
      </c>
      <c r="S173" s="25">
        <f t="shared" si="69"/>
        <v>192.33430714009955</v>
      </c>
      <c r="T173" s="25">
        <f t="shared" si="79"/>
        <v>1827.1759178309458</v>
      </c>
      <c r="U173" s="25">
        <f t="shared" si="63"/>
        <v>1.8271759178309457</v>
      </c>
      <c r="V173" s="25">
        <f t="shared" si="83"/>
        <v>1.8271759178309457</v>
      </c>
      <c r="W173" s="25">
        <v>2.011083256</v>
      </c>
      <c r="X173">
        <v>7.36</v>
      </c>
      <c r="Y173" s="27">
        <f t="shared" si="71"/>
        <v>18050</v>
      </c>
      <c r="Z173" s="25">
        <f t="shared" si="64"/>
        <v>913.58795891547288</v>
      </c>
      <c r="AA173" s="25">
        <f t="shared" si="86"/>
        <v>0.18390733816905436</v>
      </c>
      <c r="AB173">
        <f t="shared" si="72"/>
        <v>-18.800879853256539</v>
      </c>
      <c r="AC173" s="5" t="str">
        <f t="shared" si="73"/>
        <v>stored</v>
      </c>
      <c r="AD173" s="25">
        <f t="shared" si="60"/>
        <v>0.18390733816905436</v>
      </c>
      <c r="AE173" s="25">
        <f t="shared" si="61"/>
        <v>0</v>
      </c>
      <c r="AF173" s="25"/>
      <c r="AH173"/>
    </row>
    <row r="174" spans="2:34" x14ac:dyDescent="0.2">
      <c r="B174" s="8">
        <v>86</v>
      </c>
      <c r="C174">
        <f t="shared" si="65"/>
        <v>0</v>
      </c>
      <c r="D174">
        <f t="shared" si="74"/>
        <v>9.5</v>
      </c>
      <c r="E174">
        <v>9.5</v>
      </c>
      <c r="F174" s="25">
        <f t="shared" si="62"/>
        <v>4.75</v>
      </c>
      <c r="G174" s="25">
        <f t="shared" si="80"/>
        <v>627.4375</v>
      </c>
      <c r="H174" s="24">
        <f t="shared" si="66"/>
        <v>3.0938399591194048</v>
      </c>
      <c r="I174" s="24">
        <f t="shared" si="77"/>
        <v>-8.2898930577096686E-2</v>
      </c>
      <c r="J174">
        <v>-1</v>
      </c>
      <c r="K174" t="s">
        <v>21</v>
      </c>
      <c r="L174" s="25">
        <f t="shared" si="87"/>
        <v>-68.4832428599005</v>
      </c>
      <c r="M174">
        <v>0.05</v>
      </c>
      <c r="N174">
        <f t="shared" si="85"/>
        <v>196.00000000000003</v>
      </c>
      <c r="O174">
        <f t="shared" si="67"/>
        <v>3.1500000000000004</v>
      </c>
      <c r="P174" s="25">
        <f t="shared" si="68"/>
        <v>64.817550000000011</v>
      </c>
      <c r="Q174">
        <v>0.68</v>
      </c>
      <c r="R174" s="25">
        <f t="shared" si="84"/>
        <v>133.41600000000003</v>
      </c>
      <c r="S174" s="25">
        <f t="shared" si="69"/>
        <v>192.33430714009955</v>
      </c>
      <c r="T174" s="25">
        <f t="shared" si="79"/>
        <v>1827.1759178309458</v>
      </c>
      <c r="U174" s="25">
        <f t="shared" si="63"/>
        <v>1.8271759178309457</v>
      </c>
      <c r="V174" s="25">
        <f t="shared" si="83"/>
        <v>1.8271759178309457</v>
      </c>
      <c r="W174" s="25">
        <v>2.011083256</v>
      </c>
      <c r="X174">
        <v>7.36</v>
      </c>
      <c r="Y174" s="27">
        <f t="shared" si="71"/>
        <v>18050</v>
      </c>
      <c r="Z174" s="25">
        <f t="shared" si="64"/>
        <v>913.58795891547288</v>
      </c>
      <c r="AA174" s="25">
        <f t="shared" si="86"/>
        <v>0.18390733816905436</v>
      </c>
      <c r="AB174">
        <f t="shared" si="72"/>
        <v>-18.616972515087486</v>
      </c>
      <c r="AC174" s="5" t="str">
        <f t="shared" si="73"/>
        <v>stored</v>
      </c>
      <c r="AD174" s="25">
        <f t="shared" si="60"/>
        <v>0.18390733816905436</v>
      </c>
      <c r="AE174" s="25">
        <f t="shared" si="61"/>
        <v>0</v>
      </c>
      <c r="AF174" s="25"/>
      <c r="AH174"/>
    </row>
    <row r="175" spans="2:34" x14ac:dyDescent="0.2">
      <c r="B175" s="8">
        <v>86.5</v>
      </c>
      <c r="C175">
        <f t="shared" si="65"/>
        <v>0</v>
      </c>
      <c r="D175">
        <f t="shared" si="74"/>
        <v>9.5</v>
      </c>
      <c r="E175">
        <v>9.5</v>
      </c>
      <c r="F175" s="25">
        <f t="shared" si="62"/>
        <v>4.75</v>
      </c>
      <c r="G175" s="25">
        <f t="shared" si="80"/>
        <v>632.1875</v>
      </c>
      <c r="H175" s="24">
        <f t="shared" si="66"/>
        <v>3.0109410285423079</v>
      </c>
      <c r="I175" s="24">
        <f t="shared" si="77"/>
        <v>-8.2898930577096686E-2</v>
      </c>
      <c r="J175">
        <v>-1</v>
      </c>
      <c r="K175" t="s">
        <v>21</v>
      </c>
      <c r="L175" s="25">
        <f t="shared" si="87"/>
        <v>-68.4832428599005</v>
      </c>
      <c r="M175">
        <v>0.05</v>
      </c>
      <c r="N175">
        <f t="shared" si="85"/>
        <v>196.00000000000003</v>
      </c>
      <c r="O175">
        <f t="shared" si="67"/>
        <v>3.1500000000000004</v>
      </c>
      <c r="P175" s="25">
        <f t="shared" si="68"/>
        <v>64.817550000000011</v>
      </c>
      <c r="Q175">
        <v>0.68</v>
      </c>
      <c r="R175" s="25">
        <f t="shared" si="84"/>
        <v>133.41600000000003</v>
      </c>
      <c r="S175" s="25">
        <f t="shared" si="69"/>
        <v>192.33430714009955</v>
      </c>
      <c r="T175" s="25">
        <f t="shared" si="79"/>
        <v>1827.1759178309458</v>
      </c>
      <c r="U175" s="25">
        <f t="shared" si="63"/>
        <v>1.8271759178309457</v>
      </c>
      <c r="V175" s="25">
        <f t="shared" si="83"/>
        <v>1.8271759178309457</v>
      </c>
      <c r="W175" s="25">
        <v>2.011083256</v>
      </c>
      <c r="X175">
        <v>7.36</v>
      </c>
      <c r="Y175" s="27">
        <f t="shared" si="71"/>
        <v>18050</v>
      </c>
      <c r="Z175" s="25">
        <f t="shared" si="64"/>
        <v>913.58795891547288</v>
      </c>
      <c r="AA175" s="25">
        <f t="shared" si="86"/>
        <v>0.18390733816905436</v>
      </c>
      <c r="AB175">
        <f t="shared" si="72"/>
        <v>-18.433065176918433</v>
      </c>
      <c r="AC175" s="5" t="str">
        <f t="shared" si="73"/>
        <v>stored</v>
      </c>
      <c r="AD175" s="25">
        <f t="shared" si="60"/>
        <v>0.18390733816905436</v>
      </c>
      <c r="AE175" s="25">
        <f t="shared" si="61"/>
        <v>0</v>
      </c>
      <c r="AF175" s="25"/>
      <c r="AH175"/>
    </row>
    <row r="176" spans="2:34" x14ac:dyDescent="0.2">
      <c r="B176" s="8">
        <v>87</v>
      </c>
      <c r="C176">
        <f t="shared" si="65"/>
        <v>0</v>
      </c>
      <c r="D176">
        <f t="shared" si="74"/>
        <v>9.5</v>
      </c>
      <c r="E176">
        <v>9.5</v>
      </c>
      <c r="F176" s="25">
        <f t="shared" si="62"/>
        <v>4.75</v>
      </c>
      <c r="G176" s="25">
        <f t="shared" si="80"/>
        <v>636.9375</v>
      </c>
      <c r="H176" s="24">
        <f t="shared" si="66"/>
        <v>2.9280420979652111</v>
      </c>
      <c r="I176" s="24">
        <f t="shared" si="77"/>
        <v>-8.2898930577096686E-2</v>
      </c>
      <c r="J176">
        <v>-1</v>
      </c>
      <c r="K176" t="s">
        <v>21</v>
      </c>
      <c r="L176" s="25">
        <f t="shared" si="87"/>
        <v>-68.4832428599005</v>
      </c>
      <c r="M176">
        <v>0.05</v>
      </c>
      <c r="N176">
        <f t="shared" si="85"/>
        <v>196.00000000000003</v>
      </c>
      <c r="O176">
        <f t="shared" si="67"/>
        <v>3.1500000000000004</v>
      </c>
      <c r="P176" s="25">
        <f t="shared" si="68"/>
        <v>64.817550000000011</v>
      </c>
      <c r="Q176">
        <v>0.68</v>
      </c>
      <c r="R176" s="25">
        <f t="shared" si="84"/>
        <v>133.41600000000003</v>
      </c>
      <c r="S176" s="25">
        <f t="shared" si="69"/>
        <v>192.33430714009955</v>
      </c>
      <c r="T176" s="25">
        <f t="shared" si="79"/>
        <v>1827.1759178309458</v>
      </c>
      <c r="U176" s="25">
        <f t="shared" si="63"/>
        <v>1.8271759178309457</v>
      </c>
      <c r="V176" s="25">
        <f t="shared" si="83"/>
        <v>1.8271759178309457</v>
      </c>
      <c r="W176" s="25">
        <v>2.011083256</v>
      </c>
      <c r="X176">
        <v>7.36</v>
      </c>
      <c r="Y176" s="27">
        <f t="shared" si="71"/>
        <v>18050</v>
      </c>
      <c r="Z176" s="25">
        <f t="shared" si="64"/>
        <v>913.58795891547288</v>
      </c>
      <c r="AA176" s="25">
        <f t="shared" si="86"/>
        <v>0.18390733816905436</v>
      </c>
      <c r="AB176">
        <f t="shared" si="72"/>
        <v>-18.24915783874938</v>
      </c>
      <c r="AC176" s="5" t="str">
        <f t="shared" si="73"/>
        <v>stored</v>
      </c>
      <c r="AD176" s="25">
        <f t="shared" si="60"/>
        <v>0.18390733816905436</v>
      </c>
      <c r="AE176" s="25">
        <f t="shared" si="61"/>
        <v>0</v>
      </c>
      <c r="AF176" s="25"/>
      <c r="AH176"/>
    </row>
    <row r="177" spans="2:34" x14ac:dyDescent="0.2">
      <c r="B177" s="8">
        <v>87.5</v>
      </c>
      <c r="C177">
        <f t="shared" si="65"/>
        <v>0</v>
      </c>
      <c r="D177">
        <f t="shared" si="74"/>
        <v>9.5</v>
      </c>
      <c r="E177">
        <v>9.5</v>
      </c>
      <c r="F177" s="25">
        <f t="shared" si="62"/>
        <v>4.75</v>
      </c>
      <c r="G177" s="25">
        <f t="shared" si="80"/>
        <v>641.6875</v>
      </c>
      <c r="H177" s="24">
        <f t="shared" si="66"/>
        <v>2.8451431673881142</v>
      </c>
      <c r="I177" s="24">
        <f t="shared" si="77"/>
        <v>-8.2898930577096686E-2</v>
      </c>
      <c r="J177">
        <v>-1</v>
      </c>
      <c r="K177" t="s">
        <v>21</v>
      </c>
      <c r="L177" s="25">
        <f t="shared" si="87"/>
        <v>-68.4832428599005</v>
      </c>
      <c r="M177">
        <v>0.05</v>
      </c>
      <c r="N177">
        <f t="shared" si="85"/>
        <v>196.00000000000003</v>
      </c>
      <c r="O177">
        <f t="shared" si="67"/>
        <v>3.1500000000000004</v>
      </c>
      <c r="P177" s="25">
        <f t="shared" si="68"/>
        <v>64.817550000000011</v>
      </c>
      <c r="Q177">
        <v>0.68</v>
      </c>
      <c r="R177" s="25">
        <f t="shared" si="84"/>
        <v>133.41600000000003</v>
      </c>
      <c r="S177" s="25">
        <f t="shared" si="69"/>
        <v>192.33430714009955</v>
      </c>
      <c r="T177" s="25">
        <f t="shared" si="79"/>
        <v>1827.1759178309458</v>
      </c>
      <c r="U177" s="25">
        <f t="shared" si="63"/>
        <v>1.8271759178309457</v>
      </c>
      <c r="V177" s="25">
        <f t="shared" si="83"/>
        <v>1.8271759178309457</v>
      </c>
      <c r="W177" s="25">
        <v>2.011083256</v>
      </c>
      <c r="X177">
        <v>7.36</v>
      </c>
      <c r="Y177" s="27">
        <f t="shared" si="71"/>
        <v>18050</v>
      </c>
      <c r="Z177" s="25">
        <f t="shared" si="64"/>
        <v>913.58795891547288</v>
      </c>
      <c r="AA177" s="25">
        <f t="shared" si="86"/>
        <v>0.18390733816905436</v>
      </c>
      <c r="AB177">
        <f t="shared" si="72"/>
        <v>-18.065250500580326</v>
      </c>
      <c r="AC177" s="5" t="str">
        <f t="shared" si="73"/>
        <v>stored</v>
      </c>
      <c r="AD177" s="25">
        <f t="shared" si="60"/>
        <v>0.18390733816905436</v>
      </c>
      <c r="AE177" s="25">
        <f t="shared" si="61"/>
        <v>0</v>
      </c>
      <c r="AF177" s="25"/>
      <c r="AH177"/>
    </row>
    <row r="178" spans="2:34" x14ac:dyDescent="0.2">
      <c r="B178" s="8">
        <v>88</v>
      </c>
      <c r="C178">
        <f t="shared" si="65"/>
        <v>0</v>
      </c>
      <c r="D178">
        <f t="shared" si="74"/>
        <v>9.5</v>
      </c>
      <c r="E178">
        <v>9.5</v>
      </c>
      <c r="F178" s="25">
        <f t="shared" si="62"/>
        <v>4.75</v>
      </c>
      <c r="G178" s="25">
        <f t="shared" si="80"/>
        <v>646.4375</v>
      </c>
      <c r="H178" s="24">
        <f t="shared" si="66"/>
        <v>2.8451431673881142</v>
      </c>
      <c r="I178" s="24">
        <f t="shared" si="77"/>
        <v>-8.2898930577096686E-2</v>
      </c>
      <c r="J178">
        <v>-1</v>
      </c>
      <c r="K178" t="s">
        <v>21</v>
      </c>
      <c r="L178" s="25">
        <f t="shared" si="87"/>
        <v>-68.4832428599005</v>
      </c>
      <c r="M178">
        <v>0.05</v>
      </c>
      <c r="N178">
        <f t="shared" si="85"/>
        <v>196.00000000000003</v>
      </c>
      <c r="O178">
        <f t="shared" si="67"/>
        <v>3.1500000000000004</v>
      </c>
      <c r="P178" s="25">
        <f t="shared" si="68"/>
        <v>64.817550000000011</v>
      </c>
      <c r="Q178">
        <v>0.68</v>
      </c>
      <c r="R178" s="25">
        <f t="shared" si="84"/>
        <v>133.41600000000003</v>
      </c>
      <c r="S178" s="25">
        <f t="shared" si="69"/>
        <v>192.33430714009955</v>
      </c>
      <c r="T178" s="25">
        <f>S178*E178</f>
        <v>1827.1759178309458</v>
      </c>
      <c r="U178" s="25">
        <f t="shared" si="63"/>
        <v>1.8271759178309457</v>
      </c>
      <c r="V178" s="25">
        <f t="shared" si="83"/>
        <v>1.8271759178309457</v>
      </c>
      <c r="W178" s="25">
        <v>2.011083256</v>
      </c>
      <c r="X178">
        <v>7.36</v>
      </c>
      <c r="Y178" s="27">
        <f t="shared" si="71"/>
        <v>18050</v>
      </c>
      <c r="Z178" s="25">
        <f t="shared" si="64"/>
        <v>913.58795891547288</v>
      </c>
      <c r="AA178" s="25">
        <f t="shared" si="86"/>
        <v>0.18390733816905436</v>
      </c>
      <c r="AB178">
        <f t="shared" si="72"/>
        <v>-17.881343162411273</v>
      </c>
      <c r="AC178" s="5" t="str">
        <f t="shared" si="73"/>
        <v>stored</v>
      </c>
      <c r="AD178" s="25">
        <f t="shared" si="60"/>
        <v>0.18390733816905436</v>
      </c>
      <c r="AE178" s="25">
        <f t="shared" si="61"/>
        <v>0</v>
      </c>
      <c r="AF178" s="25"/>
      <c r="AH178"/>
    </row>
    <row r="179" spans="2:34" x14ac:dyDescent="0.2">
      <c r="B179" s="8">
        <v>88.5</v>
      </c>
      <c r="C179">
        <f t="shared" si="65"/>
        <v>0</v>
      </c>
      <c r="D179">
        <f t="shared" si="74"/>
        <v>9.5</v>
      </c>
      <c r="E179">
        <v>9.5</v>
      </c>
      <c r="F179" s="25">
        <f t="shared" si="62"/>
        <v>4.75</v>
      </c>
      <c r="G179" s="25">
        <f t="shared" si="80"/>
        <v>651.1875</v>
      </c>
      <c r="H179" s="24">
        <f t="shared" si="66"/>
        <v>2.8451431673881142</v>
      </c>
      <c r="I179" s="24">
        <f t="shared" si="77"/>
        <v>0</v>
      </c>
      <c r="J179">
        <v>0</v>
      </c>
      <c r="K179" t="s">
        <v>21</v>
      </c>
      <c r="L179" s="25">
        <f t="shared" si="87"/>
        <v>0</v>
      </c>
      <c r="M179">
        <v>0.05</v>
      </c>
      <c r="N179">
        <f t="shared" si="85"/>
        <v>196.00000000000003</v>
      </c>
      <c r="O179">
        <f t="shared" si="67"/>
        <v>3.1500000000000004</v>
      </c>
      <c r="P179" s="25">
        <f t="shared" si="68"/>
        <v>64.817550000000011</v>
      </c>
      <c r="Q179">
        <v>0.68</v>
      </c>
      <c r="R179" s="25">
        <f t="shared" si="84"/>
        <v>133.41600000000003</v>
      </c>
      <c r="S179" s="25">
        <f t="shared" si="69"/>
        <v>260.81755000000004</v>
      </c>
      <c r="T179" s="25">
        <f t="shared" ref="T179:T208" si="88">S179*E179</f>
        <v>2477.7667250000004</v>
      </c>
      <c r="U179" s="25">
        <f t="shared" si="63"/>
        <v>2.4777667250000004</v>
      </c>
      <c r="V179" s="25">
        <f t="shared" si="83"/>
        <v>2.4777667250000004</v>
      </c>
      <c r="W179" s="25">
        <v>2.011083256</v>
      </c>
      <c r="X179">
        <v>7.36</v>
      </c>
      <c r="Y179" s="27">
        <f t="shared" si="71"/>
        <v>18050</v>
      </c>
      <c r="Z179" s="25">
        <f t="shared" si="64"/>
        <v>1238.8833625000002</v>
      </c>
      <c r="AA179" s="25">
        <f t="shared" si="86"/>
        <v>-0.46668346900000035</v>
      </c>
      <c r="AB179">
        <f t="shared" si="72"/>
        <v>-18.348026631411273</v>
      </c>
      <c r="AC179" s="5" t="str">
        <f t="shared" si="73"/>
        <v>used</v>
      </c>
      <c r="AD179" s="25">
        <f t="shared" si="60"/>
        <v>0</v>
      </c>
      <c r="AE179" s="25">
        <f t="shared" si="61"/>
        <v>-0.46668346900000035</v>
      </c>
      <c r="AF179" s="25"/>
      <c r="AH179"/>
    </row>
    <row r="180" spans="2:34" x14ac:dyDescent="0.2">
      <c r="B180" s="8">
        <v>89</v>
      </c>
      <c r="C180">
        <f t="shared" si="65"/>
        <v>0</v>
      </c>
      <c r="D180">
        <f t="shared" si="74"/>
        <v>9.5</v>
      </c>
      <c r="E180">
        <v>9.5</v>
      </c>
      <c r="F180" s="25">
        <f t="shared" si="62"/>
        <v>4.75</v>
      </c>
      <c r="G180" s="25">
        <f t="shared" si="80"/>
        <v>655.9375</v>
      </c>
      <c r="H180" s="24">
        <f t="shared" si="66"/>
        <v>2.8451431673881142</v>
      </c>
      <c r="I180" s="24">
        <f t="shared" si="77"/>
        <v>0</v>
      </c>
      <c r="J180">
        <v>0</v>
      </c>
      <c r="K180" t="s">
        <v>21</v>
      </c>
      <c r="L180" s="25">
        <f t="shared" si="87"/>
        <v>0</v>
      </c>
      <c r="M180">
        <v>0.05</v>
      </c>
      <c r="N180">
        <f t="shared" si="85"/>
        <v>196.00000000000003</v>
      </c>
      <c r="O180">
        <f t="shared" si="67"/>
        <v>3.1500000000000004</v>
      </c>
      <c r="P180" s="25">
        <f t="shared" si="68"/>
        <v>64.817550000000011</v>
      </c>
      <c r="Q180">
        <v>0.68</v>
      </c>
      <c r="R180" s="25">
        <f t="shared" si="84"/>
        <v>133.41600000000003</v>
      </c>
      <c r="S180" s="25">
        <f t="shared" si="69"/>
        <v>260.81755000000004</v>
      </c>
      <c r="T180" s="25">
        <f t="shared" si="88"/>
        <v>2477.7667250000004</v>
      </c>
      <c r="U180" s="25">
        <f t="shared" si="63"/>
        <v>2.4777667250000004</v>
      </c>
      <c r="V180" s="25">
        <f t="shared" si="83"/>
        <v>2.4777667250000004</v>
      </c>
      <c r="W180" s="25">
        <v>2.011083256</v>
      </c>
      <c r="X180">
        <v>7.36</v>
      </c>
      <c r="Y180" s="27">
        <f t="shared" si="71"/>
        <v>18050</v>
      </c>
      <c r="Z180" s="25">
        <f t="shared" si="64"/>
        <v>1238.8833625000002</v>
      </c>
      <c r="AA180" s="25">
        <f t="shared" si="86"/>
        <v>-0.46668346900000035</v>
      </c>
      <c r="AB180">
        <f t="shared" si="72"/>
        <v>-18.814710100411272</v>
      </c>
      <c r="AC180" s="5" t="str">
        <f t="shared" si="73"/>
        <v>used</v>
      </c>
      <c r="AD180" s="25">
        <f t="shared" si="60"/>
        <v>0</v>
      </c>
      <c r="AE180" s="25">
        <f t="shared" si="61"/>
        <v>-0.46668346900000035</v>
      </c>
      <c r="AF180" s="25"/>
      <c r="AH180"/>
    </row>
    <row r="181" spans="2:34" x14ac:dyDescent="0.2">
      <c r="B181" s="8">
        <v>89.5</v>
      </c>
      <c r="C181">
        <f t="shared" si="65"/>
        <v>0</v>
      </c>
      <c r="D181">
        <f t="shared" si="74"/>
        <v>9.5</v>
      </c>
      <c r="E181">
        <v>9.5</v>
      </c>
      <c r="F181" s="25">
        <f t="shared" si="62"/>
        <v>4.75</v>
      </c>
      <c r="G181" s="25">
        <f t="shared" si="80"/>
        <v>660.6875</v>
      </c>
      <c r="H181" s="24">
        <f t="shared" si="66"/>
        <v>2.8451431673881142</v>
      </c>
      <c r="I181" s="24">
        <f t="shared" si="77"/>
        <v>0</v>
      </c>
      <c r="J181">
        <v>0</v>
      </c>
      <c r="K181" t="s">
        <v>21</v>
      </c>
      <c r="L181" s="25">
        <f t="shared" si="87"/>
        <v>0</v>
      </c>
      <c r="M181">
        <v>0.05</v>
      </c>
      <c r="N181">
        <f t="shared" si="85"/>
        <v>196.00000000000003</v>
      </c>
      <c r="O181">
        <f t="shared" si="67"/>
        <v>3.1500000000000004</v>
      </c>
      <c r="P181" s="25">
        <f t="shared" si="68"/>
        <v>64.817550000000011</v>
      </c>
      <c r="Q181">
        <v>0.68</v>
      </c>
      <c r="R181" s="25">
        <f t="shared" si="84"/>
        <v>133.41600000000003</v>
      </c>
      <c r="S181" s="25">
        <f t="shared" si="69"/>
        <v>260.81755000000004</v>
      </c>
      <c r="T181" s="25">
        <f t="shared" si="88"/>
        <v>2477.7667250000004</v>
      </c>
      <c r="U181" s="25">
        <f t="shared" si="63"/>
        <v>2.4777667250000004</v>
      </c>
      <c r="V181" s="25">
        <f t="shared" si="83"/>
        <v>2.4777667250000004</v>
      </c>
      <c r="W181" s="25">
        <v>2.011083256</v>
      </c>
      <c r="X181">
        <v>7.36</v>
      </c>
      <c r="Y181" s="27">
        <f t="shared" si="71"/>
        <v>18050</v>
      </c>
      <c r="Z181" s="25">
        <f t="shared" si="64"/>
        <v>1238.8833625000002</v>
      </c>
      <c r="AA181" s="25">
        <f>W181-V181</f>
        <v>-0.46668346900000035</v>
      </c>
      <c r="AB181">
        <f t="shared" si="72"/>
        <v>-19.281393569411271</v>
      </c>
      <c r="AC181" s="5" t="str">
        <f t="shared" si="73"/>
        <v>used</v>
      </c>
      <c r="AD181" s="25">
        <f t="shared" si="60"/>
        <v>0</v>
      </c>
      <c r="AE181" s="25">
        <f t="shared" si="61"/>
        <v>-0.46668346900000035</v>
      </c>
      <c r="AF181" s="25"/>
      <c r="AH181"/>
    </row>
    <row r="182" spans="2:34" x14ac:dyDescent="0.2">
      <c r="B182" s="8">
        <v>90</v>
      </c>
      <c r="C182">
        <f t="shared" si="65"/>
        <v>0</v>
      </c>
      <c r="D182">
        <f t="shared" si="74"/>
        <v>9.5</v>
      </c>
      <c r="E182">
        <v>9.5</v>
      </c>
      <c r="F182" s="25">
        <f t="shared" si="62"/>
        <v>4.75</v>
      </c>
      <c r="G182" s="25">
        <f t="shared" si="80"/>
        <v>665.4375</v>
      </c>
      <c r="H182" s="24">
        <f t="shared" si="66"/>
        <v>2.8451431673881142</v>
      </c>
      <c r="I182" s="24">
        <f t="shared" si="77"/>
        <v>0</v>
      </c>
      <c r="J182">
        <v>0</v>
      </c>
      <c r="K182" t="s">
        <v>21</v>
      </c>
      <c r="L182" s="25">
        <f t="shared" si="87"/>
        <v>0</v>
      </c>
      <c r="M182">
        <v>0.05</v>
      </c>
      <c r="N182">
        <f t="shared" si="85"/>
        <v>196.00000000000003</v>
      </c>
      <c r="O182">
        <f t="shared" si="67"/>
        <v>3.1500000000000004</v>
      </c>
      <c r="P182" s="25">
        <f t="shared" si="68"/>
        <v>64.817550000000011</v>
      </c>
      <c r="Q182">
        <v>0.68</v>
      </c>
      <c r="R182" s="25">
        <f t="shared" si="84"/>
        <v>133.41600000000003</v>
      </c>
      <c r="S182" s="25">
        <f t="shared" si="69"/>
        <v>260.81755000000004</v>
      </c>
      <c r="T182" s="25">
        <f t="shared" si="88"/>
        <v>2477.7667250000004</v>
      </c>
      <c r="U182" s="25">
        <f t="shared" si="63"/>
        <v>2.4777667250000004</v>
      </c>
      <c r="V182" s="25">
        <f t="shared" si="83"/>
        <v>2.4777667250000004</v>
      </c>
      <c r="W182" s="25">
        <v>2.011083256</v>
      </c>
      <c r="X182">
        <v>7.36</v>
      </c>
      <c r="Y182" s="27">
        <f t="shared" si="71"/>
        <v>18050</v>
      </c>
      <c r="Z182" s="25">
        <f t="shared" si="64"/>
        <v>1238.8833625000002</v>
      </c>
      <c r="AA182" s="25">
        <f t="shared" si="86"/>
        <v>-0.46668346900000035</v>
      </c>
      <c r="AB182">
        <f t="shared" si="72"/>
        <v>-19.748077038411271</v>
      </c>
      <c r="AC182" s="5" t="str">
        <f t="shared" si="73"/>
        <v>used</v>
      </c>
      <c r="AD182" s="25">
        <f t="shared" si="60"/>
        <v>0</v>
      </c>
      <c r="AE182" s="25">
        <f t="shared" si="61"/>
        <v>-0.46668346900000035</v>
      </c>
      <c r="AF182" s="25"/>
      <c r="AH182"/>
    </row>
    <row r="183" spans="2:34" x14ac:dyDescent="0.2">
      <c r="B183" s="8">
        <v>90.5</v>
      </c>
      <c r="C183">
        <f t="shared" si="65"/>
        <v>0</v>
      </c>
      <c r="D183">
        <f t="shared" si="74"/>
        <v>9.5</v>
      </c>
      <c r="E183">
        <v>9.5</v>
      </c>
      <c r="F183" s="25">
        <f t="shared" si="62"/>
        <v>4.75</v>
      </c>
      <c r="G183" s="25">
        <f t="shared" si="80"/>
        <v>670.1875</v>
      </c>
      <c r="H183" s="24">
        <f t="shared" si="66"/>
        <v>2.8451431673881142</v>
      </c>
      <c r="I183" s="24">
        <f t="shared" si="77"/>
        <v>0</v>
      </c>
      <c r="J183">
        <v>0</v>
      </c>
      <c r="K183" t="s">
        <v>21</v>
      </c>
      <c r="L183" s="25">
        <f t="shared" si="87"/>
        <v>0</v>
      </c>
      <c r="M183">
        <v>0.05</v>
      </c>
      <c r="N183">
        <f t="shared" si="85"/>
        <v>196.00000000000003</v>
      </c>
      <c r="O183">
        <f t="shared" si="67"/>
        <v>3.1500000000000004</v>
      </c>
      <c r="P183" s="25">
        <f t="shared" si="68"/>
        <v>64.817550000000011</v>
      </c>
      <c r="Q183">
        <v>0.68</v>
      </c>
      <c r="R183" s="25">
        <f t="shared" si="84"/>
        <v>133.41600000000003</v>
      </c>
      <c r="S183" s="25">
        <f t="shared" si="69"/>
        <v>260.81755000000004</v>
      </c>
      <c r="T183" s="25">
        <f t="shared" si="88"/>
        <v>2477.7667250000004</v>
      </c>
      <c r="U183" s="25">
        <f t="shared" si="63"/>
        <v>2.4777667250000004</v>
      </c>
      <c r="V183" s="25">
        <f t="shared" si="83"/>
        <v>2.4777667250000004</v>
      </c>
      <c r="W183" s="25">
        <v>2.011083256</v>
      </c>
      <c r="X183">
        <v>7.36</v>
      </c>
      <c r="Y183" s="27">
        <f t="shared" si="71"/>
        <v>18050</v>
      </c>
      <c r="Z183" s="25">
        <f t="shared" si="64"/>
        <v>1238.8833625000002</v>
      </c>
      <c r="AA183" s="25">
        <f t="shared" si="86"/>
        <v>-0.46668346900000035</v>
      </c>
      <c r="AB183">
        <f t="shared" si="72"/>
        <v>-20.21476050741127</v>
      </c>
      <c r="AC183" s="5" t="str">
        <f t="shared" si="73"/>
        <v>used</v>
      </c>
      <c r="AD183" s="25">
        <f t="shared" si="60"/>
        <v>0</v>
      </c>
      <c r="AE183" s="25">
        <f t="shared" si="61"/>
        <v>-0.46668346900000035</v>
      </c>
      <c r="AF183" s="25"/>
      <c r="AH183"/>
    </row>
    <row r="184" spans="2:34" x14ac:dyDescent="0.2">
      <c r="B184" s="8">
        <v>91</v>
      </c>
      <c r="C184">
        <f t="shared" si="65"/>
        <v>0</v>
      </c>
      <c r="D184">
        <f t="shared" si="74"/>
        <v>9.5</v>
      </c>
      <c r="E184">
        <v>9.5</v>
      </c>
      <c r="F184" s="25">
        <f t="shared" si="62"/>
        <v>4.75</v>
      </c>
      <c r="G184" s="25">
        <f t="shared" si="80"/>
        <v>674.9375</v>
      </c>
      <c r="H184" s="24">
        <f t="shared" si="66"/>
        <v>2.8451431673881142</v>
      </c>
      <c r="I184" s="24">
        <f t="shared" si="77"/>
        <v>0</v>
      </c>
      <c r="J184">
        <v>0</v>
      </c>
      <c r="K184" t="s">
        <v>21</v>
      </c>
      <c r="L184" s="25">
        <f t="shared" si="87"/>
        <v>0</v>
      </c>
      <c r="M184">
        <v>0.05</v>
      </c>
      <c r="N184">
        <f t="shared" si="85"/>
        <v>196.00000000000003</v>
      </c>
      <c r="O184">
        <f t="shared" si="67"/>
        <v>3.1500000000000004</v>
      </c>
      <c r="P184" s="25">
        <f t="shared" si="68"/>
        <v>64.817550000000011</v>
      </c>
      <c r="Q184">
        <v>0.68</v>
      </c>
      <c r="R184" s="25">
        <f t="shared" si="84"/>
        <v>133.41600000000003</v>
      </c>
      <c r="S184" s="25">
        <f t="shared" si="69"/>
        <v>260.81755000000004</v>
      </c>
      <c r="T184" s="25">
        <f t="shared" si="88"/>
        <v>2477.7667250000004</v>
      </c>
      <c r="U184" s="25">
        <f t="shared" si="63"/>
        <v>2.4777667250000004</v>
      </c>
      <c r="V184" s="25">
        <f t="shared" si="83"/>
        <v>2.4777667250000004</v>
      </c>
      <c r="W184" s="25">
        <v>2.011083256</v>
      </c>
      <c r="X184">
        <v>7.36</v>
      </c>
      <c r="Y184" s="27">
        <f t="shared" si="71"/>
        <v>18050</v>
      </c>
      <c r="Z184" s="25">
        <f t="shared" si="64"/>
        <v>1238.8833625000002</v>
      </c>
      <c r="AA184" s="25">
        <f>W184-V184</f>
        <v>-0.46668346900000035</v>
      </c>
      <c r="AB184">
        <f t="shared" si="72"/>
        <v>-20.68144397641127</v>
      </c>
      <c r="AC184" s="5" t="str">
        <f t="shared" si="73"/>
        <v>used</v>
      </c>
      <c r="AD184" s="25">
        <f t="shared" si="60"/>
        <v>0</v>
      </c>
      <c r="AE184" s="25">
        <f t="shared" si="61"/>
        <v>-0.46668346900000035</v>
      </c>
      <c r="AF184" s="25"/>
      <c r="AH184"/>
    </row>
    <row r="185" spans="2:34" x14ac:dyDescent="0.2">
      <c r="B185" s="8">
        <v>91.5</v>
      </c>
      <c r="C185">
        <f t="shared" si="65"/>
        <v>0</v>
      </c>
      <c r="D185">
        <f t="shared" si="74"/>
        <v>9.5</v>
      </c>
      <c r="E185">
        <v>9.5</v>
      </c>
      <c r="F185" s="25">
        <f t="shared" si="62"/>
        <v>4.75</v>
      </c>
      <c r="G185" s="25">
        <f t="shared" si="80"/>
        <v>679.6875</v>
      </c>
      <c r="H185" s="24">
        <f t="shared" si="66"/>
        <v>2.8451431673881142</v>
      </c>
      <c r="I185" s="24">
        <f t="shared" si="77"/>
        <v>0</v>
      </c>
      <c r="J185">
        <v>0</v>
      </c>
      <c r="K185" t="s">
        <v>21</v>
      </c>
      <c r="L185" s="25">
        <f>(400*9.81)*(SIN(RADIANS(J185)))</f>
        <v>0</v>
      </c>
      <c r="M185">
        <v>0.05</v>
      </c>
      <c r="N185">
        <f t="shared" si="85"/>
        <v>196.00000000000003</v>
      </c>
      <c r="O185">
        <f t="shared" si="67"/>
        <v>3.1500000000000004</v>
      </c>
      <c r="P185" s="25">
        <f t="shared" si="68"/>
        <v>64.817550000000011</v>
      </c>
      <c r="Q185">
        <v>0.68</v>
      </c>
      <c r="R185" s="25">
        <f t="shared" si="84"/>
        <v>133.41600000000003</v>
      </c>
      <c r="S185" s="25">
        <f t="shared" si="69"/>
        <v>260.81755000000004</v>
      </c>
      <c r="T185" s="25">
        <f t="shared" si="88"/>
        <v>2477.7667250000004</v>
      </c>
      <c r="U185" s="25">
        <f t="shared" si="63"/>
        <v>2.4777667250000004</v>
      </c>
      <c r="V185" s="25">
        <f t="shared" si="83"/>
        <v>2.4777667250000004</v>
      </c>
      <c r="W185" s="25">
        <v>2.011083256</v>
      </c>
      <c r="X185">
        <v>7.36</v>
      </c>
      <c r="Y185" s="27">
        <f t="shared" si="71"/>
        <v>18050</v>
      </c>
      <c r="Z185" s="25">
        <f t="shared" si="64"/>
        <v>1238.8833625000002</v>
      </c>
      <c r="AA185" s="25">
        <f t="shared" ref="AA185:AA201" si="89">W185-V185</f>
        <v>-0.46668346900000035</v>
      </c>
      <c r="AB185">
        <f t="shared" si="72"/>
        <v>-21.148127445411269</v>
      </c>
      <c r="AC185" s="5" t="str">
        <f t="shared" si="73"/>
        <v>used</v>
      </c>
      <c r="AD185" s="25">
        <f t="shared" si="60"/>
        <v>0</v>
      </c>
      <c r="AE185" s="25">
        <f t="shared" si="61"/>
        <v>-0.46668346900000035</v>
      </c>
      <c r="AF185" s="25"/>
      <c r="AH185"/>
    </row>
    <row r="186" spans="2:34" x14ac:dyDescent="0.2">
      <c r="B186" s="8">
        <v>92</v>
      </c>
      <c r="C186">
        <f t="shared" si="65"/>
        <v>0</v>
      </c>
      <c r="D186">
        <f t="shared" si="74"/>
        <v>9.5</v>
      </c>
      <c r="E186">
        <v>9.5</v>
      </c>
      <c r="F186" s="25">
        <f t="shared" si="62"/>
        <v>4.75</v>
      </c>
      <c r="G186" s="25">
        <f t="shared" si="80"/>
        <v>684.4375</v>
      </c>
      <c r="H186" s="24">
        <f t="shared" si="66"/>
        <v>2.8451431673881142</v>
      </c>
      <c r="I186" s="24">
        <f t="shared" si="77"/>
        <v>0</v>
      </c>
      <c r="J186">
        <v>0</v>
      </c>
      <c r="K186" t="s">
        <v>21</v>
      </c>
      <c r="L186" s="25">
        <f t="shared" si="87"/>
        <v>0</v>
      </c>
      <c r="M186">
        <v>0.05</v>
      </c>
      <c r="N186">
        <f t="shared" si="85"/>
        <v>196.00000000000003</v>
      </c>
      <c r="O186">
        <f t="shared" si="67"/>
        <v>3.1500000000000004</v>
      </c>
      <c r="P186" s="25">
        <f t="shared" si="68"/>
        <v>64.817550000000011</v>
      </c>
      <c r="Q186">
        <v>0.68</v>
      </c>
      <c r="R186" s="25">
        <f t="shared" si="84"/>
        <v>133.41600000000003</v>
      </c>
      <c r="S186" s="25">
        <f t="shared" si="69"/>
        <v>260.81755000000004</v>
      </c>
      <c r="T186" s="25">
        <f t="shared" si="88"/>
        <v>2477.7667250000004</v>
      </c>
      <c r="U186" s="25">
        <f t="shared" si="63"/>
        <v>2.4777667250000004</v>
      </c>
      <c r="V186" s="25">
        <f t="shared" si="83"/>
        <v>2.4777667250000004</v>
      </c>
      <c r="W186" s="25">
        <v>2.011083256</v>
      </c>
      <c r="X186">
        <v>7.36</v>
      </c>
      <c r="Y186" s="27">
        <f t="shared" si="71"/>
        <v>18050</v>
      </c>
      <c r="Z186" s="25">
        <f t="shared" si="64"/>
        <v>1238.8833625000002</v>
      </c>
      <c r="AA186" s="25">
        <f t="shared" si="89"/>
        <v>-0.46668346900000035</v>
      </c>
      <c r="AB186">
        <f t="shared" si="72"/>
        <v>-21.614810914411269</v>
      </c>
      <c r="AC186" s="5" t="str">
        <f t="shared" si="73"/>
        <v>used</v>
      </c>
      <c r="AD186" s="25">
        <f t="shared" si="60"/>
        <v>0</v>
      </c>
      <c r="AE186" s="25">
        <f t="shared" si="61"/>
        <v>-0.46668346900000035</v>
      </c>
      <c r="AF186" s="25"/>
      <c r="AH186"/>
    </row>
    <row r="187" spans="2:34" x14ac:dyDescent="0.2">
      <c r="B187" s="9">
        <v>92.5</v>
      </c>
      <c r="C187">
        <f t="shared" si="65"/>
        <v>-2</v>
      </c>
      <c r="D187">
        <f t="shared" si="74"/>
        <v>9.5</v>
      </c>
      <c r="E187">
        <v>8.5</v>
      </c>
      <c r="F187" s="25">
        <f t="shared" si="62"/>
        <v>4.5</v>
      </c>
      <c r="G187" s="25">
        <f t="shared" si="80"/>
        <v>688.9375</v>
      </c>
      <c r="H187" s="24">
        <f t="shared" si="66"/>
        <v>2.8451431673881142</v>
      </c>
      <c r="I187" s="24">
        <f t="shared" si="77"/>
        <v>0</v>
      </c>
      <c r="J187">
        <v>0</v>
      </c>
      <c r="K187" t="s">
        <v>20</v>
      </c>
      <c r="L187" s="25">
        <f t="shared" si="87"/>
        <v>0</v>
      </c>
      <c r="M187">
        <v>0.08</v>
      </c>
      <c r="N187">
        <f t="shared" si="85"/>
        <v>313.60000000000002</v>
      </c>
      <c r="O187">
        <f t="shared" si="67"/>
        <v>3.1500000000000004</v>
      </c>
      <c r="P187" s="25">
        <f t="shared" si="68"/>
        <v>51.889950000000006</v>
      </c>
      <c r="Q187">
        <v>0.68</v>
      </c>
      <c r="R187" s="25">
        <f t="shared" si="84"/>
        <v>213.46560000000002</v>
      </c>
      <c r="S187" s="25">
        <f t="shared" si="69"/>
        <v>365.48995000000002</v>
      </c>
      <c r="T187" s="25">
        <f t="shared" si="88"/>
        <v>3106.6645750000002</v>
      </c>
      <c r="U187" s="25">
        <f t="shared" si="63"/>
        <v>3.1066645750000004</v>
      </c>
      <c r="V187" s="25">
        <f t="shared" si="83"/>
        <v>3.1066645750000004</v>
      </c>
      <c r="W187" s="25">
        <v>2.011083256</v>
      </c>
      <c r="X187">
        <v>7.36</v>
      </c>
      <c r="Y187" s="27">
        <f t="shared" si="71"/>
        <v>14450</v>
      </c>
      <c r="Z187" s="25">
        <f t="shared" si="64"/>
        <v>1644.7047750000002</v>
      </c>
      <c r="AA187" s="25">
        <f t="shared" si="89"/>
        <v>-1.0955813190000003</v>
      </c>
      <c r="AB187">
        <f t="shared" si="72"/>
        <v>-22.71039223341127</v>
      </c>
      <c r="AC187" s="5" t="str">
        <f t="shared" si="73"/>
        <v>used</v>
      </c>
      <c r="AD187" s="25">
        <f t="shared" si="60"/>
        <v>0</v>
      </c>
      <c r="AE187" s="25">
        <f t="shared" si="61"/>
        <v>-1.0955813190000003</v>
      </c>
      <c r="AF187" s="25"/>
      <c r="AH187"/>
    </row>
    <row r="188" spans="2:34" x14ac:dyDescent="0.2">
      <c r="B188" s="9">
        <v>93</v>
      </c>
      <c r="C188">
        <f t="shared" si="65"/>
        <v>-2</v>
      </c>
      <c r="D188">
        <f t="shared" si="74"/>
        <v>8.5</v>
      </c>
      <c r="E188">
        <v>7.5</v>
      </c>
      <c r="F188" s="25">
        <f t="shared" si="62"/>
        <v>4</v>
      </c>
      <c r="G188" s="25">
        <f t="shared" si="80"/>
        <v>692.9375</v>
      </c>
      <c r="H188" s="24">
        <f t="shared" si="66"/>
        <v>2.8451431673881142</v>
      </c>
      <c r="I188" s="24">
        <f t="shared" si="77"/>
        <v>0</v>
      </c>
      <c r="J188">
        <v>0</v>
      </c>
      <c r="K188" t="s">
        <v>20</v>
      </c>
      <c r="L188" s="25">
        <f>(400*9.81)*(SIN(RADIANS(J188)))</f>
        <v>0</v>
      </c>
      <c r="M188">
        <v>0.08</v>
      </c>
      <c r="N188">
        <f t="shared" si="85"/>
        <v>313.60000000000002</v>
      </c>
      <c r="O188">
        <f t="shared" si="67"/>
        <v>3.1500000000000004</v>
      </c>
      <c r="P188" s="25">
        <f t="shared" si="68"/>
        <v>40.398750000000007</v>
      </c>
      <c r="Q188">
        <v>0.68</v>
      </c>
      <c r="R188" s="25">
        <f>M188*(400)*(9.81)*Q188</f>
        <v>213.46560000000002</v>
      </c>
      <c r="S188" s="25">
        <f t="shared" si="69"/>
        <v>353.99875000000003</v>
      </c>
      <c r="T188" s="25">
        <f t="shared" si="88"/>
        <v>2654.9906250000004</v>
      </c>
      <c r="U188" s="25">
        <f t="shared" si="63"/>
        <v>2.6549906250000004</v>
      </c>
      <c r="V188" s="25">
        <f t="shared" si="83"/>
        <v>2.6549906250000004</v>
      </c>
      <c r="W188" s="25">
        <v>2.011083256</v>
      </c>
      <c r="X188">
        <v>7.36</v>
      </c>
      <c r="Y188" s="27">
        <f t="shared" si="71"/>
        <v>11250</v>
      </c>
      <c r="Z188" s="25">
        <f t="shared" si="64"/>
        <v>1415.9950000000001</v>
      </c>
      <c r="AA188" s="25">
        <f t="shared" si="89"/>
        <v>-0.64390736900000034</v>
      </c>
      <c r="AB188">
        <f t="shared" si="72"/>
        <v>-23.35429960241127</v>
      </c>
      <c r="AC188" s="5" t="str">
        <f t="shared" si="73"/>
        <v>used</v>
      </c>
      <c r="AD188" s="25">
        <f t="shared" si="60"/>
        <v>0</v>
      </c>
      <c r="AE188" s="25">
        <f t="shared" si="61"/>
        <v>-0.64390736900000034</v>
      </c>
      <c r="AF188" s="25"/>
      <c r="AH188"/>
    </row>
    <row r="189" spans="2:34" x14ac:dyDescent="0.2">
      <c r="B189" s="9">
        <v>93.5</v>
      </c>
      <c r="C189">
        <f t="shared" si="65"/>
        <v>-1</v>
      </c>
      <c r="D189">
        <f t="shared" si="74"/>
        <v>7.5</v>
      </c>
      <c r="E189">
        <v>7</v>
      </c>
      <c r="F189" s="25">
        <f t="shared" si="62"/>
        <v>3.625</v>
      </c>
      <c r="G189" s="25">
        <f t="shared" si="80"/>
        <v>696.5625</v>
      </c>
      <c r="H189" s="24">
        <f t="shared" si="66"/>
        <v>2.8451431673881142</v>
      </c>
      <c r="I189" s="24">
        <f t="shared" si="77"/>
        <v>0</v>
      </c>
      <c r="J189">
        <v>0</v>
      </c>
      <c r="K189" t="s">
        <v>20</v>
      </c>
      <c r="L189" s="25">
        <f t="shared" ref="L189:L211" si="90">(400*9.81)*(SIN(RADIANS(J189)))</f>
        <v>0</v>
      </c>
      <c r="M189">
        <v>0.08</v>
      </c>
      <c r="N189">
        <f t="shared" si="85"/>
        <v>313.60000000000002</v>
      </c>
      <c r="O189">
        <f t="shared" si="67"/>
        <v>3.1500000000000004</v>
      </c>
      <c r="P189" s="25">
        <f t="shared" si="68"/>
        <v>35.191800000000001</v>
      </c>
      <c r="Q189">
        <v>0.68</v>
      </c>
      <c r="R189" s="25">
        <f t="shared" si="84"/>
        <v>213.46560000000002</v>
      </c>
      <c r="S189" s="25">
        <f t="shared" si="69"/>
        <v>348.79180000000002</v>
      </c>
      <c r="T189" s="25">
        <f t="shared" si="88"/>
        <v>2441.5426000000002</v>
      </c>
      <c r="U189" s="25">
        <f t="shared" si="63"/>
        <v>2.4415426</v>
      </c>
      <c r="V189" s="25">
        <f t="shared" si="83"/>
        <v>2.4415426</v>
      </c>
      <c r="W189" s="25">
        <v>2.011083256</v>
      </c>
      <c r="X189">
        <v>7.36</v>
      </c>
      <c r="Y189" s="27">
        <f t="shared" si="71"/>
        <v>9800</v>
      </c>
      <c r="Z189" s="25">
        <f t="shared" si="64"/>
        <v>1264.370275</v>
      </c>
      <c r="AA189" s="25">
        <f t="shared" si="89"/>
        <v>-0.43045934399999997</v>
      </c>
      <c r="AB189">
        <f t="shared" si="72"/>
        <v>-23.784758946411269</v>
      </c>
      <c r="AC189" s="5" t="str">
        <f t="shared" si="73"/>
        <v>used</v>
      </c>
      <c r="AD189" s="25">
        <f t="shared" si="60"/>
        <v>0</v>
      </c>
      <c r="AE189" s="25">
        <f t="shared" si="61"/>
        <v>-0.43045934399999997</v>
      </c>
      <c r="AF189" s="25"/>
      <c r="AH189"/>
    </row>
    <row r="190" spans="2:34" x14ac:dyDescent="0.2">
      <c r="B190" s="9">
        <v>94</v>
      </c>
      <c r="C190">
        <f t="shared" si="65"/>
        <v>-1</v>
      </c>
      <c r="D190">
        <f t="shared" si="74"/>
        <v>7</v>
      </c>
      <c r="E190">
        <v>6.5</v>
      </c>
      <c r="F190" s="25">
        <f t="shared" si="62"/>
        <v>3.375</v>
      </c>
      <c r="G190" s="25">
        <f t="shared" si="80"/>
        <v>699.9375</v>
      </c>
      <c r="H190" s="24">
        <f t="shared" si="66"/>
        <v>2.8451431673881142</v>
      </c>
      <c r="I190" s="24">
        <f t="shared" si="77"/>
        <v>0</v>
      </c>
      <c r="J190">
        <v>0</v>
      </c>
      <c r="K190" t="s">
        <v>20</v>
      </c>
      <c r="L190" s="25">
        <f t="shared" si="90"/>
        <v>0</v>
      </c>
      <c r="M190">
        <v>0.08</v>
      </c>
      <c r="N190">
        <f t="shared" si="85"/>
        <v>313.60000000000002</v>
      </c>
      <c r="O190">
        <f t="shared" si="67"/>
        <v>3.1500000000000004</v>
      </c>
      <c r="P190" s="25">
        <f t="shared" si="68"/>
        <v>30.343950000000003</v>
      </c>
      <c r="Q190">
        <v>0.68</v>
      </c>
      <c r="R190" s="25">
        <f t="shared" si="84"/>
        <v>213.46560000000002</v>
      </c>
      <c r="S190" s="25">
        <f t="shared" si="69"/>
        <v>343.94395000000003</v>
      </c>
      <c r="T190" s="25">
        <f t="shared" si="88"/>
        <v>2235.635675</v>
      </c>
      <c r="U190" s="25">
        <f t="shared" si="63"/>
        <v>2.2356356750000002</v>
      </c>
      <c r="V190" s="25">
        <f t="shared" si="83"/>
        <v>2.2356356750000002</v>
      </c>
      <c r="W190" s="25">
        <v>2.011083256</v>
      </c>
      <c r="X190">
        <v>7.36</v>
      </c>
      <c r="Y190" s="27">
        <f t="shared" si="71"/>
        <v>8450</v>
      </c>
      <c r="Z190" s="25">
        <f t="shared" si="64"/>
        <v>1160.8108312500001</v>
      </c>
      <c r="AA190" s="25">
        <f t="shared" si="89"/>
        <v>-0.22455241900000011</v>
      </c>
      <c r="AB190">
        <f t="shared" si="72"/>
        <v>-24.009311365411271</v>
      </c>
      <c r="AC190" s="5" t="str">
        <f t="shared" si="73"/>
        <v>used</v>
      </c>
      <c r="AD190" s="25">
        <f t="shared" si="60"/>
        <v>0</v>
      </c>
      <c r="AE190" s="25">
        <f t="shared" si="61"/>
        <v>-0.22455241900000011</v>
      </c>
      <c r="AF190" s="25"/>
      <c r="AH190"/>
    </row>
    <row r="191" spans="2:34" x14ac:dyDescent="0.2">
      <c r="B191" s="9">
        <v>94.5</v>
      </c>
      <c r="C191">
        <f t="shared" si="65"/>
        <v>-1</v>
      </c>
      <c r="D191">
        <f t="shared" si="74"/>
        <v>6.5</v>
      </c>
      <c r="E191">
        <v>6</v>
      </c>
      <c r="F191" s="25">
        <f t="shared" si="62"/>
        <v>3.125</v>
      </c>
      <c r="G191" s="25">
        <f t="shared" si="80"/>
        <v>703.0625</v>
      </c>
      <c r="H191" s="24">
        <f t="shared" si="66"/>
        <v>2.8451431673881142</v>
      </c>
      <c r="I191" s="24">
        <f t="shared" si="77"/>
        <v>0</v>
      </c>
      <c r="J191">
        <v>0</v>
      </c>
      <c r="K191" t="s">
        <v>20</v>
      </c>
      <c r="L191" s="25">
        <f t="shared" si="90"/>
        <v>0</v>
      </c>
      <c r="M191">
        <v>0.08</v>
      </c>
      <c r="N191">
        <f t="shared" si="85"/>
        <v>313.60000000000002</v>
      </c>
      <c r="O191">
        <f t="shared" si="67"/>
        <v>3.1500000000000004</v>
      </c>
      <c r="P191" s="25">
        <f t="shared" si="68"/>
        <v>25.855200000000004</v>
      </c>
      <c r="Q191">
        <v>0.68</v>
      </c>
      <c r="R191" s="25">
        <f t="shared" si="84"/>
        <v>213.46560000000002</v>
      </c>
      <c r="S191" s="25">
        <f t="shared" si="69"/>
        <v>339.45520000000005</v>
      </c>
      <c r="T191" s="25">
        <f t="shared" si="88"/>
        <v>2036.7312000000002</v>
      </c>
      <c r="U191" s="25">
        <f t="shared" si="63"/>
        <v>2.0367312000000002</v>
      </c>
      <c r="V191" s="25">
        <f t="shared" si="83"/>
        <v>2.0367312000000002</v>
      </c>
      <c r="W191" s="25">
        <v>2.011083256</v>
      </c>
      <c r="X191">
        <v>7.36</v>
      </c>
      <c r="Y191" s="27">
        <f t="shared" si="71"/>
        <v>7200</v>
      </c>
      <c r="Z191" s="25">
        <f t="shared" si="64"/>
        <v>1060.7975000000001</v>
      </c>
      <c r="AA191" s="25">
        <f t="shared" si="89"/>
        <v>-2.5647944000000145E-2</v>
      </c>
      <c r="AB191">
        <f t="shared" si="72"/>
        <v>-24.034959309411271</v>
      </c>
      <c r="AC191" s="5" t="str">
        <f t="shared" si="73"/>
        <v>used</v>
      </c>
      <c r="AD191" s="25">
        <f t="shared" si="60"/>
        <v>0</v>
      </c>
      <c r="AE191" s="25">
        <f t="shared" si="61"/>
        <v>-2.5647944000000145E-2</v>
      </c>
      <c r="AF191" s="25"/>
      <c r="AH191"/>
    </row>
    <row r="192" spans="2:34" x14ac:dyDescent="0.2">
      <c r="B192" s="9">
        <v>95</v>
      </c>
      <c r="C192">
        <f t="shared" si="65"/>
        <v>-1</v>
      </c>
      <c r="D192">
        <f t="shared" si="74"/>
        <v>6</v>
      </c>
      <c r="E192">
        <v>5.5</v>
      </c>
      <c r="F192" s="25">
        <f t="shared" si="62"/>
        <v>2.875</v>
      </c>
      <c r="G192" s="25">
        <f t="shared" si="80"/>
        <v>705.9375</v>
      </c>
      <c r="H192" s="24">
        <f t="shared" si="66"/>
        <v>2.8451431673881142</v>
      </c>
      <c r="I192" s="24">
        <f t="shared" si="77"/>
        <v>0</v>
      </c>
      <c r="J192">
        <v>0</v>
      </c>
      <c r="K192" t="s">
        <v>20</v>
      </c>
      <c r="L192" s="25">
        <f t="shared" si="90"/>
        <v>0</v>
      </c>
      <c r="M192">
        <v>0.08</v>
      </c>
      <c r="N192">
        <f t="shared" si="85"/>
        <v>313.60000000000002</v>
      </c>
      <c r="O192">
        <f t="shared" si="67"/>
        <v>3.1500000000000004</v>
      </c>
      <c r="P192" s="25">
        <f t="shared" si="68"/>
        <v>21.725550000000002</v>
      </c>
      <c r="Q192">
        <v>0.68</v>
      </c>
      <c r="R192" s="25">
        <f t="shared" si="84"/>
        <v>213.46560000000002</v>
      </c>
      <c r="S192" s="25">
        <f t="shared" si="69"/>
        <v>335.32555000000002</v>
      </c>
      <c r="T192" s="25">
        <f t="shared" si="88"/>
        <v>1844.2905250000001</v>
      </c>
      <c r="U192" s="25">
        <f t="shared" si="63"/>
        <v>1.8442905250000001</v>
      </c>
      <c r="V192" s="25">
        <f t="shared" si="83"/>
        <v>1.8442905250000001</v>
      </c>
      <c r="W192" s="25">
        <v>2.011083256</v>
      </c>
      <c r="X192">
        <v>7.36</v>
      </c>
      <c r="Y192" s="27">
        <f t="shared" si="71"/>
        <v>6050</v>
      </c>
      <c r="Z192" s="25">
        <f t="shared" si="64"/>
        <v>964.06095625000012</v>
      </c>
      <c r="AA192" s="25">
        <f t="shared" si="89"/>
        <v>0.16679273099999992</v>
      </c>
      <c r="AB192">
        <f t="shared" si="72"/>
        <v>-23.86816657841127</v>
      </c>
      <c r="AC192" s="5" t="str">
        <f t="shared" si="73"/>
        <v>stored</v>
      </c>
      <c r="AD192" s="25">
        <f t="shared" si="60"/>
        <v>0.16679273099999992</v>
      </c>
      <c r="AE192" s="25">
        <f t="shared" si="61"/>
        <v>0</v>
      </c>
      <c r="AF192" s="25"/>
      <c r="AH192"/>
    </row>
    <row r="193" spans="2:34" x14ac:dyDescent="0.2">
      <c r="B193" s="9">
        <v>95.5</v>
      </c>
      <c r="C193">
        <f t="shared" si="65"/>
        <v>-1</v>
      </c>
      <c r="D193">
        <f t="shared" si="74"/>
        <v>5.5</v>
      </c>
      <c r="E193">
        <v>5</v>
      </c>
      <c r="F193" s="25">
        <f t="shared" si="62"/>
        <v>2.625</v>
      </c>
      <c r="G193" s="25">
        <f t="shared" si="80"/>
        <v>708.5625</v>
      </c>
      <c r="H193" s="24">
        <f t="shared" si="66"/>
        <v>2.8451431673881142</v>
      </c>
      <c r="I193" s="24">
        <f t="shared" si="77"/>
        <v>0</v>
      </c>
      <c r="J193">
        <v>0</v>
      </c>
      <c r="K193" t="s">
        <v>20</v>
      </c>
      <c r="L193" s="25">
        <f t="shared" si="90"/>
        <v>0</v>
      </c>
      <c r="M193">
        <v>0.08</v>
      </c>
      <c r="N193">
        <f t="shared" si="85"/>
        <v>313.60000000000002</v>
      </c>
      <c r="O193">
        <f t="shared" si="67"/>
        <v>3.1500000000000004</v>
      </c>
      <c r="P193" s="25">
        <f t="shared" si="68"/>
        <v>17.955000000000002</v>
      </c>
      <c r="Q193">
        <v>0.68</v>
      </c>
      <c r="R193" s="25">
        <f t="shared" si="84"/>
        <v>213.46560000000002</v>
      </c>
      <c r="S193" s="25">
        <f t="shared" si="69"/>
        <v>331.55500000000001</v>
      </c>
      <c r="T193" s="25">
        <f t="shared" si="88"/>
        <v>1657.7750000000001</v>
      </c>
      <c r="U193" s="25">
        <f t="shared" si="63"/>
        <v>1.657775</v>
      </c>
      <c r="V193" s="25">
        <f t="shared" si="83"/>
        <v>1.657775</v>
      </c>
      <c r="W193" s="25">
        <v>2.011083256</v>
      </c>
      <c r="X193">
        <v>7.36</v>
      </c>
      <c r="Y193" s="27">
        <f t="shared" si="71"/>
        <v>5000</v>
      </c>
      <c r="Z193" s="25">
        <f t="shared" si="64"/>
        <v>870.33187499999997</v>
      </c>
      <c r="AA193" s="25">
        <f t="shared" si="89"/>
        <v>0.35330825600000004</v>
      </c>
      <c r="AB193">
        <f t="shared" si="72"/>
        <v>-23.514858322411271</v>
      </c>
      <c r="AC193" s="5" t="str">
        <f t="shared" si="73"/>
        <v>stored</v>
      </c>
      <c r="AD193" s="25">
        <f t="shared" si="60"/>
        <v>0.35330825600000004</v>
      </c>
      <c r="AE193" s="25">
        <f t="shared" si="61"/>
        <v>0</v>
      </c>
      <c r="AF193" s="25"/>
      <c r="AH193"/>
    </row>
    <row r="194" spans="2:34" x14ac:dyDescent="0.2">
      <c r="B194" s="3">
        <v>96</v>
      </c>
      <c r="C194">
        <f t="shared" si="65"/>
        <v>-1</v>
      </c>
      <c r="D194">
        <f t="shared" si="74"/>
        <v>5</v>
      </c>
      <c r="E194">
        <v>4.5</v>
      </c>
      <c r="F194" s="25">
        <f t="shared" si="62"/>
        <v>2.375</v>
      </c>
      <c r="G194" s="25">
        <f t="shared" si="80"/>
        <v>710.9375</v>
      </c>
      <c r="H194" s="24">
        <f t="shared" si="66"/>
        <v>2.8451431673881142</v>
      </c>
      <c r="I194" s="24">
        <f t="shared" si="77"/>
        <v>0</v>
      </c>
      <c r="J194">
        <v>0</v>
      </c>
      <c r="K194" t="s">
        <v>20</v>
      </c>
      <c r="L194" s="25">
        <f t="shared" si="90"/>
        <v>0</v>
      </c>
      <c r="M194">
        <v>0.08</v>
      </c>
      <c r="N194">
        <f t="shared" si="85"/>
        <v>313.60000000000002</v>
      </c>
      <c r="O194">
        <f t="shared" si="67"/>
        <v>3.1500000000000004</v>
      </c>
      <c r="P194" s="25">
        <f t="shared" si="68"/>
        <v>14.543550000000002</v>
      </c>
      <c r="Q194">
        <v>0.68</v>
      </c>
      <c r="R194" s="25">
        <f t="shared" si="84"/>
        <v>213.46560000000002</v>
      </c>
      <c r="S194" s="25">
        <f t="shared" si="69"/>
        <v>328.14355</v>
      </c>
      <c r="T194" s="25">
        <f t="shared" si="88"/>
        <v>1476.6459749999999</v>
      </c>
      <c r="U194" s="25">
        <f t="shared" si="63"/>
        <v>1.4766459749999998</v>
      </c>
      <c r="V194" s="25">
        <f t="shared" si="83"/>
        <v>1.4766459749999998</v>
      </c>
      <c r="W194" s="25">
        <v>2.011083256</v>
      </c>
      <c r="X194">
        <v>7.36</v>
      </c>
      <c r="Y194" s="27">
        <f t="shared" si="71"/>
        <v>4050</v>
      </c>
      <c r="Z194" s="25">
        <f t="shared" si="64"/>
        <v>779.34093125000004</v>
      </c>
      <c r="AA194" s="25">
        <f t="shared" si="89"/>
        <v>0.53443728100000021</v>
      </c>
      <c r="AB194">
        <f t="shared" si="72"/>
        <v>-22.980421041411272</v>
      </c>
      <c r="AC194" s="5" t="str">
        <f t="shared" si="73"/>
        <v>stored</v>
      </c>
      <c r="AD194" s="25">
        <f t="shared" ref="AD194:AD246" si="91">IF(AA194&gt;0,AA194,0)</f>
        <v>0.53443728100000021</v>
      </c>
      <c r="AE194" s="25">
        <f t="shared" ref="AE194:AE246" si="92">IF(AA194&lt;0,AA194,0)</f>
        <v>0</v>
      </c>
      <c r="AF194" s="25"/>
      <c r="AH194"/>
    </row>
    <row r="195" spans="2:34" x14ac:dyDescent="0.2">
      <c r="B195" s="3">
        <v>96.5</v>
      </c>
      <c r="C195">
        <f t="shared" si="65"/>
        <v>-1</v>
      </c>
      <c r="D195">
        <f t="shared" si="74"/>
        <v>4.5</v>
      </c>
      <c r="E195">
        <v>4</v>
      </c>
      <c r="F195" s="25">
        <f t="shared" ref="F195:F246" si="93">((D195+E195)/2)*0.5</f>
        <v>2.125</v>
      </c>
      <c r="G195" s="25">
        <f t="shared" si="80"/>
        <v>713.0625</v>
      </c>
      <c r="H195" s="24">
        <f t="shared" si="66"/>
        <v>2.8451431673881142</v>
      </c>
      <c r="I195" s="24">
        <f t="shared" si="77"/>
        <v>0</v>
      </c>
      <c r="J195">
        <v>0</v>
      </c>
      <c r="K195" t="s">
        <v>20</v>
      </c>
      <c r="L195" s="25">
        <f t="shared" si="90"/>
        <v>0</v>
      </c>
      <c r="M195">
        <v>0.08</v>
      </c>
      <c r="N195">
        <f t="shared" si="85"/>
        <v>313.60000000000002</v>
      </c>
      <c r="O195">
        <f t="shared" si="67"/>
        <v>3.1500000000000004</v>
      </c>
      <c r="P195" s="25">
        <f t="shared" si="68"/>
        <v>11.491200000000001</v>
      </c>
      <c r="Q195">
        <v>0.68</v>
      </c>
      <c r="R195" s="25">
        <f t="shared" si="84"/>
        <v>213.46560000000002</v>
      </c>
      <c r="S195" s="25">
        <f t="shared" si="69"/>
        <v>325.09120000000001</v>
      </c>
      <c r="T195" s="25">
        <f t="shared" si="88"/>
        <v>1300.3648000000001</v>
      </c>
      <c r="U195" s="25">
        <f t="shared" ref="U195:U246" si="94">T195/1000</f>
        <v>1.3003648000000001</v>
      </c>
      <c r="V195" s="25">
        <f t="shared" si="83"/>
        <v>1.3003648000000001</v>
      </c>
      <c r="W195" s="25">
        <v>2.011083256</v>
      </c>
      <c r="X195">
        <v>7.36</v>
      </c>
      <c r="Y195" s="27">
        <f t="shared" si="71"/>
        <v>3200</v>
      </c>
      <c r="Z195" s="25">
        <f t="shared" ref="Z195:Z226" si="95">S195*F195</f>
        <v>690.81880000000001</v>
      </c>
      <c r="AA195" s="25">
        <f t="shared" si="89"/>
        <v>0.71071845599999994</v>
      </c>
      <c r="AB195">
        <f t="shared" si="72"/>
        <v>-22.269702585411274</v>
      </c>
      <c r="AC195" s="5" t="str">
        <f t="shared" si="73"/>
        <v>stored</v>
      </c>
      <c r="AD195" s="25">
        <f t="shared" si="91"/>
        <v>0.71071845599999994</v>
      </c>
      <c r="AE195" s="25">
        <f t="shared" si="92"/>
        <v>0</v>
      </c>
      <c r="AF195" s="25"/>
      <c r="AH195"/>
    </row>
    <row r="196" spans="2:34" x14ac:dyDescent="0.2">
      <c r="B196" s="8">
        <v>97</v>
      </c>
      <c r="C196">
        <f t="shared" ref="C196:C241" si="96">(E196-D196)/0.5</f>
        <v>0</v>
      </c>
      <c r="D196">
        <f t="shared" si="74"/>
        <v>4</v>
      </c>
      <c r="E196">
        <v>4</v>
      </c>
      <c r="F196" s="25">
        <f t="shared" si="93"/>
        <v>2</v>
      </c>
      <c r="G196" s="25">
        <f t="shared" si="80"/>
        <v>715.0625</v>
      </c>
      <c r="H196" s="24">
        <f t="shared" ref="H196:H246" si="97">H195+I197</f>
        <v>3.8451431673881142</v>
      </c>
      <c r="I196" s="24">
        <f t="shared" si="77"/>
        <v>0</v>
      </c>
      <c r="J196">
        <v>0</v>
      </c>
      <c r="K196" t="s">
        <v>21</v>
      </c>
      <c r="L196" s="25">
        <f t="shared" si="90"/>
        <v>0</v>
      </c>
      <c r="M196">
        <v>0.05</v>
      </c>
      <c r="N196">
        <f t="shared" si="85"/>
        <v>196.00000000000003</v>
      </c>
      <c r="O196">
        <f t="shared" ref="O196:O246" si="98">2.1*1.5</f>
        <v>3.1500000000000004</v>
      </c>
      <c r="P196" s="25">
        <f t="shared" ref="P196:P246" si="99">0.5*O196*0.38*1.2*(E196^2)</f>
        <v>11.491200000000001</v>
      </c>
      <c r="Q196">
        <v>0.68</v>
      </c>
      <c r="R196" s="25">
        <f t="shared" si="84"/>
        <v>133.41600000000003</v>
      </c>
      <c r="S196" s="25">
        <f t="shared" ref="S196:S246" si="100">L196+N196+P196</f>
        <v>207.49120000000002</v>
      </c>
      <c r="T196" s="25">
        <f t="shared" si="88"/>
        <v>829.96480000000008</v>
      </c>
      <c r="U196" s="25">
        <f t="shared" si="94"/>
        <v>0.82996480000000006</v>
      </c>
      <c r="V196" s="25">
        <f t="shared" si="83"/>
        <v>0.82996480000000006</v>
      </c>
      <c r="W196" s="25">
        <v>2.011083256</v>
      </c>
      <c r="X196">
        <v>7.36</v>
      </c>
      <c r="Y196" s="27">
        <f t="shared" ref="Y196:Y227" si="101">(0.5)*(400)*(E196^2)</f>
        <v>3200</v>
      </c>
      <c r="Z196" s="25">
        <f t="shared" si="95"/>
        <v>414.98240000000004</v>
      </c>
      <c r="AA196" s="25">
        <f t="shared" si="89"/>
        <v>1.1811184560000001</v>
      </c>
      <c r="AB196">
        <f t="shared" ref="AB196:AB246" si="102">AB195+AA196</f>
        <v>-21.088584129411274</v>
      </c>
      <c r="AC196" s="5" t="str">
        <f t="shared" ref="AC196:AC246" si="103">IF(AA196&gt;0,"stored","used")</f>
        <v>stored</v>
      </c>
      <c r="AD196" s="25">
        <f t="shared" si="91"/>
        <v>1.1811184560000001</v>
      </c>
      <c r="AE196" s="25">
        <f t="shared" si="92"/>
        <v>0</v>
      </c>
      <c r="AF196" s="25"/>
      <c r="AH196"/>
    </row>
    <row r="197" spans="2:34" x14ac:dyDescent="0.2">
      <c r="B197" s="8">
        <v>97.5</v>
      </c>
      <c r="C197">
        <f t="shared" si="96"/>
        <v>-1</v>
      </c>
      <c r="D197">
        <f t="shared" ref="D197:D246" si="104">E196</f>
        <v>4</v>
      </c>
      <c r="E197">
        <v>3.5</v>
      </c>
      <c r="F197" s="25">
        <f t="shared" si="93"/>
        <v>1.875</v>
      </c>
      <c r="G197" s="25">
        <f t="shared" si="80"/>
        <v>716.9375</v>
      </c>
      <c r="H197" s="24">
        <f t="shared" si="97"/>
        <v>4.8451431673881142</v>
      </c>
      <c r="I197" s="24">
        <v>1</v>
      </c>
      <c r="J197">
        <v>0</v>
      </c>
      <c r="K197" t="s">
        <v>21</v>
      </c>
      <c r="L197" s="25">
        <f t="shared" si="90"/>
        <v>0</v>
      </c>
      <c r="M197">
        <v>0.05</v>
      </c>
      <c r="N197">
        <f t="shared" si="85"/>
        <v>196.00000000000003</v>
      </c>
      <c r="O197">
        <f t="shared" si="98"/>
        <v>3.1500000000000004</v>
      </c>
      <c r="P197" s="25">
        <f t="shared" si="99"/>
        <v>8.7979500000000002</v>
      </c>
      <c r="Q197">
        <v>0.68</v>
      </c>
      <c r="R197" s="25">
        <f t="shared" si="84"/>
        <v>133.41600000000003</v>
      </c>
      <c r="S197" s="25">
        <f t="shared" si="100"/>
        <v>204.79795000000001</v>
      </c>
      <c r="T197" s="25">
        <f t="shared" si="88"/>
        <v>716.79282499999999</v>
      </c>
      <c r="U197" s="25">
        <f t="shared" si="94"/>
        <v>0.71679282499999997</v>
      </c>
      <c r="V197" s="25">
        <f t="shared" si="83"/>
        <v>0.71679282499999997</v>
      </c>
      <c r="W197" s="25">
        <v>2.011083256</v>
      </c>
      <c r="X197">
        <v>7.36</v>
      </c>
      <c r="Y197" s="27">
        <f t="shared" si="101"/>
        <v>2450</v>
      </c>
      <c r="Z197" s="25">
        <f t="shared" si="95"/>
        <v>383.99615625000001</v>
      </c>
      <c r="AA197" s="25">
        <f t="shared" si="89"/>
        <v>1.2942904310000001</v>
      </c>
      <c r="AB197">
        <f t="shared" si="102"/>
        <v>-19.794293698411273</v>
      </c>
      <c r="AC197" s="5" t="str">
        <f t="shared" si="103"/>
        <v>stored</v>
      </c>
      <c r="AD197" s="25">
        <f t="shared" si="91"/>
        <v>1.2942904310000001</v>
      </c>
      <c r="AE197" s="25">
        <f t="shared" si="92"/>
        <v>0</v>
      </c>
      <c r="AF197" s="25"/>
      <c r="AH197"/>
    </row>
    <row r="198" spans="2:34" x14ac:dyDescent="0.2">
      <c r="B198" s="8">
        <v>98</v>
      </c>
      <c r="C198">
        <f t="shared" si="96"/>
        <v>0</v>
      </c>
      <c r="D198">
        <f t="shared" si="104"/>
        <v>3.5</v>
      </c>
      <c r="E198">
        <v>3.5</v>
      </c>
      <c r="F198" s="25">
        <f t="shared" si="93"/>
        <v>1.75</v>
      </c>
      <c r="G198" s="25">
        <f t="shared" si="80"/>
        <v>718.6875</v>
      </c>
      <c r="H198" s="24">
        <f t="shared" si="97"/>
        <v>4.8451431673881142</v>
      </c>
      <c r="I198" s="24">
        <v>1</v>
      </c>
      <c r="J198">
        <v>0</v>
      </c>
      <c r="K198" t="s">
        <v>21</v>
      </c>
      <c r="L198" s="25">
        <f t="shared" si="90"/>
        <v>0</v>
      </c>
      <c r="M198">
        <v>0.05</v>
      </c>
      <c r="N198">
        <f t="shared" si="85"/>
        <v>196.00000000000003</v>
      </c>
      <c r="O198">
        <f t="shared" si="98"/>
        <v>3.1500000000000004</v>
      </c>
      <c r="P198" s="25">
        <f t="shared" si="99"/>
        <v>8.7979500000000002</v>
      </c>
      <c r="Q198">
        <v>0.68</v>
      </c>
      <c r="R198" s="25">
        <f t="shared" si="84"/>
        <v>133.41600000000003</v>
      </c>
      <c r="S198" s="25">
        <f t="shared" si="100"/>
        <v>204.79795000000001</v>
      </c>
      <c r="T198" s="25">
        <f t="shared" si="88"/>
        <v>716.79282499999999</v>
      </c>
      <c r="U198" s="25">
        <f t="shared" si="94"/>
        <v>0.71679282499999997</v>
      </c>
      <c r="V198" s="25">
        <f t="shared" si="83"/>
        <v>0.71679282499999997</v>
      </c>
      <c r="W198" s="25">
        <v>2.011083256</v>
      </c>
      <c r="X198">
        <v>7.36</v>
      </c>
      <c r="Y198" s="27">
        <f t="shared" si="101"/>
        <v>2450</v>
      </c>
      <c r="Z198" s="25">
        <f t="shared" si="95"/>
        <v>358.3964125</v>
      </c>
      <c r="AA198" s="25">
        <f t="shared" si="89"/>
        <v>1.2942904310000001</v>
      </c>
      <c r="AB198">
        <f t="shared" si="102"/>
        <v>-18.500003267411273</v>
      </c>
      <c r="AC198" s="5" t="str">
        <f t="shared" si="103"/>
        <v>stored</v>
      </c>
      <c r="AD198" s="25">
        <f t="shared" si="91"/>
        <v>1.2942904310000001</v>
      </c>
      <c r="AE198" s="25">
        <f t="shared" si="92"/>
        <v>0</v>
      </c>
      <c r="AF198" s="25"/>
      <c r="AH198"/>
    </row>
    <row r="199" spans="2:34" x14ac:dyDescent="0.2">
      <c r="B199" s="8">
        <v>98.5</v>
      </c>
      <c r="C199">
        <f t="shared" si="96"/>
        <v>1</v>
      </c>
      <c r="D199">
        <f t="shared" si="104"/>
        <v>3.5</v>
      </c>
      <c r="E199">
        <v>4</v>
      </c>
      <c r="F199" s="25">
        <f t="shared" si="93"/>
        <v>1.875</v>
      </c>
      <c r="G199" s="25">
        <f t="shared" si="80"/>
        <v>720.5625</v>
      </c>
      <c r="H199" s="24">
        <f t="shared" si="97"/>
        <v>4.8451431673881142</v>
      </c>
      <c r="I199" s="24">
        <v>0</v>
      </c>
      <c r="J199">
        <v>0</v>
      </c>
      <c r="K199" t="s">
        <v>21</v>
      </c>
      <c r="L199" s="25">
        <f t="shared" si="90"/>
        <v>0</v>
      </c>
      <c r="M199">
        <v>0.05</v>
      </c>
      <c r="N199">
        <f t="shared" si="85"/>
        <v>196.00000000000003</v>
      </c>
      <c r="O199">
        <f t="shared" si="98"/>
        <v>3.1500000000000004</v>
      </c>
      <c r="P199" s="25">
        <f t="shared" si="99"/>
        <v>11.491200000000001</v>
      </c>
      <c r="Q199">
        <v>0.68</v>
      </c>
      <c r="R199" s="25">
        <f t="shared" si="84"/>
        <v>133.41600000000003</v>
      </c>
      <c r="S199" s="25">
        <f t="shared" si="100"/>
        <v>207.49120000000002</v>
      </c>
      <c r="T199" s="25">
        <f t="shared" si="88"/>
        <v>829.96480000000008</v>
      </c>
      <c r="U199" s="25">
        <f t="shared" si="94"/>
        <v>0.82996480000000006</v>
      </c>
      <c r="V199" s="25">
        <f t="shared" si="83"/>
        <v>0.82996480000000006</v>
      </c>
      <c r="W199" s="25">
        <v>2.011083256</v>
      </c>
      <c r="X199">
        <v>7.36</v>
      </c>
      <c r="Y199" s="27">
        <f t="shared" si="101"/>
        <v>3200</v>
      </c>
      <c r="Z199" s="25">
        <f t="shared" si="95"/>
        <v>389.04600000000005</v>
      </c>
      <c r="AA199" s="25">
        <f t="shared" si="89"/>
        <v>1.1811184560000001</v>
      </c>
      <c r="AB199">
        <f t="shared" si="102"/>
        <v>-17.318884811411273</v>
      </c>
      <c r="AC199" s="5" t="str">
        <f t="shared" si="103"/>
        <v>stored</v>
      </c>
      <c r="AD199" s="25">
        <f t="shared" si="91"/>
        <v>1.1811184560000001</v>
      </c>
      <c r="AE199" s="25">
        <f t="shared" si="92"/>
        <v>0</v>
      </c>
      <c r="AF199" s="25"/>
      <c r="AH199"/>
    </row>
    <row r="200" spans="2:34" x14ac:dyDescent="0.2">
      <c r="B200" s="8">
        <v>99</v>
      </c>
      <c r="C200">
        <f t="shared" si="96"/>
        <v>0</v>
      </c>
      <c r="D200">
        <f t="shared" si="104"/>
        <v>4</v>
      </c>
      <c r="E200">
        <v>4</v>
      </c>
      <c r="F200" s="25">
        <f t="shared" si="93"/>
        <v>2</v>
      </c>
      <c r="G200" s="25">
        <f t="shared" si="80"/>
        <v>722.5625</v>
      </c>
      <c r="H200" s="24">
        <f t="shared" si="97"/>
        <v>4.8451431673881142</v>
      </c>
      <c r="I200" s="24">
        <v>0</v>
      </c>
      <c r="J200">
        <v>0</v>
      </c>
      <c r="K200" t="s">
        <v>21</v>
      </c>
      <c r="L200" s="25">
        <f t="shared" si="90"/>
        <v>0</v>
      </c>
      <c r="M200">
        <v>0.05</v>
      </c>
      <c r="N200">
        <f t="shared" si="85"/>
        <v>196.00000000000003</v>
      </c>
      <c r="O200">
        <f t="shared" si="98"/>
        <v>3.1500000000000004</v>
      </c>
      <c r="P200" s="25">
        <f t="shared" si="99"/>
        <v>11.491200000000001</v>
      </c>
      <c r="Q200">
        <v>0.68</v>
      </c>
      <c r="R200" s="25">
        <f t="shared" si="84"/>
        <v>133.41600000000003</v>
      </c>
      <c r="S200" s="25">
        <f t="shared" si="100"/>
        <v>207.49120000000002</v>
      </c>
      <c r="T200" s="25">
        <f t="shared" si="88"/>
        <v>829.96480000000008</v>
      </c>
      <c r="U200" s="25">
        <f t="shared" si="94"/>
        <v>0.82996480000000006</v>
      </c>
      <c r="V200" s="25">
        <f t="shared" si="83"/>
        <v>0.82996480000000006</v>
      </c>
      <c r="W200" s="25">
        <v>2.011083256</v>
      </c>
      <c r="X200">
        <v>7.36</v>
      </c>
      <c r="Y200" s="27">
        <f t="shared" si="101"/>
        <v>3200</v>
      </c>
      <c r="Z200" s="25">
        <f t="shared" si="95"/>
        <v>414.98240000000004</v>
      </c>
      <c r="AA200" s="25">
        <f t="shared" si="89"/>
        <v>1.1811184560000001</v>
      </c>
      <c r="AB200">
        <f t="shared" si="102"/>
        <v>-16.137766355411273</v>
      </c>
      <c r="AC200" s="5" t="str">
        <f t="shared" si="103"/>
        <v>stored</v>
      </c>
      <c r="AD200" s="25">
        <f t="shared" si="91"/>
        <v>1.1811184560000001</v>
      </c>
      <c r="AE200" s="25">
        <f t="shared" si="92"/>
        <v>0</v>
      </c>
      <c r="AF200" s="25"/>
      <c r="AH200"/>
    </row>
    <row r="201" spans="2:34" x14ac:dyDescent="0.2">
      <c r="B201" s="8">
        <v>99.5</v>
      </c>
      <c r="C201">
        <f t="shared" si="96"/>
        <v>0</v>
      </c>
      <c r="D201">
        <f t="shared" si="104"/>
        <v>4</v>
      </c>
      <c r="E201">
        <v>4</v>
      </c>
      <c r="F201" s="25">
        <f t="shared" si="93"/>
        <v>2</v>
      </c>
      <c r="G201" s="25">
        <f t="shared" si="80"/>
        <v>724.5625</v>
      </c>
      <c r="H201" s="24">
        <f t="shared" si="97"/>
        <v>4.8451431673881142</v>
      </c>
      <c r="I201" s="24">
        <f t="shared" si="77"/>
        <v>0</v>
      </c>
      <c r="J201">
        <v>0</v>
      </c>
      <c r="K201" t="s">
        <v>21</v>
      </c>
      <c r="L201" s="25">
        <f t="shared" si="90"/>
        <v>0</v>
      </c>
      <c r="M201">
        <v>0.05</v>
      </c>
      <c r="N201">
        <f t="shared" si="85"/>
        <v>196.00000000000003</v>
      </c>
      <c r="O201">
        <f t="shared" si="98"/>
        <v>3.1500000000000004</v>
      </c>
      <c r="P201" s="25">
        <f t="shared" si="99"/>
        <v>11.491200000000001</v>
      </c>
      <c r="Q201">
        <v>0.68</v>
      </c>
      <c r="R201" s="25">
        <f t="shared" si="84"/>
        <v>133.41600000000003</v>
      </c>
      <c r="S201" s="25">
        <f t="shared" si="100"/>
        <v>207.49120000000002</v>
      </c>
      <c r="T201" s="25">
        <f t="shared" si="88"/>
        <v>829.96480000000008</v>
      </c>
      <c r="U201" s="25">
        <f t="shared" si="94"/>
        <v>0.82996480000000006</v>
      </c>
      <c r="V201" s="25">
        <f t="shared" si="83"/>
        <v>0.82996480000000006</v>
      </c>
      <c r="W201" s="25">
        <v>2.011083256</v>
      </c>
      <c r="X201">
        <v>7.36</v>
      </c>
      <c r="Y201" s="27">
        <f t="shared" si="101"/>
        <v>3200</v>
      </c>
      <c r="Z201" s="25">
        <f t="shared" si="95"/>
        <v>414.98240000000004</v>
      </c>
      <c r="AA201" s="25">
        <f t="shared" si="89"/>
        <v>1.1811184560000001</v>
      </c>
      <c r="AB201">
        <f t="shared" si="102"/>
        <v>-14.956647899411273</v>
      </c>
      <c r="AC201" s="5" t="str">
        <f t="shared" si="103"/>
        <v>stored</v>
      </c>
      <c r="AD201" s="25">
        <f t="shared" si="91"/>
        <v>1.1811184560000001</v>
      </c>
      <c r="AE201" s="25">
        <f t="shared" si="92"/>
        <v>0</v>
      </c>
      <c r="AF201" s="25"/>
      <c r="AH201"/>
    </row>
    <row r="202" spans="2:34" x14ac:dyDescent="0.2">
      <c r="B202" s="8">
        <v>100</v>
      </c>
      <c r="C202">
        <f t="shared" si="96"/>
        <v>0</v>
      </c>
      <c r="D202">
        <f t="shared" si="104"/>
        <v>4</v>
      </c>
      <c r="E202">
        <v>4</v>
      </c>
      <c r="F202" s="25">
        <f t="shared" si="93"/>
        <v>2</v>
      </c>
      <c r="G202" s="25">
        <f t="shared" si="80"/>
        <v>726.5625</v>
      </c>
      <c r="H202" s="24">
        <f t="shared" si="97"/>
        <v>4.8451431673881142</v>
      </c>
      <c r="I202" s="24">
        <f t="shared" si="77"/>
        <v>0</v>
      </c>
      <c r="J202">
        <v>0</v>
      </c>
      <c r="K202" t="s">
        <v>21</v>
      </c>
      <c r="L202" s="25">
        <f t="shared" si="90"/>
        <v>0</v>
      </c>
      <c r="M202">
        <v>0.05</v>
      </c>
      <c r="N202">
        <f t="shared" si="85"/>
        <v>196.00000000000003</v>
      </c>
      <c r="O202">
        <f t="shared" si="98"/>
        <v>3.1500000000000004</v>
      </c>
      <c r="P202" s="25">
        <f t="shared" si="99"/>
        <v>11.491200000000001</v>
      </c>
      <c r="Q202">
        <v>0.68</v>
      </c>
      <c r="R202" s="25">
        <f t="shared" si="84"/>
        <v>133.41600000000003</v>
      </c>
      <c r="S202" s="25">
        <f t="shared" si="100"/>
        <v>207.49120000000002</v>
      </c>
      <c r="T202" s="25">
        <f t="shared" si="88"/>
        <v>829.96480000000008</v>
      </c>
      <c r="U202" s="25">
        <f t="shared" si="94"/>
        <v>0.82996480000000006</v>
      </c>
      <c r="V202" s="25">
        <f t="shared" si="83"/>
        <v>0.82996480000000006</v>
      </c>
      <c r="W202" s="25">
        <v>2.011083256</v>
      </c>
      <c r="X202">
        <v>7.36</v>
      </c>
      <c r="Y202" s="27">
        <f t="shared" si="101"/>
        <v>3200</v>
      </c>
      <c r="Z202" s="25">
        <f t="shared" si="95"/>
        <v>414.98240000000004</v>
      </c>
      <c r="AA202" s="25">
        <f>W202-V202</f>
        <v>1.1811184560000001</v>
      </c>
      <c r="AB202">
        <f t="shared" si="102"/>
        <v>-13.775529443411273</v>
      </c>
      <c r="AC202" s="5" t="str">
        <f t="shared" si="103"/>
        <v>stored</v>
      </c>
      <c r="AD202" s="25">
        <f t="shared" si="91"/>
        <v>1.1811184560000001</v>
      </c>
      <c r="AE202" s="25">
        <f t="shared" si="92"/>
        <v>0</v>
      </c>
      <c r="AF202" s="25"/>
      <c r="AH202"/>
    </row>
    <row r="203" spans="2:34" x14ac:dyDescent="0.2">
      <c r="B203" s="8">
        <v>100.5</v>
      </c>
      <c r="C203">
        <f t="shared" si="96"/>
        <v>0</v>
      </c>
      <c r="D203">
        <f t="shared" si="104"/>
        <v>4</v>
      </c>
      <c r="E203">
        <v>4</v>
      </c>
      <c r="F203" s="25">
        <f t="shared" si="93"/>
        <v>2</v>
      </c>
      <c r="G203" s="25">
        <f t="shared" si="80"/>
        <v>728.5625</v>
      </c>
      <c r="H203" s="24">
        <f t="shared" si="97"/>
        <v>4.8451431673881142</v>
      </c>
      <c r="I203" s="24">
        <f t="shared" ref="I203:I246" si="105">F203*(SIN(RADIANS(J203)))</f>
        <v>0</v>
      </c>
      <c r="J203">
        <v>0</v>
      </c>
      <c r="K203" t="s">
        <v>21</v>
      </c>
      <c r="L203" s="25">
        <f t="shared" si="90"/>
        <v>0</v>
      </c>
      <c r="M203">
        <v>0.05</v>
      </c>
      <c r="N203">
        <f t="shared" si="85"/>
        <v>196.00000000000003</v>
      </c>
      <c r="O203">
        <f t="shared" si="98"/>
        <v>3.1500000000000004</v>
      </c>
      <c r="P203" s="25">
        <f t="shared" si="99"/>
        <v>11.491200000000001</v>
      </c>
      <c r="Q203">
        <v>0.68</v>
      </c>
      <c r="R203" s="25">
        <f t="shared" si="84"/>
        <v>133.41600000000003</v>
      </c>
      <c r="S203" s="25">
        <f t="shared" si="100"/>
        <v>207.49120000000002</v>
      </c>
      <c r="T203" s="25">
        <f t="shared" si="88"/>
        <v>829.96480000000008</v>
      </c>
      <c r="U203" s="25">
        <f t="shared" si="94"/>
        <v>0.82996480000000006</v>
      </c>
      <c r="V203" s="25">
        <f t="shared" si="83"/>
        <v>0.82996480000000006</v>
      </c>
      <c r="W203" s="25">
        <v>2.011083256</v>
      </c>
      <c r="X203">
        <v>7.36</v>
      </c>
      <c r="Y203" s="27">
        <f t="shared" si="101"/>
        <v>3200</v>
      </c>
      <c r="Z203" s="25">
        <f t="shared" si="95"/>
        <v>414.98240000000004</v>
      </c>
      <c r="AA203" s="25">
        <f t="shared" ref="AA203:AA222" si="106">W203-V203</f>
        <v>1.1811184560000001</v>
      </c>
      <c r="AB203">
        <f t="shared" si="102"/>
        <v>-12.594410987411273</v>
      </c>
      <c r="AC203" s="5" t="str">
        <f t="shared" si="103"/>
        <v>stored</v>
      </c>
      <c r="AD203" s="25">
        <f t="shared" si="91"/>
        <v>1.1811184560000001</v>
      </c>
      <c r="AE203" s="25">
        <f t="shared" si="92"/>
        <v>0</v>
      </c>
      <c r="AF203" s="25"/>
      <c r="AH203"/>
    </row>
    <row r="204" spans="2:34" x14ac:dyDescent="0.2">
      <c r="B204" s="8">
        <v>101</v>
      </c>
      <c r="C204">
        <f t="shared" si="96"/>
        <v>0</v>
      </c>
      <c r="D204">
        <f t="shared" si="104"/>
        <v>4</v>
      </c>
      <c r="E204">
        <v>4</v>
      </c>
      <c r="F204" s="25">
        <f t="shared" si="93"/>
        <v>2</v>
      </c>
      <c r="G204" s="25">
        <f t="shared" si="80"/>
        <v>730.5625</v>
      </c>
      <c r="H204" s="24">
        <f t="shared" si="97"/>
        <v>4.8451431673881142</v>
      </c>
      <c r="I204" s="24">
        <f t="shared" si="105"/>
        <v>0</v>
      </c>
      <c r="J204">
        <v>0</v>
      </c>
      <c r="K204" t="s">
        <v>21</v>
      </c>
      <c r="L204" s="25">
        <f t="shared" si="90"/>
        <v>0</v>
      </c>
      <c r="M204">
        <v>0.05</v>
      </c>
      <c r="N204">
        <f t="shared" si="85"/>
        <v>196.00000000000003</v>
      </c>
      <c r="O204">
        <f t="shared" si="98"/>
        <v>3.1500000000000004</v>
      </c>
      <c r="P204" s="25">
        <f t="shared" si="99"/>
        <v>11.491200000000001</v>
      </c>
      <c r="Q204">
        <v>0.68</v>
      </c>
      <c r="R204" s="25">
        <f t="shared" si="84"/>
        <v>133.41600000000003</v>
      </c>
      <c r="S204" s="25">
        <f t="shared" si="100"/>
        <v>207.49120000000002</v>
      </c>
      <c r="T204" s="25">
        <f t="shared" si="88"/>
        <v>829.96480000000008</v>
      </c>
      <c r="U204" s="25">
        <f t="shared" si="94"/>
        <v>0.82996480000000006</v>
      </c>
      <c r="V204" s="25">
        <f t="shared" si="83"/>
        <v>0.82996480000000006</v>
      </c>
      <c r="W204" s="25">
        <v>2.011083256</v>
      </c>
      <c r="X204">
        <v>7.36</v>
      </c>
      <c r="Y204" s="27">
        <f t="shared" si="101"/>
        <v>3200</v>
      </c>
      <c r="Z204" s="25">
        <f t="shared" si="95"/>
        <v>414.98240000000004</v>
      </c>
      <c r="AA204" s="25">
        <f t="shared" si="106"/>
        <v>1.1811184560000001</v>
      </c>
      <c r="AB204">
        <f t="shared" si="102"/>
        <v>-11.413292531411273</v>
      </c>
      <c r="AC204" s="5" t="str">
        <f t="shared" si="103"/>
        <v>stored</v>
      </c>
      <c r="AD204" s="25">
        <f t="shared" si="91"/>
        <v>1.1811184560000001</v>
      </c>
      <c r="AE204" s="25">
        <f t="shared" si="92"/>
        <v>0</v>
      </c>
      <c r="AF204" s="25"/>
      <c r="AH204"/>
    </row>
    <row r="205" spans="2:34" x14ac:dyDescent="0.2">
      <c r="B205" s="8">
        <v>101.5</v>
      </c>
      <c r="C205">
        <f t="shared" si="96"/>
        <v>0</v>
      </c>
      <c r="D205">
        <f t="shared" si="104"/>
        <v>4</v>
      </c>
      <c r="E205">
        <v>4</v>
      </c>
      <c r="F205" s="25">
        <f t="shared" si="93"/>
        <v>2</v>
      </c>
      <c r="G205" s="25">
        <f t="shared" si="80"/>
        <v>732.5625</v>
      </c>
      <c r="H205" s="24">
        <f t="shared" si="97"/>
        <v>4.8451431673881142</v>
      </c>
      <c r="I205" s="24">
        <f t="shared" si="105"/>
        <v>0</v>
      </c>
      <c r="J205">
        <v>0</v>
      </c>
      <c r="K205" t="s">
        <v>21</v>
      </c>
      <c r="L205" s="25">
        <f>(400*9.81)*(SIN(RADIANS(J205)))</f>
        <v>0</v>
      </c>
      <c r="M205">
        <v>0.05</v>
      </c>
      <c r="N205">
        <f t="shared" si="85"/>
        <v>196.00000000000003</v>
      </c>
      <c r="O205">
        <f t="shared" si="98"/>
        <v>3.1500000000000004</v>
      </c>
      <c r="P205" s="25">
        <f t="shared" si="99"/>
        <v>11.491200000000001</v>
      </c>
      <c r="Q205">
        <v>0.68</v>
      </c>
      <c r="R205" s="25">
        <f t="shared" si="84"/>
        <v>133.41600000000003</v>
      </c>
      <c r="S205" s="25">
        <f t="shared" si="100"/>
        <v>207.49120000000002</v>
      </c>
      <c r="T205" s="25">
        <f t="shared" si="88"/>
        <v>829.96480000000008</v>
      </c>
      <c r="U205" s="25">
        <f t="shared" si="94"/>
        <v>0.82996480000000006</v>
      </c>
      <c r="V205" s="25">
        <f t="shared" si="83"/>
        <v>0.82996480000000006</v>
      </c>
      <c r="W205" s="25">
        <v>2.011083256</v>
      </c>
      <c r="X205">
        <v>7.36</v>
      </c>
      <c r="Y205" s="27">
        <f t="shared" si="101"/>
        <v>3200</v>
      </c>
      <c r="Z205" s="25">
        <f t="shared" si="95"/>
        <v>414.98240000000004</v>
      </c>
      <c r="AA205" s="25">
        <f t="shared" si="106"/>
        <v>1.1811184560000001</v>
      </c>
      <c r="AB205">
        <f t="shared" si="102"/>
        <v>-10.232174075411272</v>
      </c>
      <c r="AC205" s="5" t="str">
        <f t="shared" si="103"/>
        <v>stored</v>
      </c>
      <c r="AD205" s="25">
        <f t="shared" si="91"/>
        <v>1.1811184560000001</v>
      </c>
      <c r="AE205" s="25">
        <f t="shared" si="92"/>
        <v>0</v>
      </c>
      <c r="AF205" s="25"/>
      <c r="AH205"/>
    </row>
    <row r="206" spans="2:34" x14ac:dyDescent="0.2">
      <c r="B206" s="8">
        <v>102</v>
      </c>
      <c r="C206">
        <f t="shared" si="96"/>
        <v>0</v>
      </c>
      <c r="D206">
        <f t="shared" si="104"/>
        <v>4</v>
      </c>
      <c r="E206">
        <v>4</v>
      </c>
      <c r="F206" s="25">
        <f t="shared" si="93"/>
        <v>2</v>
      </c>
      <c r="G206" s="25">
        <f t="shared" si="80"/>
        <v>734.5625</v>
      </c>
      <c r="H206" s="24">
        <f t="shared" si="97"/>
        <v>4.8451431673881142</v>
      </c>
      <c r="I206" s="24">
        <f t="shared" si="105"/>
        <v>0</v>
      </c>
      <c r="J206">
        <v>0</v>
      </c>
      <c r="K206" t="s">
        <v>21</v>
      </c>
      <c r="L206" s="25">
        <f t="shared" si="90"/>
        <v>0</v>
      </c>
      <c r="M206">
        <v>0.05</v>
      </c>
      <c r="N206">
        <f t="shared" si="85"/>
        <v>196.00000000000003</v>
      </c>
      <c r="O206">
        <f t="shared" si="98"/>
        <v>3.1500000000000004</v>
      </c>
      <c r="P206" s="25">
        <f t="shared" si="99"/>
        <v>11.491200000000001</v>
      </c>
      <c r="Q206">
        <v>0.68</v>
      </c>
      <c r="R206" s="25">
        <f t="shared" si="84"/>
        <v>133.41600000000003</v>
      </c>
      <c r="S206" s="25">
        <f t="shared" si="100"/>
        <v>207.49120000000002</v>
      </c>
      <c r="T206" s="25">
        <f t="shared" si="88"/>
        <v>829.96480000000008</v>
      </c>
      <c r="U206" s="25">
        <f t="shared" si="94"/>
        <v>0.82996480000000006</v>
      </c>
      <c r="V206" s="25">
        <f t="shared" si="83"/>
        <v>0.82996480000000006</v>
      </c>
      <c r="W206" s="25">
        <v>2.011083256</v>
      </c>
      <c r="X206">
        <v>7.36</v>
      </c>
      <c r="Y206" s="27">
        <f t="shared" si="101"/>
        <v>3200</v>
      </c>
      <c r="Z206" s="25">
        <f t="shared" si="95"/>
        <v>414.98240000000004</v>
      </c>
      <c r="AA206" s="25">
        <f t="shared" si="106"/>
        <v>1.1811184560000001</v>
      </c>
      <c r="AB206">
        <f t="shared" si="102"/>
        <v>-9.0510556194112723</v>
      </c>
      <c r="AC206" s="5" t="str">
        <f t="shared" si="103"/>
        <v>stored</v>
      </c>
      <c r="AD206" s="25">
        <f t="shared" si="91"/>
        <v>1.1811184560000001</v>
      </c>
      <c r="AE206" s="25">
        <f t="shared" si="92"/>
        <v>0</v>
      </c>
      <c r="AF206" s="25"/>
      <c r="AH206"/>
    </row>
    <row r="207" spans="2:34" x14ac:dyDescent="0.2">
      <c r="B207" s="10">
        <v>102.5</v>
      </c>
      <c r="C207">
        <f t="shared" si="96"/>
        <v>1</v>
      </c>
      <c r="D207">
        <f t="shared" si="104"/>
        <v>4</v>
      </c>
      <c r="E207">
        <v>4.5</v>
      </c>
      <c r="F207" s="25">
        <f t="shared" si="93"/>
        <v>2.125</v>
      </c>
      <c r="G207" s="25">
        <f t="shared" si="80"/>
        <v>736.6875</v>
      </c>
      <c r="H207" s="24">
        <f t="shared" si="97"/>
        <v>4.8451431673881142</v>
      </c>
      <c r="I207" s="24">
        <f t="shared" si="105"/>
        <v>0</v>
      </c>
      <c r="J207">
        <v>0</v>
      </c>
      <c r="K207" t="s">
        <v>21</v>
      </c>
      <c r="L207" s="25">
        <f t="shared" si="90"/>
        <v>0</v>
      </c>
      <c r="M207">
        <v>0.05</v>
      </c>
      <c r="N207">
        <f t="shared" si="85"/>
        <v>196.00000000000003</v>
      </c>
      <c r="O207">
        <f t="shared" si="98"/>
        <v>3.1500000000000004</v>
      </c>
      <c r="P207" s="25">
        <f t="shared" si="99"/>
        <v>14.543550000000002</v>
      </c>
      <c r="Q207">
        <v>0.68</v>
      </c>
      <c r="R207" s="25">
        <f>M207*(400)*(9.81)*Q207</f>
        <v>133.41600000000003</v>
      </c>
      <c r="S207" s="25">
        <f t="shared" si="100"/>
        <v>210.54355000000004</v>
      </c>
      <c r="T207" s="25">
        <f t="shared" si="88"/>
        <v>947.4459750000002</v>
      </c>
      <c r="U207" s="25">
        <f t="shared" si="94"/>
        <v>0.94744597500000016</v>
      </c>
      <c r="V207" s="25">
        <f t="shared" si="83"/>
        <v>0.94744597500000016</v>
      </c>
      <c r="W207" s="25">
        <v>2.011083256</v>
      </c>
      <c r="X207">
        <v>7.36</v>
      </c>
      <c r="Y207" s="27">
        <f t="shared" si="101"/>
        <v>4050</v>
      </c>
      <c r="Z207" s="25">
        <f t="shared" si="95"/>
        <v>447.40504375000006</v>
      </c>
      <c r="AA207" s="25">
        <f t="shared" si="106"/>
        <v>1.0636372809999999</v>
      </c>
      <c r="AB207">
        <f t="shared" si="102"/>
        <v>-7.9874183384112722</v>
      </c>
      <c r="AC207" s="5" t="str">
        <f t="shared" si="103"/>
        <v>stored</v>
      </c>
      <c r="AD207" s="25">
        <f t="shared" si="91"/>
        <v>1.0636372809999999</v>
      </c>
      <c r="AE207" s="25">
        <f t="shared" si="92"/>
        <v>0</v>
      </c>
      <c r="AF207" s="25"/>
      <c r="AH207"/>
    </row>
    <row r="208" spans="2:34" x14ac:dyDescent="0.2">
      <c r="B208" s="10">
        <v>103</v>
      </c>
      <c r="C208">
        <f t="shared" si="96"/>
        <v>1</v>
      </c>
      <c r="D208">
        <f t="shared" si="104"/>
        <v>4.5</v>
      </c>
      <c r="E208">
        <v>5</v>
      </c>
      <c r="F208" s="25">
        <f t="shared" si="93"/>
        <v>2.375</v>
      </c>
      <c r="G208" s="25">
        <f t="shared" si="80"/>
        <v>739.0625</v>
      </c>
      <c r="H208" s="24">
        <f t="shared" si="97"/>
        <v>4.8451431673881142</v>
      </c>
      <c r="I208" s="24">
        <f t="shared" si="105"/>
        <v>0</v>
      </c>
      <c r="J208">
        <v>0</v>
      </c>
      <c r="K208" t="s">
        <v>21</v>
      </c>
      <c r="L208" s="25">
        <f t="shared" si="90"/>
        <v>0</v>
      </c>
      <c r="M208">
        <v>0.05</v>
      </c>
      <c r="N208">
        <f t="shared" si="85"/>
        <v>196.00000000000003</v>
      </c>
      <c r="O208">
        <f t="shared" si="98"/>
        <v>3.1500000000000004</v>
      </c>
      <c r="P208" s="25">
        <f t="shared" si="99"/>
        <v>17.955000000000002</v>
      </c>
      <c r="Q208">
        <v>0.68</v>
      </c>
      <c r="R208" s="25">
        <f t="shared" si="84"/>
        <v>133.41600000000003</v>
      </c>
      <c r="S208" s="25">
        <f t="shared" si="100"/>
        <v>213.95500000000004</v>
      </c>
      <c r="T208" s="25">
        <f t="shared" si="88"/>
        <v>1069.7750000000001</v>
      </c>
      <c r="U208" s="25">
        <f t="shared" si="94"/>
        <v>1.0697750000000001</v>
      </c>
      <c r="V208" s="25">
        <f t="shared" si="83"/>
        <v>1.0697750000000001</v>
      </c>
      <c r="W208" s="25">
        <v>2.011083256</v>
      </c>
      <c r="X208">
        <v>7.36</v>
      </c>
      <c r="Y208" s="27">
        <f t="shared" si="101"/>
        <v>5000</v>
      </c>
      <c r="Z208" s="25">
        <f t="shared" si="95"/>
        <v>508.14312500000011</v>
      </c>
      <c r="AA208" s="25">
        <f t="shared" si="106"/>
        <v>0.9413082559999999</v>
      </c>
      <c r="AB208">
        <f t="shared" si="102"/>
        <v>-7.0461100824112721</v>
      </c>
      <c r="AC208" s="5" t="str">
        <f t="shared" si="103"/>
        <v>stored</v>
      </c>
      <c r="AD208" s="25">
        <f t="shared" si="91"/>
        <v>0.9413082559999999</v>
      </c>
      <c r="AE208" s="25">
        <f t="shared" si="92"/>
        <v>0</v>
      </c>
      <c r="AF208" s="25"/>
      <c r="AH208"/>
    </row>
    <row r="209" spans="1:34" x14ac:dyDescent="0.2">
      <c r="B209" s="10">
        <v>103.5</v>
      </c>
      <c r="C209">
        <f t="shared" si="96"/>
        <v>1</v>
      </c>
      <c r="D209">
        <f t="shared" si="104"/>
        <v>5</v>
      </c>
      <c r="E209">
        <v>5.5</v>
      </c>
      <c r="F209" s="25">
        <f t="shared" si="93"/>
        <v>2.625</v>
      </c>
      <c r="G209" s="25">
        <f t="shared" si="80"/>
        <v>741.6875</v>
      </c>
      <c r="H209" s="24">
        <f t="shared" si="97"/>
        <v>4.8451431673881142</v>
      </c>
      <c r="I209" s="24">
        <f t="shared" si="105"/>
        <v>0</v>
      </c>
      <c r="J209">
        <v>0</v>
      </c>
      <c r="K209" t="s">
        <v>21</v>
      </c>
      <c r="L209" s="25">
        <f t="shared" si="90"/>
        <v>0</v>
      </c>
      <c r="M209">
        <v>0.05</v>
      </c>
      <c r="N209">
        <f t="shared" si="85"/>
        <v>196.00000000000003</v>
      </c>
      <c r="O209">
        <f t="shared" si="98"/>
        <v>3.1500000000000004</v>
      </c>
      <c r="P209" s="25">
        <f t="shared" si="99"/>
        <v>21.725550000000002</v>
      </c>
      <c r="Q209">
        <v>0.68</v>
      </c>
      <c r="R209" s="25">
        <f t="shared" si="84"/>
        <v>133.41600000000003</v>
      </c>
      <c r="S209" s="25">
        <f t="shared" si="100"/>
        <v>217.72555000000003</v>
      </c>
      <c r="T209" s="25">
        <f>S209*E209</f>
        <v>1197.4905250000002</v>
      </c>
      <c r="U209" s="25">
        <f t="shared" si="94"/>
        <v>1.1974905250000001</v>
      </c>
      <c r="V209" s="25">
        <f t="shared" si="83"/>
        <v>1.1974905250000001</v>
      </c>
      <c r="W209" s="25">
        <v>2.011083256</v>
      </c>
      <c r="X209">
        <v>7.36</v>
      </c>
      <c r="Y209" s="27">
        <f t="shared" si="101"/>
        <v>6050</v>
      </c>
      <c r="Z209" s="25">
        <f t="shared" si="95"/>
        <v>571.52956875000007</v>
      </c>
      <c r="AA209" s="25">
        <f t="shared" si="106"/>
        <v>0.81359273099999996</v>
      </c>
      <c r="AB209">
        <f t="shared" si="102"/>
        <v>-6.2325173514112722</v>
      </c>
      <c r="AC209" s="5" t="str">
        <f t="shared" si="103"/>
        <v>stored</v>
      </c>
      <c r="AD209" s="25">
        <f t="shared" si="91"/>
        <v>0.81359273099999996</v>
      </c>
      <c r="AE209" s="25">
        <f t="shared" si="92"/>
        <v>0</v>
      </c>
      <c r="AF209" s="25"/>
      <c r="AH209"/>
    </row>
    <row r="210" spans="1:34" x14ac:dyDescent="0.2">
      <c r="B210" s="10">
        <v>104</v>
      </c>
      <c r="C210">
        <f t="shared" si="96"/>
        <v>1</v>
      </c>
      <c r="D210">
        <f t="shared" si="104"/>
        <v>5.5</v>
      </c>
      <c r="E210">
        <v>6</v>
      </c>
      <c r="F210" s="25">
        <f t="shared" si="93"/>
        <v>2.875</v>
      </c>
      <c r="G210" s="25">
        <f t="shared" ref="G210:G246" si="107">G209+F210</f>
        <v>744.5625</v>
      </c>
      <c r="H210" s="24">
        <f t="shared" si="97"/>
        <v>4.8451431673881142</v>
      </c>
      <c r="I210" s="24">
        <f t="shared" si="105"/>
        <v>0</v>
      </c>
      <c r="J210">
        <v>0</v>
      </c>
      <c r="K210" t="s">
        <v>21</v>
      </c>
      <c r="L210" s="25">
        <f t="shared" si="90"/>
        <v>0</v>
      </c>
      <c r="M210">
        <v>0.05</v>
      </c>
      <c r="N210">
        <f t="shared" si="85"/>
        <v>196.00000000000003</v>
      </c>
      <c r="O210">
        <f t="shared" si="98"/>
        <v>3.1500000000000004</v>
      </c>
      <c r="P210" s="25">
        <f t="shared" si="99"/>
        <v>25.855200000000004</v>
      </c>
      <c r="Q210">
        <v>0.68</v>
      </c>
      <c r="R210" s="25">
        <f t="shared" si="84"/>
        <v>133.41600000000003</v>
      </c>
      <c r="S210" s="25">
        <f t="shared" si="100"/>
        <v>221.85520000000002</v>
      </c>
      <c r="T210" s="25">
        <f t="shared" ref="T210:T246" si="108">S210*E210</f>
        <v>1331.1312000000003</v>
      </c>
      <c r="U210" s="25">
        <f t="shared" si="94"/>
        <v>1.3311312000000002</v>
      </c>
      <c r="V210" s="25">
        <f t="shared" si="83"/>
        <v>1.3311312000000002</v>
      </c>
      <c r="W210" s="25">
        <v>2.011083256</v>
      </c>
      <c r="X210">
        <v>7.36</v>
      </c>
      <c r="Y210" s="27">
        <f t="shared" si="101"/>
        <v>7200</v>
      </c>
      <c r="Z210" s="25">
        <f t="shared" si="95"/>
        <v>637.83370000000002</v>
      </c>
      <c r="AA210" s="25">
        <f t="shared" si="106"/>
        <v>0.67995205599999986</v>
      </c>
      <c r="AB210">
        <f t="shared" si="102"/>
        <v>-5.5525652954112719</v>
      </c>
      <c r="AC210" s="5" t="str">
        <f t="shared" si="103"/>
        <v>stored</v>
      </c>
      <c r="AD210" s="25">
        <f t="shared" si="91"/>
        <v>0.67995205599999986</v>
      </c>
      <c r="AE210" s="25">
        <f t="shared" si="92"/>
        <v>0</v>
      </c>
      <c r="AF210" s="25"/>
      <c r="AH210"/>
    </row>
    <row r="211" spans="1:34" x14ac:dyDescent="0.2">
      <c r="B211" s="10">
        <v>104.5</v>
      </c>
      <c r="C211">
        <f t="shared" si="96"/>
        <v>1</v>
      </c>
      <c r="D211">
        <f t="shared" si="104"/>
        <v>6</v>
      </c>
      <c r="E211">
        <v>6.5</v>
      </c>
      <c r="F211" s="25">
        <f t="shared" si="93"/>
        <v>3.125</v>
      </c>
      <c r="G211" s="25">
        <f t="shared" si="107"/>
        <v>747.6875</v>
      </c>
      <c r="H211" s="24">
        <f t="shared" si="97"/>
        <v>4.8451431673881142</v>
      </c>
      <c r="I211" s="24">
        <f t="shared" si="105"/>
        <v>0</v>
      </c>
      <c r="J211">
        <v>0</v>
      </c>
      <c r="K211" t="s">
        <v>21</v>
      </c>
      <c r="L211" s="25">
        <f t="shared" si="90"/>
        <v>0</v>
      </c>
      <c r="M211">
        <v>0.05</v>
      </c>
      <c r="N211">
        <f t="shared" si="85"/>
        <v>196.00000000000003</v>
      </c>
      <c r="O211">
        <f t="shared" si="98"/>
        <v>3.1500000000000004</v>
      </c>
      <c r="P211" s="25">
        <f t="shared" si="99"/>
        <v>30.343950000000003</v>
      </c>
      <c r="Q211">
        <v>0.68</v>
      </c>
      <c r="R211" s="25">
        <f t="shared" si="84"/>
        <v>133.41600000000003</v>
      </c>
      <c r="S211" s="25">
        <f t="shared" si="100"/>
        <v>226.34395000000004</v>
      </c>
      <c r="T211" s="25">
        <f t="shared" si="108"/>
        <v>1471.2356750000001</v>
      </c>
      <c r="U211" s="25">
        <f t="shared" si="94"/>
        <v>1.4712356750000002</v>
      </c>
      <c r="V211" s="25">
        <f t="shared" si="83"/>
        <v>1.4712356750000002</v>
      </c>
      <c r="W211" s="25">
        <v>2.011083256</v>
      </c>
      <c r="X211">
        <v>7.36</v>
      </c>
      <c r="Y211" s="27">
        <f t="shared" si="101"/>
        <v>8450</v>
      </c>
      <c r="Z211" s="25">
        <f t="shared" si="95"/>
        <v>707.32484375000013</v>
      </c>
      <c r="AA211" s="25">
        <f t="shared" si="106"/>
        <v>0.53984758099999985</v>
      </c>
      <c r="AB211">
        <f t="shared" si="102"/>
        <v>-5.0127177144112718</v>
      </c>
      <c r="AC211" s="5" t="str">
        <f t="shared" si="103"/>
        <v>stored</v>
      </c>
      <c r="AD211" s="25">
        <f t="shared" si="91"/>
        <v>0.53984758099999985</v>
      </c>
      <c r="AE211" s="25">
        <f t="shared" si="92"/>
        <v>0</v>
      </c>
      <c r="AF211" s="25"/>
      <c r="AH211"/>
    </row>
    <row r="212" spans="1:34" x14ac:dyDescent="0.2">
      <c r="B212" s="10">
        <v>105</v>
      </c>
      <c r="C212">
        <f t="shared" si="96"/>
        <v>1</v>
      </c>
      <c r="D212">
        <f t="shared" si="104"/>
        <v>6.5</v>
      </c>
      <c r="E212">
        <v>7</v>
      </c>
      <c r="F212" s="25">
        <f t="shared" si="93"/>
        <v>3.375</v>
      </c>
      <c r="G212" s="25">
        <f t="shared" si="107"/>
        <v>751.0625</v>
      </c>
      <c r="H212" s="24">
        <f t="shared" si="97"/>
        <v>4.8451431673881142</v>
      </c>
      <c r="I212" s="24">
        <f t="shared" si="105"/>
        <v>0</v>
      </c>
      <c r="J212">
        <v>0</v>
      </c>
      <c r="K212" t="s">
        <v>21</v>
      </c>
      <c r="L212" s="25">
        <f t="shared" ref="L212:L219" si="109">(400*9.81)*(SIN(RADIANS(J212)))</f>
        <v>0</v>
      </c>
      <c r="M212">
        <v>0.05</v>
      </c>
      <c r="N212">
        <f t="shared" si="85"/>
        <v>196.00000000000003</v>
      </c>
      <c r="O212">
        <f t="shared" si="98"/>
        <v>3.1500000000000004</v>
      </c>
      <c r="P212" s="25">
        <f t="shared" si="99"/>
        <v>35.191800000000001</v>
      </c>
      <c r="Q212">
        <v>0.68</v>
      </c>
      <c r="R212" s="25">
        <f t="shared" si="84"/>
        <v>133.41600000000003</v>
      </c>
      <c r="S212" s="25">
        <f t="shared" si="100"/>
        <v>231.19180000000003</v>
      </c>
      <c r="T212" s="25">
        <f t="shared" si="108"/>
        <v>1618.3426000000002</v>
      </c>
      <c r="U212" s="25">
        <f t="shared" si="94"/>
        <v>1.6183426000000001</v>
      </c>
      <c r="V212" s="25">
        <f t="shared" si="83"/>
        <v>1.6183426000000001</v>
      </c>
      <c r="W212" s="25">
        <v>2.011083256</v>
      </c>
      <c r="X212">
        <v>7.36</v>
      </c>
      <c r="Y212" s="27">
        <f t="shared" si="101"/>
        <v>9800</v>
      </c>
      <c r="Z212" s="25">
        <f t="shared" si="95"/>
        <v>780.27232500000014</v>
      </c>
      <c r="AA212" s="25">
        <f t="shared" si="106"/>
        <v>0.39274065599999997</v>
      </c>
      <c r="AB212">
        <f t="shared" si="102"/>
        <v>-4.6199770584112718</v>
      </c>
      <c r="AC212" s="5" t="str">
        <f t="shared" si="103"/>
        <v>stored</v>
      </c>
      <c r="AD212" s="25">
        <f t="shared" si="91"/>
        <v>0.39274065599999997</v>
      </c>
      <c r="AE212" s="25">
        <f t="shared" si="92"/>
        <v>0</v>
      </c>
      <c r="AF212" s="25"/>
      <c r="AH212"/>
    </row>
    <row r="213" spans="1:34" x14ac:dyDescent="0.2">
      <c r="B213" s="10">
        <v>105.5</v>
      </c>
      <c r="C213">
        <f t="shared" si="96"/>
        <v>1</v>
      </c>
      <c r="D213">
        <f t="shared" si="104"/>
        <v>7</v>
      </c>
      <c r="E213">
        <v>7.5</v>
      </c>
      <c r="F213" s="25">
        <f t="shared" si="93"/>
        <v>3.625</v>
      </c>
      <c r="G213" s="25">
        <f t="shared" si="107"/>
        <v>754.6875</v>
      </c>
      <c r="H213" s="24">
        <f t="shared" si="97"/>
        <v>4.8451431673881142</v>
      </c>
      <c r="I213" s="24">
        <f t="shared" si="105"/>
        <v>0</v>
      </c>
      <c r="J213">
        <v>0</v>
      </c>
      <c r="K213" t="s">
        <v>21</v>
      </c>
      <c r="L213" s="25">
        <f t="shared" si="109"/>
        <v>0</v>
      </c>
      <c r="M213">
        <v>0.05</v>
      </c>
      <c r="N213">
        <f t="shared" si="85"/>
        <v>196.00000000000003</v>
      </c>
      <c r="O213">
        <f t="shared" si="98"/>
        <v>3.1500000000000004</v>
      </c>
      <c r="P213" s="25">
        <f t="shared" si="99"/>
        <v>40.398750000000007</v>
      </c>
      <c r="Q213">
        <v>0.68</v>
      </c>
      <c r="R213" s="25">
        <f t="shared" si="84"/>
        <v>133.41600000000003</v>
      </c>
      <c r="S213" s="25">
        <f t="shared" si="100"/>
        <v>236.39875000000004</v>
      </c>
      <c r="T213" s="25">
        <f t="shared" si="108"/>
        <v>1772.9906250000004</v>
      </c>
      <c r="U213" s="25">
        <f t="shared" si="94"/>
        <v>1.7729906250000003</v>
      </c>
      <c r="V213" s="25">
        <f t="shared" si="83"/>
        <v>1.7729906250000003</v>
      </c>
      <c r="W213" s="25">
        <v>2.011083256</v>
      </c>
      <c r="X213">
        <v>7.36</v>
      </c>
      <c r="Y213" s="27">
        <f t="shared" si="101"/>
        <v>11250</v>
      </c>
      <c r="Z213" s="25">
        <f t="shared" si="95"/>
        <v>856.94546875000015</v>
      </c>
      <c r="AA213" s="25">
        <f t="shared" si="106"/>
        <v>0.23809263099999978</v>
      </c>
      <c r="AB213">
        <f t="shared" si="102"/>
        <v>-4.381884427411272</v>
      </c>
      <c r="AC213" s="5" t="str">
        <f t="shared" si="103"/>
        <v>stored</v>
      </c>
      <c r="AD213" s="25">
        <f t="shared" si="91"/>
        <v>0.23809263099999978</v>
      </c>
      <c r="AE213" s="25">
        <f t="shared" si="92"/>
        <v>0</v>
      </c>
      <c r="AF213" s="25"/>
      <c r="AH213"/>
    </row>
    <row r="214" spans="1:34" x14ac:dyDescent="0.2">
      <c r="B214" s="10">
        <v>106</v>
      </c>
      <c r="C214">
        <f t="shared" si="96"/>
        <v>1</v>
      </c>
      <c r="D214">
        <f t="shared" si="104"/>
        <v>7.5</v>
      </c>
      <c r="E214">
        <v>8</v>
      </c>
      <c r="F214" s="25">
        <f t="shared" si="93"/>
        <v>3.875</v>
      </c>
      <c r="G214" s="25">
        <f t="shared" si="107"/>
        <v>758.5625</v>
      </c>
      <c r="H214" s="24">
        <f t="shared" si="97"/>
        <v>4.8451431673881142</v>
      </c>
      <c r="I214" s="24">
        <f t="shared" si="105"/>
        <v>0</v>
      </c>
      <c r="J214">
        <v>0</v>
      </c>
      <c r="K214" t="s">
        <v>21</v>
      </c>
      <c r="L214" s="25">
        <f t="shared" si="109"/>
        <v>0</v>
      </c>
      <c r="M214">
        <v>0.05</v>
      </c>
      <c r="N214">
        <f t="shared" si="85"/>
        <v>196.00000000000003</v>
      </c>
      <c r="O214">
        <f t="shared" si="98"/>
        <v>3.1500000000000004</v>
      </c>
      <c r="P214" s="25">
        <f t="shared" si="99"/>
        <v>45.964800000000004</v>
      </c>
      <c r="Q214">
        <v>0.68</v>
      </c>
      <c r="R214" s="25">
        <f t="shared" si="84"/>
        <v>133.41600000000003</v>
      </c>
      <c r="S214" s="25">
        <f t="shared" si="100"/>
        <v>241.96480000000003</v>
      </c>
      <c r="T214" s="25">
        <f t="shared" si="108"/>
        <v>1935.7184000000002</v>
      </c>
      <c r="U214" s="25">
        <f t="shared" si="94"/>
        <v>1.9357184000000003</v>
      </c>
      <c r="V214" s="25">
        <f t="shared" si="83"/>
        <v>1.9357184000000003</v>
      </c>
      <c r="W214" s="25">
        <v>2.011083256</v>
      </c>
      <c r="X214">
        <v>7.36</v>
      </c>
      <c r="Y214" s="27">
        <f t="shared" si="101"/>
        <v>12800</v>
      </c>
      <c r="Z214" s="25">
        <f t="shared" si="95"/>
        <v>937.61360000000013</v>
      </c>
      <c r="AA214" s="25">
        <f t="shared" si="106"/>
        <v>7.5364855999999758E-2</v>
      </c>
      <c r="AB214">
        <f t="shared" si="102"/>
        <v>-4.3065195714112718</v>
      </c>
      <c r="AC214" s="5" t="str">
        <f t="shared" si="103"/>
        <v>stored</v>
      </c>
      <c r="AD214" s="25">
        <f t="shared" si="91"/>
        <v>7.5364855999999758E-2</v>
      </c>
      <c r="AE214" s="25">
        <f t="shared" si="92"/>
        <v>0</v>
      </c>
      <c r="AF214" s="25"/>
      <c r="AH214"/>
    </row>
    <row r="215" spans="1:34" x14ac:dyDescent="0.2">
      <c r="B215" s="10">
        <v>106.5</v>
      </c>
      <c r="C215">
        <f t="shared" si="96"/>
        <v>1</v>
      </c>
      <c r="D215">
        <f t="shared" si="104"/>
        <v>8</v>
      </c>
      <c r="E215">
        <v>8.5</v>
      </c>
      <c r="F215" s="25">
        <f t="shared" si="93"/>
        <v>4.125</v>
      </c>
      <c r="G215" s="25">
        <f t="shared" si="107"/>
        <v>762.6875</v>
      </c>
      <c r="H215" s="24">
        <f t="shared" si="97"/>
        <v>4.8451431673881142</v>
      </c>
      <c r="I215" s="24">
        <f t="shared" si="105"/>
        <v>0</v>
      </c>
      <c r="J215">
        <v>0</v>
      </c>
      <c r="K215" t="s">
        <v>21</v>
      </c>
      <c r="L215" s="25">
        <f t="shared" si="109"/>
        <v>0</v>
      </c>
      <c r="M215">
        <f t="shared" ref="M215:M232" si="110">0.05</f>
        <v>0.05</v>
      </c>
      <c r="N215">
        <f t="shared" si="85"/>
        <v>196.00000000000003</v>
      </c>
      <c r="O215">
        <f t="shared" si="98"/>
        <v>3.1500000000000004</v>
      </c>
      <c r="P215" s="25">
        <f t="shared" si="99"/>
        <v>51.889950000000006</v>
      </c>
      <c r="Q215">
        <v>0.68</v>
      </c>
      <c r="R215" s="25">
        <f t="shared" si="84"/>
        <v>133.41600000000003</v>
      </c>
      <c r="S215" s="25">
        <f t="shared" si="100"/>
        <v>247.88995000000003</v>
      </c>
      <c r="T215" s="25">
        <f t="shared" si="108"/>
        <v>2107.0645750000003</v>
      </c>
      <c r="U215" s="25">
        <f t="shared" si="94"/>
        <v>2.1070645750000003</v>
      </c>
      <c r="V215" s="25">
        <f t="shared" ref="V215:V246" si="111">U215</f>
        <v>2.1070645750000003</v>
      </c>
      <c r="W215" s="25">
        <v>2.011083256</v>
      </c>
      <c r="X215">
        <v>7.36</v>
      </c>
      <c r="Y215" s="27">
        <f t="shared" si="101"/>
        <v>14450</v>
      </c>
      <c r="Z215" s="25">
        <f t="shared" si="95"/>
        <v>1022.5460437500001</v>
      </c>
      <c r="AA215" s="25">
        <f t="shared" si="106"/>
        <v>-9.5981319000000287E-2</v>
      </c>
      <c r="AB215">
        <f t="shared" si="102"/>
        <v>-4.4025008904112717</v>
      </c>
      <c r="AC215" s="5" t="str">
        <f t="shared" si="103"/>
        <v>used</v>
      </c>
      <c r="AD215" s="25">
        <f t="shared" si="91"/>
        <v>0</v>
      </c>
      <c r="AE215" s="25">
        <f t="shared" si="92"/>
        <v>-9.5981319000000287E-2</v>
      </c>
      <c r="AF215" s="25"/>
      <c r="AH215"/>
    </row>
    <row r="216" spans="1:34" x14ac:dyDescent="0.2">
      <c r="B216" s="10">
        <v>107</v>
      </c>
      <c r="C216">
        <f t="shared" si="96"/>
        <v>1</v>
      </c>
      <c r="D216">
        <f t="shared" si="104"/>
        <v>8.5</v>
      </c>
      <c r="E216">
        <v>9</v>
      </c>
      <c r="F216" s="25">
        <f t="shared" si="93"/>
        <v>4.375</v>
      </c>
      <c r="G216" s="25">
        <f t="shared" si="107"/>
        <v>767.0625</v>
      </c>
      <c r="H216" s="24">
        <f t="shared" si="97"/>
        <v>4.8451431673881142</v>
      </c>
      <c r="I216" s="24">
        <f t="shared" si="105"/>
        <v>0</v>
      </c>
      <c r="J216">
        <v>0</v>
      </c>
      <c r="K216" t="s">
        <v>21</v>
      </c>
      <c r="L216" s="25">
        <f t="shared" si="109"/>
        <v>0</v>
      </c>
      <c r="M216">
        <f t="shared" si="110"/>
        <v>0.05</v>
      </c>
      <c r="N216">
        <f t="shared" si="85"/>
        <v>196.00000000000003</v>
      </c>
      <c r="O216">
        <f t="shared" si="98"/>
        <v>3.1500000000000004</v>
      </c>
      <c r="P216" s="25">
        <f t="shared" si="99"/>
        <v>58.174200000000006</v>
      </c>
      <c r="Q216">
        <v>0.68</v>
      </c>
      <c r="R216" s="25">
        <f t="shared" si="84"/>
        <v>133.41600000000003</v>
      </c>
      <c r="S216" s="25">
        <f t="shared" si="100"/>
        <v>254.17420000000004</v>
      </c>
      <c r="T216" s="25">
        <f t="shared" si="108"/>
        <v>2287.5678000000003</v>
      </c>
      <c r="U216" s="25">
        <f t="shared" si="94"/>
        <v>2.2875678000000002</v>
      </c>
      <c r="V216" s="25">
        <f t="shared" si="111"/>
        <v>2.2875678000000002</v>
      </c>
      <c r="W216" s="25">
        <v>2.011083256</v>
      </c>
      <c r="X216">
        <v>7.36</v>
      </c>
      <c r="Y216" s="27">
        <f t="shared" si="101"/>
        <v>16200</v>
      </c>
      <c r="Z216" s="25">
        <f t="shared" si="95"/>
        <v>1112.0121250000002</v>
      </c>
      <c r="AA216" s="25">
        <f t="shared" si="106"/>
        <v>-0.27648454400000011</v>
      </c>
      <c r="AB216">
        <f t="shared" si="102"/>
        <v>-4.6789854344112722</v>
      </c>
      <c r="AC216" s="5" t="str">
        <f t="shared" si="103"/>
        <v>used</v>
      </c>
      <c r="AD216" s="25">
        <f t="shared" si="91"/>
        <v>0</v>
      </c>
      <c r="AE216" s="25">
        <f t="shared" si="92"/>
        <v>-0.27648454400000011</v>
      </c>
      <c r="AF216" s="25"/>
      <c r="AH216"/>
    </row>
    <row r="217" spans="1:34" x14ac:dyDescent="0.2">
      <c r="A217" s="5"/>
      <c r="B217" s="10">
        <v>107.5</v>
      </c>
      <c r="C217">
        <f t="shared" si="96"/>
        <v>1</v>
      </c>
      <c r="D217">
        <f t="shared" si="104"/>
        <v>9</v>
      </c>
      <c r="E217">
        <v>9.5</v>
      </c>
      <c r="F217" s="25">
        <f t="shared" si="93"/>
        <v>4.625</v>
      </c>
      <c r="G217" s="25">
        <f t="shared" si="107"/>
        <v>771.6875</v>
      </c>
      <c r="H217" s="24">
        <f t="shared" si="97"/>
        <v>4.8451431673881142</v>
      </c>
      <c r="I217" s="24">
        <f t="shared" si="105"/>
        <v>0</v>
      </c>
      <c r="J217">
        <v>0</v>
      </c>
      <c r="K217" t="s">
        <v>21</v>
      </c>
      <c r="L217" s="25">
        <f t="shared" si="109"/>
        <v>0</v>
      </c>
      <c r="M217">
        <f t="shared" si="110"/>
        <v>0.05</v>
      </c>
      <c r="N217">
        <f t="shared" si="85"/>
        <v>196.00000000000003</v>
      </c>
      <c r="O217">
        <f t="shared" si="98"/>
        <v>3.1500000000000004</v>
      </c>
      <c r="P217" s="25">
        <f t="shared" si="99"/>
        <v>64.817550000000011</v>
      </c>
      <c r="Q217">
        <v>0.68</v>
      </c>
      <c r="R217" s="25">
        <f>M217*(400)*(9.81)*Q217</f>
        <v>133.41600000000003</v>
      </c>
      <c r="S217" s="25">
        <f t="shared" si="100"/>
        <v>260.81755000000004</v>
      </c>
      <c r="T217" s="25">
        <f t="shared" si="108"/>
        <v>2477.7667250000004</v>
      </c>
      <c r="U217" s="25">
        <f t="shared" si="94"/>
        <v>2.4777667250000004</v>
      </c>
      <c r="V217" s="25">
        <f t="shared" si="111"/>
        <v>2.4777667250000004</v>
      </c>
      <c r="W217" s="25">
        <v>2.011083256</v>
      </c>
      <c r="X217">
        <v>7.36</v>
      </c>
      <c r="Y217" s="27">
        <f t="shared" si="101"/>
        <v>18050</v>
      </c>
      <c r="Z217" s="25">
        <f t="shared" si="95"/>
        <v>1206.2811687500002</v>
      </c>
      <c r="AA217" s="25">
        <f t="shared" si="106"/>
        <v>-0.46668346900000035</v>
      </c>
      <c r="AB217">
        <f t="shared" si="102"/>
        <v>-5.1456689034112726</v>
      </c>
      <c r="AC217" s="5" t="str">
        <f t="shared" si="103"/>
        <v>used</v>
      </c>
      <c r="AD217" s="25">
        <f t="shared" si="91"/>
        <v>0</v>
      </c>
      <c r="AE217" s="25">
        <f t="shared" si="92"/>
        <v>-0.46668346900000035</v>
      </c>
      <c r="AF217" s="25"/>
      <c r="AH217"/>
    </row>
    <row r="218" spans="1:34" x14ac:dyDescent="0.2">
      <c r="B218" s="8">
        <v>108</v>
      </c>
      <c r="C218">
        <f t="shared" si="96"/>
        <v>0</v>
      </c>
      <c r="D218">
        <f t="shared" si="104"/>
        <v>9.5</v>
      </c>
      <c r="E218">
        <v>9.5</v>
      </c>
      <c r="F218" s="25">
        <f t="shared" si="93"/>
        <v>4.75</v>
      </c>
      <c r="G218" s="25">
        <f t="shared" si="107"/>
        <v>776.4375</v>
      </c>
      <c r="H218" s="24">
        <f t="shared" si="97"/>
        <v>4.8451431673881142</v>
      </c>
      <c r="I218" s="24">
        <f t="shared" si="105"/>
        <v>0</v>
      </c>
      <c r="J218">
        <v>0</v>
      </c>
      <c r="K218" t="s">
        <v>21</v>
      </c>
      <c r="L218" s="25">
        <f t="shared" si="109"/>
        <v>0</v>
      </c>
      <c r="M218">
        <f t="shared" si="110"/>
        <v>0.05</v>
      </c>
      <c r="N218">
        <f t="shared" si="85"/>
        <v>196.00000000000003</v>
      </c>
      <c r="O218">
        <f t="shared" si="98"/>
        <v>3.1500000000000004</v>
      </c>
      <c r="P218" s="25">
        <f t="shared" si="99"/>
        <v>64.817550000000011</v>
      </c>
      <c r="Q218">
        <v>0.68</v>
      </c>
      <c r="R218" s="25">
        <f t="shared" ref="R218:R231" si="112">M218*(400)*(9.81)*Q218</f>
        <v>133.41600000000003</v>
      </c>
      <c r="S218" s="25">
        <f t="shared" si="100"/>
        <v>260.81755000000004</v>
      </c>
      <c r="T218" s="25">
        <f t="shared" si="108"/>
        <v>2477.7667250000004</v>
      </c>
      <c r="U218" s="25">
        <f t="shared" si="94"/>
        <v>2.4777667250000004</v>
      </c>
      <c r="V218" s="25">
        <f t="shared" si="111"/>
        <v>2.4777667250000004</v>
      </c>
      <c r="W218" s="25">
        <v>2.011083256</v>
      </c>
      <c r="X218">
        <v>7.36</v>
      </c>
      <c r="Y218" s="27">
        <f t="shared" si="101"/>
        <v>18050</v>
      </c>
      <c r="Z218" s="25">
        <f t="shared" si="95"/>
        <v>1238.8833625000002</v>
      </c>
      <c r="AA218" s="25">
        <f t="shared" si="106"/>
        <v>-0.46668346900000035</v>
      </c>
      <c r="AB218">
        <f t="shared" si="102"/>
        <v>-5.6123523724112729</v>
      </c>
      <c r="AC218" s="5" t="str">
        <f t="shared" si="103"/>
        <v>used</v>
      </c>
      <c r="AD218" s="25">
        <f t="shared" si="91"/>
        <v>0</v>
      </c>
      <c r="AE218" s="25">
        <f t="shared" si="92"/>
        <v>-0.46668346900000035</v>
      </c>
      <c r="AF218" s="25"/>
      <c r="AH218"/>
    </row>
    <row r="219" spans="1:34" x14ac:dyDescent="0.2">
      <c r="B219" s="8">
        <v>108.5</v>
      </c>
      <c r="C219">
        <f t="shared" si="96"/>
        <v>0</v>
      </c>
      <c r="D219">
        <f t="shared" si="104"/>
        <v>9.5</v>
      </c>
      <c r="E219">
        <v>9.5</v>
      </c>
      <c r="F219" s="25">
        <f t="shared" si="93"/>
        <v>4.75</v>
      </c>
      <c r="G219" s="25">
        <f t="shared" si="107"/>
        <v>781.1875</v>
      </c>
      <c r="H219" s="24">
        <f t="shared" si="97"/>
        <v>4.8451431673881142</v>
      </c>
      <c r="I219" s="24">
        <f t="shared" si="105"/>
        <v>0</v>
      </c>
      <c r="J219">
        <v>0</v>
      </c>
      <c r="K219" t="s">
        <v>21</v>
      </c>
      <c r="L219" s="25">
        <f t="shared" si="109"/>
        <v>0</v>
      </c>
      <c r="M219">
        <f t="shared" si="110"/>
        <v>0.05</v>
      </c>
      <c r="N219">
        <f t="shared" si="85"/>
        <v>196.00000000000003</v>
      </c>
      <c r="O219">
        <f t="shared" si="98"/>
        <v>3.1500000000000004</v>
      </c>
      <c r="P219" s="25">
        <f t="shared" si="99"/>
        <v>64.817550000000011</v>
      </c>
      <c r="Q219">
        <v>0.68</v>
      </c>
      <c r="R219" s="25">
        <f t="shared" si="112"/>
        <v>133.41600000000003</v>
      </c>
      <c r="S219" s="25">
        <f t="shared" si="100"/>
        <v>260.81755000000004</v>
      </c>
      <c r="T219" s="25">
        <f t="shared" si="108"/>
        <v>2477.7667250000004</v>
      </c>
      <c r="U219" s="25">
        <f t="shared" si="94"/>
        <v>2.4777667250000004</v>
      </c>
      <c r="V219" s="25">
        <f t="shared" si="111"/>
        <v>2.4777667250000004</v>
      </c>
      <c r="W219" s="25">
        <v>2.011083256</v>
      </c>
      <c r="X219">
        <v>7.36</v>
      </c>
      <c r="Y219" s="27">
        <f t="shared" si="101"/>
        <v>18050</v>
      </c>
      <c r="Z219" s="25">
        <f t="shared" si="95"/>
        <v>1238.8833625000002</v>
      </c>
      <c r="AA219" s="25">
        <f t="shared" si="106"/>
        <v>-0.46668346900000035</v>
      </c>
      <c r="AB219">
        <f t="shared" si="102"/>
        <v>-6.0790358414112733</v>
      </c>
      <c r="AC219" s="5" t="str">
        <f t="shared" si="103"/>
        <v>used</v>
      </c>
      <c r="AD219" s="25">
        <f t="shared" si="91"/>
        <v>0</v>
      </c>
      <c r="AE219" s="25">
        <f t="shared" si="92"/>
        <v>-0.46668346900000035</v>
      </c>
      <c r="AF219" s="25"/>
      <c r="AH219"/>
    </row>
    <row r="220" spans="1:34" x14ac:dyDescent="0.2">
      <c r="B220" s="8">
        <v>109</v>
      </c>
      <c r="C220">
        <f t="shared" si="96"/>
        <v>0</v>
      </c>
      <c r="D220">
        <f t="shared" si="104"/>
        <v>9.5</v>
      </c>
      <c r="E220">
        <v>9.5</v>
      </c>
      <c r="F220" s="25">
        <f t="shared" si="93"/>
        <v>4.75</v>
      </c>
      <c r="G220" s="25">
        <f t="shared" si="107"/>
        <v>785.9375</v>
      </c>
      <c r="H220" s="24">
        <f t="shared" si="97"/>
        <v>4.8451431673881142</v>
      </c>
      <c r="I220" s="24">
        <f t="shared" si="105"/>
        <v>0</v>
      </c>
      <c r="J220">
        <v>0</v>
      </c>
      <c r="K220" t="s">
        <v>21</v>
      </c>
      <c r="L220" s="25">
        <f>(400*9.81)*(SIN(RADIANS(J220)))</f>
        <v>0</v>
      </c>
      <c r="M220">
        <f t="shared" si="110"/>
        <v>0.05</v>
      </c>
      <c r="N220">
        <f t="shared" si="85"/>
        <v>196.00000000000003</v>
      </c>
      <c r="O220">
        <f t="shared" si="98"/>
        <v>3.1500000000000004</v>
      </c>
      <c r="P220" s="25">
        <f t="shared" si="99"/>
        <v>64.817550000000011</v>
      </c>
      <c r="Q220">
        <v>0.68</v>
      </c>
      <c r="R220" s="25">
        <f t="shared" si="112"/>
        <v>133.41600000000003</v>
      </c>
      <c r="S220" s="25">
        <f t="shared" si="100"/>
        <v>260.81755000000004</v>
      </c>
      <c r="T220" s="25">
        <f t="shared" si="108"/>
        <v>2477.7667250000004</v>
      </c>
      <c r="U220" s="25">
        <f t="shared" si="94"/>
        <v>2.4777667250000004</v>
      </c>
      <c r="V220" s="25">
        <f t="shared" si="111"/>
        <v>2.4777667250000004</v>
      </c>
      <c r="W220" s="25">
        <v>2.011083256</v>
      </c>
      <c r="X220">
        <v>7.36</v>
      </c>
      <c r="Y220" s="27">
        <f t="shared" si="101"/>
        <v>18050</v>
      </c>
      <c r="Z220" s="25">
        <f t="shared" si="95"/>
        <v>1238.8833625000002</v>
      </c>
      <c r="AA220" s="25">
        <f>W220-V220</f>
        <v>-0.46668346900000035</v>
      </c>
      <c r="AB220">
        <f t="shared" si="102"/>
        <v>-6.5457193104112736</v>
      </c>
      <c r="AC220" s="5" t="str">
        <f t="shared" si="103"/>
        <v>used</v>
      </c>
      <c r="AD220" s="25">
        <f t="shared" si="91"/>
        <v>0</v>
      </c>
      <c r="AE220" s="25">
        <f t="shared" si="92"/>
        <v>-0.46668346900000035</v>
      </c>
      <c r="AF220" s="25"/>
      <c r="AH220"/>
    </row>
    <row r="221" spans="1:34" x14ac:dyDescent="0.2">
      <c r="B221" s="8">
        <v>109.5</v>
      </c>
      <c r="C221">
        <f t="shared" si="96"/>
        <v>0</v>
      </c>
      <c r="D221">
        <f t="shared" si="104"/>
        <v>9.5</v>
      </c>
      <c r="E221">
        <v>9.5</v>
      </c>
      <c r="F221" s="25">
        <f t="shared" si="93"/>
        <v>4.75</v>
      </c>
      <c r="G221" s="25">
        <f t="shared" si="107"/>
        <v>790.6875</v>
      </c>
      <c r="H221" s="24">
        <f t="shared" si="97"/>
        <v>3.8451431673881142</v>
      </c>
      <c r="I221" s="24">
        <f t="shared" si="105"/>
        <v>0</v>
      </c>
      <c r="J221">
        <v>0</v>
      </c>
      <c r="K221" t="s">
        <v>21</v>
      </c>
      <c r="L221" s="25">
        <f t="shared" ref="L221:L246" si="113">(400*9.81)*(SIN(RADIANS(J221)))</f>
        <v>0</v>
      </c>
      <c r="M221">
        <f t="shared" si="110"/>
        <v>0.05</v>
      </c>
      <c r="N221">
        <f t="shared" si="85"/>
        <v>196.00000000000003</v>
      </c>
      <c r="O221">
        <f t="shared" si="98"/>
        <v>3.1500000000000004</v>
      </c>
      <c r="P221" s="25">
        <f t="shared" si="99"/>
        <v>64.817550000000011</v>
      </c>
      <c r="Q221">
        <v>0.68</v>
      </c>
      <c r="R221" s="25">
        <f t="shared" si="112"/>
        <v>133.41600000000003</v>
      </c>
      <c r="S221" s="25">
        <f t="shared" si="100"/>
        <v>260.81755000000004</v>
      </c>
      <c r="T221" s="25">
        <f t="shared" si="108"/>
        <v>2477.7667250000004</v>
      </c>
      <c r="U221" s="25">
        <f t="shared" si="94"/>
        <v>2.4777667250000004</v>
      </c>
      <c r="V221" s="25">
        <f t="shared" si="111"/>
        <v>2.4777667250000004</v>
      </c>
      <c r="W221" s="25">
        <v>2.011083256</v>
      </c>
      <c r="X221">
        <v>7.36</v>
      </c>
      <c r="Y221" s="27">
        <f t="shared" si="101"/>
        <v>18050</v>
      </c>
      <c r="Z221" s="25">
        <f t="shared" si="95"/>
        <v>1238.8833625000002</v>
      </c>
      <c r="AA221" s="25">
        <f t="shared" si="106"/>
        <v>-0.46668346900000035</v>
      </c>
      <c r="AB221">
        <f t="shared" si="102"/>
        <v>-7.012402779411274</v>
      </c>
      <c r="AC221" s="5" t="str">
        <f t="shared" si="103"/>
        <v>used</v>
      </c>
      <c r="AD221" s="25">
        <f t="shared" si="91"/>
        <v>0</v>
      </c>
      <c r="AE221" s="25">
        <f t="shared" si="92"/>
        <v>-0.46668346900000035</v>
      </c>
      <c r="AF221" s="25"/>
      <c r="AH221"/>
    </row>
    <row r="222" spans="1:34" x14ac:dyDescent="0.2">
      <c r="B222" s="8">
        <v>110</v>
      </c>
      <c r="C222">
        <f t="shared" si="96"/>
        <v>0</v>
      </c>
      <c r="D222">
        <f t="shared" si="104"/>
        <v>9.5</v>
      </c>
      <c r="E222">
        <v>9.5</v>
      </c>
      <c r="F222" s="25">
        <f t="shared" si="93"/>
        <v>4.75</v>
      </c>
      <c r="G222" s="25">
        <f t="shared" si="107"/>
        <v>795.4375</v>
      </c>
      <c r="H222" s="24">
        <f t="shared" si="97"/>
        <v>3.8451431673881142</v>
      </c>
      <c r="I222" s="24">
        <v>-1</v>
      </c>
      <c r="J222">
        <v>0</v>
      </c>
      <c r="K222" t="s">
        <v>21</v>
      </c>
      <c r="L222" s="25">
        <f t="shared" si="113"/>
        <v>0</v>
      </c>
      <c r="M222">
        <f t="shared" si="110"/>
        <v>0.05</v>
      </c>
      <c r="N222">
        <f t="shared" si="85"/>
        <v>196.00000000000003</v>
      </c>
      <c r="O222">
        <f t="shared" si="98"/>
        <v>3.1500000000000004</v>
      </c>
      <c r="P222" s="25">
        <f t="shared" si="99"/>
        <v>64.817550000000011</v>
      </c>
      <c r="Q222">
        <v>0.68</v>
      </c>
      <c r="R222" s="25">
        <f t="shared" si="112"/>
        <v>133.41600000000003</v>
      </c>
      <c r="S222" s="25">
        <f t="shared" si="100"/>
        <v>260.81755000000004</v>
      </c>
      <c r="T222" s="25">
        <f t="shared" si="108"/>
        <v>2477.7667250000004</v>
      </c>
      <c r="U222" s="25">
        <f t="shared" si="94"/>
        <v>2.4777667250000004</v>
      </c>
      <c r="V222" s="25">
        <f t="shared" si="111"/>
        <v>2.4777667250000004</v>
      </c>
      <c r="W222" s="25">
        <v>2.011083256</v>
      </c>
      <c r="X222">
        <v>7.36</v>
      </c>
      <c r="Y222" s="27">
        <f t="shared" si="101"/>
        <v>18050</v>
      </c>
      <c r="Z222" s="25">
        <f t="shared" si="95"/>
        <v>1238.8833625000002</v>
      </c>
      <c r="AA222" s="25">
        <f t="shared" si="106"/>
        <v>-0.46668346900000035</v>
      </c>
      <c r="AB222">
        <f t="shared" si="102"/>
        <v>-7.4790862484112743</v>
      </c>
      <c r="AC222" s="5" t="str">
        <f t="shared" si="103"/>
        <v>used</v>
      </c>
      <c r="AD222" s="25">
        <f t="shared" si="91"/>
        <v>0</v>
      </c>
      <c r="AE222" s="25">
        <f t="shared" si="92"/>
        <v>-0.46668346900000035</v>
      </c>
      <c r="AF222" s="25"/>
      <c r="AH222"/>
    </row>
    <row r="223" spans="1:34" x14ac:dyDescent="0.2">
      <c r="B223" s="8">
        <v>110.5</v>
      </c>
      <c r="C223">
        <f t="shared" si="96"/>
        <v>0</v>
      </c>
      <c r="D223">
        <f t="shared" si="104"/>
        <v>9.5</v>
      </c>
      <c r="E223">
        <v>9.5</v>
      </c>
      <c r="F223" s="25">
        <f t="shared" si="93"/>
        <v>4.75</v>
      </c>
      <c r="G223" s="25">
        <f t="shared" si="107"/>
        <v>800.1875</v>
      </c>
      <c r="H223" s="24">
        <f t="shared" si="97"/>
        <v>3.8451431673881142</v>
      </c>
      <c r="I223" s="24">
        <v>0</v>
      </c>
      <c r="J223">
        <v>0</v>
      </c>
      <c r="K223" t="s">
        <v>21</v>
      </c>
      <c r="L223" s="25">
        <f t="shared" si="113"/>
        <v>0</v>
      </c>
      <c r="M223">
        <f t="shared" si="110"/>
        <v>0.05</v>
      </c>
      <c r="N223">
        <f t="shared" si="85"/>
        <v>196.00000000000003</v>
      </c>
      <c r="O223">
        <f t="shared" si="98"/>
        <v>3.1500000000000004</v>
      </c>
      <c r="P223" s="25">
        <f t="shared" si="99"/>
        <v>64.817550000000011</v>
      </c>
      <c r="Q223">
        <v>0.68</v>
      </c>
      <c r="R223" s="25">
        <f t="shared" si="112"/>
        <v>133.41600000000003</v>
      </c>
      <c r="S223" s="25">
        <f t="shared" si="100"/>
        <v>260.81755000000004</v>
      </c>
      <c r="T223" s="25">
        <f t="shared" si="108"/>
        <v>2477.7667250000004</v>
      </c>
      <c r="U223" s="25">
        <f t="shared" si="94"/>
        <v>2.4777667250000004</v>
      </c>
      <c r="V223" s="25">
        <f t="shared" si="111"/>
        <v>2.4777667250000004</v>
      </c>
      <c r="W223" s="25">
        <v>2.011083256</v>
      </c>
      <c r="X223">
        <v>7.36</v>
      </c>
      <c r="Y223" s="27">
        <f t="shared" si="101"/>
        <v>18050</v>
      </c>
      <c r="Z223" s="25">
        <f t="shared" si="95"/>
        <v>1238.8833625000002</v>
      </c>
      <c r="AA223" s="25">
        <f>W223-V223</f>
        <v>-0.46668346900000035</v>
      </c>
      <c r="AB223">
        <f t="shared" si="102"/>
        <v>-7.9457697174112747</v>
      </c>
      <c r="AC223" s="5" t="str">
        <f t="shared" si="103"/>
        <v>used</v>
      </c>
      <c r="AD223" s="25">
        <f t="shared" si="91"/>
        <v>0</v>
      </c>
      <c r="AE223" s="25">
        <f t="shared" si="92"/>
        <v>-0.46668346900000035</v>
      </c>
      <c r="AF223" s="25"/>
      <c r="AH223"/>
    </row>
    <row r="224" spans="1:34" x14ac:dyDescent="0.2">
      <c r="B224" s="8">
        <v>111</v>
      </c>
      <c r="C224">
        <f t="shared" si="96"/>
        <v>-2</v>
      </c>
      <c r="D224">
        <f t="shared" si="104"/>
        <v>9.5</v>
      </c>
      <c r="E224">
        <v>8.5</v>
      </c>
      <c r="F224" s="25">
        <f t="shared" si="93"/>
        <v>4.5</v>
      </c>
      <c r="G224" s="25">
        <f t="shared" si="107"/>
        <v>804.6875</v>
      </c>
      <c r="H224" s="24">
        <f t="shared" si="97"/>
        <v>3.8451431673881142</v>
      </c>
      <c r="I224" s="24">
        <v>0</v>
      </c>
      <c r="J224">
        <v>0</v>
      </c>
      <c r="K224" t="s">
        <v>21</v>
      </c>
      <c r="L224" s="25">
        <f t="shared" si="113"/>
        <v>0</v>
      </c>
      <c r="M224">
        <f t="shared" si="110"/>
        <v>0.05</v>
      </c>
      <c r="N224">
        <f t="shared" si="85"/>
        <v>196.00000000000003</v>
      </c>
      <c r="O224">
        <f t="shared" si="98"/>
        <v>3.1500000000000004</v>
      </c>
      <c r="P224" s="25">
        <f t="shared" si="99"/>
        <v>51.889950000000006</v>
      </c>
      <c r="Q224">
        <v>0.68</v>
      </c>
      <c r="R224" s="25">
        <f t="shared" si="112"/>
        <v>133.41600000000003</v>
      </c>
      <c r="S224" s="25">
        <f t="shared" si="100"/>
        <v>247.88995000000003</v>
      </c>
      <c r="T224" s="25">
        <f t="shared" si="108"/>
        <v>2107.0645750000003</v>
      </c>
      <c r="U224" s="25">
        <f t="shared" si="94"/>
        <v>2.1070645750000003</v>
      </c>
      <c r="V224" s="25">
        <f t="shared" si="111"/>
        <v>2.1070645750000003</v>
      </c>
      <c r="W224" s="25">
        <v>2.011083256</v>
      </c>
      <c r="X224">
        <v>7.36</v>
      </c>
      <c r="Y224" s="27">
        <f t="shared" si="101"/>
        <v>14450</v>
      </c>
      <c r="Z224" s="25">
        <f t="shared" si="95"/>
        <v>1115.5047750000001</v>
      </c>
      <c r="AA224" s="25">
        <f t="shared" ref="AA224:AA246" si="114">W224-V224</f>
        <v>-9.5981319000000287E-2</v>
      </c>
      <c r="AB224">
        <f t="shared" si="102"/>
        <v>-8.0417510364112754</v>
      </c>
      <c r="AC224" s="5" t="str">
        <f t="shared" si="103"/>
        <v>used</v>
      </c>
      <c r="AD224" s="25">
        <f t="shared" si="91"/>
        <v>0</v>
      </c>
      <c r="AE224" s="25">
        <f t="shared" si="92"/>
        <v>-9.5981319000000287E-2</v>
      </c>
      <c r="AF224" s="25"/>
      <c r="AH224"/>
    </row>
    <row r="225" spans="2:34" x14ac:dyDescent="0.2">
      <c r="B225" s="8">
        <v>111.5</v>
      </c>
      <c r="C225">
        <f t="shared" si="96"/>
        <v>-2</v>
      </c>
      <c r="D225">
        <f t="shared" si="104"/>
        <v>8.5</v>
      </c>
      <c r="E225">
        <v>7.5</v>
      </c>
      <c r="F225" s="25">
        <f t="shared" si="93"/>
        <v>4</v>
      </c>
      <c r="G225" s="25">
        <f t="shared" si="107"/>
        <v>808.6875</v>
      </c>
      <c r="H225" s="24">
        <f t="shared" si="97"/>
        <v>3.8451431673881142</v>
      </c>
      <c r="I225" s="24">
        <f t="shared" si="105"/>
        <v>0</v>
      </c>
      <c r="J225">
        <v>0</v>
      </c>
      <c r="K225" t="s">
        <v>21</v>
      </c>
      <c r="L225" s="25">
        <f t="shared" si="113"/>
        <v>0</v>
      </c>
      <c r="M225">
        <f t="shared" si="110"/>
        <v>0.05</v>
      </c>
      <c r="N225">
        <f t="shared" si="85"/>
        <v>196.00000000000003</v>
      </c>
      <c r="O225">
        <f t="shared" si="98"/>
        <v>3.1500000000000004</v>
      </c>
      <c r="P225" s="25">
        <f t="shared" si="99"/>
        <v>40.398750000000007</v>
      </c>
      <c r="Q225">
        <v>0.68</v>
      </c>
      <c r="R225" s="25">
        <f t="shared" si="112"/>
        <v>133.41600000000003</v>
      </c>
      <c r="S225" s="25">
        <f t="shared" si="100"/>
        <v>236.39875000000004</v>
      </c>
      <c r="T225" s="25">
        <f t="shared" si="108"/>
        <v>1772.9906250000004</v>
      </c>
      <c r="U225" s="25">
        <f t="shared" si="94"/>
        <v>1.7729906250000003</v>
      </c>
      <c r="V225" s="25">
        <f t="shared" si="111"/>
        <v>1.7729906250000003</v>
      </c>
      <c r="W225" s="25">
        <v>2.011083256</v>
      </c>
      <c r="X225">
        <v>7.36</v>
      </c>
      <c r="Y225" s="27">
        <f t="shared" si="101"/>
        <v>11250</v>
      </c>
      <c r="Z225" s="25">
        <f t="shared" si="95"/>
        <v>945.59500000000014</v>
      </c>
      <c r="AA225" s="25">
        <f t="shared" si="114"/>
        <v>0.23809263099999978</v>
      </c>
      <c r="AB225">
        <f t="shared" si="102"/>
        <v>-7.8036584054112756</v>
      </c>
      <c r="AC225" s="5" t="str">
        <f t="shared" si="103"/>
        <v>stored</v>
      </c>
      <c r="AD225" s="25">
        <f t="shared" si="91"/>
        <v>0.23809263099999978</v>
      </c>
      <c r="AE225" s="25">
        <f t="shared" si="92"/>
        <v>0</v>
      </c>
      <c r="AF225" s="25"/>
      <c r="AH225"/>
    </row>
    <row r="226" spans="2:34" x14ac:dyDescent="0.2">
      <c r="B226" s="8">
        <v>112</v>
      </c>
      <c r="C226">
        <f t="shared" si="96"/>
        <v>-2</v>
      </c>
      <c r="D226">
        <f t="shared" si="104"/>
        <v>7.5</v>
      </c>
      <c r="E226">
        <v>6.5</v>
      </c>
      <c r="F226" s="25">
        <f t="shared" si="93"/>
        <v>3.5</v>
      </c>
      <c r="G226" s="25">
        <f t="shared" si="107"/>
        <v>812.1875</v>
      </c>
      <c r="H226" s="24">
        <f t="shared" si="97"/>
        <v>3.8451431673881142</v>
      </c>
      <c r="I226" s="24">
        <f t="shared" si="105"/>
        <v>0</v>
      </c>
      <c r="J226">
        <v>0</v>
      </c>
      <c r="K226" t="s">
        <v>21</v>
      </c>
      <c r="L226" s="25">
        <f t="shared" si="113"/>
        <v>0</v>
      </c>
      <c r="M226">
        <f t="shared" si="110"/>
        <v>0.05</v>
      </c>
      <c r="N226">
        <f t="shared" ref="N226:N246" si="115">400*(9.8)*(M226)</f>
        <v>196.00000000000003</v>
      </c>
      <c r="O226">
        <f t="shared" si="98"/>
        <v>3.1500000000000004</v>
      </c>
      <c r="P226" s="25">
        <f t="shared" si="99"/>
        <v>30.343950000000003</v>
      </c>
      <c r="Q226">
        <v>0.68</v>
      </c>
      <c r="R226" s="25">
        <f t="shared" si="112"/>
        <v>133.41600000000003</v>
      </c>
      <c r="S226" s="25">
        <f t="shared" si="100"/>
        <v>226.34395000000004</v>
      </c>
      <c r="T226" s="25">
        <f t="shared" si="108"/>
        <v>1471.2356750000001</v>
      </c>
      <c r="U226" s="25">
        <f t="shared" si="94"/>
        <v>1.4712356750000002</v>
      </c>
      <c r="V226" s="25">
        <f t="shared" si="111"/>
        <v>1.4712356750000002</v>
      </c>
      <c r="W226" s="25">
        <v>2.011083256</v>
      </c>
      <c r="X226">
        <v>7.36</v>
      </c>
      <c r="Y226" s="27">
        <f t="shared" si="101"/>
        <v>8450</v>
      </c>
      <c r="Z226" s="25">
        <f t="shared" si="95"/>
        <v>792.20382500000017</v>
      </c>
      <c r="AA226" s="25">
        <f t="shared" si="114"/>
        <v>0.53984758099999985</v>
      </c>
      <c r="AB226">
        <f t="shared" si="102"/>
        <v>-7.2638108244112756</v>
      </c>
      <c r="AC226" s="5" t="str">
        <f t="shared" si="103"/>
        <v>stored</v>
      </c>
      <c r="AD226" s="25">
        <f t="shared" si="91"/>
        <v>0.53984758099999985</v>
      </c>
      <c r="AE226" s="25">
        <f t="shared" si="92"/>
        <v>0</v>
      </c>
      <c r="AF226" s="25"/>
      <c r="AH226"/>
    </row>
    <row r="227" spans="2:34" x14ac:dyDescent="0.2">
      <c r="B227" s="8">
        <v>112.5</v>
      </c>
      <c r="C227">
        <f t="shared" si="96"/>
        <v>-1</v>
      </c>
      <c r="D227">
        <f t="shared" si="104"/>
        <v>6.5</v>
      </c>
      <c r="E227">
        <v>6</v>
      </c>
      <c r="F227" s="25">
        <f t="shared" si="93"/>
        <v>3.125</v>
      </c>
      <c r="G227" s="25">
        <f t="shared" si="107"/>
        <v>815.3125</v>
      </c>
      <c r="H227" s="24">
        <f t="shared" si="97"/>
        <v>3.8451431673881142</v>
      </c>
      <c r="I227" s="24">
        <f t="shared" si="105"/>
        <v>0</v>
      </c>
      <c r="J227">
        <v>0</v>
      </c>
      <c r="K227" t="s">
        <v>21</v>
      </c>
      <c r="L227" s="25">
        <f t="shared" si="113"/>
        <v>0</v>
      </c>
      <c r="M227">
        <f t="shared" si="110"/>
        <v>0.05</v>
      </c>
      <c r="N227">
        <f t="shared" si="115"/>
        <v>196.00000000000003</v>
      </c>
      <c r="O227">
        <f t="shared" si="98"/>
        <v>3.1500000000000004</v>
      </c>
      <c r="P227" s="25">
        <f t="shared" si="99"/>
        <v>25.855200000000004</v>
      </c>
      <c r="Q227">
        <v>0.68</v>
      </c>
      <c r="R227" s="25">
        <f t="shared" si="112"/>
        <v>133.41600000000003</v>
      </c>
      <c r="S227" s="25">
        <f t="shared" si="100"/>
        <v>221.85520000000002</v>
      </c>
      <c r="T227" s="25">
        <f t="shared" si="108"/>
        <v>1331.1312000000003</v>
      </c>
      <c r="U227" s="25">
        <f t="shared" si="94"/>
        <v>1.3311312000000002</v>
      </c>
      <c r="V227" s="25">
        <f t="shared" si="111"/>
        <v>1.3311312000000002</v>
      </c>
      <c r="W227" s="25">
        <v>2.011083256</v>
      </c>
      <c r="X227">
        <v>7.36</v>
      </c>
      <c r="Y227" s="27">
        <f t="shared" si="101"/>
        <v>7200</v>
      </c>
      <c r="Z227" s="25">
        <f t="shared" ref="Z227:Z246" si="116">S227*F227</f>
        <v>693.29750000000013</v>
      </c>
      <c r="AA227" s="25">
        <f t="shared" si="114"/>
        <v>0.67995205599999986</v>
      </c>
      <c r="AB227">
        <f t="shared" si="102"/>
        <v>-6.5838587684112753</v>
      </c>
      <c r="AC227" s="5" t="str">
        <f t="shared" si="103"/>
        <v>stored</v>
      </c>
      <c r="AD227" s="25">
        <f t="shared" si="91"/>
        <v>0.67995205599999986</v>
      </c>
      <c r="AE227" s="25">
        <f t="shared" si="92"/>
        <v>0</v>
      </c>
      <c r="AF227" s="25"/>
      <c r="AH227"/>
    </row>
    <row r="228" spans="2:34" x14ac:dyDescent="0.2">
      <c r="B228" s="8">
        <v>113</v>
      </c>
      <c r="C228">
        <f t="shared" si="96"/>
        <v>-1</v>
      </c>
      <c r="D228">
        <f t="shared" si="104"/>
        <v>6</v>
      </c>
      <c r="E228">
        <v>5.5</v>
      </c>
      <c r="F228" s="25">
        <f t="shared" si="93"/>
        <v>2.875</v>
      </c>
      <c r="G228" s="25">
        <f t="shared" si="107"/>
        <v>818.1875</v>
      </c>
      <c r="H228" s="24">
        <f t="shared" si="97"/>
        <v>3.8451431673881142</v>
      </c>
      <c r="I228" s="24">
        <f t="shared" si="105"/>
        <v>0</v>
      </c>
      <c r="J228">
        <v>0</v>
      </c>
      <c r="K228" t="s">
        <v>21</v>
      </c>
      <c r="L228" s="25">
        <f t="shared" si="113"/>
        <v>0</v>
      </c>
      <c r="M228">
        <f t="shared" si="110"/>
        <v>0.05</v>
      </c>
      <c r="N228">
        <f t="shared" si="115"/>
        <v>196.00000000000003</v>
      </c>
      <c r="O228">
        <f t="shared" si="98"/>
        <v>3.1500000000000004</v>
      </c>
      <c r="P228" s="25">
        <f t="shared" si="99"/>
        <v>21.725550000000002</v>
      </c>
      <c r="Q228">
        <v>0.68</v>
      </c>
      <c r="R228" s="25">
        <f t="shared" si="112"/>
        <v>133.41600000000003</v>
      </c>
      <c r="S228" s="25">
        <f t="shared" si="100"/>
        <v>217.72555000000003</v>
      </c>
      <c r="T228" s="25">
        <f t="shared" si="108"/>
        <v>1197.4905250000002</v>
      </c>
      <c r="U228" s="25">
        <f t="shared" si="94"/>
        <v>1.1974905250000001</v>
      </c>
      <c r="V228" s="25">
        <f t="shared" si="111"/>
        <v>1.1974905250000001</v>
      </c>
      <c r="W228" s="25">
        <v>2.011083256</v>
      </c>
      <c r="X228">
        <v>7.36</v>
      </c>
      <c r="Y228" s="27">
        <f t="shared" ref="Y228:Y246" si="117">(0.5)*(400)*(E228^2)</f>
        <v>6050</v>
      </c>
      <c r="Z228" s="25">
        <f t="shared" si="116"/>
        <v>625.96095625000009</v>
      </c>
      <c r="AA228" s="25">
        <f t="shared" si="114"/>
        <v>0.81359273099999996</v>
      </c>
      <c r="AB228">
        <f t="shared" si="102"/>
        <v>-5.7702660374112753</v>
      </c>
      <c r="AC228" s="5" t="str">
        <f t="shared" si="103"/>
        <v>stored</v>
      </c>
      <c r="AD228" s="25">
        <f t="shared" si="91"/>
        <v>0.81359273099999996</v>
      </c>
      <c r="AE228" s="25">
        <f t="shared" si="92"/>
        <v>0</v>
      </c>
      <c r="AF228" s="25"/>
      <c r="AH228"/>
    </row>
    <row r="229" spans="2:34" x14ac:dyDescent="0.2">
      <c r="B229" s="8">
        <v>113.5</v>
      </c>
      <c r="C229">
        <f t="shared" si="96"/>
        <v>1</v>
      </c>
      <c r="D229">
        <f t="shared" si="104"/>
        <v>5.5</v>
      </c>
      <c r="E229">
        <v>6</v>
      </c>
      <c r="F229" s="25">
        <f t="shared" si="93"/>
        <v>2.875</v>
      </c>
      <c r="G229" s="25">
        <f t="shared" si="107"/>
        <v>821.0625</v>
      </c>
      <c r="H229" s="24">
        <f t="shared" si="97"/>
        <v>3.8451431673881142</v>
      </c>
      <c r="I229" s="24">
        <f t="shared" si="105"/>
        <v>0</v>
      </c>
      <c r="J229">
        <v>0</v>
      </c>
      <c r="K229" t="s">
        <v>21</v>
      </c>
      <c r="L229" s="25">
        <f t="shared" si="113"/>
        <v>0</v>
      </c>
      <c r="M229">
        <f t="shared" si="110"/>
        <v>0.05</v>
      </c>
      <c r="N229">
        <f t="shared" si="115"/>
        <v>196.00000000000003</v>
      </c>
      <c r="O229">
        <f t="shared" si="98"/>
        <v>3.1500000000000004</v>
      </c>
      <c r="P229" s="25">
        <f t="shared" si="99"/>
        <v>25.855200000000004</v>
      </c>
      <c r="Q229">
        <v>0.68</v>
      </c>
      <c r="R229" s="25">
        <f t="shared" si="112"/>
        <v>133.41600000000003</v>
      </c>
      <c r="S229" s="25">
        <f t="shared" si="100"/>
        <v>221.85520000000002</v>
      </c>
      <c r="T229" s="25">
        <f t="shared" si="108"/>
        <v>1331.1312000000003</v>
      </c>
      <c r="U229" s="25">
        <f t="shared" si="94"/>
        <v>1.3311312000000002</v>
      </c>
      <c r="V229" s="25">
        <f t="shared" si="111"/>
        <v>1.3311312000000002</v>
      </c>
      <c r="W229" s="25">
        <v>2.011083256</v>
      </c>
      <c r="X229">
        <v>7.36</v>
      </c>
      <c r="Y229" s="27">
        <f t="shared" si="117"/>
        <v>7200</v>
      </c>
      <c r="Z229" s="25">
        <f t="shared" si="116"/>
        <v>637.83370000000002</v>
      </c>
      <c r="AA229" s="25">
        <f t="shared" si="114"/>
        <v>0.67995205599999986</v>
      </c>
      <c r="AB229">
        <f t="shared" si="102"/>
        <v>-5.0903139814112759</v>
      </c>
      <c r="AC229" s="5" t="str">
        <f t="shared" si="103"/>
        <v>stored</v>
      </c>
      <c r="AD229" s="25">
        <f t="shared" si="91"/>
        <v>0.67995205599999986</v>
      </c>
      <c r="AE229" s="25">
        <f t="shared" si="92"/>
        <v>0</v>
      </c>
      <c r="AF229" s="25"/>
      <c r="AH229"/>
    </row>
    <row r="230" spans="2:34" x14ac:dyDescent="0.2">
      <c r="B230" s="8">
        <v>114</v>
      </c>
      <c r="C230">
        <f t="shared" si="96"/>
        <v>1</v>
      </c>
      <c r="D230">
        <f t="shared" si="104"/>
        <v>6</v>
      </c>
      <c r="E230">
        <v>6.5</v>
      </c>
      <c r="F230" s="25">
        <f t="shared" si="93"/>
        <v>3.125</v>
      </c>
      <c r="G230" s="25">
        <f t="shared" si="107"/>
        <v>824.1875</v>
      </c>
      <c r="H230" s="24">
        <f t="shared" si="97"/>
        <v>3.8451431673881142</v>
      </c>
      <c r="I230" s="24">
        <f t="shared" si="105"/>
        <v>0</v>
      </c>
      <c r="J230">
        <v>0</v>
      </c>
      <c r="K230" t="s">
        <v>21</v>
      </c>
      <c r="L230" s="25">
        <f t="shared" si="113"/>
        <v>0</v>
      </c>
      <c r="M230">
        <f t="shared" si="110"/>
        <v>0.05</v>
      </c>
      <c r="N230">
        <f t="shared" si="115"/>
        <v>196.00000000000003</v>
      </c>
      <c r="O230">
        <f t="shared" si="98"/>
        <v>3.1500000000000004</v>
      </c>
      <c r="P230" s="25">
        <f t="shared" si="99"/>
        <v>30.343950000000003</v>
      </c>
      <c r="Q230">
        <v>0.68</v>
      </c>
      <c r="R230" s="25">
        <f t="shared" si="112"/>
        <v>133.41600000000003</v>
      </c>
      <c r="S230" s="25">
        <f t="shared" si="100"/>
        <v>226.34395000000004</v>
      </c>
      <c r="T230" s="25">
        <f t="shared" si="108"/>
        <v>1471.2356750000001</v>
      </c>
      <c r="U230" s="25">
        <f t="shared" si="94"/>
        <v>1.4712356750000002</v>
      </c>
      <c r="V230" s="25">
        <f t="shared" si="111"/>
        <v>1.4712356750000002</v>
      </c>
      <c r="W230" s="25">
        <v>2.011083256</v>
      </c>
      <c r="X230">
        <v>7.36</v>
      </c>
      <c r="Y230" s="27">
        <f t="shared" si="117"/>
        <v>8450</v>
      </c>
      <c r="Z230" s="25">
        <f t="shared" si="116"/>
        <v>707.32484375000013</v>
      </c>
      <c r="AA230" s="25">
        <f t="shared" si="114"/>
        <v>0.53984758099999985</v>
      </c>
      <c r="AB230">
        <f t="shared" si="102"/>
        <v>-4.5504664004112758</v>
      </c>
      <c r="AC230" s="5" t="str">
        <f t="shared" si="103"/>
        <v>stored</v>
      </c>
      <c r="AD230" s="25">
        <f t="shared" si="91"/>
        <v>0.53984758099999985</v>
      </c>
      <c r="AE230" s="25">
        <f t="shared" si="92"/>
        <v>0</v>
      </c>
      <c r="AF230" s="25"/>
      <c r="AH230"/>
    </row>
    <row r="231" spans="2:34" x14ac:dyDescent="0.2">
      <c r="B231" s="8">
        <v>114.5</v>
      </c>
      <c r="C231">
        <f t="shared" si="96"/>
        <v>1</v>
      </c>
      <c r="D231">
        <f t="shared" si="104"/>
        <v>6.5</v>
      </c>
      <c r="E231">
        <v>7</v>
      </c>
      <c r="F231" s="25">
        <f t="shared" si="93"/>
        <v>3.375</v>
      </c>
      <c r="G231" s="25">
        <f t="shared" si="107"/>
        <v>827.5625</v>
      </c>
      <c r="H231" s="24">
        <f t="shared" si="97"/>
        <v>3.8451431673881142</v>
      </c>
      <c r="I231" s="24">
        <f t="shared" si="105"/>
        <v>0</v>
      </c>
      <c r="J231">
        <v>0</v>
      </c>
      <c r="K231" t="s">
        <v>21</v>
      </c>
      <c r="L231" s="25">
        <f t="shared" si="113"/>
        <v>0</v>
      </c>
      <c r="M231">
        <f t="shared" si="110"/>
        <v>0.05</v>
      </c>
      <c r="N231">
        <f t="shared" si="115"/>
        <v>196.00000000000003</v>
      </c>
      <c r="O231">
        <f t="shared" si="98"/>
        <v>3.1500000000000004</v>
      </c>
      <c r="P231" s="25">
        <f t="shared" si="99"/>
        <v>35.191800000000001</v>
      </c>
      <c r="Q231">
        <v>0.68</v>
      </c>
      <c r="R231" s="25">
        <f t="shared" si="112"/>
        <v>133.41600000000003</v>
      </c>
      <c r="S231" s="25">
        <f t="shared" si="100"/>
        <v>231.19180000000003</v>
      </c>
      <c r="T231" s="25">
        <f t="shared" si="108"/>
        <v>1618.3426000000002</v>
      </c>
      <c r="U231" s="25">
        <f t="shared" si="94"/>
        <v>1.6183426000000001</v>
      </c>
      <c r="V231" s="25">
        <f t="shared" si="111"/>
        <v>1.6183426000000001</v>
      </c>
      <c r="W231" s="25">
        <v>2.011083256</v>
      </c>
      <c r="X231">
        <v>7.36</v>
      </c>
      <c r="Y231" s="27">
        <f t="shared" si="117"/>
        <v>9800</v>
      </c>
      <c r="Z231" s="25">
        <f t="shared" si="116"/>
        <v>780.27232500000014</v>
      </c>
      <c r="AA231" s="25">
        <f t="shared" si="114"/>
        <v>0.39274065599999997</v>
      </c>
      <c r="AB231">
        <f t="shared" si="102"/>
        <v>-4.1577257444112758</v>
      </c>
      <c r="AC231" s="5" t="str">
        <f t="shared" si="103"/>
        <v>stored</v>
      </c>
      <c r="AD231" s="25">
        <f t="shared" si="91"/>
        <v>0.39274065599999997</v>
      </c>
      <c r="AE231" s="25">
        <f t="shared" si="92"/>
        <v>0</v>
      </c>
      <c r="AF231" s="25"/>
      <c r="AH231"/>
    </row>
    <row r="232" spans="2:34" x14ac:dyDescent="0.2">
      <c r="B232" s="8">
        <v>115</v>
      </c>
      <c r="C232">
        <f t="shared" si="96"/>
        <v>1</v>
      </c>
      <c r="D232">
        <f t="shared" si="104"/>
        <v>7</v>
      </c>
      <c r="E232">
        <v>7.5</v>
      </c>
      <c r="F232" s="25">
        <f t="shared" si="93"/>
        <v>3.625</v>
      </c>
      <c r="G232" s="25">
        <f t="shared" si="107"/>
        <v>831.1875</v>
      </c>
      <c r="H232" s="24">
        <f t="shared" si="97"/>
        <v>3.8451431673881142</v>
      </c>
      <c r="I232" s="24">
        <f t="shared" si="105"/>
        <v>0</v>
      </c>
      <c r="J232">
        <v>0</v>
      </c>
      <c r="K232" t="s">
        <v>21</v>
      </c>
      <c r="L232" s="25">
        <f t="shared" si="113"/>
        <v>0</v>
      </c>
      <c r="M232">
        <f t="shared" si="110"/>
        <v>0.05</v>
      </c>
      <c r="N232">
        <f t="shared" si="115"/>
        <v>196.00000000000003</v>
      </c>
      <c r="O232">
        <f t="shared" si="98"/>
        <v>3.1500000000000004</v>
      </c>
      <c r="P232" s="25">
        <f t="shared" si="99"/>
        <v>40.398750000000007</v>
      </c>
      <c r="Q232">
        <v>0.68</v>
      </c>
      <c r="R232" s="25">
        <f>M232*(400)*(9.81)*Q232</f>
        <v>133.41600000000003</v>
      </c>
      <c r="S232" s="25">
        <f t="shared" si="100"/>
        <v>236.39875000000004</v>
      </c>
      <c r="T232" s="25">
        <f t="shared" si="108"/>
        <v>1772.9906250000004</v>
      </c>
      <c r="U232" s="25">
        <f t="shared" si="94"/>
        <v>1.7729906250000003</v>
      </c>
      <c r="V232" s="25">
        <f t="shared" si="111"/>
        <v>1.7729906250000003</v>
      </c>
      <c r="W232" s="25">
        <v>2.011083256</v>
      </c>
      <c r="X232">
        <v>7.36</v>
      </c>
      <c r="Y232" s="27">
        <f t="shared" si="117"/>
        <v>11250</v>
      </c>
      <c r="Z232" s="25">
        <f t="shared" si="116"/>
        <v>856.94546875000015</v>
      </c>
      <c r="AA232" s="25">
        <f t="shared" si="114"/>
        <v>0.23809263099999978</v>
      </c>
      <c r="AB232">
        <f t="shared" si="102"/>
        <v>-3.9196331134112761</v>
      </c>
      <c r="AC232" s="5" t="str">
        <f t="shared" si="103"/>
        <v>stored</v>
      </c>
      <c r="AD232" s="25">
        <f t="shared" si="91"/>
        <v>0.23809263099999978</v>
      </c>
      <c r="AE232" s="25">
        <f t="shared" si="92"/>
        <v>0</v>
      </c>
      <c r="AF232" s="25"/>
      <c r="AH232"/>
    </row>
    <row r="233" spans="2:34" x14ac:dyDescent="0.2">
      <c r="B233" s="8">
        <v>115.5</v>
      </c>
      <c r="C233">
        <f t="shared" si="96"/>
        <v>1</v>
      </c>
      <c r="D233">
        <f t="shared" si="104"/>
        <v>7.5</v>
      </c>
      <c r="E233">
        <v>8</v>
      </c>
      <c r="F233" s="25">
        <f t="shared" si="93"/>
        <v>3.875</v>
      </c>
      <c r="G233" s="25">
        <f t="shared" si="107"/>
        <v>835.0625</v>
      </c>
      <c r="H233" s="24">
        <f t="shared" si="97"/>
        <v>3.8451431673881142</v>
      </c>
      <c r="I233" s="24">
        <f t="shared" si="105"/>
        <v>0</v>
      </c>
      <c r="J233">
        <v>0</v>
      </c>
      <c r="K233" t="s">
        <v>21</v>
      </c>
      <c r="L233" s="25">
        <f t="shared" si="113"/>
        <v>0</v>
      </c>
      <c r="M233">
        <v>0.05</v>
      </c>
      <c r="N233">
        <f t="shared" si="115"/>
        <v>196.00000000000003</v>
      </c>
      <c r="O233">
        <f t="shared" si="98"/>
        <v>3.1500000000000004</v>
      </c>
      <c r="P233" s="25">
        <f t="shared" si="99"/>
        <v>45.964800000000004</v>
      </c>
      <c r="Q233">
        <v>0.68</v>
      </c>
      <c r="R233" s="25">
        <f t="shared" ref="R233:R246" si="118">M233*(400)*(9.81)*Q233</f>
        <v>133.41600000000003</v>
      </c>
      <c r="S233" s="25">
        <f t="shared" si="100"/>
        <v>241.96480000000003</v>
      </c>
      <c r="T233" s="25">
        <f t="shared" si="108"/>
        <v>1935.7184000000002</v>
      </c>
      <c r="U233" s="25">
        <f t="shared" si="94"/>
        <v>1.9357184000000003</v>
      </c>
      <c r="V233" s="25">
        <f t="shared" si="111"/>
        <v>1.9357184000000003</v>
      </c>
      <c r="W233" s="25">
        <v>2.011083256</v>
      </c>
      <c r="X233">
        <v>7.36</v>
      </c>
      <c r="Y233" s="27">
        <f t="shared" si="117"/>
        <v>12800</v>
      </c>
      <c r="Z233" s="25">
        <f t="shared" si="116"/>
        <v>937.61360000000013</v>
      </c>
      <c r="AA233" s="25">
        <f t="shared" si="114"/>
        <v>7.5364855999999758E-2</v>
      </c>
      <c r="AB233">
        <f t="shared" si="102"/>
        <v>-3.8442682574112763</v>
      </c>
      <c r="AC233" s="5" t="str">
        <f t="shared" si="103"/>
        <v>stored</v>
      </c>
      <c r="AD233" s="25">
        <f t="shared" si="91"/>
        <v>7.5364855999999758E-2</v>
      </c>
      <c r="AE233" s="25">
        <f t="shared" si="92"/>
        <v>0</v>
      </c>
      <c r="AF233" s="25"/>
      <c r="AH233"/>
    </row>
    <row r="234" spans="2:34" x14ac:dyDescent="0.2">
      <c r="B234" s="8">
        <v>116</v>
      </c>
      <c r="C234">
        <f t="shared" si="96"/>
        <v>1</v>
      </c>
      <c r="D234">
        <f t="shared" si="104"/>
        <v>8</v>
      </c>
      <c r="E234">
        <v>8.5</v>
      </c>
      <c r="F234" s="25">
        <f t="shared" si="93"/>
        <v>4.125</v>
      </c>
      <c r="G234" s="25">
        <f t="shared" si="107"/>
        <v>839.1875</v>
      </c>
      <c r="H234" s="24">
        <f t="shared" si="97"/>
        <v>3.8451431673881142</v>
      </c>
      <c r="I234" s="24">
        <f t="shared" si="105"/>
        <v>0</v>
      </c>
      <c r="J234">
        <v>0</v>
      </c>
      <c r="K234" t="s">
        <v>21</v>
      </c>
      <c r="L234" s="25">
        <f t="shared" si="113"/>
        <v>0</v>
      </c>
      <c r="M234">
        <v>0.05</v>
      </c>
      <c r="N234">
        <f t="shared" si="115"/>
        <v>196.00000000000003</v>
      </c>
      <c r="O234">
        <f t="shared" si="98"/>
        <v>3.1500000000000004</v>
      </c>
      <c r="P234" s="25">
        <f t="shared" si="99"/>
        <v>51.889950000000006</v>
      </c>
      <c r="Q234">
        <v>0.68</v>
      </c>
      <c r="R234" s="25">
        <f t="shared" si="118"/>
        <v>133.41600000000003</v>
      </c>
      <c r="S234" s="25">
        <f t="shared" si="100"/>
        <v>247.88995000000003</v>
      </c>
      <c r="T234" s="25">
        <f t="shared" si="108"/>
        <v>2107.0645750000003</v>
      </c>
      <c r="U234" s="25">
        <f t="shared" si="94"/>
        <v>2.1070645750000003</v>
      </c>
      <c r="V234" s="25">
        <f t="shared" si="111"/>
        <v>2.1070645750000003</v>
      </c>
      <c r="W234" s="25">
        <v>2.011083256</v>
      </c>
      <c r="X234">
        <v>7.36</v>
      </c>
      <c r="Y234" s="27">
        <f t="shared" si="117"/>
        <v>14450</v>
      </c>
      <c r="Z234" s="25">
        <f t="shared" si="116"/>
        <v>1022.5460437500001</v>
      </c>
      <c r="AA234" s="25">
        <f t="shared" si="114"/>
        <v>-9.5981319000000287E-2</v>
      </c>
      <c r="AB234">
        <f t="shared" si="102"/>
        <v>-3.9402495764112766</v>
      </c>
      <c r="AC234" s="5" t="str">
        <f t="shared" si="103"/>
        <v>used</v>
      </c>
      <c r="AD234" s="25">
        <f t="shared" si="91"/>
        <v>0</v>
      </c>
      <c r="AE234" s="25">
        <f t="shared" si="92"/>
        <v>-9.5981319000000287E-2</v>
      </c>
      <c r="AF234" s="25"/>
      <c r="AH234"/>
    </row>
    <row r="235" spans="2:34" x14ac:dyDescent="0.2">
      <c r="B235" s="8">
        <v>116.5</v>
      </c>
      <c r="C235">
        <f t="shared" si="96"/>
        <v>0</v>
      </c>
      <c r="D235">
        <f t="shared" si="104"/>
        <v>8.5</v>
      </c>
      <c r="E235">
        <v>8.5</v>
      </c>
      <c r="F235" s="25">
        <f t="shared" si="93"/>
        <v>4.25</v>
      </c>
      <c r="G235" s="25">
        <f t="shared" si="107"/>
        <v>843.4375</v>
      </c>
      <c r="H235" s="24">
        <f t="shared" si="97"/>
        <v>3.8451431673881142</v>
      </c>
      <c r="I235" s="24">
        <f t="shared" si="105"/>
        <v>0</v>
      </c>
      <c r="J235">
        <v>0</v>
      </c>
      <c r="K235" t="s">
        <v>21</v>
      </c>
      <c r="L235" s="25">
        <f t="shared" si="113"/>
        <v>0</v>
      </c>
      <c r="M235">
        <v>0.05</v>
      </c>
      <c r="N235">
        <f t="shared" si="115"/>
        <v>196.00000000000003</v>
      </c>
      <c r="O235">
        <f t="shared" si="98"/>
        <v>3.1500000000000004</v>
      </c>
      <c r="P235" s="25">
        <f t="shared" si="99"/>
        <v>51.889950000000006</v>
      </c>
      <c r="Q235">
        <v>0.68</v>
      </c>
      <c r="R235" s="25">
        <f t="shared" si="118"/>
        <v>133.41600000000003</v>
      </c>
      <c r="S235" s="25">
        <f t="shared" si="100"/>
        <v>247.88995000000003</v>
      </c>
      <c r="T235" s="25">
        <f t="shared" si="108"/>
        <v>2107.0645750000003</v>
      </c>
      <c r="U235" s="25">
        <f t="shared" si="94"/>
        <v>2.1070645750000003</v>
      </c>
      <c r="V235" s="25">
        <f t="shared" si="111"/>
        <v>2.1070645750000003</v>
      </c>
      <c r="W235" s="25">
        <v>2.011083256</v>
      </c>
      <c r="X235">
        <v>7.36</v>
      </c>
      <c r="Y235" s="27">
        <f t="shared" si="117"/>
        <v>14450</v>
      </c>
      <c r="Z235" s="25">
        <f t="shared" si="116"/>
        <v>1053.5322875000002</v>
      </c>
      <c r="AA235" s="25">
        <f t="shared" si="114"/>
        <v>-9.5981319000000287E-2</v>
      </c>
      <c r="AB235">
        <f t="shared" si="102"/>
        <v>-4.0362308954112773</v>
      </c>
      <c r="AC235" s="5" t="str">
        <f t="shared" si="103"/>
        <v>used</v>
      </c>
      <c r="AD235" s="25">
        <f t="shared" si="91"/>
        <v>0</v>
      </c>
      <c r="AE235" s="25">
        <f t="shared" si="92"/>
        <v>-9.5981319000000287E-2</v>
      </c>
      <c r="AF235" s="25"/>
      <c r="AH235"/>
    </row>
    <row r="236" spans="2:34" x14ac:dyDescent="0.2">
      <c r="B236" s="8">
        <v>117</v>
      </c>
      <c r="C236">
        <f t="shared" si="96"/>
        <v>0</v>
      </c>
      <c r="D236">
        <f t="shared" si="104"/>
        <v>8.5</v>
      </c>
      <c r="E236">
        <v>8.5</v>
      </c>
      <c r="F236" s="25">
        <f t="shared" si="93"/>
        <v>4.25</v>
      </c>
      <c r="G236" s="25">
        <f t="shared" si="107"/>
        <v>847.6875</v>
      </c>
      <c r="H236" s="24">
        <f t="shared" si="97"/>
        <v>3.8451431673881142</v>
      </c>
      <c r="I236" s="24">
        <f t="shared" si="105"/>
        <v>0</v>
      </c>
      <c r="J236">
        <v>0</v>
      </c>
      <c r="K236" t="s">
        <v>21</v>
      </c>
      <c r="L236" s="25">
        <f t="shared" si="113"/>
        <v>0</v>
      </c>
      <c r="M236">
        <v>0.05</v>
      </c>
      <c r="N236">
        <f t="shared" si="115"/>
        <v>196.00000000000003</v>
      </c>
      <c r="O236">
        <f t="shared" si="98"/>
        <v>3.1500000000000004</v>
      </c>
      <c r="P236" s="25">
        <f t="shared" si="99"/>
        <v>51.889950000000006</v>
      </c>
      <c r="Q236">
        <v>0.68</v>
      </c>
      <c r="R236" s="25">
        <f t="shared" si="118"/>
        <v>133.41600000000003</v>
      </c>
      <c r="S236" s="25">
        <f t="shared" si="100"/>
        <v>247.88995000000003</v>
      </c>
      <c r="T236" s="25">
        <f t="shared" si="108"/>
        <v>2107.0645750000003</v>
      </c>
      <c r="U236" s="25">
        <f t="shared" si="94"/>
        <v>2.1070645750000003</v>
      </c>
      <c r="V236" s="25">
        <f t="shared" si="111"/>
        <v>2.1070645750000003</v>
      </c>
      <c r="W236" s="25">
        <v>2.011083256</v>
      </c>
      <c r="X236">
        <v>7.36</v>
      </c>
      <c r="Y236" s="27">
        <f t="shared" si="117"/>
        <v>14450</v>
      </c>
      <c r="Z236" s="25">
        <f t="shared" si="116"/>
        <v>1053.5322875000002</v>
      </c>
      <c r="AA236" s="25">
        <f t="shared" si="114"/>
        <v>-9.5981319000000287E-2</v>
      </c>
      <c r="AB236">
        <f t="shared" si="102"/>
        <v>-4.1322122144112772</v>
      </c>
      <c r="AC236" s="5" t="str">
        <f t="shared" si="103"/>
        <v>used</v>
      </c>
      <c r="AD236" s="25">
        <f t="shared" si="91"/>
        <v>0</v>
      </c>
      <c r="AE236" s="25">
        <f t="shared" si="92"/>
        <v>-9.5981319000000287E-2</v>
      </c>
      <c r="AF236" s="25"/>
      <c r="AH236"/>
    </row>
    <row r="237" spans="2:34" x14ac:dyDescent="0.2">
      <c r="B237" s="8">
        <v>117.5</v>
      </c>
      <c r="C237">
        <f t="shared" si="96"/>
        <v>0</v>
      </c>
      <c r="D237">
        <f t="shared" si="104"/>
        <v>8.5</v>
      </c>
      <c r="E237">
        <v>8.5</v>
      </c>
      <c r="F237" s="25">
        <f t="shared" si="93"/>
        <v>4.25</v>
      </c>
      <c r="G237" s="25">
        <f t="shared" si="107"/>
        <v>851.9375</v>
      </c>
      <c r="H237" s="24">
        <f t="shared" si="97"/>
        <v>3.8451431673881142</v>
      </c>
      <c r="I237" s="24">
        <f t="shared" si="105"/>
        <v>0</v>
      </c>
      <c r="J237">
        <v>0</v>
      </c>
      <c r="K237" t="s">
        <v>21</v>
      </c>
      <c r="L237" s="25">
        <f t="shared" si="113"/>
        <v>0</v>
      </c>
      <c r="M237">
        <v>0.05</v>
      </c>
      <c r="N237">
        <f t="shared" si="115"/>
        <v>196.00000000000003</v>
      </c>
      <c r="O237">
        <f t="shared" si="98"/>
        <v>3.1500000000000004</v>
      </c>
      <c r="P237" s="25">
        <f t="shared" si="99"/>
        <v>51.889950000000006</v>
      </c>
      <c r="Q237">
        <v>0.68</v>
      </c>
      <c r="R237" s="25">
        <f t="shared" si="118"/>
        <v>133.41600000000003</v>
      </c>
      <c r="S237" s="25">
        <f t="shared" si="100"/>
        <v>247.88995000000003</v>
      </c>
      <c r="T237" s="25">
        <f t="shared" si="108"/>
        <v>2107.0645750000003</v>
      </c>
      <c r="U237" s="25">
        <f t="shared" si="94"/>
        <v>2.1070645750000003</v>
      </c>
      <c r="V237" s="25">
        <f t="shared" si="111"/>
        <v>2.1070645750000003</v>
      </c>
      <c r="W237" s="25">
        <v>2.011083256</v>
      </c>
      <c r="X237">
        <v>7.36</v>
      </c>
      <c r="Y237" s="27">
        <f t="shared" si="117"/>
        <v>14450</v>
      </c>
      <c r="Z237" s="25">
        <f t="shared" si="116"/>
        <v>1053.5322875000002</v>
      </c>
      <c r="AA237" s="25">
        <f t="shared" si="114"/>
        <v>-9.5981319000000287E-2</v>
      </c>
      <c r="AB237">
        <f t="shared" si="102"/>
        <v>-4.228193533411277</v>
      </c>
      <c r="AC237" s="5" t="str">
        <f t="shared" si="103"/>
        <v>used</v>
      </c>
      <c r="AD237" s="25">
        <f t="shared" si="91"/>
        <v>0</v>
      </c>
      <c r="AE237" s="25">
        <f t="shared" si="92"/>
        <v>-9.5981319000000287E-2</v>
      </c>
      <c r="AF237" s="25"/>
      <c r="AH237"/>
    </row>
    <row r="238" spans="2:34" x14ac:dyDescent="0.2">
      <c r="B238" s="8">
        <v>118</v>
      </c>
      <c r="C238">
        <f t="shared" si="96"/>
        <v>0</v>
      </c>
      <c r="D238">
        <f t="shared" si="104"/>
        <v>8.5</v>
      </c>
      <c r="E238">
        <v>8.5</v>
      </c>
      <c r="F238" s="25">
        <f t="shared" si="93"/>
        <v>4.25</v>
      </c>
      <c r="G238" s="25">
        <f t="shared" si="107"/>
        <v>856.1875</v>
      </c>
      <c r="H238" s="24">
        <f t="shared" si="97"/>
        <v>3.8451431673881142</v>
      </c>
      <c r="I238" s="24">
        <f t="shared" si="105"/>
        <v>0</v>
      </c>
      <c r="J238">
        <v>0</v>
      </c>
      <c r="K238" t="s">
        <v>21</v>
      </c>
      <c r="L238" s="25">
        <f t="shared" si="113"/>
        <v>0</v>
      </c>
      <c r="M238">
        <v>0.08</v>
      </c>
      <c r="N238">
        <f t="shared" si="115"/>
        <v>313.60000000000002</v>
      </c>
      <c r="O238">
        <f t="shared" si="98"/>
        <v>3.1500000000000004</v>
      </c>
      <c r="P238" s="25">
        <f t="shared" si="99"/>
        <v>51.889950000000006</v>
      </c>
      <c r="Q238">
        <v>0.68</v>
      </c>
      <c r="R238" s="25">
        <f t="shared" si="118"/>
        <v>213.46560000000002</v>
      </c>
      <c r="S238" s="25">
        <f t="shared" si="100"/>
        <v>365.48995000000002</v>
      </c>
      <c r="T238" s="25">
        <f t="shared" si="108"/>
        <v>3106.6645750000002</v>
      </c>
      <c r="U238" s="25">
        <f t="shared" si="94"/>
        <v>3.1066645750000004</v>
      </c>
      <c r="V238" s="25">
        <f t="shared" si="111"/>
        <v>3.1066645750000004</v>
      </c>
      <c r="W238" s="25">
        <v>2.011083256</v>
      </c>
      <c r="X238">
        <v>7.36</v>
      </c>
      <c r="Y238" s="27">
        <f t="shared" si="117"/>
        <v>14450</v>
      </c>
      <c r="Z238" s="25">
        <f t="shared" si="116"/>
        <v>1553.3322875000001</v>
      </c>
      <c r="AA238" s="25">
        <f t="shared" si="114"/>
        <v>-1.0955813190000003</v>
      </c>
      <c r="AB238">
        <f t="shared" si="102"/>
        <v>-5.3237748524112778</v>
      </c>
      <c r="AC238" s="5" t="str">
        <f t="shared" si="103"/>
        <v>used</v>
      </c>
      <c r="AD238" s="25">
        <f t="shared" si="91"/>
        <v>0</v>
      </c>
      <c r="AE238" s="25">
        <f t="shared" si="92"/>
        <v>-1.0955813190000003</v>
      </c>
      <c r="AF238" s="25"/>
      <c r="AH238"/>
    </row>
    <row r="239" spans="2:34" x14ac:dyDescent="0.2">
      <c r="B239" s="3">
        <v>118.5</v>
      </c>
      <c r="C239">
        <f t="shared" si="96"/>
        <v>-2</v>
      </c>
      <c r="D239">
        <f t="shared" si="104"/>
        <v>8.5</v>
      </c>
      <c r="E239">
        <v>7.5</v>
      </c>
      <c r="F239" s="25">
        <f t="shared" si="93"/>
        <v>4</v>
      </c>
      <c r="G239" s="25">
        <f t="shared" si="107"/>
        <v>860.1875</v>
      </c>
      <c r="H239" s="24">
        <f t="shared" si="97"/>
        <v>3.8451431673881142</v>
      </c>
      <c r="I239" s="24">
        <f t="shared" si="105"/>
        <v>0</v>
      </c>
      <c r="J239">
        <v>0</v>
      </c>
      <c r="K239" t="s">
        <v>21</v>
      </c>
      <c r="L239" s="25">
        <f t="shared" si="113"/>
        <v>0</v>
      </c>
      <c r="M239">
        <v>0.08</v>
      </c>
      <c r="N239">
        <f t="shared" si="115"/>
        <v>313.60000000000002</v>
      </c>
      <c r="O239">
        <f t="shared" si="98"/>
        <v>3.1500000000000004</v>
      </c>
      <c r="P239" s="25">
        <f t="shared" si="99"/>
        <v>40.398750000000007</v>
      </c>
      <c r="Q239">
        <v>0.68</v>
      </c>
      <c r="R239" s="25">
        <f t="shared" si="118"/>
        <v>213.46560000000002</v>
      </c>
      <c r="S239" s="25">
        <f t="shared" si="100"/>
        <v>353.99875000000003</v>
      </c>
      <c r="T239" s="25">
        <f t="shared" si="108"/>
        <v>2654.9906250000004</v>
      </c>
      <c r="U239" s="25">
        <f t="shared" si="94"/>
        <v>2.6549906250000004</v>
      </c>
      <c r="V239" s="25">
        <f t="shared" si="111"/>
        <v>2.6549906250000004</v>
      </c>
      <c r="W239" s="25">
        <v>2.011083256</v>
      </c>
      <c r="X239">
        <v>7.36</v>
      </c>
      <c r="Y239" s="27">
        <f t="shared" si="117"/>
        <v>11250</v>
      </c>
      <c r="Z239" s="25">
        <f t="shared" si="116"/>
        <v>1415.9950000000001</v>
      </c>
      <c r="AA239" s="25">
        <f t="shared" si="114"/>
        <v>-0.64390736900000034</v>
      </c>
      <c r="AB239">
        <f t="shared" si="102"/>
        <v>-5.9676822214112786</v>
      </c>
      <c r="AC239" s="5" t="str">
        <f t="shared" si="103"/>
        <v>used</v>
      </c>
      <c r="AD239" s="25">
        <f t="shared" si="91"/>
        <v>0</v>
      </c>
      <c r="AE239" s="25">
        <f t="shared" si="92"/>
        <v>-0.64390736900000034</v>
      </c>
      <c r="AF239" s="25"/>
      <c r="AH239"/>
    </row>
    <row r="240" spans="2:34" x14ac:dyDescent="0.2">
      <c r="B240" s="3">
        <v>119</v>
      </c>
      <c r="C240">
        <f t="shared" si="96"/>
        <v>-2</v>
      </c>
      <c r="D240">
        <f t="shared" ref="D240" si="119">E239</f>
        <v>7.5</v>
      </c>
      <c r="E240">
        <v>6.5</v>
      </c>
      <c r="F240" s="25">
        <f t="shared" si="93"/>
        <v>3.5</v>
      </c>
      <c r="G240" s="25">
        <f t="shared" si="107"/>
        <v>863.6875</v>
      </c>
      <c r="H240" s="24">
        <f t="shared" si="97"/>
        <v>3.8451431673881142</v>
      </c>
      <c r="I240" s="24">
        <f t="shared" si="105"/>
        <v>0</v>
      </c>
      <c r="J240">
        <v>0</v>
      </c>
      <c r="K240" t="s">
        <v>21</v>
      </c>
      <c r="L240" s="25">
        <f t="shared" si="113"/>
        <v>0</v>
      </c>
      <c r="M240">
        <v>0.08</v>
      </c>
      <c r="N240">
        <f t="shared" si="115"/>
        <v>313.60000000000002</v>
      </c>
      <c r="O240">
        <f t="shared" si="98"/>
        <v>3.1500000000000004</v>
      </c>
      <c r="P240" s="25">
        <f t="shared" si="99"/>
        <v>30.343950000000003</v>
      </c>
      <c r="Q240">
        <v>0.68</v>
      </c>
      <c r="R240" s="25">
        <f t="shared" si="118"/>
        <v>213.46560000000002</v>
      </c>
      <c r="S240" s="25">
        <f t="shared" si="100"/>
        <v>343.94395000000003</v>
      </c>
      <c r="T240" s="25">
        <f t="shared" si="108"/>
        <v>2235.635675</v>
      </c>
      <c r="U240" s="25">
        <f t="shared" si="94"/>
        <v>2.2356356750000002</v>
      </c>
      <c r="V240" s="25">
        <f t="shared" si="111"/>
        <v>2.2356356750000002</v>
      </c>
      <c r="W240" s="25">
        <v>2.011083256</v>
      </c>
      <c r="X240">
        <v>7.36</v>
      </c>
      <c r="Y240" s="27">
        <f t="shared" si="117"/>
        <v>8450</v>
      </c>
      <c r="Z240" s="25">
        <f t="shared" si="116"/>
        <v>1203.8038250000002</v>
      </c>
      <c r="AA240" s="25">
        <f t="shared" si="114"/>
        <v>-0.22455241900000011</v>
      </c>
      <c r="AB240">
        <f t="shared" si="102"/>
        <v>-6.1922346404112787</v>
      </c>
      <c r="AC240" s="5" t="str">
        <f t="shared" si="103"/>
        <v>used</v>
      </c>
      <c r="AD240" s="25">
        <f t="shared" si="91"/>
        <v>0</v>
      </c>
      <c r="AE240" s="25">
        <f t="shared" si="92"/>
        <v>-0.22455241900000011</v>
      </c>
      <c r="AF240" s="25"/>
      <c r="AH240"/>
    </row>
    <row r="241" spans="2:34" x14ac:dyDescent="0.2">
      <c r="B241" s="3">
        <v>119.5</v>
      </c>
      <c r="C241">
        <f t="shared" si="96"/>
        <v>-2</v>
      </c>
      <c r="D241">
        <f t="shared" si="104"/>
        <v>6.5</v>
      </c>
      <c r="E241">
        <v>5.5</v>
      </c>
      <c r="F241" s="25">
        <f t="shared" si="93"/>
        <v>3</v>
      </c>
      <c r="G241" s="25">
        <f t="shared" si="107"/>
        <v>866.6875</v>
      </c>
      <c r="H241" s="24">
        <f t="shared" si="97"/>
        <v>3.8451431673881142</v>
      </c>
      <c r="I241" s="24">
        <f t="shared" si="105"/>
        <v>0</v>
      </c>
      <c r="J241">
        <v>0</v>
      </c>
      <c r="K241" t="s">
        <v>21</v>
      </c>
      <c r="L241" s="25">
        <f t="shared" si="113"/>
        <v>0</v>
      </c>
      <c r="M241">
        <v>0.08</v>
      </c>
      <c r="N241">
        <f t="shared" si="115"/>
        <v>313.60000000000002</v>
      </c>
      <c r="O241">
        <f t="shared" si="98"/>
        <v>3.1500000000000004</v>
      </c>
      <c r="P241" s="25">
        <f t="shared" si="99"/>
        <v>21.725550000000002</v>
      </c>
      <c r="Q241">
        <v>0.68</v>
      </c>
      <c r="R241" s="25">
        <f t="shared" si="118"/>
        <v>213.46560000000002</v>
      </c>
      <c r="S241" s="25">
        <f t="shared" si="100"/>
        <v>335.32555000000002</v>
      </c>
      <c r="T241" s="25">
        <f t="shared" si="108"/>
        <v>1844.2905250000001</v>
      </c>
      <c r="U241" s="25">
        <f t="shared" si="94"/>
        <v>1.8442905250000001</v>
      </c>
      <c r="V241" s="25">
        <f t="shared" si="111"/>
        <v>1.8442905250000001</v>
      </c>
      <c r="W241" s="25">
        <v>2.011083256</v>
      </c>
      <c r="X241">
        <v>7.36</v>
      </c>
      <c r="Y241" s="27">
        <f t="shared" si="117"/>
        <v>6050</v>
      </c>
      <c r="Z241" s="25">
        <f t="shared" si="116"/>
        <v>1005.9766500000001</v>
      </c>
      <c r="AA241" s="25">
        <f t="shared" si="114"/>
        <v>0.16679273099999992</v>
      </c>
      <c r="AB241">
        <f t="shared" si="102"/>
        <v>-6.0254419094112786</v>
      </c>
      <c r="AC241" s="5" t="str">
        <f t="shared" si="103"/>
        <v>stored</v>
      </c>
      <c r="AD241" s="25">
        <f t="shared" si="91"/>
        <v>0.16679273099999992</v>
      </c>
      <c r="AE241" s="25">
        <f t="shared" si="92"/>
        <v>0</v>
      </c>
      <c r="AF241" s="25"/>
      <c r="AH241"/>
    </row>
    <row r="242" spans="2:34" x14ac:dyDescent="0.2">
      <c r="B242" s="3">
        <v>120</v>
      </c>
      <c r="C242">
        <f>(E242-D242)/0.5</f>
        <v>-2</v>
      </c>
      <c r="D242">
        <f t="shared" si="104"/>
        <v>5.5</v>
      </c>
      <c r="E242">
        <v>4.5</v>
      </c>
      <c r="F242" s="25">
        <f t="shared" si="93"/>
        <v>2.5</v>
      </c>
      <c r="G242" s="25">
        <f t="shared" si="107"/>
        <v>869.1875</v>
      </c>
      <c r="H242" s="24">
        <f t="shared" si="97"/>
        <v>3.8451431673881142</v>
      </c>
      <c r="I242" s="24">
        <f t="shared" si="105"/>
        <v>0</v>
      </c>
      <c r="J242">
        <v>0</v>
      </c>
      <c r="K242" t="s">
        <v>21</v>
      </c>
      <c r="L242" s="25">
        <f t="shared" si="113"/>
        <v>0</v>
      </c>
      <c r="M242">
        <v>0.08</v>
      </c>
      <c r="N242">
        <f t="shared" si="115"/>
        <v>313.60000000000002</v>
      </c>
      <c r="O242">
        <f t="shared" si="98"/>
        <v>3.1500000000000004</v>
      </c>
      <c r="P242" s="25">
        <f t="shared" si="99"/>
        <v>14.543550000000002</v>
      </c>
      <c r="Q242">
        <v>0.68</v>
      </c>
      <c r="R242" s="25">
        <f t="shared" si="118"/>
        <v>213.46560000000002</v>
      </c>
      <c r="S242" s="25">
        <f t="shared" si="100"/>
        <v>328.14355</v>
      </c>
      <c r="T242" s="25">
        <f t="shared" si="108"/>
        <v>1476.6459749999999</v>
      </c>
      <c r="U242" s="25">
        <f t="shared" si="94"/>
        <v>1.4766459749999998</v>
      </c>
      <c r="V242" s="25">
        <f t="shared" si="111"/>
        <v>1.4766459749999998</v>
      </c>
      <c r="W242" s="25">
        <v>2.011083256</v>
      </c>
      <c r="X242">
        <v>7.36</v>
      </c>
      <c r="Y242" s="27">
        <f t="shared" si="117"/>
        <v>4050</v>
      </c>
      <c r="Z242" s="25">
        <f t="shared" si="116"/>
        <v>820.35887500000001</v>
      </c>
      <c r="AA242" s="25">
        <f t="shared" si="114"/>
        <v>0.53443728100000021</v>
      </c>
      <c r="AB242">
        <f t="shared" si="102"/>
        <v>-5.4910046284112788</v>
      </c>
      <c r="AC242" s="5" t="str">
        <f t="shared" si="103"/>
        <v>stored</v>
      </c>
      <c r="AD242" s="25">
        <f t="shared" si="91"/>
        <v>0.53443728100000021</v>
      </c>
      <c r="AE242" s="25">
        <f t="shared" si="92"/>
        <v>0</v>
      </c>
      <c r="AF242" s="25"/>
      <c r="AH242"/>
    </row>
    <row r="243" spans="2:34" x14ac:dyDescent="0.2">
      <c r="B243" s="3">
        <v>120.5</v>
      </c>
      <c r="C243">
        <f t="shared" ref="C243:C246" si="120">(E243-D243)/0.5</f>
        <v>-2</v>
      </c>
      <c r="D243">
        <f t="shared" si="104"/>
        <v>4.5</v>
      </c>
      <c r="E243">
        <v>3.5</v>
      </c>
      <c r="F243" s="25">
        <f t="shared" si="93"/>
        <v>2</v>
      </c>
      <c r="G243" s="25">
        <f t="shared" si="107"/>
        <v>871.1875</v>
      </c>
      <c r="H243" s="24">
        <f t="shared" si="97"/>
        <v>3.8451431673881142</v>
      </c>
      <c r="I243" s="24">
        <f t="shared" si="105"/>
        <v>0</v>
      </c>
      <c r="J243">
        <v>0</v>
      </c>
      <c r="K243" t="s">
        <v>21</v>
      </c>
      <c r="L243" s="25">
        <f t="shared" si="113"/>
        <v>0</v>
      </c>
      <c r="M243">
        <v>0.08</v>
      </c>
      <c r="N243">
        <f t="shared" si="115"/>
        <v>313.60000000000002</v>
      </c>
      <c r="O243">
        <f t="shared" si="98"/>
        <v>3.1500000000000004</v>
      </c>
      <c r="P243" s="25">
        <f t="shared" si="99"/>
        <v>8.7979500000000002</v>
      </c>
      <c r="Q243">
        <v>0.68</v>
      </c>
      <c r="R243" s="25">
        <f t="shared" si="118"/>
        <v>213.46560000000002</v>
      </c>
      <c r="S243" s="25">
        <f t="shared" si="100"/>
        <v>322.39795000000004</v>
      </c>
      <c r="T243" s="25">
        <f t="shared" si="108"/>
        <v>1128.3928250000001</v>
      </c>
      <c r="U243" s="25">
        <f t="shared" si="94"/>
        <v>1.1283928250000002</v>
      </c>
      <c r="V243" s="25">
        <f t="shared" si="111"/>
        <v>1.1283928250000002</v>
      </c>
      <c r="W243" s="25">
        <v>2.011083256</v>
      </c>
      <c r="X243">
        <v>7.36</v>
      </c>
      <c r="Y243" s="27">
        <f t="shared" si="117"/>
        <v>2450</v>
      </c>
      <c r="Z243" s="25">
        <f t="shared" si="116"/>
        <v>644.79590000000007</v>
      </c>
      <c r="AA243" s="25">
        <f t="shared" si="114"/>
        <v>0.88269043099999989</v>
      </c>
      <c r="AB243">
        <f t="shared" si="102"/>
        <v>-4.6083141974112785</v>
      </c>
      <c r="AC243" s="5" t="str">
        <f t="shared" si="103"/>
        <v>stored</v>
      </c>
      <c r="AD243" s="25">
        <f t="shared" si="91"/>
        <v>0.88269043099999989</v>
      </c>
      <c r="AE243" s="25">
        <f t="shared" si="92"/>
        <v>0</v>
      </c>
      <c r="AF243" s="25"/>
      <c r="AH243"/>
    </row>
    <row r="244" spans="2:34" x14ac:dyDescent="0.2">
      <c r="B244" s="3">
        <v>121</v>
      </c>
      <c r="C244">
        <f t="shared" si="120"/>
        <v>-2</v>
      </c>
      <c r="D244">
        <f t="shared" si="104"/>
        <v>3.5</v>
      </c>
      <c r="E244">
        <v>2.5</v>
      </c>
      <c r="F244" s="25">
        <f t="shared" si="93"/>
        <v>1.5</v>
      </c>
      <c r="G244" s="25">
        <f t="shared" si="107"/>
        <v>872.6875</v>
      </c>
      <c r="H244" s="24">
        <f t="shared" si="97"/>
        <v>3.8451431673881142</v>
      </c>
      <c r="I244" s="24">
        <f t="shared" si="105"/>
        <v>0</v>
      </c>
      <c r="J244">
        <v>0</v>
      </c>
      <c r="K244" t="s">
        <v>21</v>
      </c>
      <c r="L244" s="25">
        <f t="shared" si="113"/>
        <v>0</v>
      </c>
      <c r="M244">
        <v>0.08</v>
      </c>
      <c r="N244">
        <f t="shared" si="115"/>
        <v>313.60000000000002</v>
      </c>
      <c r="O244">
        <f t="shared" si="98"/>
        <v>3.1500000000000004</v>
      </c>
      <c r="P244" s="25">
        <f t="shared" si="99"/>
        <v>4.4887500000000005</v>
      </c>
      <c r="Q244">
        <v>0.68</v>
      </c>
      <c r="R244" s="25">
        <f t="shared" si="118"/>
        <v>213.46560000000002</v>
      </c>
      <c r="S244" s="25">
        <f t="shared" si="100"/>
        <v>318.08875</v>
      </c>
      <c r="T244" s="25">
        <f t="shared" si="108"/>
        <v>795.22187499999995</v>
      </c>
      <c r="U244" s="25">
        <f t="shared" si="94"/>
        <v>0.79522187499999997</v>
      </c>
      <c r="V244" s="25">
        <f t="shared" si="111"/>
        <v>0.79522187499999997</v>
      </c>
      <c r="W244" s="25">
        <v>2.011083256</v>
      </c>
      <c r="X244">
        <v>7.36</v>
      </c>
      <c r="Y244" s="27">
        <f t="shared" si="117"/>
        <v>1250</v>
      </c>
      <c r="Z244" s="25">
        <f t="shared" si="116"/>
        <v>477.13312500000001</v>
      </c>
      <c r="AA244" s="25">
        <f t="shared" si="114"/>
        <v>1.2158613810000001</v>
      </c>
      <c r="AB244">
        <f t="shared" si="102"/>
        <v>-3.3924528164112786</v>
      </c>
      <c r="AC244" s="5" t="str">
        <f t="shared" si="103"/>
        <v>stored</v>
      </c>
      <c r="AD244" s="25">
        <f t="shared" si="91"/>
        <v>1.2158613810000001</v>
      </c>
      <c r="AE244" s="25">
        <f t="shared" si="92"/>
        <v>0</v>
      </c>
      <c r="AF244" s="25"/>
      <c r="AH244"/>
    </row>
    <row r="245" spans="2:34" x14ac:dyDescent="0.2">
      <c r="B245" s="3">
        <v>121.5</v>
      </c>
      <c r="C245">
        <f t="shared" si="120"/>
        <v>-2</v>
      </c>
      <c r="D245">
        <f t="shared" si="104"/>
        <v>2.5</v>
      </c>
      <c r="E245">
        <v>1.5</v>
      </c>
      <c r="F245" s="25">
        <f t="shared" si="93"/>
        <v>1</v>
      </c>
      <c r="G245" s="25">
        <f t="shared" si="107"/>
        <v>873.6875</v>
      </c>
      <c r="H245" s="24">
        <f t="shared" si="97"/>
        <v>3.8451431673881142</v>
      </c>
      <c r="I245" s="24">
        <f t="shared" si="105"/>
        <v>0</v>
      </c>
      <c r="J245">
        <v>0</v>
      </c>
      <c r="K245" t="s">
        <v>21</v>
      </c>
      <c r="L245" s="25">
        <f t="shared" si="113"/>
        <v>0</v>
      </c>
      <c r="M245">
        <v>0.08</v>
      </c>
      <c r="N245">
        <f t="shared" si="115"/>
        <v>313.60000000000002</v>
      </c>
      <c r="O245">
        <f t="shared" si="98"/>
        <v>3.1500000000000004</v>
      </c>
      <c r="P245" s="25">
        <f t="shared" si="99"/>
        <v>1.6159500000000002</v>
      </c>
      <c r="Q245">
        <v>0.68</v>
      </c>
      <c r="R245" s="25">
        <f t="shared" si="118"/>
        <v>213.46560000000002</v>
      </c>
      <c r="S245" s="25">
        <f t="shared" si="100"/>
        <v>315.21595000000002</v>
      </c>
      <c r="T245" s="25">
        <f t="shared" si="108"/>
        <v>472.82392500000003</v>
      </c>
      <c r="U245" s="25">
        <f t="shared" si="94"/>
        <v>0.47282392500000003</v>
      </c>
      <c r="V245" s="25">
        <f t="shared" si="111"/>
        <v>0.47282392500000003</v>
      </c>
      <c r="W245" s="25">
        <v>2.011083256</v>
      </c>
      <c r="X245">
        <v>7.36</v>
      </c>
      <c r="Y245" s="27">
        <f t="shared" si="117"/>
        <v>450</v>
      </c>
      <c r="Z245" s="25">
        <f t="shared" si="116"/>
        <v>315.21595000000002</v>
      </c>
      <c r="AA245" s="25">
        <f t="shared" si="114"/>
        <v>1.5382593309999999</v>
      </c>
      <c r="AB245">
        <f t="shared" si="102"/>
        <v>-1.8541934854112787</v>
      </c>
      <c r="AC245" s="5" t="str">
        <f t="shared" si="103"/>
        <v>stored</v>
      </c>
      <c r="AD245" s="25">
        <f t="shared" si="91"/>
        <v>1.5382593309999999</v>
      </c>
      <c r="AE245" s="25">
        <f t="shared" si="92"/>
        <v>0</v>
      </c>
      <c r="AF245" s="25"/>
      <c r="AH245"/>
    </row>
    <row r="246" spans="2:34" x14ac:dyDescent="0.2">
      <c r="B246" s="3">
        <v>122</v>
      </c>
      <c r="C246">
        <f t="shared" si="120"/>
        <v>-2</v>
      </c>
      <c r="D246">
        <f t="shared" si="104"/>
        <v>1.5</v>
      </c>
      <c r="E246">
        <v>0.5</v>
      </c>
      <c r="F246" s="25">
        <f t="shared" si="93"/>
        <v>0.5</v>
      </c>
      <c r="G246" s="25">
        <f t="shared" si="107"/>
        <v>874.1875</v>
      </c>
      <c r="H246" s="24">
        <f t="shared" si="97"/>
        <v>3.8451431673881142</v>
      </c>
      <c r="I246" s="24">
        <f t="shared" si="105"/>
        <v>0</v>
      </c>
      <c r="J246">
        <v>0</v>
      </c>
      <c r="K246" t="s">
        <v>21</v>
      </c>
      <c r="L246" s="25">
        <f t="shared" si="113"/>
        <v>0</v>
      </c>
      <c r="M246">
        <v>0.08</v>
      </c>
      <c r="N246">
        <f t="shared" si="115"/>
        <v>313.60000000000002</v>
      </c>
      <c r="O246">
        <f t="shared" si="98"/>
        <v>3.1500000000000004</v>
      </c>
      <c r="P246" s="25">
        <f t="shared" si="99"/>
        <v>0.17955000000000002</v>
      </c>
      <c r="Q246">
        <v>0.68</v>
      </c>
      <c r="R246" s="25">
        <f t="shared" si="118"/>
        <v>213.46560000000002</v>
      </c>
      <c r="S246" s="25">
        <f t="shared" si="100"/>
        <v>313.77955000000003</v>
      </c>
      <c r="T246" s="25">
        <f t="shared" si="108"/>
        <v>156.88977500000001</v>
      </c>
      <c r="U246" s="25">
        <f t="shared" si="94"/>
        <v>0.15688977500000001</v>
      </c>
      <c r="V246" s="25">
        <f t="shared" si="111"/>
        <v>0.15688977500000001</v>
      </c>
      <c r="W246" s="25">
        <v>2.011083256</v>
      </c>
      <c r="X246">
        <v>7.36</v>
      </c>
      <c r="Y246" s="27">
        <f t="shared" si="117"/>
        <v>50</v>
      </c>
      <c r="Z246" s="25">
        <f t="shared" si="116"/>
        <v>156.88977500000001</v>
      </c>
      <c r="AA246" s="25">
        <f t="shared" si="114"/>
        <v>1.854193481</v>
      </c>
      <c r="AB246">
        <f t="shared" si="102"/>
        <v>-4.4112786756755895E-9</v>
      </c>
      <c r="AC246" s="5" t="str">
        <f t="shared" si="103"/>
        <v>stored</v>
      </c>
      <c r="AD246" s="25">
        <f t="shared" si="91"/>
        <v>1.854193481</v>
      </c>
      <c r="AE246" s="25">
        <f t="shared" si="92"/>
        <v>0</v>
      </c>
      <c r="AF246" s="25"/>
      <c r="AH246"/>
    </row>
    <row r="247" spans="2:34" x14ac:dyDescent="0.2">
      <c r="B247" s="5"/>
      <c r="T247" s="26"/>
      <c r="U247" s="26"/>
      <c r="V247" s="26">
        <f>SUM(V2:V246)</f>
        <v>490.70431446841184</v>
      </c>
      <c r="AD247" s="28"/>
      <c r="AE247" s="28"/>
      <c r="AF247" s="28"/>
      <c r="AH247"/>
    </row>
    <row r="248" spans="2:34" x14ac:dyDescent="0.2">
      <c r="B248" s="5"/>
      <c r="AH248"/>
    </row>
    <row r="249" spans="2:34" x14ac:dyDescent="0.2">
      <c r="B249" s="5"/>
    </row>
    <row r="250" spans="2:34" x14ac:dyDescent="0.2">
      <c r="B250" s="5"/>
    </row>
    <row r="251" spans="2:34" x14ac:dyDescent="0.2">
      <c r="B251" s="5"/>
    </row>
    <row r="252" spans="2:34" x14ac:dyDescent="0.2">
      <c r="B252" s="5"/>
    </row>
    <row r="253" spans="2:34" x14ac:dyDescent="0.2">
      <c r="B253" s="5"/>
    </row>
    <row r="254" spans="2:34" x14ac:dyDescent="0.2">
      <c r="B254" s="5"/>
      <c r="L254" s="26"/>
    </row>
    <row r="255" spans="2:34" x14ac:dyDescent="0.2">
      <c r="B255" s="5"/>
      <c r="L255" s="26"/>
    </row>
    <row r="256" spans="2:34" x14ac:dyDescent="0.2">
      <c r="B256" s="5"/>
      <c r="L256" s="26"/>
    </row>
    <row r="257" spans="2:12" x14ac:dyDescent="0.2">
      <c r="B257" s="5"/>
      <c r="L257" s="26"/>
    </row>
    <row r="258" spans="2:12" x14ac:dyDescent="0.2">
      <c r="B258" s="5"/>
      <c r="L258" s="26"/>
    </row>
    <row r="259" spans="2:12" x14ac:dyDescent="0.2">
      <c r="B259" s="5"/>
      <c r="L259" s="26"/>
    </row>
    <row r="260" spans="2:12" x14ac:dyDescent="0.2">
      <c r="B260" s="5"/>
      <c r="L260" s="26"/>
    </row>
    <row r="261" spans="2:12" x14ac:dyDescent="0.2">
      <c r="B261" s="5"/>
      <c r="L261" s="26"/>
    </row>
    <row r="262" spans="2:12" x14ac:dyDescent="0.2">
      <c r="B262" s="5"/>
      <c r="L262" s="26"/>
    </row>
    <row r="263" spans="2:12" x14ac:dyDescent="0.2">
      <c r="B263" s="5"/>
      <c r="L263" s="26"/>
    </row>
    <row r="264" spans="2:12" x14ac:dyDescent="0.2">
      <c r="B264" s="5"/>
      <c r="L264" s="26"/>
    </row>
    <row r="265" spans="2:12" x14ac:dyDescent="0.2">
      <c r="B265" s="5"/>
      <c r="L265" s="26"/>
    </row>
    <row r="266" spans="2:12" x14ac:dyDescent="0.2">
      <c r="B266" s="5"/>
      <c r="L266" s="26"/>
    </row>
    <row r="267" spans="2:12" x14ac:dyDescent="0.2">
      <c r="B267" s="5"/>
      <c r="L267" s="26"/>
    </row>
    <row r="268" spans="2:12" x14ac:dyDescent="0.2">
      <c r="B268" s="5"/>
      <c r="L268" s="26"/>
    </row>
    <row r="269" spans="2:12" x14ac:dyDescent="0.2">
      <c r="B269" s="5"/>
      <c r="L269" s="26"/>
    </row>
    <row r="270" spans="2:12" x14ac:dyDescent="0.2">
      <c r="B270" s="5"/>
      <c r="L270" s="26"/>
    </row>
    <row r="271" spans="2:12" x14ac:dyDescent="0.2">
      <c r="B271" s="5"/>
      <c r="L271" s="26"/>
    </row>
    <row r="272" spans="2:12" x14ac:dyDescent="0.2">
      <c r="B272" s="5"/>
      <c r="L272" s="26"/>
    </row>
    <row r="273" spans="2:12" x14ac:dyDescent="0.2">
      <c r="B273" s="5"/>
      <c r="L273" s="26"/>
    </row>
    <row r="274" spans="2:12" x14ac:dyDescent="0.2">
      <c r="B274" s="5"/>
      <c r="L274" s="26"/>
    </row>
    <row r="275" spans="2:12" x14ac:dyDescent="0.2">
      <c r="B275" s="5"/>
      <c r="L275" s="26"/>
    </row>
    <row r="276" spans="2:12" x14ac:dyDescent="0.2">
      <c r="B276" s="5"/>
      <c r="L276" s="26"/>
    </row>
    <row r="277" spans="2:12" x14ac:dyDescent="0.2">
      <c r="B277" s="5"/>
      <c r="L277" s="26"/>
    </row>
    <row r="278" spans="2:12" x14ac:dyDescent="0.2">
      <c r="B278" s="5"/>
      <c r="L278" s="26"/>
    </row>
    <row r="279" spans="2:12" x14ac:dyDescent="0.2">
      <c r="B279" s="5"/>
      <c r="L279" s="26"/>
    </row>
    <row r="280" spans="2:12" x14ac:dyDescent="0.2">
      <c r="B280" s="5"/>
      <c r="L280" s="26"/>
    </row>
    <row r="281" spans="2:12" x14ac:dyDescent="0.2">
      <c r="B281" s="5"/>
      <c r="L281" s="26"/>
    </row>
    <row r="282" spans="2:12" x14ac:dyDescent="0.2">
      <c r="B282" s="5"/>
      <c r="L282" s="26"/>
    </row>
    <row r="283" spans="2:12" x14ac:dyDescent="0.2">
      <c r="B283" s="5"/>
      <c r="L283" s="26"/>
    </row>
    <row r="284" spans="2:12" x14ac:dyDescent="0.2">
      <c r="B284" s="5"/>
      <c r="L284" s="26"/>
    </row>
    <row r="285" spans="2:12" x14ac:dyDescent="0.2">
      <c r="B285" s="5"/>
      <c r="L285" s="26"/>
    </row>
    <row r="286" spans="2:12" x14ac:dyDescent="0.2">
      <c r="B286" s="5"/>
      <c r="L286" s="26"/>
    </row>
    <row r="287" spans="2:12" x14ac:dyDescent="0.2">
      <c r="B287" s="5"/>
      <c r="L287" s="26"/>
    </row>
    <row r="288" spans="2:12" x14ac:dyDescent="0.2">
      <c r="B288" s="5"/>
      <c r="L288" s="26"/>
    </row>
    <row r="289" spans="2:12" x14ac:dyDescent="0.2">
      <c r="B289" s="5"/>
      <c r="L289" s="26"/>
    </row>
    <row r="290" spans="2:12" x14ac:dyDescent="0.2">
      <c r="B290" s="5"/>
      <c r="L290" s="26"/>
    </row>
    <row r="291" spans="2:12" x14ac:dyDescent="0.2">
      <c r="B291" s="5"/>
      <c r="L291" s="26"/>
    </row>
    <row r="292" spans="2:12" x14ac:dyDescent="0.2">
      <c r="B292" s="5"/>
      <c r="L292" s="26"/>
    </row>
    <row r="293" spans="2:12" x14ac:dyDescent="0.2">
      <c r="B293" s="5"/>
      <c r="L293" s="26"/>
    </row>
    <row r="294" spans="2:12" x14ac:dyDescent="0.2">
      <c r="B294" s="5"/>
      <c r="L294" s="26"/>
    </row>
    <row r="295" spans="2:12" x14ac:dyDescent="0.2">
      <c r="B295" s="5"/>
      <c r="L295" s="26"/>
    </row>
    <row r="296" spans="2:12" x14ac:dyDescent="0.2">
      <c r="B296" s="5"/>
      <c r="L296" s="26"/>
    </row>
    <row r="297" spans="2:12" x14ac:dyDescent="0.2">
      <c r="B297" s="5"/>
      <c r="L297" s="26"/>
    </row>
    <row r="298" spans="2:12" x14ac:dyDescent="0.2">
      <c r="B298" s="5"/>
      <c r="L298" s="26"/>
    </row>
    <row r="299" spans="2:12" x14ac:dyDescent="0.2">
      <c r="B299" s="5"/>
      <c r="L299" s="26"/>
    </row>
    <row r="300" spans="2:12" x14ac:dyDescent="0.2">
      <c r="B300" s="5"/>
      <c r="L300" s="26"/>
    </row>
    <row r="301" spans="2:12" x14ac:dyDescent="0.2">
      <c r="B301" s="5"/>
      <c r="L301" s="26"/>
    </row>
    <row r="302" spans="2:12" x14ac:dyDescent="0.2">
      <c r="B302" s="5"/>
      <c r="L302" s="26"/>
    </row>
    <row r="303" spans="2:12" x14ac:dyDescent="0.2">
      <c r="B303" s="5"/>
      <c r="L303" s="26"/>
    </row>
    <row r="304" spans="2:12" x14ac:dyDescent="0.2">
      <c r="B304" s="5"/>
      <c r="L304" s="26"/>
    </row>
    <row r="305" spans="2:12" x14ac:dyDescent="0.2">
      <c r="B305" s="5"/>
      <c r="L305" s="26"/>
    </row>
    <row r="306" spans="2:12" x14ac:dyDescent="0.2">
      <c r="B306" s="5"/>
      <c r="L306" s="26"/>
    </row>
    <row r="307" spans="2:12" x14ac:dyDescent="0.2">
      <c r="B307" s="5"/>
      <c r="L307" s="26"/>
    </row>
    <row r="308" spans="2:12" x14ac:dyDescent="0.2">
      <c r="B308" s="5"/>
      <c r="L308" s="26"/>
    </row>
    <row r="309" spans="2:12" x14ac:dyDescent="0.2">
      <c r="B309" s="5"/>
      <c r="L309" s="26"/>
    </row>
    <row r="310" spans="2:12" x14ac:dyDescent="0.2">
      <c r="B310" s="5"/>
      <c r="L310" s="26"/>
    </row>
    <row r="311" spans="2:12" x14ac:dyDescent="0.2">
      <c r="B311" s="5"/>
      <c r="L311" s="26"/>
    </row>
    <row r="312" spans="2:12" x14ac:dyDescent="0.2">
      <c r="B312" s="5"/>
      <c r="L312" s="26"/>
    </row>
    <row r="313" spans="2:12" x14ac:dyDescent="0.2">
      <c r="B313" s="5"/>
      <c r="L313" s="26"/>
    </row>
    <row r="314" spans="2:12" x14ac:dyDescent="0.2">
      <c r="B314" s="5"/>
      <c r="L314" s="26"/>
    </row>
    <row r="315" spans="2:12" x14ac:dyDescent="0.2">
      <c r="B315" s="5"/>
      <c r="L315" s="26"/>
    </row>
    <row r="316" spans="2:12" x14ac:dyDescent="0.2">
      <c r="B316" s="5"/>
      <c r="L316" s="26"/>
    </row>
    <row r="317" spans="2:12" x14ac:dyDescent="0.2">
      <c r="B317" s="5"/>
      <c r="L317" s="26"/>
    </row>
    <row r="318" spans="2:12" x14ac:dyDescent="0.2">
      <c r="B318" s="5"/>
      <c r="L318" s="26"/>
    </row>
    <row r="319" spans="2:12" x14ac:dyDescent="0.2">
      <c r="B319" s="5"/>
      <c r="L319" s="26"/>
    </row>
    <row r="320" spans="2:12" x14ac:dyDescent="0.2">
      <c r="B320" s="5"/>
      <c r="L320" s="26"/>
    </row>
    <row r="321" spans="2:12" x14ac:dyDescent="0.2">
      <c r="B321" s="5"/>
      <c r="L321" s="26"/>
    </row>
    <row r="322" spans="2:12" x14ac:dyDescent="0.2">
      <c r="B322" s="5"/>
      <c r="L322" s="26"/>
    </row>
    <row r="323" spans="2:12" x14ac:dyDescent="0.2">
      <c r="B323" s="5"/>
      <c r="L323" s="26"/>
    </row>
    <row r="324" spans="2:12" x14ac:dyDescent="0.2">
      <c r="B324" s="5"/>
      <c r="L324" s="26"/>
    </row>
    <row r="325" spans="2:12" x14ac:dyDescent="0.2">
      <c r="B325" s="5"/>
      <c r="L325" s="26"/>
    </row>
    <row r="326" spans="2:12" x14ac:dyDescent="0.2">
      <c r="B326" s="5"/>
      <c r="L326" s="26"/>
    </row>
    <row r="327" spans="2:12" x14ac:dyDescent="0.2">
      <c r="B327" s="5"/>
      <c r="L327" s="26"/>
    </row>
    <row r="328" spans="2:12" x14ac:dyDescent="0.2">
      <c r="B328" s="5"/>
      <c r="L328" s="26"/>
    </row>
    <row r="329" spans="2:12" x14ac:dyDescent="0.2">
      <c r="B329" s="5"/>
      <c r="L329" s="26"/>
    </row>
    <row r="330" spans="2:12" x14ac:dyDescent="0.2">
      <c r="B330" s="5"/>
      <c r="L330" s="26"/>
    </row>
    <row r="331" spans="2:12" x14ac:dyDescent="0.2">
      <c r="B331" s="5"/>
      <c r="L331" s="26"/>
    </row>
    <row r="332" spans="2:12" x14ac:dyDescent="0.2">
      <c r="B332" s="5"/>
      <c r="L332" s="26"/>
    </row>
    <row r="333" spans="2:12" x14ac:dyDescent="0.2">
      <c r="B333" s="5"/>
      <c r="L333" s="26"/>
    </row>
    <row r="334" spans="2:12" x14ac:dyDescent="0.2">
      <c r="B334" s="5"/>
      <c r="L334" s="26"/>
    </row>
    <row r="335" spans="2:12" x14ac:dyDescent="0.2">
      <c r="B335" s="5"/>
      <c r="L335" s="26"/>
    </row>
    <row r="336" spans="2:12" x14ac:dyDescent="0.2">
      <c r="B336" s="5"/>
      <c r="L336" s="26"/>
    </row>
    <row r="337" spans="2:12" x14ac:dyDescent="0.2">
      <c r="B337" s="5"/>
      <c r="L337" s="26"/>
    </row>
    <row r="338" spans="2:12" x14ac:dyDescent="0.2">
      <c r="B338" s="5"/>
      <c r="L338" s="26"/>
    </row>
    <row r="339" spans="2:12" x14ac:dyDescent="0.2">
      <c r="B339" s="5"/>
      <c r="L339" s="26"/>
    </row>
    <row r="340" spans="2:12" x14ac:dyDescent="0.2">
      <c r="B340" s="5"/>
      <c r="L340" s="26"/>
    </row>
    <row r="341" spans="2:12" x14ac:dyDescent="0.2">
      <c r="B341" s="5"/>
      <c r="L341" s="26"/>
    </row>
    <row r="342" spans="2:12" x14ac:dyDescent="0.2">
      <c r="B342" s="5"/>
      <c r="L342" s="26"/>
    </row>
    <row r="343" spans="2:12" x14ac:dyDescent="0.2">
      <c r="B343" s="5"/>
      <c r="L343" s="26"/>
    </row>
    <row r="344" spans="2:12" x14ac:dyDescent="0.2">
      <c r="B344" s="5"/>
      <c r="L344" s="26"/>
    </row>
    <row r="345" spans="2:12" x14ac:dyDescent="0.2">
      <c r="B345" s="5"/>
      <c r="L345" s="26"/>
    </row>
    <row r="346" spans="2:12" x14ac:dyDescent="0.2">
      <c r="B346" s="5"/>
      <c r="L346" s="26"/>
    </row>
    <row r="347" spans="2:12" x14ac:dyDescent="0.2">
      <c r="B347" s="5"/>
      <c r="L347" s="26"/>
    </row>
    <row r="348" spans="2:12" x14ac:dyDescent="0.2">
      <c r="B348" s="5"/>
      <c r="L348" s="26"/>
    </row>
    <row r="349" spans="2:12" x14ac:dyDescent="0.2">
      <c r="B349" s="5"/>
      <c r="L349" s="26"/>
    </row>
    <row r="350" spans="2:12" x14ac:dyDescent="0.2">
      <c r="B350" s="5"/>
      <c r="L350" s="26"/>
    </row>
    <row r="351" spans="2:12" x14ac:dyDescent="0.2">
      <c r="B351" s="5"/>
      <c r="L351" s="26"/>
    </row>
    <row r="352" spans="2:12" x14ac:dyDescent="0.2">
      <c r="B352" s="5"/>
      <c r="L352" s="26"/>
    </row>
    <row r="353" spans="2:12" x14ac:dyDescent="0.2">
      <c r="B353" s="5"/>
      <c r="L353" s="26"/>
    </row>
    <row r="354" spans="2:12" x14ac:dyDescent="0.2">
      <c r="B354" s="5"/>
      <c r="L354" s="26"/>
    </row>
    <row r="355" spans="2:12" x14ac:dyDescent="0.2">
      <c r="B355" s="5"/>
      <c r="L355" s="26"/>
    </row>
    <row r="356" spans="2:12" x14ac:dyDescent="0.2">
      <c r="B356" s="5"/>
      <c r="L356" s="26"/>
    </row>
    <row r="357" spans="2:12" x14ac:dyDescent="0.2">
      <c r="B357" s="5"/>
      <c r="L357" s="26"/>
    </row>
    <row r="358" spans="2:12" x14ac:dyDescent="0.2">
      <c r="B358" s="5"/>
      <c r="L358" s="26"/>
    </row>
    <row r="359" spans="2:12" x14ac:dyDescent="0.2">
      <c r="B359" s="5"/>
      <c r="L359" s="26"/>
    </row>
    <row r="360" spans="2:12" x14ac:dyDescent="0.2">
      <c r="B360" s="5"/>
      <c r="L360" s="26"/>
    </row>
    <row r="361" spans="2:12" x14ac:dyDescent="0.2">
      <c r="B361" s="5"/>
      <c r="L361" s="26"/>
    </row>
    <row r="362" spans="2:12" x14ac:dyDescent="0.2">
      <c r="B362" s="5"/>
      <c r="L362" s="26"/>
    </row>
    <row r="363" spans="2:12" x14ac:dyDescent="0.2">
      <c r="B363" s="5"/>
      <c r="L363" s="26"/>
    </row>
    <row r="364" spans="2:12" x14ac:dyDescent="0.2">
      <c r="B364" s="5"/>
      <c r="L364" s="26"/>
    </row>
    <row r="365" spans="2:12" x14ac:dyDescent="0.2">
      <c r="B365" s="5"/>
      <c r="L365" s="26"/>
    </row>
    <row r="366" spans="2:12" x14ac:dyDescent="0.2">
      <c r="B366" s="5"/>
      <c r="L366" s="26"/>
    </row>
    <row r="367" spans="2:12" x14ac:dyDescent="0.2">
      <c r="B367" s="5"/>
      <c r="L367" s="26"/>
    </row>
    <row r="368" spans="2:12" x14ac:dyDescent="0.2">
      <c r="B368" s="5"/>
      <c r="L368" s="26"/>
    </row>
    <row r="369" spans="2:12" x14ac:dyDescent="0.2">
      <c r="B369" s="5"/>
      <c r="L369" s="26"/>
    </row>
    <row r="370" spans="2:12" x14ac:dyDescent="0.2">
      <c r="B370" s="5"/>
      <c r="L370" s="26"/>
    </row>
    <row r="371" spans="2:12" x14ac:dyDescent="0.2">
      <c r="B371" s="5"/>
      <c r="L371" s="26"/>
    </row>
    <row r="372" spans="2:12" x14ac:dyDescent="0.2">
      <c r="B372" s="5"/>
      <c r="L372" s="26"/>
    </row>
    <row r="373" spans="2:12" x14ac:dyDescent="0.2">
      <c r="B373" s="5"/>
      <c r="L373" s="26"/>
    </row>
    <row r="374" spans="2:12" x14ac:dyDescent="0.2">
      <c r="B374" s="5"/>
      <c r="L374" s="26"/>
    </row>
    <row r="375" spans="2:12" x14ac:dyDescent="0.2">
      <c r="B375" s="5"/>
      <c r="L375" s="26"/>
    </row>
    <row r="376" spans="2:12" x14ac:dyDescent="0.2">
      <c r="B376" s="5"/>
      <c r="L376" s="26"/>
    </row>
    <row r="377" spans="2:12" x14ac:dyDescent="0.2">
      <c r="B377" s="5"/>
      <c r="L377" s="26"/>
    </row>
    <row r="378" spans="2:12" x14ac:dyDescent="0.2">
      <c r="B378" s="5"/>
      <c r="L378" s="26"/>
    </row>
    <row r="379" spans="2:12" x14ac:dyDescent="0.2">
      <c r="B379" s="5"/>
      <c r="L379" s="26"/>
    </row>
    <row r="380" spans="2:12" x14ac:dyDescent="0.2">
      <c r="B380" s="5"/>
      <c r="L380" s="26"/>
    </row>
    <row r="381" spans="2:12" x14ac:dyDescent="0.2">
      <c r="B381" s="5"/>
      <c r="L381" s="26"/>
    </row>
    <row r="382" spans="2:12" x14ac:dyDescent="0.2">
      <c r="B382" s="5"/>
      <c r="L382" s="26"/>
    </row>
    <row r="383" spans="2:12" x14ac:dyDescent="0.2">
      <c r="B383" s="5"/>
      <c r="L383" s="26"/>
    </row>
    <row r="384" spans="2:12" x14ac:dyDescent="0.2">
      <c r="B384" s="5"/>
      <c r="L384" s="26"/>
    </row>
    <row r="385" spans="2:12" x14ac:dyDescent="0.2">
      <c r="B385" s="5"/>
      <c r="L385" s="26"/>
    </row>
    <row r="386" spans="2:12" x14ac:dyDescent="0.2">
      <c r="B386" s="5"/>
      <c r="L386" s="26"/>
    </row>
    <row r="387" spans="2:12" x14ac:dyDescent="0.2">
      <c r="B387" s="5"/>
      <c r="L387" s="26"/>
    </row>
    <row r="388" spans="2:12" x14ac:dyDescent="0.2">
      <c r="B388" s="5"/>
      <c r="L388" s="26"/>
    </row>
    <row r="389" spans="2:12" x14ac:dyDescent="0.2">
      <c r="B389" s="5"/>
      <c r="L389" s="26"/>
    </row>
    <row r="390" spans="2:12" x14ac:dyDescent="0.2">
      <c r="B390" s="5"/>
      <c r="L390" s="26"/>
    </row>
    <row r="391" spans="2:12" x14ac:dyDescent="0.2">
      <c r="B391" s="5"/>
      <c r="L391" s="26"/>
    </row>
    <row r="392" spans="2:12" x14ac:dyDescent="0.2">
      <c r="B392" s="5"/>
      <c r="L392" s="26"/>
    </row>
    <row r="393" spans="2:12" x14ac:dyDescent="0.2">
      <c r="B393" s="5"/>
      <c r="L393" s="26"/>
    </row>
    <row r="394" spans="2:12" x14ac:dyDescent="0.2">
      <c r="B394" s="5"/>
      <c r="L394" s="26"/>
    </row>
    <row r="395" spans="2:12" x14ac:dyDescent="0.2">
      <c r="B395" s="5"/>
      <c r="L395" s="26"/>
    </row>
    <row r="396" spans="2:12" x14ac:dyDescent="0.2">
      <c r="B396" s="5"/>
      <c r="L396" s="26"/>
    </row>
    <row r="397" spans="2:12" x14ac:dyDescent="0.2">
      <c r="B397" s="5"/>
      <c r="L397" s="26"/>
    </row>
    <row r="398" spans="2:12" x14ac:dyDescent="0.2">
      <c r="B398" s="5"/>
      <c r="L398" s="26"/>
    </row>
    <row r="399" spans="2:12" x14ac:dyDescent="0.2">
      <c r="B399" s="5"/>
      <c r="L399" s="26"/>
    </row>
    <row r="400" spans="2:12" x14ac:dyDescent="0.2">
      <c r="B400" s="19"/>
      <c r="L400" s="26"/>
    </row>
    <row r="401" spans="2:12" x14ac:dyDescent="0.2">
      <c r="B401" s="19"/>
      <c r="L401" s="26"/>
    </row>
    <row r="402" spans="2:12" x14ac:dyDescent="0.2">
      <c r="B402" s="19"/>
      <c r="L402" s="26"/>
    </row>
    <row r="403" spans="2:12" x14ac:dyDescent="0.2">
      <c r="B403" s="19"/>
      <c r="L403" s="26"/>
    </row>
    <row r="404" spans="2:12" x14ac:dyDescent="0.2">
      <c r="B404" s="19"/>
      <c r="L404" s="26"/>
    </row>
    <row r="405" spans="2:12" x14ac:dyDescent="0.2">
      <c r="B405" s="19"/>
      <c r="L405" s="26"/>
    </row>
    <row r="406" spans="2:12" x14ac:dyDescent="0.2">
      <c r="B406" s="19"/>
      <c r="L406" s="26"/>
    </row>
    <row r="407" spans="2:12" x14ac:dyDescent="0.2">
      <c r="B407" s="19"/>
      <c r="L407" s="26"/>
    </row>
    <row r="408" spans="2:12" x14ac:dyDescent="0.2">
      <c r="B408" s="19"/>
      <c r="L408" s="26"/>
    </row>
    <row r="409" spans="2:12" x14ac:dyDescent="0.2">
      <c r="B409" s="19"/>
      <c r="L409" s="26"/>
    </row>
    <row r="410" spans="2:12" x14ac:dyDescent="0.2">
      <c r="B410" s="5"/>
      <c r="L410" s="26"/>
    </row>
    <row r="411" spans="2:12" x14ac:dyDescent="0.2">
      <c r="B411" s="5"/>
      <c r="L411" s="26"/>
    </row>
    <row r="412" spans="2:12" x14ac:dyDescent="0.2">
      <c r="B412" s="5"/>
      <c r="L412" s="26"/>
    </row>
    <row r="413" spans="2:12" x14ac:dyDescent="0.2">
      <c r="B413" s="5"/>
      <c r="L413" s="26"/>
    </row>
    <row r="414" spans="2:12" x14ac:dyDescent="0.2">
      <c r="L414" s="26"/>
    </row>
    <row r="415" spans="2:12" x14ac:dyDescent="0.2">
      <c r="L415" s="26"/>
    </row>
    <row r="416" spans="2:12" x14ac:dyDescent="0.2">
      <c r="L416" s="26"/>
    </row>
    <row r="417" spans="12:12" x14ac:dyDescent="0.2">
      <c r="L417" s="26"/>
    </row>
    <row r="418" spans="12:12" x14ac:dyDescent="0.2">
      <c r="L418" s="26"/>
    </row>
    <row r="419" spans="12:12" x14ac:dyDescent="0.2">
      <c r="L419" s="26"/>
    </row>
    <row r="420" spans="12:12" x14ac:dyDescent="0.2">
      <c r="L420" s="26"/>
    </row>
    <row r="421" spans="12:12" x14ac:dyDescent="0.2">
      <c r="L421" s="26"/>
    </row>
    <row r="422" spans="12:12" x14ac:dyDescent="0.2">
      <c r="L422" s="26"/>
    </row>
    <row r="423" spans="12:12" x14ac:dyDescent="0.2">
      <c r="L423" s="26"/>
    </row>
    <row r="424" spans="12:12" x14ac:dyDescent="0.2">
      <c r="L424" s="26"/>
    </row>
    <row r="425" spans="12:12" x14ac:dyDescent="0.2">
      <c r="L425" s="26"/>
    </row>
    <row r="426" spans="12:12" x14ac:dyDescent="0.2">
      <c r="L426" s="26"/>
    </row>
    <row r="427" spans="12:12" x14ac:dyDescent="0.2">
      <c r="L427" s="26"/>
    </row>
    <row r="428" spans="12:12" x14ac:dyDescent="0.2">
      <c r="L428" s="26"/>
    </row>
    <row r="429" spans="12:12" x14ac:dyDescent="0.2">
      <c r="L429" s="26"/>
    </row>
    <row r="430" spans="12:12" x14ac:dyDescent="0.2">
      <c r="L430" s="26"/>
    </row>
    <row r="431" spans="12:12" x14ac:dyDescent="0.2">
      <c r="L431" s="26"/>
    </row>
    <row r="432" spans="12:12" x14ac:dyDescent="0.2">
      <c r="L432" s="26"/>
    </row>
    <row r="433" spans="12:12" x14ac:dyDescent="0.2">
      <c r="L433" s="26"/>
    </row>
    <row r="434" spans="12:12" x14ac:dyDescent="0.2">
      <c r="L434" s="26"/>
    </row>
    <row r="435" spans="12:12" x14ac:dyDescent="0.2">
      <c r="L435" s="26"/>
    </row>
    <row r="436" spans="12:12" x14ac:dyDescent="0.2">
      <c r="L436" s="26"/>
    </row>
    <row r="437" spans="12:12" x14ac:dyDescent="0.2">
      <c r="L437" s="26"/>
    </row>
    <row r="438" spans="12:12" x14ac:dyDescent="0.2">
      <c r="L438" s="26"/>
    </row>
    <row r="439" spans="12:12" x14ac:dyDescent="0.2">
      <c r="L439" s="26"/>
    </row>
    <row r="440" spans="12:12" x14ac:dyDescent="0.2">
      <c r="L440" s="26"/>
    </row>
    <row r="441" spans="12:12" x14ac:dyDescent="0.2">
      <c r="L441" s="26"/>
    </row>
    <row r="442" spans="12:12" x14ac:dyDescent="0.2">
      <c r="L442" s="26"/>
    </row>
    <row r="443" spans="12:12" x14ac:dyDescent="0.2">
      <c r="L443" s="26"/>
    </row>
    <row r="444" spans="12:12" x14ac:dyDescent="0.2">
      <c r="L444" s="26"/>
    </row>
    <row r="445" spans="12:12" x14ac:dyDescent="0.2">
      <c r="L445" s="26"/>
    </row>
    <row r="446" spans="12:12" x14ac:dyDescent="0.2">
      <c r="L446" s="26"/>
    </row>
    <row r="447" spans="12:12" x14ac:dyDescent="0.2">
      <c r="L447" s="26"/>
    </row>
    <row r="448" spans="12:12" x14ac:dyDescent="0.2">
      <c r="L448" s="26"/>
    </row>
    <row r="449" spans="12:12" x14ac:dyDescent="0.2">
      <c r="L449" s="26"/>
    </row>
    <row r="1048576" spans="27:27" x14ac:dyDescent="0.2">
      <c r="AA1048576" s="25">
        <f>SUM(AA2:AA1048575)</f>
        <v>-4.4112786756755895E-9</v>
      </c>
    </row>
  </sheetData>
  <conditionalFormatting sqref="AE247:AF247">
    <cfRule type="top10" dxfId="3" priority="3" bottom="1" rank="1"/>
    <cfRule type="top10" dxfId="2" priority="4" rank="1"/>
  </conditionalFormatting>
  <conditionalFormatting sqref="AD1:AD1048576">
    <cfRule type="top10" dxfId="1" priority="2" rank="1"/>
  </conditionalFormatting>
  <conditionalFormatting sqref="AG1 AE1:AF1048576">
    <cfRule type="top10" dxfId="0" priority="1" bottom="1" rank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2017-11-29T12:50:27Z</dcterms:created>
  <dcterms:modified xsi:type="dcterms:W3CDTF">2018-03-21T14:03:26Z</dcterms:modified>
</cp:coreProperties>
</file>