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tmp" ContentType="image/p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.sharepoint.com/teams/Level5725_GRP/Shared Documents/ACHA6007 Motorcycle Design and Innovation/Assignments/"/>
    </mc:Choice>
  </mc:AlternateContent>
  <xr:revisionPtr revIDLastSave="4" documentId="13_ncr:1_{DB020C06-9731-4DEB-9FE5-3037C76C4A5F}" xr6:coauthVersionLast="47" xr6:coauthVersionMax="47" xr10:uidLastSave="{E346716D-930C-44B0-B027-E7BF89ACC14E}"/>
  <bookViews>
    <workbookView xWindow="-120" yWindow="-120" windowWidth="29040" windowHeight="15720" xr2:uid="{DD38F78D-3943-4934-92D4-8DF35A9B972D}"/>
  </bookViews>
  <sheets>
    <sheet name="Sheet1" sheetId="1" r:id="rId1"/>
  </sheets>
  <definedNames>
    <definedName name="_Hlk76027405" localSheetId="0">Sheet1!$C$3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12" i="1" l="1"/>
  <c r="R13" i="1"/>
  <c r="S9" i="1"/>
  <c r="R9" i="1"/>
  <c r="S7" i="1"/>
  <c r="R7" i="1"/>
  <c r="R6" i="1"/>
  <c r="L72" i="1"/>
  <c r="I22" i="1"/>
  <c r="M35" i="1"/>
  <c r="M34" i="1"/>
  <c r="M33" i="1"/>
  <c r="M32" i="1"/>
  <c r="M31" i="1"/>
  <c r="M30" i="1"/>
  <c r="M29" i="1"/>
  <c r="M27" i="1"/>
</calcChain>
</file>

<file path=xl/sharedStrings.xml><?xml version="1.0" encoding="utf-8"?>
<sst xmlns="http://schemas.openxmlformats.org/spreadsheetml/2006/main" count="257" uniqueCount="194">
  <si>
    <t>Ducati 1199 Panigale S</t>
  </si>
  <si>
    <t>Bike Specification Sheet</t>
  </si>
  <si>
    <r>
      <t>Dr Owen Williams – University of Wales TSD:</t>
    </r>
    <r>
      <rPr>
        <sz val="12"/>
        <color theme="1"/>
        <rFont val="Calibri"/>
        <family val="2"/>
      </rPr>
      <t xml:space="preserve"> </t>
    </r>
  </si>
  <si>
    <t>m^3</t>
  </si>
  <si>
    <t>cc</t>
  </si>
  <si>
    <t>Bore</t>
  </si>
  <si>
    <t>Total Length</t>
  </si>
  <si>
    <t>mm</t>
  </si>
  <si>
    <t>Vol</t>
  </si>
  <si>
    <t>Total Width</t>
  </si>
  <si>
    <t>Total Height</t>
  </si>
  <si>
    <t>Vc</t>
  </si>
  <si>
    <t>Seat Height</t>
  </si>
  <si>
    <t>Minimum Ground Clearance</t>
  </si>
  <si>
    <t>Clearance Height</t>
  </si>
  <si>
    <t>Footpeg Height</t>
  </si>
  <si>
    <t>m</t>
  </si>
  <si>
    <t>Wheelbase</t>
  </si>
  <si>
    <t>Steering Head Angle</t>
  </si>
  <si>
    <t>deg</t>
  </si>
  <si>
    <t>Steering Angle</t>
  </si>
  <si>
    <t>Trail</t>
  </si>
  <si>
    <t>Suspension</t>
  </si>
  <si>
    <t xml:space="preserve">Fork Legs </t>
  </si>
  <si>
    <t>Front Rim</t>
  </si>
  <si>
    <t>MT 3.50 x 17</t>
  </si>
  <si>
    <t>Front Wheel Travel</t>
  </si>
  <si>
    <t>Link</t>
  </si>
  <si>
    <t>Front Tyre</t>
  </si>
  <si>
    <t>120/70 - ZR17</t>
  </si>
  <si>
    <t>Rear Wheel Travel</t>
  </si>
  <si>
    <t>Rear Rim</t>
  </si>
  <si>
    <t>MT 5.5 x 17</t>
  </si>
  <si>
    <t>Shock Absorber Stroke</t>
  </si>
  <si>
    <t>Rear Tyre</t>
  </si>
  <si>
    <t>200/55 ZR17</t>
  </si>
  <si>
    <t>Engine</t>
  </si>
  <si>
    <t>Longitudial 90 degree 'L' Twin Cylinder 4T</t>
  </si>
  <si>
    <t>Gearbox</t>
  </si>
  <si>
    <t>Stroke</t>
  </si>
  <si>
    <t>Primary Drive</t>
  </si>
  <si>
    <t>30/53</t>
  </si>
  <si>
    <t>Con Rod Length</t>
  </si>
  <si>
    <t>Drive Ratio</t>
  </si>
  <si>
    <t>Displacement</t>
  </si>
  <si>
    <t>Final Drive</t>
  </si>
  <si>
    <t>15/39</t>
  </si>
  <si>
    <t>Compression Ratio (+- 0.5)</t>
  </si>
  <si>
    <t>12.5 ± 0.5</t>
  </si>
  <si>
    <t>: 1</t>
  </si>
  <si>
    <t>1st</t>
  </si>
  <si>
    <t>15/37</t>
  </si>
  <si>
    <t>Small End</t>
  </si>
  <si>
    <t>Big End</t>
  </si>
  <si>
    <t>2nd</t>
  </si>
  <si>
    <t>16/30</t>
  </si>
  <si>
    <t>3rd</t>
  </si>
  <si>
    <t>18/27</t>
  </si>
  <si>
    <t>Valvetrain</t>
  </si>
  <si>
    <t>4th</t>
  </si>
  <si>
    <t>20/25</t>
  </si>
  <si>
    <t>Intake Opening</t>
  </si>
  <si>
    <t>BTDC</t>
  </si>
  <si>
    <t>5th</t>
  </si>
  <si>
    <t>22/24</t>
  </si>
  <si>
    <t>Intake Closing</t>
  </si>
  <si>
    <t>ABDC</t>
  </si>
  <si>
    <t>6th</t>
  </si>
  <si>
    <t>24/23</t>
  </si>
  <si>
    <t>Intake Valve Diameter</t>
  </si>
  <si>
    <t>Chain links</t>
  </si>
  <si>
    <t>Exhaust Opening</t>
  </si>
  <si>
    <t>BBDC</t>
  </si>
  <si>
    <t>Exhaust Closing</t>
  </si>
  <si>
    <t>ATDC</t>
  </si>
  <si>
    <t>Coolant</t>
  </si>
  <si>
    <t>Litres</t>
  </si>
  <si>
    <t>Exhaust Valve Diameter</t>
  </si>
  <si>
    <t>Fork Oil</t>
  </si>
  <si>
    <t>cc per leg</t>
  </si>
  <si>
    <t>Lift (with 0mm valve clearance)</t>
  </si>
  <si>
    <t>Fuel</t>
  </si>
  <si>
    <t>Intake</t>
  </si>
  <si>
    <t>Oil</t>
  </si>
  <si>
    <t>Exhaust</t>
  </si>
  <si>
    <t>Plugs</t>
  </si>
  <si>
    <t>NGK MAR09A-J</t>
  </si>
  <si>
    <t>Opening Rocker Arm - Intake</t>
  </si>
  <si>
    <t>0.10÷0.15 mm</t>
  </si>
  <si>
    <t>0.07÷0.22 mm</t>
  </si>
  <si>
    <t>Opening Rocker Arm - Exhaust</t>
  </si>
  <si>
    <t>0.15÷0.20 mm</t>
  </si>
  <si>
    <t>0.12÷0.27 mm</t>
  </si>
  <si>
    <t>Closing Rocker Arm - Intake</t>
  </si>
  <si>
    <t>0.13÷0.18 mm</t>
  </si>
  <si>
    <t>0.13÷0.23 mm</t>
  </si>
  <si>
    <t>Closing Rocker Arm - Exhaust</t>
  </si>
  <si>
    <t>0.08÷0.13 mm</t>
  </si>
  <si>
    <t>0.08÷0.18 mm</t>
  </si>
  <si>
    <t>Suspension Settings (Standard - Front)</t>
  </si>
  <si>
    <t>Throttle Body</t>
  </si>
  <si>
    <t>Rebound</t>
  </si>
  <si>
    <t>clicks</t>
  </si>
  <si>
    <t>Injectors</t>
  </si>
  <si>
    <t>per cylinder</t>
  </si>
  <si>
    <t>Compression</t>
  </si>
  <si>
    <t>Firing points per injector</t>
  </si>
  <si>
    <t>Spring Preload</t>
  </si>
  <si>
    <t>Suspension Settings (Standard - Rear)</t>
  </si>
  <si>
    <t>Joe</t>
  </si>
  <si>
    <t>Springs</t>
  </si>
  <si>
    <t>N/mm</t>
  </si>
  <si>
    <t>Air Gap</t>
  </si>
  <si>
    <t>clicks out</t>
  </si>
  <si>
    <t>Fork-Drop</t>
  </si>
  <si>
    <t>Brakes (Front)</t>
  </si>
  <si>
    <t xml:space="preserve">Brembo Disk </t>
  </si>
  <si>
    <t>Drag Link Length</t>
  </si>
  <si>
    <t>Caliper Cylinder Diameter</t>
  </si>
  <si>
    <t>Spring</t>
  </si>
  <si>
    <t>Master Cylinder Diameter</t>
  </si>
  <si>
    <t>Pre-Load</t>
  </si>
  <si>
    <t>Brakes (Rear)</t>
  </si>
  <si>
    <t>Iwf</t>
  </si>
  <si>
    <t>Front End</t>
  </si>
  <si>
    <t>h</t>
  </si>
  <si>
    <t>RFront</t>
  </si>
  <si>
    <t>Mf</t>
  </si>
  <si>
    <t>CoG X</t>
  </si>
  <si>
    <t>RRear</t>
  </si>
  <si>
    <t>bf</t>
  </si>
  <si>
    <t>b</t>
  </si>
  <si>
    <t>tFront</t>
  </si>
  <si>
    <t>hf</t>
  </si>
  <si>
    <t>Mfront</t>
  </si>
  <si>
    <t>tRear</t>
  </si>
  <si>
    <t>Ixf</t>
  </si>
  <si>
    <t>Mrear</t>
  </si>
  <si>
    <t>Fork Offset</t>
  </si>
  <si>
    <t>Iyf</t>
  </si>
  <si>
    <t>Mass Total</t>
  </si>
  <si>
    <t>Mass</t>
  </si>
  <si>
    <t>Izf</t>
  </si>
  <si>
    <t>MUsFront</t>
  </si>
  <si>
    <t>MUsRear</t>
  </si>
  <si>
    <t xml:space="preserve">Steering Damper </t>
  </si>
  <si>
    <t>Static Rake Angle</t>
  </si>
  <si>
    <t>kCamber Front</t>
  </si>
  <si>
    <t>Static Wheelbase</t>
  </si>
  <si>
    <t>kCornering Front</t>
  </si>
  <si>
    <t>Static Sag Front</t>
  </si>
  <si>
    <t>kCamber Rear</t>
  </si>
  <si>
    <t>Static Sag Rear</t>
  </si>
  <si>
    <t>kCornering Rear</t>
  </si>
  <si>
    <t>Dynamic Rake Angle</t>
  </si>
  <si>
    <t>kTwisting Front</t>
  </si>
  <si>
    <t>Dynamic Wheelbase</t>
  </si>
  <si>
    <t>kSelfAligning Front</t>
  </si>
  <si>
    <t>Dynamic Sag Front</t>
  </si>
  <si>
    <t>CRes Rolling</t>
  </si>
  <si>
    <t>Dynamic Sag Rear</t>
  </si>
  <si>
    <t>Gio</t>
  </si>
  <si>
    <t>Rear</t>
  </si>
  <si>
    <t>Rear Ride Height</t>
  </si>
  <si>
    <t>Swinarm Length</t>
  </si>
  <si>
    <t>Pivot X</t>
  </si>
  <si>
    <t>Pivot Y</t>
  </si>
  <si>
    <t>Pushrod</t>
  </si>
  <si>
    <t>Shock</t>
  </si>
  <si>
    <t>Top Out Spring</t>
  </si>
  <si>
    <t>Top Out Spring Stroke</t>
  </si>
  <si>
    <t>Gas Pressure</t>
  </si>
  <si>
    <t>Rod Diameter</t>
  </si>
  <si>
    <t>Gas Force</t>
  </si>
  <si>
    <t>Bump Rubber Length</t>
  </si>
  <si>
    <t>Bump Rubber K</t>
  </si>
  <si>
    <t>Max Stroke</t>
  </si>
  <si>
    <t>Free Travel</t>
  </si>
  <si>
    <t>Front</t>
  </si>
  <si>
    <t>Front Ride Height</t>
  </si>
  <si>
    <t>Offset</t>
  </si>
  <si>
    <t>Headstock Insert</t>
  </si>
  <si>
    <t>23.5+5</t>
  </si>
  <si>
    <t>Lower Insert Offset</t>
  </si>
  <si>
    <t>Rake</t>
  </si>
  <si>
    <t>Lower Clamp Height</t>
  </si>
  <si>
    <t>Outer Tube to Spindle</t>
  </si>
  <si>
    <t>Fork</t>
  </si>
  <si>
    <t>Pre Load</t>
  </si>
  <si>
    <t>Top Out Spring K</t>
  </si>
  <si>
    <t>Oil Level / Air Gap</t>
  </si>
  <si>
    <t>Bump Rubber</t>
  </si>
  <si>
    <t>Free travel before rubber</t>
  </si>
  <si>
    <t>Inner Tube Diameter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</si>
</sst>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"/>
    <numFmt numFmtId="165" formatCode="0.000"/>
  </numFmts>
  <fonts count="5">
    <font>
      <sz val="11"/>
      <color theme="1"/>
      <name val="Calibri"/>
      <family val="2"/>
      <scheme val="minor"/>
    </font>
    <font>
      <b/>
      <sz val="20"/>
      <color theme="1"/>
      <name val="Calibri"/>
      <family val="2"/>
    </font>
    <font>
      <b/>
      <i/>
      <u/>
      <sz val="14"/>
      <color theme="1"/>
      <name val="Calibri"/>
      <family val="2"/>
    </font>
    <font>
      <i/>
      <sz val="8"/>
      <color theme="1"/>
      <name val="Calibri"/>
      <family val="2"/>
    </font>
    <font>
      <sz val="12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1" fillId="2" borderId="0" xfId="0" applyFont="1" applyFill="1" applyAlignment="1">
      <alignment vertical="center"/>
    </xf>
    <xf numFmtId="0" fontId="0" fillId="2" borderId="0" xfId="0" applyFill="1"/>
    <xf numFmtId="0" fontId="0" fillId="2" borderId="5" xfId="0" applyFill="1" applyBorder="1"/>
    <xf numFmtId="0" fontId="2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0" fillId="2" borderId="0" xfId="0" applyFill="1" applyAlignment="1">
      <alignment horizontal="right"/>
    </xf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3" borderId="0" xfId="0" applyFill="1"/>
    <xf numFmtId="0" fontId="0" fillId="3" borderId="0" xfId="0" applyFill="1" applyAlignment="1">
      <alignment horizontal="right"/>
    </xf>
    <xf numFmtId="164" fontId="0" fillId="3" borderId="0" xfId="0" applyNumberFormat="1" applyFill="1"/>
    <xf numFmtId="0" fontId="0" fillId="4" borderId="0" xfId="0" applyFill="1"/>
    <xf numFmtId="165" fontId="0" fillId="4" borderId="0" xfId="0" applyNumberForma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tmp"/><Relationship Id="rId1" Type="http://schemas.openxmlformats.org/officeDocument/2006/relationships/image" Target="../media/image1.tmp"/><Relationship Id="rId4" Type="http://schemas.openxmlformats.org/officeDocument/2006/relationships/image" Target="../media/image4.tm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314325</xdr:colOff>
      <xdr:row>4</xdr:row>
      <xdr:rowOff>133350</xdr:rowOff>
    </xdr:from>
    <xdr:to>
      <xdr:col>12</xdr:col>
      <xdr:colOff>146212</xdr:colOff>
      <xdr:row>12</xdr:row>
      <xdr:rowOff>152400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480D6F8D-3DD5-0604-1DE9-F85352E9A2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81525" y="895350"/>
          <a:ext cx="2508412" cy="1552575"/>
        </a:xfrm>
        <a:prstGeom prst="rect">
          <a:avLst/>
        </a:prstGeom>
      </xdr:spPr>
    </xdr:pic>
    <xdr:clientData/>
  </xdr:twoCellAnchor>
  <xdr:twoCellAnchor editAs="oneCell">
    <xdr:from>
      <xdr:col>8</xdr:col>
      <xdr:colOff>495301</xdr:colOff>
      <xdr:row>12</xdr:row>
      <xdr:rowOff>171449</xdr:rowOff>
    </xdr:from>
    <xdr:to>
      <xdr:col>12</xdr:col>
      <xdr:colOff>94966</xdr:colOff>
      <xdr:row>18</xdr:row>
      <xdr:rowOff>133350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56AF0DEB-F661-3D23-08D1-C6EAB5EABF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501" y="2466974"/>
          <a:ext cx="2276190" cy="1104901"/>
        </a:xfrm>
        <a:prstGeom prst="rect">
          <a:avLst/>
        </a:prstGeom>
      </xdr:spPr>
    </xdr:pic>
    <xdr:clientData/>
  </xdr:twoCellAnchor>
  <xdr:twoCellAnchor editAs="oneCell">
    <xdr:from>
      <xdr:col>9</xdr:col>
      <xdr:colOff>228600</xdr:colOff>
      <xdr:row>2</xdr:row>
      <xdr:rowOff>19050</xdr:rowOff>
    </xdr:from>
    <xdr:to>
      <xdr:col>11</xdr:col>
      <xdr:colOff>342900</xdr:colOff>
      <xdr:row>3</xdr:row>
      <xdr:rowOff>219075</xdr:rowOff>
    </xdr:to>
    <xdr:pic>
      <xdr:nvPicPr>
        <xdr:cNvPr id="6" name="Picture 5" descr="A close up of a logo&#10;&#10;Description automatically generated">
          <a:extLst>
            <a:ext uri="{FF2B5EF4-FFF2-40B4-BE49-F238E27FC236}">
              <a16:creationId xmlns:a16="http://schemas.microsoft.com/office/drawing/2014/main" id="{8C791EBA-7F23-3729-70B8-85334078DE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05400" y="209550"/>
          <a:ext cx="1514475" cy="533400"/>
        </a:xfrm>
        <a:prstGeom prst="rect">
          <a:avLst/>
        </a:prstGeom>
      </xdr:spPr>
    </xdr:pic>
    <xdr:clientData/>
  </xdr:twoCellAnchor>
  <xdr:twoCellAnchor editAs="oneCell">
    <xdr:from>
      <xdr:col>6</xdr:col>
      <xdr:colOff>352425</xdr:colOff>
      <xdr:row>83</xdr:row>
      <xdr:rowOff>38100</xdr:rowOff>
    </xdr:from>
    <xdr:to>
      <xdr:col>14</xdr:col>
      <xdr:colOff>428195</xdr:colOff>
      <xdr:row>98</xdr:row>
      <xdr:rowOff>95249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8DDCB145-EBB3-8627-6CFE-C2CF38819E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10025" y="16059150"/>
          <a:ext cx="5190695" cy="291464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4AA77B-374C-4FA6-BAC6-1FDA507042F9}">
  <dimension ref="B1:S124"/>
  <sheetViews>
    <sheetView tabSelected="1" zoomScaleNormal="100" workbookViewId="0">
      <selection activeCell="S19" sqref="S19"/>
    </sheetView>
  </sheetViews>
  <sheetFormatPr defaultRowHeight="15"/>
  <cols>
    <col min="9" max="9" width="10" bestFit="1" customWidth="1"/>
    <col min="10" max="10" width="11.85546875" customWidth="1"/>
    <col min="18" max="18" width="12" bestFit="1" customWidth="1"/>
  </cols>
  <sheetData>
    <row r="1" spans="2:19" ht="15.75" thickBot="1"/>
    <row r="2" spans="2:19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</row>
    <row r="3" spans="2:19" ht="26.25">
      <c r="B3" s="4"/>
      <c r="C3" s="5" t="s">
        <v>0</v>
      </c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7"/>
    </row>
    <row r="4" spans="2:19" ht="18.75">
      <c r="B4" s="4"/>
      <c r="C4" s="8" t="s">
        <v>1</v>
      </c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7"/>
    </row>
    <row r="5" spans="2:19" ht="15.75">
      <c r="B5" s="4"/>
      <c r="C5" s="9" t="s">
        <v>2</v>
      </c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7"/>
      <c r="R5" t="s">
        <v>3</v>
      </c>
      <c r="S5" t="s">
        <v>4</v>
      </c>
    </row>
    <row r="6" spans="2:19">
      <c r="B6" s="4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7"/>
      <c r="Q6" t="s">
        <v>5</v>
      </c>
      <c r="R6">
        <f>G26/1000</f>
        <v>0.112</v>
      </c>
    </row>
    <row r="7" spans="2:19">
      <c r="B7" s="4"/>
      <c r="C7" s="6" t="s">
        <v>6</v>
      </c>
      <c r="D7" s="6"/>
      <c r="E7" s="6"/>
      <c r="F7" s="6">
        <v>2075</v>
      </c>
      <c r="G7" s="6" t="s">
        <v>7</v>
      </c>
      <c r="H7" s="6"/>
      <c r="I7" s="6"/>
      <c r="J7" s="6"/>
      <c r="K7" s="6"/>
      <c r="L7" s="6"/>
      <c r="M7" s="6"/>
      <c r="N7" s="6"/>
      <c r="O7" s="7"/>
      <c r="Q7" t="s">
        <v>8</v>
      </c>
      <c r="R7">
        <f>((PI()*R6^2)/4)*(G27/1000)</f>
        <v>5.9900370134878165E-4</v>
      </c>
      <c r="S7">
        <f>R7*1000000</f>
        <v>599.00370134878165</v>
      </c>
    </row>
    <row r="8" spans="2:19">
      <c r="B8" s="4"/>
      <c r="C8" s="6" t="s">
        <v>9</v>
      </c>
      <c r="D8" s="6"/>
      <c r="E8" s="6"/>
      <c r="F8" s="6">
        <v>810</v>
      </c>
      <c r="G8" s="6" t="s">
        <v>7</v>
      </c>
      <c r="H8" s="6"/>
      <c r="I8" s="6"/>
      <c r="J8" s="6"/>
      <c r="K8" s="6"/>
      <c r="L8" s="6"/>
      <c r="M8" s="6"/>
      <c r="N8" s="6"/>
      <c r="O8" s="7"/>
    </row>
    <row r="9" spans="2:19">
      <c r="B9" s="4"/>
      <c r="C9" s="6" t="s">
        <v>10</v>
      </c>
      <c r="D9" s="6"/>
      <c r="E9" s="6"/>
      <c r="F9" s="6">
        <v>1110</v>
      </c>
      <c r="G9" s="6" t="s">
        <v>7</v>
      </c>
      <c r="H9" s="6"/>
      <c r="I9" s="6"/>
      <c r="J9" s="6"/>
      <c r="K9" s="6"/>
      <c r="L9" s="6"/>
      <c r="M9" s="6"/>
      <c r="N9" s="6"/>
      <c r="O9" s="7"/>
      <c r="Q9" t="s">
        <v>11</v>
      </c>
      <c r="R9">
        <f>R7/(11.5)</f>
        <v>5.2087278378154923E-5</v>
      </c>
      <c r="S9">
        <f t="shared" ref="S9" si="0">R9*1000000</f>
        <v>52.08727837815492</v>
      </c>
    </row>
    <row r="10" spans="2:19">
      <c r="B10" s="4"/>
      <c r="C10" s="6" t="s">
        <v>12</v>
      </c>
      <c r="D10" s="6"/>
      <c r="E10" s="6"/>
      <c r="F10" s="6">
        <v>825</v>
      </c>
      <c r="G10" s="6" t="s">
        <v>7</v>
      </c>
      <c r="H10" s="6"/>
      <c r="I10" s="6"/>
      <c r="J10" s="6"/>
      <c r="K10" s="6"/>
      <c r="L10" s="6"/>
      <c r="M10" s="6"/>
      <c r="N10" s="6"/>
      <c r="O10" s="7"/>
    </row>
    <row r="11" spans="2:19">
      <c r="B11" s="4"/>
      <c r="C11" s="6" t="s">
        <v>13</v>
      </c>
      <c r="D11" s="6"/>
      <c r="E11" s="6"/>
      <c r="F11" s="6">
        <v>129</v>
      </c>
      <c r="G11" s="6" t="s">
        <v>7</v>
      </c>
      <c r="H11" s="6"/>
      <c r="I11" s="6"/>
      <c r="J11" s="6"/>
      <c r="K11" s="6"/>
      <c r="L11" s="6"/>
      <c r="M11" s="6"/>
      <c r="N11" s="6"/>
      <c r="O11" s="7"/>
      <c r="Q11" t="s">
        <v>14</v>
      </c>
    </row>
    <row r="12" spans="2:19">
      <c r="B12" s="4"/>
      <c r="C12" s="6" t="s">
        <v>15</v>
      </c>
      <c r="D12" s="6"/>
      <c r="E12" s="6"/>
      <c r="F12" s="6">
        <v>399</v>
      </c>
      <c r="G12" s="6" t="s">
        <v>7</v>
      </c>
      <c r="H12" s="6"/>
      <c r="I12" s="6"/>
      <c r="J12" s="6"/>
      <c r="K12" s="6"/>
      <c r="L12" s="6"/>
      <c r="M12" s="6"/>
      <c r="N12" s="6"/>
      <c r="O12" s="7"/>
      <c r="Q12" t="s">
        <v>16</v>
      </c>
      <c r="R12">
        <f>((R9*4)/(PI()*R6^2))</f>
        <v>5.28695652173913E-3</v>
      </c>
    </row>
    <row r="13" spans="2:19">
      <c r="B13" s="4"/>
      <c r="C13" s="6" t="s">
        <v>17</v>
      </c>
      <c r="D13" s="6"/>
      <c r="E13" s="6"/>
      <c r="F13" s="6">
        <v>1437</v>
      </c>
      <c r="G13" s="6" t="s">
        <v>7</v>
      </c>
      <c r="H13" s="6"/>
      <c r="I13" s="6"/>
      <c r="J13" s="6"/>
      <c r="K13" s="6"/>
      <c r="L13" s="6"/>
      <c r="M13" s="6"/>
      <c r="N13" s="6"/>
      <c r="O13" s="7"/>
      <c r="Q13" t="s">
        <v>7</v>
      </c>
      <c r="R13">
        <f>R12*1000</f>
        <v>5.2869565217391301</v>
      </c>
    </row>
    <row r="14" spans="2:19">
      <c r="B14" s="4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7"/>
    </row>
    <row r="15" spans="2:19">
      <c r="B15" s="4"/>
      <c r="C15" s="6"/>
      <c r="D15" s="17" t="s">
        <v>18</v>
      </c>
      <c r="E15" s="17"/>
      <c r="F15" s="17"/>
      <c r="G15" s="17">
        <v>24.5</v>
      </c>
      <c r="H15" s="17" t="s">
        <v>19</v>
      </c>
      <c r="I15" s="6"/>
      <c r="J15" s="6"/>
      <c r="K15" s="6"/>
      <c r="L15" s="6"/>
      <c r="M15" s="6"/>
      <c r="N15" s="6"/>
      <c r="O15" s="7"/>
    </row>
    <row r="16" spans="2:19">
      <c r="B16" s="4"/>
      <c r="C16" s="6"/>
      <c r="D16" s="17" t="s">
        <v>20</v>
      </c>
      <c r="E16" s="17"/>
      <c r="F16" s="17"/>
      <c r="G16" s="17">
        <v>27</v>
      </c>
      <c r="H16" s="17" t="s">
        <v>19</v>
      </c>
      <c r="I16" s="6"/>
      <c r="J16" s="6"/>
      <c r="K16" s="6"/>
      <c r="L16" s="6"/>
      <c r="M16" s="6"/>
      <c r="N16" s="6"/>
      <c r="O16" s="7"/>
    </row>
    <row r="17" spans="2:15">
      <c r="B17" s="4"/>
      <c r="C17" s="6"/>
      <c r="D17" s="17" t="s">
        <v>21</v>
      </c>
      <c r="E17" s="17"/>
      <c r="F17" s="17"/>
      <c r="G17" s="17">
        <v>100</v>
      </c>
      <c r="H17" s="17" t="s">
        <v>7</v>
      </c>
      <c r="I17" s="6"/>
      <c r="J17" s="6"/>
      <c r="K17" s="6"/>
      <c r="L17" s="6"/>
      <c r="M17" s="6"/>
      <c r="N17" s="6"/>
      <c r="O17" s="7"/>
    </row>
    <row r="18" spans="2:15">
      <c r="B18" s="4"/>
      <c r="C18" s="6"/>
      <c r="D18" s="17"/>
      <c r="E18" s="17"/>
      <c r="F18" s="17"/>
      <c r="G18" s="17"/>
      <c r="H18" s="17"/>
      <c r="I18" s="6"/>
      <c r="J18" s="6"/>
      <c r="K18" s="6"/>
      <c r="L18" s="6"/>
      <c r="M18" s="6"/>
      <c r="N18" s="6"/>
      <c r="O18" s="7"/>
    </row>
    <row r="19" spans="2:15">
      <c r="B19" s="4"/>
      <c r="C19" s="6"/>
      <c r="D19" s="17" t="s">
        <v>22</v>
      </c>
      <c r="E19" s="17"/>
      <c r="F19" s="17"/>
      <c r="G19" s="17"/>
      <c r="H19" s="17"/>
      <c r="I19" s="6"/>
      <c r="J19" s="6"/>
      <c r="K19" s="6"/>
      <c r="L19" s="6"/>
      <c r="M19" s="6"/>
      <c r="N19" s="6"/>
      <c r="O19" s="7"/>
    </row>
    <row r="20" spans="2:15">
      <c r="B20" s="4"/>
      <c r="C20" s="6"/>
      <c r="D20" s="17" t="s">
        <v>23</v>
      </c>
      <c r="E20" s="17"/>
      <c r="F20" s="17"/>
      <c r="G20" s="17">
        <v>43</v>
      </c>
      <c r="H20" s="17" t="s">
        <v>7</v>
      </c>
      <c r="I20" s="6"/>
      <c r="J20" s="17" t="s">
        <v>24</v>
      </c>
      <c r="K20" s="17" t="s">
        <v>25</v>
      </c>
      <c r="L20" s="17"/>
      <c r="M20" s="6"/>
      <c r="N20" s="6"/>
      <c r="O20" s="7"/>
    </row>
    <row r="21" spans="2:15">
      <c r="B21" s="4"/>
      <c r="C21" s="6"/>
      <c r="D21" s="17" t="s">
        <v>26</v>
      </c>
      <c r="E21" s="17"/>
      <c r="F21" s="17"/>
      <c r="G21" s="17">
        <v>120</v>
      </c>
      <c r="H21" s="17" t="s">
        <v>7</v>
      </c>
      <c r="I21" s="17" t="s">
        <v>27</v>
      </c>
      <c r="J21" s="17" t="s">
        <v>28</v>
      </c>
      <c r="K21" s="17" t="s">
        <v>29</v>
      </c>
      <c r="L21" s="17"/>
      <c r="M21" s="6"/>
      <c r="N21" s="6"/>
      <c r="O21" s="7"/>
    </row>
    <row r="22" spans="2:15">
      <c r="B22" s="4"/>
      <c r="C22" s="6"/>
      <c r="D22" s="17" t="s">
        <v>30</v>
      </c>
      <c r="E22" s="17"/>
      <c r="F22" s="17"/>
      <c r="G22" s="17">
        <v>130</v>
      </c>
      <c r="H22" s="17" t="s">
        <v>7</v>
      </c>
      <c r="I22" s="18">
        <f>G22/G23</f>
        <v>2.1702838063439067</v>
      </c>
      <c r="J22" s="17" t="s">
        <v>31</v>
      </c>
      <c r="K22" s="17" t="s">
        <v>32</v>
      </c>
      <c r="L22" s="17"/>
      <c r="M22" s="6"/>
      <c r="N22" s="6"/>
      <c r="O22" s="7"/>
    </row>
    <row r="23" spans="2:15">
      <c r="B23" s="4"/>
      <c r="C23" s="6"/>
      <c r="D23" s="17" t="s">
        <v>33</v>
      </c>
      <c r="E23" s="17"/>
      <c r="F23" s="17"/>
      <c r="G23" s="17">
        <v>59.9</v>
      </c>
      <c r="H23" s="17" t="s">
        <v>7</v>
      </c>
      <c r="I23" s="6"/>
      <c r="J23" s="17" t="s">
        <v>34</v>
      </c>
      <c r="K23" s="17" t="s">
        <v>35</v>
      </c>
      <c r="L23" s="17"/>
      <c r="M23" s="6"/>
      <c r="N23" s="6"/>
      <c r="O23" s="7"/>
    </row>
    <row r="24" spans="2:15">
      <c r="B24" s="4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7"/>
    </row>
    <row r="25" spans="2:15">
      <c r="B25" s="4"/>
      <c r="C25" s="6"/>
      <c r="D25" s="6" t="s">
        <v>36</v>
      </c>
      <c r="E25" s="6" t="s">
        <v>37</v>
      </c>
      <c r="F25" s="6"/>
      <c r="G25" s="6"/>
      <c r="H25" s="6"/>
      <c r="I25" s="6"/>
      <c r="J25" s="6"/>
      <c r="K25" s="6"/>
      <c r="L25" s="6"/>
      <c r="M25" s="6"/>
      <c r="N25" s="6"/>
      <c r="O25" s="7"/>
    </row>
    <row r="26" spans="2:15">
      <c r="B26" s="4"/>
      <c r="C26" s="6"/>
      <c r="D26" s="6" t="s">
        <v>5</v>
      </c>
      <c r="E26" s="6"/>
      <c r="F26" s="6"/>
      <c r="G26" s="6">
        <v>112</v>
      </c>
      <c r="H26" s="6" t="s">
        <v>7</v>
      </c>
      <c r="I26" s="6"/>
      <c r="J26" s="14" t="s">
        <v>38</v>
      </c>
      <c r="K26" s="14"/>
      <c r="L26" s="14"/>
      <c r="M26" s="14"/>
      <c r="N26" s="6"/>
      <c r="O26" s="7"/>
    </row>
    <row r="27" spans="2:15">
      <c r="B27" s="4"/>
      <c r="C27" s="6"/>
      <c r="D27" s="6" t="s">
        <v>39</v>
      </c>
      <c r="E27" s="6"/>
      <c r="F27" s="6"/>
      <c r="G27" s="6">
        <v>60.8</v>
      </c>
      <c r="H27" s="6" t="s">
        <v>7</v>
      </c>
      <c r="I27" s="6"/>
      <c r="J27" s="14" t="s">
        <v>40</v>
      </c>
      <c r="K27" s="14"/>
      <c r="L27" s="15" t="s">
        <v>41</v>
      </c>
      <c r="M27" s="16">
        <f>30/53</f>
        <v>0.56603773584905659</v>
      </c>
      <c r="N27" s="6"/>
      <c r="O27" s="7"/>
    </row>
    <row r="28" spans="2:15">
      <c r="B28" s="4"/>
      <c r="C28" s="6"/>
      <c r="D28" s="6" t="s">
        <v>42</v>
      </c>
      <c r="E28" s="6"/>
      <c r="F28" s="6"/>
      <c r="G28" s="6">
        <v>110.08</v>
      </c>
      <c r="H28" s="6" t="s">
        <v>7</v>
      </c>
      <c r="I28" s="6"/>
      <c r="J28" s="14" t="s">
        <v>43</v>
      </c>
      <c r="K28" s="14"/>
      <c r="L28" s="15">
        <v>0.53</v>
      </c>
      <c r="M28" s="16"/>
      <c r="N28" s="6"/>
      <c r="O28" s="7"/>
    </row>
    <row r="29" spans="2:15">
      <c r="B29" s="4"/>
      <c r="C29" s="6"/>
      <c r="D29" s="6" t="s">
        <v>44</v>
      </c>
      <c r="E29" s="6"/>
      <c r="F29" s="6"/>
      <c r="G29" s="6">
        <v>1198</v>
      </c>
      <c r="H29" s="6" t="s">
        <v>4</v>
      </c>
      <c r="I29" s="6"/>
      <c r="J29" s="14" t="s">
        <v>45</v>
      </c>
      <c r="K29" s="14"/>
      <c r="L29" s="15" t="s">
        <v>46</v>
      </c>
      <c r="M29" s="16">
        <f>15/39</f>
        <v>0.38461538461538464</v>
      </c>
      <c r="N29" s="6"/>
      <c r="O29" s="7"/>
    </row>
    <row r="30" spans="2:15">
      <c r="B30" s="4"/>
      <c r="C30" s="6"/>
      <c r="D30" s="6" t="s">
        <v>47</v>
      </c>
      <c r="E30" s="6"/>
      <c r="F30" s="6"/>
      <c r="G30" s="10" t="s">
        <v>48</v>
      </c>
      <c r="H30" s="6" t="s">
        <v>49</v>
      </c>
      <c r="I30" s="6"/>
      <c r="J30" s="14" t="s">
        <v>50</v>
      </c>
      <c r="K30" s="14"/>
      <c r="L30" s="15" t="s">
        <v>51</v>
      </c>
      <c r="M30" s="16">
        <f>15/37</f>
        <v>0.40540540540540543</v>
      </c>
      <c r="N30" s="6"/>
      <c r="O30" s="7"/>
    </row>
    <row r="31" spans="2:15">
      <c r="B31" s="4"/>
      <c r="C31" s="6"/>
      <c r="D31" s="6" t="s">
        <v>52</v>
      </c>
      <c r="E31" s="6">
        <v>22.0427</v>
      </c>
      <c r="F31" s="6" t="s">
        <v>53</v>
      </c>
      <c r="G31" s="10">
        <v>49.041600000000003</v>
      </c>
      <c r="H31" s="6" t="s">
        <v>7</v>
      </c>
      <c r="I31" s="6"/>
      <c r="J31" s="14" t="s">
        <v>54</v>
      </c>
      <c r="K31" s="14"/>
      <c r="L31" s="15" t="s">
        <v>55</v>
      </c>
      <c r="M31" s="16">
        <f>16/30</f>
        <v>0.53333333333333333</v>
      </c>
      <c r="N31" s="6"/>
      <c r="O31" s="7"/>
    </row>
    <row r="32" spans="2:15">
      <c r="B32" s="4"/>
      <c r="C32" s="6"/>
      <c r="D32" s="6"/>
      <c r="E32" s="6"/>
      <c r="F32" s="6"/>
      <c r="G32" s="6"/>
      <c r="H32" s="6"/>
      <c r="I32" s="6"/>
      <c r="J32" s="14" t="s">
        <v>56</v>
      </c>
      <c r="K32" s="14"/>
      <c r="L32" s="15" t="s">
        <v>57</v>
      </c>
      <c r="M32" s="16">
        <f>18/27</f>
        <v>0.66666666666666663</v>
      </c>
      <c r="N32" s="6"/>
      <c r="O32" s="7"/>
    </row>
    <row r="33" spans="2:15">
      <c r="B33" s="4"/>
      <c r="C33" s="6"/>
      <c r="D33" s="6" t="s">
        <v>58</v>
      </c>
      <c r="E33" s="6"/>
      <c r="F33" s="6"/>
      <c r="G33" s="6"/>
      <c r="H33" s="6"/>
      <c r="I33" s="6"/>
      <c r="J33" s="14" t="s">
        <v>59</v>
      </c>
      <c r="K33" s="14"/>
      <c r="L33" s="15" t="s">
        <v>60</v>
      </c>
      <c r="M33" s="16">
        <f>20/25</f>
        <v>0.8</v>
      </c>
      <c r="N33" s="6"/>
      <c r="O33" s="7"/>
    </row>
    <row r="34" spans="2:15">
      <c r="B34" s="4"/>
      <c r="C34" s="6"/>
      <c r="D34" s="6" t="s">
        <v>61</v>
      </c>
      <c r="E34" s="6"/>
      <c r="F34" s="6"/>
      <c r="G34" s="6">
        <v>19</v>
      </c>
      <c r="H34" s="6" t="s">
        <v>62</v>
      </c>
      <c r="I34" s="6"/>
      <c r="J34" s="14" t="s">
        <v>63</v>
      </c>
      <c r="K34" s="14"/>
      <c r="L34" s="15" t="s">
        <v>64</v>
      </c>
      <c r="M34" s="16">
        <f>22/24</f>
        <v>0.91666666666666663</v>
      </c>
      <c r="N34" s="6"/>
      <c r="O34" s="7"/>
    </row>
    <row r="35" spans="2:15">
      <c r="B35" s="4"/>
      <c r="C35" s="6"/>
      <c r="D35" s="6" t="s">
        <v>65</v>
      </c>
      <c r="E35" s="6"/>
      <c r="F35" s="6"/>
      <c r="G35" s="6">
        <v>60</v>
      </c>
      <c r="H35" s="6" t="s">
        <v>66</v>
      </c>
      <c r="I35" s="6"/>
      <c r="J35" s="14" t="s">
        <v>67</v>
      </c>
      <c r="K35" s="14"/>
      <c r="L35" s="15" t="s">
        <v>68</v>
      </c>
      <c r="M35" s="16">
        <f>24/23</f>
        <v>1.0434782608695652</v>
      </c>
      <c r="N35" s="6"/>
      <c r="O35" s="7"/>
    </row>
    <row r="36" spans="2:15">
      <c r="B36" s="4"/>
      <c r="C36" s="6"/>
      <c r="D36" s="6" t="s">
        <v>69</v>
      </c>
      <c r="E36" s="6"/>
      <c r="F36" s="6"/>
      <c r="G36" s="6">
        <v>46.8</v>
      </c>
      <c r="H36" s="6" t="s">
        <v>7</v>
      </c>
      <c r="I36" s="6"/>
      <c r="J36" s="14" t="s">
        <v>70</v>
      </c>
      <c r="K36" s="14"/>
      <c r="L36" s="15">
        <v>106</v>
      </c>
      <c r="M36" s="14"/>
      <c r="N36" s="6"/>
      <c r="O36" s="7"/>
    </row>
    <row r="37" spans="2:15">
      <c r="B37" s="4"/>
      <c r="C37" s="6"/>
      <c r="D37" s="6" t="s">
        <v>71</v>
      </c>
      <c r="E37" s="6"/>
      <c r="F37" s="6"/>
      <c r="G37" s="6">
        <v>63</v>
      </c>
      <c r="H37" s="6" t="s">
        <v>72</v>
      </c>
      <c r="I37" s="6"/>
      <c r="J37" s="6"/>
      <c r="K37" s="6"/>
      <c r="L37" s="6"/>
      <c r="M37" s="6"/>
      <c r="N37" s="6"/>
      <c r="O37" s="7"/>
    </row>
    <row r="38" spans="2:15">
      <c r="B38" s="4"/>
      <c r="C38" s="6"/>
      <c r="D38" s="6" t="s">
        <v>73</v>
      </c>
      <c r="E38" s="6"/>
      <c r="F38" s="6"/>
      <c r="G38" s="6">
        <v>26</v>
      </c>
      <c r="H38" s="6" t="s">
        <v>74</v>
      </c>
      <c r="I38" s="6"/>
      <c r="J38" s="6" t="s">
        <v>75</v>
      </c>
      <c r="K38" s="10">
        <v>2.2999999999999998</v>
      </c>
      <c r="L38" s="10" t="s">
        <v>76</v>
      </c>
      <c r="M38" s="6"/>
      <c r="N38" s="6"/>
      <c r="O38" s="7"/>
    </row>
    <row r="39" spans="2:15">
      <c r="B39" s="4"/>
      <c r="C39" s="6"/>
      <c r="D39" s="6" t="s">
        <v>77</v>
      </c>
      <c r="E39" s="6"/>
      <c r="F39" s="6"/>
      <c r="G39" s="6">
        <v>38.200000000000003</v>
      </c>
      <c r="H39" s="6" t="s">
        <v>7</v>
      </c>
      <c r="I39" s="6"/>
      <c r="J39" s="6" t="s">
        <v>78</v>
      </c>
      <c r="K39" s="6">
        <v>155</v>
      </c>
      <c r="L39" s="10" t="s">
        <v>79</v>
      </c>
      <c r="M39" s="6"/>
      <c r="N39" s="6"/>
      <c r="O39" s="7"/>
    </row>
    <row r="40" spans="2:15">
      <c r="B40" s="4"/>
      <c r="C40" s="6"/>
      <c r="D40" s="6" t="s">
        <v>80</v>
      </c>
      <c r="E40" s="6"/>
      <c r="F40" s="6"/>
      <c r="G40" s="6"/>
      <c r="H40" s="6"/>
      <c r="I40" s="6"/>
      <c r="J40" s="6" t="s">
        <v>81</v>
      </c>
      <c r="K40" s="6">
        <v>17</v>
      </c>
      <c r="L40" s="10" t="s">
        <v>76</v>
      </c>
      <c r="M40" s="6"/>
      <c r="N40" s="6"/>
      <c r="O40" s="7"/>
    </row>
    <row r="41" spans="2:15">
      <c r="B41" s="4"/>
      <c r="C41" s="6"/>
      <c r="D41" s="6"/>
      <c r="E41" s="6" t="s">
        <v>82</v>
      </c>
      <c r="F41" s="6"/>
      <c r="G41" s="6">
        <v>16</v>
      </c>
      <c r="H41" s="6" t="s">
        <v>7</v>
      </c>
      <c r="I41" s="6"/>
      <c r="J41" s="6" t="s">
        <v>83</v>
      </c>
      <c r="K41" s="6">
        <v>3.7</v>
      </c>
      <c r="L41" s="10" t="s">
        <v>76</v>
      </c>
      <c r="M41" s="6"/>
      <c r="N41" s="6"/>
      <c r="O41" s="7"/>
    </row>
    <row r="42" spans="2:15">
      <c r="B42" s="4"/>
      <c r="C42" s="6"/>
      <c r="D42" s="6"/>
      <c r="E42" s="6" t="s">
        <v>84</v>
      </c>
      <c r="F42" s="6"/>
      <c r="G42" s="6">
        <v>14.3</v>
      </c>
      <c r="H42" s="6" t="s">
        <v>7</v>
      </c>
      <c r="I42" s="6"/>
      <c r="J42" s="6" t="s">
        <v>85</v>
      </c>
      <c r="K42" s="6" t="s">
        <v>86</v>
      </c>
      <c r="L42" s="6"/>
      <c r="M42" s="6"/>
      <c r="N42" s="6"/>
      <c r="O42" s="7"/>
    </row>
    <row r="43" spans="2:15">
      <c r="B43" s="4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7"/>
    </row>
    <row r="44" spans="2:15">
      <c r="B44" s="4"/>
      <c r="C44" s="6"/>
      <c r="D44" s="6" t="s">
        <v>87</v>
      </c>
      <c r="E44" s="6"/>
      <c r="F44" s="6"/>
      <c r="G44" s="6" t="s">
        <v>88</v>
      </c>
      <c r="H44" s="6"/>
      <c r="I44" s="6" t="s">
        <v>89</v>
      </c>
      <c r="J44" s="6"/>
      <c r="K44" s="6"/>
      <c r="L44" s="6"/>
      <c r="M44" s="6"/>
      <c r="N44" s="6"/>
      <c r="O44" s="7"/>
    </row>
    <row r="45" spans="2:15">
      <c r="B45" s="4"/>
      <c r="C45" s="6"/>
      <c r="D45" s="6" t="s">
        <v>90</v>
      </c>
      <c r="E45" s="6"/>
      <c r="F45" s="6"/>
      <c r="G45" s="6" t="s">
        <v>91</v>
      </c>
      <c r="H45" s="6"/>
      <c r="I45" s="6" t="s">
        <v>92</v>
      </c>
      <c r="J45" s="6"/>
      <c r="K45" s="6"/>
      <c r="L45" s="6"/>
      <c r="M45" s="6"/>
      <c r="N45" s="6"/>
      <c r="O45" s="7"/>
    </row>
    <row r="46" spans="2:15">
      <c r="B46" s="4"/>
      <c r="C46" s="6"/>
      <c r="D46" s="6" t="s">
        <v>93</v>
      </c>
      <c r="E46" s="6"/>
      <c r="F46" s="6"/>
      <c r="G46" s="6" t="s">
        <v>94</v>
      </c>
      <c r="H46" s="6"/>
      <c r="I46" s="6" t="s">
        <v>95</v>
      </c>
      <c r="J46" s="6"/>
      <c r="K46" s="6"/>
      <c r="L46" s="6"/>
      <c r="M46" s="6"/>
      <c r="N46" s="6"/>
      <c r="O46" s="7"/>
    </row>
    <row r="47" spans="2:15">
      <c r="B47" s="4"/>
      <c r="C47" s="6"/>
      <c r="D47" s="6" t="s">
        <v>96</v>
      </c>
      <c r="E47" s="6"/>
      <c r="F47" s="6"/>
      <c r="G47" s="6" t="s">
        <v>97</v>
      </c>
      <c r="H47" s="6"/>
      <c r="I47" s="6" t="s">
        <v>98</v>
      </c>
      <c r="J47" s="6"/>
      <c r="K47" s="6"/>
      <c r="L47" s="6"/>
      <c r="M47" s="6"/>
      <c r="N47" s="6"/>
      <c r="O47" s="7"/>
    </row>
    <row r="48" spans="2:15">
      <c r="B48" s="4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7"/>
    </row>
    <row r="49" spans="2:15">
      <c r="B49" s="4"/>
      <c r="C49" s="6"/>
      <c r="D49" s="6" t="s">
        <v>99</v>
      </c>
      <c r="E49" s="6"/>
      <c r="F49" s="6"/>
      <c r="G49" s="6"/>
      <c r="H49" s="6"/>
      <c r="I49" s="6" t="s">
        <v>100</v>
      </c>
      <c r="J49" s="6"/>
      <c r="K49" s="6">
        <v>67.5</v>
      </c>
      <c r="L49" s="6" t="s">
        <v>7</v>
      </c>
      <c r="M49" s="6"/>
      <c r="N49" s="6"/>
      <c r="O49" s="7"/>
    </row>
    <row r="50" spans="2:15">
      <c r="B50" s="4"/>
      <c r="C50" s="6"/>
      <c r="D50" s="6" t="s">
        <v>101</v>
      </c>
      <c r="E50" s="6"/>
      <c r="F50" s="6">
        <v>10</v>
      </c>
      <c r="G50" s="6" t="s">
        <v>102</v>
      </c>
      <c r="H50" s="6"/>
      <c r="I50" s="6" t="s">
        <v>103</v>
      </c>
      <c r="J50" s="6"/>
      <c r="K50" s="6">
        <v>2</v>
      </c>
      <c r="L50" s="6" t="s">
        <v>104</v>
      </c>
      <c r="M50" s="6"/>
      <c r="N50" s="6"/>
      <c r="O50" s="7"/>
    </row>
    <row r="51" spans="2:15">
      <c r="B51" s="4"/>
      <c r="C51" s="6"/>
      <c r="D51" s="6" t="s">
        <v>105</v>
      </c>
      <c r="E51" s="6"/>
      <c r="F51" s="6">
        <v>8</v>
      </c>
      <c r="G51" s="6" t="s">
        <v>102</v>
      </c>
      <c r="H51" s="6"/>
      <c r="I51" s="6" t="s">
        <v>106</v>
      </c>
      <c r="J51" s="6"/>
      <c r="K51" s="6"/>
      <c r="L51" s="6">
        <v>12</v>
      </c>
      <c r="M51" s="6"/>
      <c r="N51" s="6"/>
      <c r="O51" s="7"/>
    </row>
    <row r="52" spans="2:15">
      <c r="B52" s="4"/>
      <c r="C52" s="6"/>
      <c r="D52" s="6" t="s">
        <v>107</v>
      </c>
      <c r="E52" s="6"/>
      <c r="F52" s="6">
        <v>8</v>
      </c>
      <c r="G52" s="6" t="s">
        <v>7</v>
      </c>
      <c r="H52" s="6"/>
      <c r="I52" s="6"/>
      <c r="J52" s="6"/>
      <c r="K52" s="6"/>
      <c r="L52" s="6"/>
      <c r="M52" s="6"/>
      <c r="N52" s="6"/>
      <c r="O52" s="7"/>
    </row>
    <row r="53" spans="2:15">
      <c r="B53" s="4"/>
      <c r="C53" s="6"/>
      <c r="D53" s="6" t="s">
        <v>108</v>
      </c>
      <c r="E53" s="6"/>
      <c r="F53" s="6"/>
      <c r="G53" s="6"/>
      <c r="H53" s="6"/>
      <c r="I53" s="6" t="s">
        <v>109</v>
      </c>
      <c r="J53" s="6" t="s">
        <v>110</v>
      </c>
      <c r="K53" s="6">
        <v>9</v>
      </c>
      <c r="L53" s="6" t="s">
        <v>111</v>
      </c>
      <c r="M53" s="6"/>
      <c r="N53" s="6"/>
      <c r="O53" s="7"/>
    </row>
    <row r="54" spans="2:15">
      <c r="B54" s="4"/>
      <c r="C54" s="6"/>
      <c r="D54" s="6" t="s">
        <v>101</v>
      </c>
      <c r="E54" s="6"/>
      <c r="F54" s="6">
        <v>10</v>
      </c>
      <c r="G54" s="6" t="s">
        <v>102</v>
      </c>
      <c r="H54" s="6"/>
      <c r="I54" s="6"/>
      <c r="J54" s="6" t="s">
        <v>112</v>
      </c>
      <c r="K54" s="6">
        <v>130</v>
      </c>
      <c r="L54" s="6" t="s">
        <v>7</v>
      </c>
      <c r="M54" s="6"/>
      <c r="N54" s="6"/>
      <c r="O54" s="7"/>
    </row>
    <row r="55" spans="2:15">
      <c r="B55" s="4"/>
      <c r="C55" s="6"/>
      <c r="D55" s="6" t="s">
        <v>105</v>
      </c>
      <c r="E55" s="6"/>
      <c r="F55" s="6">
        <v>10</v>
      </c>
      <c r="G55" s="6" t="s">
        <v>102</v>
      </c>
      <c r="H55" s="6"/>
      <c r="I55" s="6"/>
      <c r="J55" s="6" t="s">
        <v>105</v>
      </c>
      <c r="K55" s="6">
        <v>8</v>
      </c>
      <c r="L55" s="6" t="s">
        <v>113</v>
      </c>
      <c r="M55" s="6"/>
      <c r="N55" s="6"/>
      <c r="O55" s="7"/>
    </row>
    <row r="56" spans="2:15">
      <c r="B56" s="4"/>
      <c r="C56" s="6"/>
      <c r="D56" s="6" t="s">
        <v>107</v>
      </c>
      <c r="E56" s="6"/>
      <c r="F56" s="6">
        <v>6</v>
      </c>
      <c r="G56" s="6" t="s">
        <v>7</v>
      </c>
      <c r="H56" s="6"/>
      <c r="I56" s="6"/>
      <c r="J56" s="6" t="s">
        <v>101</v>
      </c>
      <c r="K56" s="6">
        <v>10</v>
      </c>
      <c r="L56" s="6" t="s">
        <v>113</v>
      </c>
      <c r="M56" s="6"/>
      <c r="N56" s="6"/>
      <c r="O56" s="7"/>
    </row>
    <row r="57" spans="2:15">
      <c r="B57" s="4"/>
      <c r="C57" s="6"/>
      <c r="D57" s="6"/>
      <c r="E57" s="6"/>
      <c r="F57" s="6"/>
      <c r="G57" s="6"/>
      <c r="H57" s="6"/>
      <c r="I57" s="6"/>
      <c r="J57" s="6" t="s">
        <v>114</v>
      </c>
      <c r="K57" s="6">
        <v>10</v>
      </c>
      <c r="L57" s="6" t="s">
        <v>7</v>
      </c>
      <c r="M57" s="6"/>
      <c r="N57" s="6"/>
      <c r="O57" s="7"/>
    </row>
    <row r="58" spans="2:15">
      <c r="B58" s="4"/>
      <c r="C58" s="6"/>
      <c r="D58" s="6" t="s">
        <v>115</v>
      </c>
      <c r="E58" s="6"/>
      <c r="F58" s="6"/>
      <c r="G58" s="6"/>
      <c r="H58" s="6"/>
      <c r="I58" s="6"/>
      <c r="J58" s="6"/>
      <c r="K58" s="6"/>
      <c r="L58" s="6"/>
      <c r="M58" s="6"/>
      <c r="N58" s="6"/>
      <c r="O58" s="7"/>
    </row>
    <row r="59" spans="2:15">
      <c r="B59" s="4"/>
      <c r="C59" s="6"/>
      <c r="D59" s="6" t="s">
        <v>116</v>
      </c>
      <c r="E59" s="6"/>
      <c r="F59" s="6"/>
      <c r="G59" s="6">
        <v>330</v>
      </c>
      <c r="H59" s="6" t="s">
        <v>7</v>
      </c>
      <c r="I59" s="6"/>
      <c r="J59" s="6" t="s">
        <v>117</v>
      </c>
      <c r="K59" s="6">
        <v>155</v>
      </c>
      <c r="L59" s="6" t="s">
        <v>7</v>
      </c>
      <c r="M59" s="6"/>
      <c r="N59" s="6"/>
      <c r="O59" s="7"/>
    </row>
    <row r="60" spans="2:15">
      <c r="B60" s="4"/>
      <c r="C60" s="6"/>
      <c r="D60" s="6" t="s">
        <v>118</v>
      </c>
      <c r="E60" s="6"/>
      <c r="F60" s="6"/>
      <c r="G60" s="6">
        <v>30</v>
      </c>
      <c r="H60" s="6" t="s">
        <v>7</v>
      </c>
      <c r="I60" s="6"/>
      <c r="J60" s="6" t="s">
        <v>119</v>
      </c>
      <c r="K60" s="6">
        <v>90</v>
      </c>
      <c r="L60" s="6" t="s">
        <v>111</v>
      </c>
      <c r="M60" s="6"/>
      <c r="N60" s="6"/>
      <c r="O60" s="7"/>
    </row>
    <row r="61" spans="2:15">
      <c r="B61" s="4"/>
      <c r="C61" s="6"/>
      <c r="D61" s="6" t="s">
        <v>120</v>
      </c>
      <c r="E61" s="6"/>
      <c r="F61" s="6"/>
      <c r="G61" s="6">
        <v>16</v>
      </c>
      <c r="H61" s="6" t="s">
        <v>7</v>
      </c>
      <c r="I61" s="6"/>
      <c r="J61" s="6" t="s">
        <v>121</v>
      </c>
      <c r="K61" s="6">
        <v>12</v>
      </c>
      <c r="L61" s="6" t="s">
        <v>7</v>
      </c>
      <c r="M61" s="6"/>
      <c r="N61" s="6"/>
      <c r="O61" s="7"/>
    </row>
    <row r="62" spans="2:15">
      <c r="B62" s="4"/>
      <c r="C62" s="6"/>
      <c r="D62" s="6" t="s">
        <v>122</v>
      </c>
      <c r="E62" s="6"/>
      <c r="F62" s="6"/>
      <c r="G62" s="6"/>
      <c r="H62" s="6"/>
      <c r="I62" s="6"/>
      <c r="J62" s="6" t="s">
        <v>105</v>
      </c>
      <c r="K62" s="6">
        <v>12</v>
      </c>
      <c r="L62" s="6" t="s">
        <v>113</v>
      </c>
      <c r="M62" s="6"/>
      <c r="N62" s="6"/>
      <c r="O62" s="7"/>
    </row>
    <row r="63" spans="2:15">
      <c r="B63" s="4"/>
      <c r="C63" s="6"/>
      <c r="D63" s="6" t="s">
        <v>116</v>
      </c>
      <c r="E63" s="6"/>
      <c r="F63" s="6"/>
      <c r="G63" s="6">
        <v>245</v>
      </c>
      <c r="H63" s="6" t="s">
        <v>7</v>
      </c>
      <c r="I63" s="6"/>
      <c r="J63" s="6" t="s">
        <v>101</v>
      </c>
      <c r="K63" s="6">
        <v>10</v>
      </c>
      <c r="L63" s="6" t="s">
        <v>113</v>
      </c>
      <c r="M63" s="6"/>
      <c r="N63" s="6"/>
      <c r="O63" s="7"/>
    </row>
    <row r="64" spans="2:15">
      <c r="B64" s="4"/>
      <c r="C64" s="6"/>
      <c r="D64" s="6" t="s">
        <v>118</v>
      </c>
      <c r="E64" s="6"/>
      <c r="F64" s="6"/>
      <c r="G64" s="6">
        <v>34</v>
      </c>
      <c r="H64" s="6" t="s">
        <v>7</v>
      </c>
      <c r="I64" s="6"/>
      <c r="J64" s="6"/>
      <c r="K64" s="6"/>
      <c r="L64" s="6"/>
      <c r="M64" s="6"/>
      <c r="N64" s="6"/>
      <c r="O64" s="7"/>
    </row>
    <row r="65" spans="2:15">
      <c r="B65" s="4"/>
      <c r="C65" s="6"/>
      <c r="D65" s="6" t="s">
        <v>120</v>
      </c>
      <c r="E65" s="6"/>
      <c r="F65" s="6"/>
      <c r="G65" s="6">
        <v>13</v>
      </c>
      <c r="H65" s="6" t="s">
        <v>7</v>
      </c>
      <c r="I65" s="6"/>
      <c r="J65" s="6"/>
      <c r="K65" s="6"/>
      <c r="L65" s="6"/>
      <c r="M65" s="6"/>
      <c r="N65" s="6"/>
      <c r="O65" s="7"/>
    </row>
    <row r="66" spans="2:15">
      <c r="B66" s="4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7"/>
    </row>
    <row r="67" spans="2:15">
      <c r="B67" s="4"/>
      <c r="C67" s="6"/>
      <c r="D67" s="6" t="s">
        <v>123</v>
      </c>
      <c r="E67" s="6">
        <v>0.60399999999999998</v>
      </c>
      <c r="F67" s="6"/>
      <c r="G67" s="6"/>
      <c r="H67" s="6" t="s">
        <v>124</v>
      </c>
      <c r="I67" s="6"/>
      <c r="J67" s="6"/>
      <c r="K67" s="6" t="s">
        <v>125</v>
      </c>
      <c r="L67" s="6">
        <v>659.95</v>
      </c>
      <c r="M67" s="6"/>
      <c r="N67" s="6"/>
      <c r="O67" s="7"/>
    </row>
    <row r="68" spans="2:15">
      <c r="B68" s="4"/>
      <c r="C68" s="6"/>
      <c r="D68" s="6" t="s">
        <v>126</v>
      </c>
      <c r="E68" s="6">
        <v>0.30335000000000001</v>
      </c>
      <c r="F68" s="6"/>
      <c r="G68" s="6"/>
      <c r="H68" s="6" t="s">
        <v>127</v>
      </c>
      <c r="I68" s="6">
        <v>30.7</v>
      </c>
      <c r="J68" s="6"/>
      <c r="K68" s="6" t="s">
        <v>128</v>
      </c>
      <c r="L68" s="6">
        <v>735.05</v>
      </c>
      <c r="M68" s="6"/>
      <c r="N68" s="6"/>
      <c r="O68" s="7"/>
    </row>
    <row r="69" spans="2:15">
      <c r="B69" s="4"/>
      <c r="C69" s="6"/>
      <c r="D69" s="6" t="s">
        <v>129</v>
      </c>
      <c r="E69" s="6">
        <v>0.32818000000000003</v>
      </c>
      <c r="F69" s="6"/>
      <c r="G69" s="6"/>
      <c r="H69" s="6" t="s">
        <v>130</v>
      </c>
      <c r="I69" s="6">
        <v>2.4E-2</v>
      </c>
      <c r="J69" s="6"/>
      <c r="K69" s="6" t="s">
        <v>131</v>
      </c>
      <c r="L69" s="6">
        <v>712.95</v>
      </c>
      <c r="M69" s="6"/>
      <c r="N69" s="6"/>
      <c r="O69" s="7"/>
    </row>
    <row r="70" spans="2:15">
      <c r="B70" s="4"/>
      <c r="C70" s="6"/>
      <c r="D70" s="6" t="s">
        <v>132</v>
      </c>
      <c r="E70" s="6">
        <v>6.2579999999999997E-2</v>
      </c>
      <c r="F70" s="6"/>
      <c r="G70" s="6"/>
      <c r="H70" s="6" t="s">
        <v>133</v>
      </c>
      <c r="I70" s="6">
        <v>0.46100000000000002</v>
      </c>
      <c r="J70" s="6"/>
      <c r="K70" s="6" t="s">
        <v>134</v>
      </c>
      <c r="L70" s="6">
        <v>130</v>
      </c>
      <c r="M70" s="6"/>
      <c r="N70" s="6"/>
      <c r="O70" s="7"/>
    </row>
    <row r="71" spans="2:15">
      <c r="B71" s="4"/>
      <c r="C71" s="6"/>
      <c r="D71" s="6" t="s">
        <v>135</v>
      </c>
      <c r="E71" s="6">
        <v>0.1076</v>
      </c>
      <c r="F71" s="6"/>
      <c r="G71" s="6"/>
      <c r="H71" s="6" t="s">
        <v>136</v>
      </c>
      <c r="I71" s="6">
        <v>1.23</v>
      </c>
      <c r="J71" s="6"/>
      <c r="K71" s="6" t="s">
        <v>137</v>
      </c>
      <c r="L71" s="6">
        <v>134</v>
      </c>
      <c r="M71" s="6"/>
      <c r="N71" s="6"/>
      <c r="O71" s="7"/>
    </row>
    <row r="72" spans="2:15">
      <c r="B72" s="4"/>
      <c r="C72" s="6"/>
      <c r="D72" s="6" t="s">
        <v>138</v>
      </c>
      <c r="E72" s="6">
        <v>0.03</v>
      </c>
      <c r="F72" s="6"/>
      <c r="G72" s="6"/>
      <c r="H72" s="6" t="s">
        <v>139</v>
      </c>
      <c r="I72" s="6">
        <v>1.4</v>
      </c>
      <c r="J72" s="6"/>
      <c r="K72" s="6" t="s">
        <v>140</v>
      </c>
      <c r="L72" s="6">
        <f>L70+L71</f>
        <v>264</v>
      </c>
      <c r="M72" s="6"/>
      <c r="N72" s="6"/>
      <c r="O72" s="7"/>
    </row>
    <row r="73" spans="2:15">
      <c r="B73" s="4"/>
      <c r="C73" s="6"/>
      <c r="D73" s="6" t="s">
        <v>141</v>
      </c>
      <c r="E73" s="6">
        <v>264</v>
      </c>
      <c r="F73" s="6"/>
      <c r="G73" s="6"/>
      <c r="H73" s="6" t="s">
        <v>142</v>
      </c>
      <c r="I73" s="6">
        <v>0.44</v>
      </c>
      <c r="J73" s="6"/>
      <c r="K73" s="6"/>
      <c r="L73" s="6"/>
      <c r="M73" s="6"/>
      <c r="N73" s="6"/>
      <c r="O73" s="7"/>
    </row>
    <row r="74" spans="2:15">
      <c r="B74" s="4"/>
      <c r="C74" s="6"/>
      <c r="D74" s="6" t="s">
        <v>143</v>
      </c>
      <c r="E74" s="6">
        <v>13</v>
      </c>
      <c r="F74" s="6"/>
      <c r="G74" s="6"/>
      <c r="H74" s="6"/>
      <c r="I74" s="6"/>
      <c r="J74" s="6"/>
      <c r="K74" s="6"/>
      <c r="L74" s="6"/>
      <c r="M74" s="6"/>
      <c r="N74" s="6"/>
      <c r="O74" s="7"/>
    </row>
    <row r="75" spans="2:15">
      <c r="B75" s="4"/>
      <c r="C75" s="6"/>
      <c r="D75" s="6" t="s">
        <v>144</v>
      </c>
      <c r="E75" s="6">
        <v>12.5</v>
      </c>
      <c r="F75" s="6"/>
      <c r="G75" s="6"/>
      <c r="H75" s="6" t="s">
        <v>145</v>
      </c>
      <c r="I75" s="6"/>
      <c r="J75" s="6">
        <v>6.78</v>
      </c>
      <c r="K75" s="6"/>
      <c r="L75" s="6"/>
      <c r="M75" s="6"/>
      <c r="N75" s="6"/>
      <c r="O75" s="7"/>
    </row>
    <row r="76" spans="2:15">
      <c r="B76" s="4"/>
      <c r="C76" s="6"/>
      <c r="D76" s="6" t="s">
        <v>146</v>
      </c>
      <c r="E76" s="6"/>
      <c r="F76" s="6">
        <v>23.22</v>
      </c>
      <c r="G76" s="6"/>
      <c r="H76" s="6" t="s">
        <v>147</v>
      </c>
      <c r="I76" s="6"/>
      <c r="J76" s="6">
        <v>1.33</v>
      </c>
      <c r="K76" s="6"/>
      <c r="L76" s="6"/>
      <c r="M76" s="6"/>
      <c r="N76" s="6"/>
      <c r="O76" s="7"/>
    </row>
    <row r="77" spans="2:15">
      <c r="B77" s="4"/>
      <c r="C77" s="6"/>
      <c r="D77" s="6" t="s">
        <v>148</v>
      </c>
      <c r="E77" s="6"/>
      <c r="F77" s="6">
        <v>1.4354899999999999</v>
      </c>
      <c r="G77" s="6"/>
      <c r="H77" s="6" t="s">
        <v>149</v>
      </c>
      <c r="I77" s="6"/>
      <c r="J77" s="6">
        <v>12.17</v>
      </c>
      <c r="K77" s="6"/>
      <c r="L77" s="6"/>
      <c r="M77" s="6"/>
      <c r="N77" s="6"/>
      <c r="O77" s="7"/>
    </row>
    <row r="78" spans="2:15">
      <c r="B78" s="4"/>
      <c r="C78" s="6"/>
      <c r="D78" s="6" t="s">
        <v>150</v>
      </c>
      <c r="E78" s="6"/>
      <c r="F78" s="6">
        <v>33.6</v>
      </c>
      <c r="G78" s="6"/>
      <c r="H78" s="6" t="s">
        <v>151</v>
      </c>
      <c r="I78" s="6"/>
      <c r="J78" s="6">
        <v>1.31</v>
      </c>
      <c r="K78" s="6"/>
      <c r="L78" s="6"/>
      <c r="M78" s="6"/>
      <c r="N78" s="6"/>
      <c r="O78" s="7"/>
    </row>
    <row r="79" spans="2:15">
      <c r="B79" s="4"/>
      <c r="C79" s="6"/>
      <c r="D79" s="6" t="s">
        <v>152</v>
      </c>
      <c r="E79" s="6"/>
      <c r="F79" s="6">
        <v>4.3</v>
      </c>
      <c r="G79" s="6"/>
      <c r="H79" s="6" t="s">
        <v>153</v>
      </c>
      <c r="I79" s="6"/>
      <c r="J79" s="6">
        <v>11.33</v>
      </c>
      <c r="K79" s="6"/>
      <c r="L79" s="6"/>
      <c r="M79" s="6"/>
      <c r="N79" s="6"/>
      <c r="O79" s="7"/>
    </row>
    <row r="80" spans="2:15">
      <c r="B80" s="4"/>
      <c r="C80" s="6"/>
      <c r="D80" s="6" t="s">
        <v>154</v>
      </c>
      <c r="E80" s="6"/>
      <c r="F80" s="6">
        <v>23.1</v>
      </c>
      <c r="G80" s="6"/>
      <c r="H80" s="6" t="s">
        <v>155</v>
      </c>
      <c r="I80" s="6"/>
      <c r="J80" s="6">
        <v>3.5000000000000003E-2</v>
      </c>
      <c r="K80" s="6"/>
      <c r="L80" s="6"/>
      <c r="M80" s="6"/>
      <c r="N80" s="6"/>
      <c r="O80" s="7"/>
    </row>
    <row r="81" spans="2:15">
      <c r="B81" s="4"/>
      <c r="C81" s="6"/>
      <c r="D81" s="6" t="s">
        <v>156</v>
      </c>
      <c r="E81" s="6"/>
      <c r="F81" s="6">
        <v>1.4308799999999999</v>
      </c>
      <c r="G81" s="6"/>
      <c r="H81" s="6" t="s">
        <v>157</v>
      </c>
      <c r="I81" s="6"/>
      <c r="J81" s="6">
        <v>-0.47499999999999998</v>
      </c>
      <c r="K81" s="6"/>
      <c r="L81" s="6"/>
      <c r="M81" s="6"/>
      <c r="N81" s="6"/>
      <c r="O81" s="7"/>
    </row>
    <row r="82" spans="2:15">
      <c r="B82" s="4"/>
      <c r="C82" s="6"/>
      <c r="D82" s="6" t="s">
        <v>158</v>
      </c>
      <c r="E82" s="6"/>
      <c r="F82" s="6">
        <v>48</v>
      </c>
      <c r="G82" s="6"/>
      <c r="H82" s="6" t="s">
        <v>159</v>
      </c>
      <c r="I82" s="6"/>
      <c r="J82" s="6">
        <v>6.7570000000000005E-2</v>
      </c>
      <c r="K82" s="6"/>
      <c r="L82" s="6"/>
      <c r="M82" s="6"/>
      <c r="N82" s="6"/>
      <c r="O82" s="7"/>
    </row>
    <row r="83" spans="2:15">
      <c r="B83" s="4"/>
      <c r="C83" s="6"/>
      <c r="D83" s="6" t="s">
        <v>160</v>
      </c>
      <c r="E83" s="6"/>
      <c r="F83" s="6">
        <v>8.9</v>
      </c>
      <c r="G83" s="6"/>
      <c r="H83" s="6"/>
      <c r="I83" s="6"/>
      <c r="J83" s="6"/>
      <c r="K83" s="6"/>
      <c r="L83" s="6"/>
      <c r="M83" s="6"/>
      <c r="N83" s="6"/>
      <c r="O83" s="7"/>
    </row>
    <row r="84" spans="2:15">
      <c r="B84" s="4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7"/>
    </row>
    <row r="85" spans="2:15">
      <c r="B85" s="4"/>
      <c r="C85" s="6"/>
      <c r="D85" s="6" t="s">
        <v>161</v>
      </c>
      <c r="E85" s="6"/>
      <c r="F85" s="6"/>
      <c r="G85" s="6"/>
      <c r="H85" s="6"/>
      <c r="I85" s="6"/>
      <c r="J85" s="6"/>
      <c r="K85" s="6"/>
      <c r="L85" s="6"/>
      <c r="M85" s="6"/>
      <c r="N85" s="6"/>
      <c r="O85" s="7"/>
    </row>
    <row r="86" spans="2:15">
      <c r="B86" s="4"/>
      <c r="C86" s="6" t="s">
        <v>162</v>
      </c>
      <c r="D86" s="6" t="s">
        <v>163</v>
      </c>
      <c r="E86" s="6"/>
      <c r="F86" s="6">
        <v>230</v>
      </c>
      <c r="G86" s="6"/>
      <c r="H86" s="6"/>
      <c r="I86" s="6"/>
      <c r="J86" s="6"/>
      <c r="K86" s="6"/>
      <c r="L86" s="6"/>
      <c r="M86" s="6"/>
      <c r="N86" s="6"/>
      <c r="O86" s="7"/>
    </row>
    <row r="87" spans="2:15">
      <c r="B87" s="4"/>
      <c r="C87" s="6"/>
      <c r="D87" s="6" t="s">
        <v>164</v>
      </c>
      <c r="E87" s="6"/>
      <c r="F87" s="6">
        <v>540</v>
      </c>
      <c r="G87" s="6"/>
      <c r="H87" s="6"/>
      <c r="I87" s="6"/>
      <c r="J87" s="6"/>
      <c r="K87" s="6"/>
      <c r="L87" s="6"/>
      <c r="M87" s="6"/>
      <c r="N87" s="6"/>
      <c r="O87" s="7"/>
    </row>
    <row r="88" spans="2:15">
      <c r="B88" s="4"/>
      <c r="C88" s="6"/>
      <c r="D88" s="6" t="s">
        <v>165</v>
      </c>
      <c r="E88" s="6"/>
      <c r="F88" s="6">
        <v>0</v>
      </c>
      <c r="G88" s="6"/>
      <c r="H88" s="6"/>
      <c r="I88" s="6"/>
      <c r="J88" s="6"/>
      <c r="K88" s="6"/>
      <c r="L88" s="6"/>
      <c r="M88" s="6"/>
      <c r="N88" s="6"/>
      <c r="O88" s="7"/>
    </row>
    <row r="89" spans="2:15">
      <c r="B89" s="4"/>
      <c r="C89" s="6"/>
      <c r="D89" s="6" t="s">
        <v>166</v>
      </c>
      <c r="E89" s="6"/>
      <c r="F89" s="6">
        <v>0</v>
      </c>
      <c r="G89" s="6"/>
      <c r="H89" s="6"/>
      <c r="I89" s="6"/>
      <c r="J89" s="6"/>
      <c r="K89" s="6"/>
      <c r="L89" s="6"/>
      <c r="M89" s="6"/>
      <c r="N89" s="6"/>
      <c r="O89" s="7"/>
    </row>
    <row r="90" spans="2:15">
      <c r="B90" s="4"/>
      <c r="C90" s="6"/>
      <c r="D90" s="6" t="s">
        <v>27</v>
      </c>
      <c r="E90" s="6"/>
      <c r="F90" s="6"/>
      <c r="G90" s="6"/>
      <c r="H90" s="6"/>
      <c r="I90" s="6"/>
      <c r="J90" s="6"/>
      <c r="K90" s="6"/>
      <c r="L90" s="6"/>
      <c r="M90" s="6"/>
      <c r="N90" s="6"/>
      <c r="O90" s="7"/>
    </row>
    <row r="91" spans="2:15">
      <c r="B91" s="4"/>
      <c r="C91" s="6"/>
      <c r="D91" s="6" t="s">
        <v>167</v>
      </c>
      <c r="E91" s="6"/>
      <c r="F91" s="6">
        <v>103</v>
      </c>
      <c r="G91" s="6"/>
      <c r="H91" s="6"/>
      <c r="I91" s="6"/>
      <c r="J91" s="6"/>
      <c r="K91" s="6"/>
      <c r="L91" s="6"/>
      <c r="M91" s="6"/>
      <c r="N91" s="6"/>
      <c r="O91" s="7"/>
    </row>
    <row r="92" spans="2:15">
      <c r="B92" s="4"/>
      <c r="C92" s="6" t="s">
        <v>168</v>
      </c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7"/>
    </row>
    <row r="93" spans="2:15">
      <c r="B93" s="4"/>
      <c r="C93" s="6"/>
      <c r="D93" s="6" t="s">
        <v>119</v>
      </c>
      <c r="E93" s="6"/>
      <c r="F93" s="6">
        <v>100</v>
      </c>
      <c r="G93" s="6"/>
      <c r="H93" s="6"/>
      <c r="I93" s="6"/>
      <c r="J93" s="6"/>
      <c r="K93" s="6"/>
      <c r="L93" s="6"/>
      <c r="M93" s="6"/>
      <c r="N93" s="6"/>
      <c r="O93" s="7"/>
    </row>
    <row r="94" spans="2:15">
      <c r="B94" s="4"/>
      <c r="C94" s="6"/>
      <c r="D94" s="6" t="s">
        <v>121</v>
      </c>
      <c r="E94" s="6"/>
      <c r="F94" s="6">
        <v>10</v>
      </c>
      <c r="G94" s="6"/>
      <c r="H94" s="6"/>
      <c r="I94" s="6"/>
      <c r="J94" s="6"/>
      <c r="K94" s="6"/>
      <c r="L94" s="6"/>
      <c r="M94" s="6"/>
      <c r="N94" s="6"/>
      <c r="O94" s="7"/>
    </row>
    <row r="95" spans="2:15">
      <c r="B95" s="4"/>
      <c r="C95" s="6"/>
      <c r="D95" s="6" t="s">
        <v>169</v>
      </c>
      <c r="E95" s="6"/>
      <c r="F95" s="6">
        <v>80</v>
      </c>
      <c r="G95" s="6"/>
      <c r="H95" s="6"/>
      <c r="I95" s="6"/>
      <c r="J95" s="6"/>
      <c r="K95" s="6"/>
      <c r="L95" s="6"/>
      <c r="M95" s="6"/>
      <c r="N95" s="6"/>
      <c r="O95" s="7"/>
    </row>
    <row r="96" spans="2:15">
      <c r="B96" s="4"/>
      <c r="C96" s="6"/>
      <c r="D96" s="6" t="s">
        <v>170</v>
      </c>
      <c r="E96" s="6"/>
      <c r="F96" s="6">
        <v>10</v>
      </c>
      <c r="G96" s="6"/>
      <c r="H96" s="6"/>
      <c r="I96" s="6"/>
      <c r="J96" s="6"/>
      <c r="K96" s="6"/>
      <c r="L96" s="6"/>
      <c r="M96" s="6"/>
      <c r="N96" s="6"/>
      <c r="O96" s="7"/>
    </row>
    <row r="97" spans="2:15">
      <c r="B97" s="4"/>
      <c r="C97" s="6"/>
      <c r="D97" s="6" t="s">
        <v>171</v>
      </c>
      <c r="E97" s="6"/>
      <c r="F97" s="6">
        <v>6</v>
      </c>
      <c r="G97" s="6"/>
      <c r="H97" s="6"/>
      <c r="I97" s="6"/>
      <c r="J97" s="6"/>
      <c r="K97" s="6"/>
      <c r="L97" s="6"/>
      <c r="M97" s="6"/>
      <c r="N97" s="6"/>
      <c r="O97" s="7"/>
    </row>
    <row r="98" spans="2:15">
      <c r="B98" s="4"/>
      <c r="C98" s="6"/>
      <c r="D98" s="6" t="s">
        <v>172</v>
      </c>
      <c r="E98" s="6"/>
      <c r="F98" s="6">
        <v>14</v>
      </c>
      <c r="G98" s="6"/>
      <c r="H98" s="6"/>
      <c r="I98" s="6"/>
      <c r="J98" s="6"/>
      <c r="K98" s="6"/>
      <c r="L98" s="6"/>
      <c r="M98" s="6"/>
      <c r="N98" s="6"/>
      <c r="O98" s="7"/>
    </row>
    <row r="99" spans="2:15">
      <c r="B99" s="4"/>
      <c r="C99" s="6"/>
      <c r="D99" s="6" t="s">
        <v>173</v>
      </c>
      <c r="E99" s="6"/>
      <c r="F99" s="6">
        <v>92.36</v>
      </c>
      <c r="G99" s="6"/>
      <c r="H99" s="6"/>
      <c r="I99" s="6"/>
      <c r="J99" s="6"/>
      <c r="K99" s="6"/>
      <c r="L99" s="6"/>
      <c r="M99" s="6"/>
      <c r="N99" s="6"/>
      <c r="O99" s="7"/>
    </row>
    <row r="100" spans="2:15">
      <c r="B100" s="4"/>
      <c r="C100" s="6"/>
      <c r="D100" s="6" t="s">
        <v>174</v>
      </c>
      <c r="E100" s="6"/>
      <c r="F100" s="6">
        <v>20</v>
      </c>
      <c r="G100" s="6"/>
      <c r="H100" s="6"/>
      <c r="I100" s="6"/>
      <c r="J100" s="6"/>
      <c r="K100" s="6"/>
      <c r="L100" s="6"/>
      <c r="M100" s="6"/>
      <c r="N100" s="6"/>
      <c r="O100" s="7"/>
    </row>
    <row r="101" spans="2:15">
      <c r="B101" s="4"/>
      <c r="C101" s="6"/>
      <c r="D101" s="6" t="s">
        <v>175</v>
      </c>
      <c r="E101" s="6"/>
      <c r="F101" s="6">
        <v>100</v>
      </c>
      <c r="G101" s="6"/>
      <c r="H101" s="6"/>
      <c r="I101" s="6"/>
      <c r="J101" s="6"/>
      <c r="K101" s="6"/>
      <c r="L101" s="6"/>
      <c r="M101" s="6"/>
      <c r="N101" s="6"/>
      <c r="O101" s="7"/>
    </row>
    <row r="102" spans="2:15">
      <c r="B102" s="4"/>
      <c r="C102" s="6"/>
      <c r="D102" s="6" t="s">
        <v>176</v>
      </c>
      <c r="E102" s="6"/>
      <c r="F102" s="6">
        <v>65</v>
      </c>
      <c r="G102" s="6"/>
      <c r="H102" s="6"/>
      <c r="I102" s="6"/>
      <c r="J102" s="6"/>
      <c r="K102" s="6"/>
      <c r="L102" s="6"/>
      <c r="M102" s="6"/>
      <c r="N102" s="6"/>
      <c r="O102" s="7"/>
    </row>
    <row r="103" spans="2:15">
      <c r="B103" s="4"/>
      <c r="C103" s="6"/>
      <c r="D103" s="6" t="s">
        <v>177</v>
      </c>
      <c r="E103" s="6"/>
      <c r="F103" s="6">
        <v>45</v>
      </c>
      <c r="G103" s="6"/>
      <c r="H103" s="6"/>
      <c r="I103" s="6"/>
      <c r="J103" s="6"/>
      <c r="K103" s="6"/>
      <c r="L103" s="6"/>
      <c r="M103" s="6"/>
      <c r="N103" s="6"/>
      <c r="O103" s="7"/>
    </row>
    <row r="104" spans="2:15">
      <c r="B104" s="4"/>
      <c r="C104" s="6" t="s">
        <v>178</v>
      </c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7"/>
    </row>
    <row r="105" spans="2:15">
      <c r="B105" s="4"/>
      <c r="C105" s="6"/>
      <c r="D105" s="6" t="s">
        <v>179</v>
      </c>
      <c r="E105" s="6"/>
      <c r="F105" s="6">
        <v>233</v>
      </c>
      <c r="G105" s="6"/>
      <c r="H105" s="6"/>
      <c r="I105" s="6"/>
      <c r="J105" s="6"/>
      <c r="K105" s="6"/>
      <c r="L105" s="6"/>
      <c r="M105" s="6"/>
      <c r="N105" s="6"/>
      <c r="O105" s="7"/>
    </row>
    <row r="106" spans="2:15">
      <c r="B106" s="4"/>
      <c r="C106" s="6"/>
      <c r="D106" s="6" t="s">
        <v>180</v>
      </c>
      <c r="E106" s="6"/>
      <c r="F106" s="6">
        <v>31</v>
      </c>
      <c r="G106" s="6"/>
      <c r="H106" s="6"/>
      <c r="I106" s="6"/>
      <c r="J106" s="6"/>
      <c r="K106" s="6"/>
      <c r="L106" s="6"/>
      <c r="M106" s="6"/>
      <c r="N106" s="6"/>
      <c r="O106" s="7"/>
    </row>
    <row r="107" spans="2:15">
      <c r="B107" s="4"/>
      <c r="C107" s="6"/>
      <c r="D107" s="6" t="s">
        <v>181</v>
      </c>
      <c r="E107" s="6"/>
      <c r="F107" s="6" t="s">
        <v>182</v>
      </c>
      <c r="G107" s="6"/>
      <c r="H107" s="6"/>
      <c r="I107" s="6"/>
      <c r="J107" s="6"/>
      <c r="K107" s="6"/>
      <c r="L107" s="6"/>
      <c r="M107" s="6"/>
      <c r="N107" s="6"/>
      <c r="O107" s="7"/>
    </row>
    <row r="108" spans="2:15">
      <c r="B108" s="4"/>
      <c r="C108" s="6"/>
      <c r="D108" s="6" t="s">
        <v>183</v>
      </c>
      <c r="E108" s="6"/>
      <c r="F108" s="6">
        <v>9.25</v>
      </c>
      <c r="G108" s="6"/>
      <c r="H108" s="6"/>
      <c r="I108" s="6"/>
      <c r="J108" s="6"/>
      <c r="K108" s="6"/>
      <c r="L108" s="6"/>
      <c r="M108" s="6"/>
      <c r="N108" s="6"/>
      <c r="O108" s="7"/>
    </row>
    <row r="109" spans="2:15">
      <c r="B109" s="4"/>
      <c r="C109" s="6"/>
      <c r="D109" s="6" t="s">
        <v>184</v>
      </c>
      <c r="E109" s="6"/>
      <c r="F109" s="6">
        <v>25.5</v>
      </c>
      <c r="G109" s="6"/>
      <c r="H109" s="6"/>
      <c r="I109" s="6"/>
      <c r="J109" s="6"/>
      <c r="K109" s="6"/>
      <c r="L109" s="6"/>
      <c r="M109" s="6"/>
      <c r="N109" s="6"/>
      <c r="O109" s="7"/>
    </row>
    <row r="110" spans="2:15">
      <c r="B110" s="4"/>
      <c r="C110" s="6"/>
      <c r="D110" s="6" t="s">
        <v>185</v>
      </c>
      <c r="E110" s="6"/>
      <c r="F110" s="6">
        <v>51</v>
      </c>
      <c r="G110" s="6"/>
      <c r="H110" s="6"/>
      <c r="I110" s="6"/>
      <c r="J110" s="6"/>
      <c r="K110" s="6"/>
      <c r="L110" s="6"/>
      <c r="M110" s="6"/>
      <c r="N110" s="6"/>
      <c r="O110" s="7"/>
    </row>
    <row r="111" spans="2:15">
      <c r="B111" s="4"/>
      <c r="C111" s="6"/>
      <c r="D111" s="6" t="s">
        <v>186</v>
      </c>
      <c r="E111" s="6"/>
      <c r="F111" s="6">
        <v>209</v>
      </c>
      <c r="G111" s="6"/>
      <c r="H111" s="6"/>
      <c r="I111" s="6"/>
      <c r="J111" s="6"/>
      <c r="K111" s="6"/>
      <c r="L111" s="6"/>
      <c r="M111" s="6"/>
      <c r="N111" s="6"/>
      <c r="O111" s="7"/>
    </row>
    <row r="112" spans="2:15">
      <c r="B112" s="4"/>
      <c r="C112" s="6" t="s">
        <v>187</v>
      </c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7"/>
    </row>
    <row r="113" spans="2:15">
      <c r="B113" s="4"/>
      <c r="C113" s="6"/>
      <c r="D113" s="6" t="s">
        <v>119</v>
      </c>
      <c r="E113" s="6"/>
      <c r="F113" s="6">
        <v>10.5</v>
      </c>
      <c r="G113" s="6"/>
      <c r="H113" s="6"/>
      <c r="I113" s="6"/>
      <c r="J113" s="6"/>
      <c r="K113" s="6"/>
      <c r="L113" s="6"/>
      <c r="M113" s="6"/>
      <c r="N113" s="6"/>
      <c r="O113" s="7"/>
    </row>
    <row r="114" spans="2:15">
      <c r="B114" s="4"/>
      <c r="C114" s="6"/>
      <c r="D114" s="6" t="s">
        <v>188</v>
      </c>
      <c r="E114" s="6"/>
      <c r="F114" s="6">
        <v>10</v>
      </c>
      <c r="G114" s="6"/>
      <c r="H114" s="6"/>
      <c r="I114" s="6"/>
      <c r="J114" s="6"/>
      <c r="K114" s="6"/>
      <c r="L114" s="6"/>
      <c r="M114" s="6"/>
      <c r="N114" s="6"/>
      <c r="O114" s="7"/>
    </row>
    <row r="115" spans="2:15">
      <c r="B115" s="4"/>
      <c r="C115" s="6"/>
      <c r="D115" s="6" t="s">
        <v>189</v>
      </c>
      <c r="E115" s="6"/>
      <c r="F115" s="6">
        <v>4</v>
      </c>
      <c r="G115" s="6"/>
      <c r="H115" s="6"/>
      <c r="I115" s="6"/>
      <c r="J115" s="6"/>
      <c r="K115" s="6"/>
      <c r="L115" s="6"/>
      <c r="M115" s="6"/>
      <c r="N115" s="6"/>
      <c r="O115" s="7"/>
    </row>
    <row r="116" spans="2:15">
      <c r="B116" s="4"/>
      <c r="C116" s="6"/>
      <c r="D116" s="6" t="s">
        <v>170</v>
      </c>
      <c r="E116" s="6"/>
      <c r="F116" s="6">
        <v>40</v>
      </c>
      <c r="G116" s="6"/>
      <c r="H116" s="6"/>
      <c r="I116" s="6"/>
      <c r="J116" s="6"/>
      <c r="K116" s="6"/>
      <c r="L116" s="6"/>
      <c r="M116" s="6"/>
      <c r="N116" s="6"/>
      <c r="O116" s="7"/>
    </row>
    <row r="117" spans="2:15">
      <c r="B117" s="4"/>
      <c r="C117" s="6"/>
      <c r="D117" s="6" t="s">
        <v>190</v>
      </c>
      <c r="E117" s="6"/>
      <c r="F117" s="6">
        <v>240</v>
      </c>
      <c r="G117" s="6"/>
      <c r="H117" s="6"/>
      <c r="I117" s="6"/>
      <c r="J117" s="6"/>
      <c r="K117" s="6"/>
      <c r="L117" s="6"/>
      <c r="M117" s="6"/>
      <c r="N117" s="6"/>
      <c r="O117" s="7"/>
    </row>
    <row r="118" spans="2:15">
      <c r="B118" s="4"/>
      <c r="C118" s="6"/>
      <c r="D118" s="6" t="s">
        <v>171</v>
      </c>
      <c r="E118" s="6"/>
      <c r="F118" s="6">
        <v>6</v>
      </c>
      <c r="G118" s="6"/>
      <c r="H118" s="6"/>
      <c r="I118" s="6"/>
      <c r="J118" s="6"/>
      <c r="K118" s="6"/>
      <c r="L118" s="6"/>
      <c r="M118" s="6"/>
      <c r="N118" s="6"/>
      <c r="O118" s="7"/>
    </row>
    <row r="119" spans="2:15">
      <c r="B119" s="4"/>
      <c r="C119" s="6"/>
      <c r="D119" s="6" t="s">
        <v>172</v>
      </c>
      <c r="E119" s="6"/>
      <c r="F119" s="6">
        <v>10</v>
      </c>
      <c r="G119" s="6"/>
      <c r="H119" s="6"/>
      <c r="I119" s="6"/>
      <c r="J119" s="6"/>
      <c r="K119" s="6"/>
      <c r="L119" s="6"/>
      <c r="M119" s="6"/>
      <c r="N119" s="6"/>
      <c r="O119" s="7"/>
    </row>
    <row r="120" spans="2:15">
      <c r="B120" s="4"/>
      <c r="C120" s="6"/>
      <c r="D120" s="6" t="s">
        <v>173</v>
      </c>
      <c r="E120" s="6"/>
      <c r="F120" s="6">
        <v>47.12</v>
      </c>
      <c r="G120" s="6"/>
      <c r="H120" s="6"/>
      <c r="I120" s="6"/>
      <c r="J120" s="6"/>
      <c r="K120" s="6"/>
      <c r="L120" s="6"/>
      <c r="M120" s="6"/>
      <c r="N120" s="6"/>
      <c r="O120" s="7"/>
    </row>
    <row r="121" spans="2:15">
      <c r="B121" s="4"/>
      <c r="C121" s="6"/>
      <c r="D121" s="6" t="s">
        <v>191</v>
      </c>
      <c r="E121" s="6"/>
      <c r="F121" s="6">
        <v>68</v>
      </c>
      <c r="G121" s="6"/>
      <c r="H121" s="6"/>
      <c r="I121" s="6"/>
      <c r="J121" s="6"/>
      <c r="K121" s="6"/>
      <c r="L121" s="6"/>
      <c r="M121" s="6"/>
      <c r="N121" s="6"/>
      <c r="O121" s="7"/>
    </row>
    <row r="122" spans="2:15">
      <c r="B122" s="4"/>
      <c r="C122" s="6"/>
      <c r="D122" s="6" t="s">
        <v>192</v>
      </c>
      <c r="E122" s="6"/>
      <c r="F122" s="6">
        <v>125.5</v>
      </c>
      <c r="G122" s="6"/>
      <c r="H122" s="6"/>
      <c r="I122" s="6"/>
      <c r="J122" s="6"/>
      <c r="K122" s="6"/>
      <c r="L122" s="6"/>
      <c r="M122" s="6"/>
      <c r="N122" s="6"/>
      <c r="O122" s="7"/>
    </row>
    <row r="123" spans="2:15">
      <c r="B123" s="4"/>
      <c r="C123" s="6"/>
      <c r="D123" s="6" t="s">
        <v>193</v>
      </c>
      <c r="E123" s="6"/>
      <c r="F123" s="6">
        <v>43</v>
      </c>
      <c r="G123" s="6"/>
      <c r="H123" s="6"/>
      <c r="I123" s="6"/>
      <c r="J123" s="6"/>
      <c r="K123" s="6"/>
      <c r="L123" s="6"/>
      <c r="M123" s="6"/>
      <c r="N123" s="6"/>
      <c r="O123" s="7"/>
    </row>
    <row r="124" spans="2:15" ht="15.75" thickBot="1">
      <c r="B124" s="11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3"/>
    </row>
  </sheetData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24cecc8-5b1a-4f4b-aa1d-4508502f11c0" xsi:nil="true"/>
    <lcf76f155ced4ddcb4097134ff3c332f xmlns="1684eeaa-63d5-4a8a-805f-2a73dd5a7c6a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32978FBD0EAF74FACDB1C5A1673B1C8" ma:contentTypeVersion="12" ma:contentTypeDescription="Create a new document." ma:contentTypeScope="" ma:versionID="2c621002342ee33aeec6413ef0ed18ea">
  <xsd:schema xmlns:xsd="http://www.w3.org/2001/XMLSchema" xmlns:xs="http://www.w3.org/2001/XMLSchema" xmlns:p="http://schemas.microsoft.com/office/2006/metadata/properties" xmlns:ns2="1684eeaa-63d5-4a8a-805f-2a73dd5a7c6a" xmlns:ns3="224cecc8-5b1a-4f4b-aa1d-4508502f11c0" targetNamespace="http://schemas.microsoft.com/office/2006/metadata/properties" ma:root="true" ma:fieldsID="dbb19f91379167369bdf2dc83fe8879f" ns2:_="" ns3:_="">
    <xsd:import namespace="1684eeaa-63d5-4a8a-805f-2a73dd5a7c6a"/>
    <xsd:import namespace="224cecc8-5b1a-4f4b-aa1d-4508502f11c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84eeaa-63d5-4a8a-805f-2a73dd5a7c6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4cecc8-5b1a-4f4b-aa1d-4508502f11c0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6e8ee954-4a4b-435a-92d3-78edb8603eb3}" ma:internalName="TaxCatchAll" ma:showField="CatchAllData" ma:web="224cecc8-5b1a-4f4b-aa1d-4508502f11c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1E6A320-42B0-4A92-881C-A21CD59B2A15}"/>
</file>

<file path=customXml/itemProps2.xml><?xml version="1.0" encoding="utf-8"?>
<ds:datastoreItem xmlns:ds="http://schemas.openxmlformats.org/officeDocument/2006/customXml" ds:itemID="{01ED9304-0C7E-4284-A8D1-B5808CED4D04}"/>
</file>

<file path=customXml/itemProps3.xml><?xml version="1.0" encoding="utf-8"?>
<ds:datastoreItem xmlns:ds="http://schemas.openxmlformats.org/officeDocument/2006/customXml" ds:itemID="{8F963926-88ED-4B93-A348-9E387AA6BCF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owen williams</dc:creator>
  <cp:keywords/>
  <dc:description/>
  <cp:lastModifiedBy>Benjamin Hilton (2220555)</cp:lastModifiedBy>
  <cp:revision/>
  <dcterms:created xsi:type="dcterms:W3CDTF">2022-07-23T12:34:52Z</dcterms:created>
  <dcterms:modified xsi:type="dcterms:W3CDTF">2025-10-23T13:54:33Z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0x010100332978FBD0EAF74FACDB1C5A1673B1C8</vt:lpwstr>
  </property>
  <property fmtid="{D5CDD505-2E9C-101B-9397-08002B2CF9AE}" pid="3" name="MediaServiceImageTags">
    <vt:lpwstr/>
  </property>
</Properties>
</file>