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codeName="ThisWorkbook"/>
  <mc:AlternateContent xmlns:mc="http://schemas.openxmlformats.org/markup-compatibility/2006">
    <mc:Choice Requires="x15">
      <x15ac:absPath xmlns:x15ac="http://schemas.microsoft.com/office/spreadsheetml/2010/11/ac" url="https://d.docs.live.net/5148c249c6d9e887/Documents/Work/University/Projects and current work/Staff Development/"/>
    </mc:Choice>
  </mc:AlternateContent>
  <bookViews>
    <workbookView xWindow="0" yWindow="0" windowWidth="28800" windowHeight="12350" tabRatio="590" activeTab="1"/>
  </bookViews>
  <sheets>
    <sheet name="Introduction" sheetId="9" r:id="rId1"/>
    <sheet name="Lesson Plan" sheetId="7" r:id="rId2"/>
    <sheet name="Pedagogic Profile" sheetId="11" r:id="rId3"/>
    <sheet name="Data" sheetId="8" state="hidden" r:id="rId4"/>
  </sheets>
  <definedNames>
    <definedName name="CurrentPageIndex">'Lesson Plan'!$D$67</definedName>
    <definedName name="TotalPages">'Lesson Plan'!$D$68</definedName>
    <definedName name="Wizard.View1">'Lesson Plan'!$I:$L</definedName>
    <definedName name="Wizard.View2">'Lesson Plan'!#REF!</definedName>
    <definedName name="Wizard.View3">'Lesson Plan'!#REF!</definedName>
    <definedName name="Wizard.View4">'Lesson Plan'!#REF!</definedName>
    <definedName name="Wizard.View5">'Lesson Plan'!#REF!</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2" i="11" l="1"/>
  <c r="P28" i="7"/>
  <c r="O28" i="7"/>
  <c r="N14" i="8" l="1"/>
  <c r="M14" i="8"/>
  <c r="L14" i="8"/>
  <c r="K14" i="8"/>
  <c r="J14" i="8"/>
  <c r="I14" i="8"/>
  <c r="H12" i="8"/>
  <c r="H13" i="8"/>
  <c r="H14" i="8"/>
  <c r="N13" i="8"/>
  <c r="M13" i="8"/>
  <c r="L13" i="8"/>
  <c r="K13" i="8"/>
  <c r="J12" i="8"/>
  <c r="J13" i="8"/>
  <c r="I13" i="8"/>
  <c r="N12" i="8"/>
  <c r="M12" i="8"/>
  <c r="L12" i="8"/>
  <c r="K12" i="8"/>
  <c r="I12" i="8"/>
  <c r="G6" i="11" l="1"/>
  <c r="C6" i="11"/>
  <c r="C5" i="11"/>
  <c r="C4" i="11"/>
  <c r="C3" i="11"/>
  <c r="C2" i="11"/>
  <c r="O27" i="8" l="1"/>
  <c r="M27" i="8"/>
  <c r="I27" i="8"/>
  <c r="G27" i="8"/>
  <c r="K27" i="8"/>
  <c r="E27" i="8"/>
  <c r="C27" i="8"/>
  <c r="B27" i="8"/>
  <c r="P27" i="8" l="1"/>
  <c r="J27" i="8"/>
  <c r="L27" i="8"/>
  <c r="D27" i="8"/>
  <c r="F27" i="8"/>
  <c r="N27" i="8"/>
  <c r="H27" i="8"/>
  <c r="G30" i="7" l="1"/>
  <c r="D30" i="7"/>
  <c r="P27" i="7"/>
  <c r="P26" i="7"/>
  <c r="P25" i="7"/>
  <c r="P24" i="7"/>
  <c r="O27" i="7"/>
  <c r="O26" i="7"/>
  <c r="O25" i="7"/>
  <c r="O24" i="7"/>
  <c r="P23" i="7"/>
  <c r="O23" i="7"/>
  <c r="T8" i="8"/>
  <c r="U8" i="8" s="1"/>
  <c r="T7" i="8"/>
  <c r="U7" i="8" s="1"/>
  <c r="R8" i="8"/>
  <c r="S8" i="8" s="1"/>
  <c r="R7" i="8"/>
  <c r="S7" i="8" s="1"/>
  <c r="O26" i="8"/>
  <c r="O25" i="8"/>
  <c r="M26" i="8"/>
  <c r="M25" i="8"/>
  <c r="K26" i="8"/>
  <c r="K25" i="8"/>
  <c r="I26" i="8"/>
  <c r="I25" i="8"/>
  <c r="G26" i="8"/>
  <c r="G25" i="8"/>
  <c r="E26" i="8"/>
  <c r="E25" i="8"/>
  <c r="C26" i="8"/>
  <c r="C25" i="8"/>
  <c r="B26" i="8"/>
  <c r="F26" i="8" s="1"/>
  <c r="B25" i="8"/>
  <c r="T4" i="8"/>
  <c r="U4" i="8" s="1"/>
  <c r="T6" i="8"/>
  <c r="U6" i="8" s="1"/>
  <c r="R6" i="8"/>
  <c r="S6" i="8" s="1"/>
  <c r="T5" i="8"/>
  <c r="U5" i="8" s="1"/>
  <c r="R5" i="8"/>
  <c r="S5" i="8" s="1"/>
  <c r="R4" i="8"/>
  <c r="S4" i="8" s="1"/>
  <c r="B24" i="8"/>
  <c r="B23" i="8"/>
  <c r="B22" i="8"/>
  <c r="O24" i="8"/>
  <c r="O23" i="8"/>
  <c r="O22" i="8"/>
  <c r="M22" i="8"/>
  <c r="K22" i="8"/>
  <c r="I22" i="8"/>
  <c r="G22" i="8"/>
  <c r="E22" i="8"/>
  <c r="C24" i="8"/>
  <c r="C23" i="8"/>
  <c r="C22" i="8"/>
  <c r="M24" i="8"/>
  <c r="M23" i="8"/>
  <c r="K24" i="8"/>
  <c r="K23" i="8"/>
  <c r="I24" i="8"/>
  <c r="I23" i="8"/>
  <c r="G24" i="8"/>
  <c r="G23" i="8"/>
  <c r="E24" i="8"/>
  <c r="E23" i="8"/>
  <c r="J25" i="8" l="1"/>
  <c r="B28" i="8"/>
  <c r="L25" i="8"/>
  <c r="D25" i="8"/>
  <c r="F25" i="8"/>
  <c r="H25" i="8"/>
  <c r="J23" i="8"/>
  <c r="N25" i="8"/>
  <c r="F22" i="8"/>
  <c r="O13" i="8"/>
  <c r="P25" i="8"/>
  <c r="P22" i="8"/>
  <c r="L23" i="8"/>
  <c r="H22" i="8"/>
  <c r="D22" i="8"/>
  <c r="O14" i="8"/>
  <c r="N23" i="8"/>
  <c r="H23" i="8"/>
  <c r="F23" i="8"/>
  <c r="L22" i="8"/>
  <c r="N22" i="8"/>
  <c r="D23" i="8"/>
  <c r="P23" i="8"/>
  <c r="J26" i="8"/>
  <c r="J22" i="8"/>
  <c r="J24" i="8"/>
  <c r="H26" i="8"/>
  <c r="V5" i="8"/>
  <c r="F30" i="11" s="1"/>
  <c r="V8" i="8"/>
  <c r="C30" i="11" s="1"/>
  <c r="F24" i="8"/>
  <c r="D24" i="8"/>
  <c r="N26" i="8"/>
  <c r="N24" i="8"/>
  <c r="D26" i="8"/>
  <c r="P24" i="8"/>
  <c r="L26" i="8"/>
  <c r="H24" i="8"/>
  <c r="P26" i="8"/>
  <c r="L24" i="8"/>
  <c r="O12" i="8"/>
  <c r="F28" i="8" l="1"/>
  <c r="K7" i="11" s="1"/>
  <c r="J28" i="8"/>
  <c r="K17" i="11" s="1"/>
  <c r="D28" i="8"/>
  <c r="K2" i="11" s="1"/>
  <c r="H28" i="8"/>
  <c r="K12" i="11" s="1"/>
  <c r="N28" i="8"/>
  <c r="K27" i="11" s="1"/>
  <c r="L28" i="8"/>
  <c r="K22" i="11" s="1"/>
  <c r="P28" i="8"/>
  <c r="H29" i="8"/>
  <c r="H30" i="8" s="1"/>
  <c r="F29" i="8"/>
  <c r="F30" i="8" s="1"/>
  <c r="L29" i="8" l="1"/>
  <c r="L30" i="8" s="1"/>
  <c r="L16" i="8" s="1"/>
  <c r="J29" i="8"/>
  <c r="J30" i="8" s="1"/>
  <c r="K17" i="8" s="1"/>
  <c r="N29" i="8"/>
  <c r="N30" i="8" s="1"/>
  <c r="P29" i="8"/>
  <c r="P30" i="8" s="1"/>
  <c r="I16" i="8"/>
  <c r="I15" i="8"/>
  <c r="I17" i="8"/>
  <c r="F31" i="8"/>
  <c r="H31" i="8"/>
  <c r="J15" i="8"/>
  <c r="J16" i="8"/>
  <c r="J17" i="8"/>
  <c r="L31" i="8" l="1"/>
  <c r="J31" i="8"/>
  <c r="K16" i="8"/>
  <c r="K15" i="8"/>
  <c r="L17" i="8"/>
  <c r="L15" i="8"/>
  <c r="N17" i="8"/>
  <c r="N16" i="8"/>
  <c r="N15" i="8"/>
  <c r="P31" i="8"/>
  <c r="N31" i="8"/>
  <c r="M16" i="8"/>
  <c r="M17" i="8"/>
  <c r="M15" i="8"/>
  <c r="D29" i="8" l="1"/>
  <c r="D30" i="8" s="1"/>
  <c r="H15" i="8" l="1"/>
  <c r="O15" i="8" s="1"/>
  <c r="H16" i="8"/>
  <c r="O16" i="8" s="1"/>
  <c r="D31" i="8"/>
  <c r="H17" i="8"/>
  <c r="O17" i="8" s="1"/>
</calcChain>
</file>

<file path=xl/sharedStrings.xml><?xml version="1.0" encoding="utf-8"?>
<sst xmlns="http://schemas.openxmlformats.org/spreadsheetml/2006/main" count="246" uniqueCount="117">
  <si>
    <t>Pedagogic Profiling Toolkit</t>
  </si>
  <si>
    <t>Using the Toolkit</t>
  </si>
  <si>
    <t xml:space="preserve">This toolkit is an interactive workbook for the creation and analysis of lesson plans made up of a sequence of learning activities. It provides the course designer with a visual map of the planned learning activity mix and is intended to assist course team discussions about effective practice and offers a point of reference when carrying out course evaluation. 
The toolkit is based on the completion of lesson plans for timetabled classes by the teacher. A lesson plan template allows the systematic building of teaching sessions through the assembly of learning activities to achieve the planned learning experience and outcomes for the students. The lesson plan begins with an overall session descriptor that includes year, level &amp; cohort size, as well as the learning objectives. This is followed by the learning activity sequence broken down into learning activity types.
A learning activity map emerges as the template is completed. The different types of
</t>
  </si>
  <si>
    <r>
      <rPr>
        <sz val="12"/>
        <color theme="1"/>
        <rFont val="Calibri"/>
        <family val="2"/>
        <scheme val="minor"/>
      </rPr>
      <t>The toolkit derives all its primary data from the lesson plan. The learning activities, activity types, timings and student numbers combine to create the learning activity map and feed into the pedagogic profiling.</t>
    </r>
    <r>
      <rPr>
        <sz val="11"/>
        <color theme="1"/>
        <rFont val="Calibri"/>
        <family val="2"/>
        <scheme val="minor"/>
      </rPr>
      <t xml:space="preserve">
</t>
    </r>
  </si>
  <si>
    <t>are used to indicate the extent to which that activity  supports, proportionally, the 3 sets of contrasting learning processes experienced by the student. These contrasting processes are in pairs: individual or social learning; information based or experiential learning; reflective or non-reflective learning.</t>
  </si>
  <si>
    <t>Stage 1: Completing the Lesson Plan</t>
  </si>
  <si>
    <r>
      <rPr>
        <sz val="12"/>
        <color theme="1"/>
        <rFont val="Calibri"/>
        <family val="2"/>
        <scheme val="minor"/>
      </rPr>
      <t>1. To begin, click on the Lesson Plan Tab at the bottom of this page. Complete the lesson plan overview on the left of the page, including all basic data, general session description and learning aims. The learning outcomes can be selected from the drop-down lists provided (based on Bloom's taxonomy) and a brief descriptor added. The total learning time and student numbers will be added automatically.</t>
    </r>
    <r>
      <rPr>
        <sz val="11"/>
        <color theme="1"/>
        <rFont val="Calibri"/>
        <family val="2"/>
        <scheme val="minor"/>
      </rPr>
      <t xml:space="preserve">
</t>
    </r>
  </si>
  <si>
    <t>3. Enter an 'x' into a box on the horixontal grid between each pair of contrasting learning processes. Position it so it approximates to the proportion you estimate best reflects that activity (for example, a discussion may be seen as 70% social learning with 30% individual learning. The same discussion might represent 55% experiential learning &amp; 45% information based. Reflective learning may involve 70% of the activity with 30% non-reflective memorisation of key facts).</t>
  </si>
  <si>
    <t xml:space="preserve">2. In the central window enter the learning activities and activity types.  These may be selected from the drop-down lists provided. You are asked for a summary, together with the planned learning time for each activity and the student numbers involved. Where the activity involves the whole class give that number; where group activity is involved, just enter the group size. Select either 'teacher led' or 'student led' from the 'Focus' drop-down list.
As the data is entered, a chart showing the learning activity mix for the session will be presented on the right of the screen, together with a list of the session activities.
</t>
  </si>
  <si>
    <t>activity are combined to give an overall picture for the session. This includes an indication of the proportion of active learning taking place through student tasks, problem solving and group work.
The learning activity mix is then used to create a pedagogic profile for the teaching session by aligning the learning activities to key pedagogic characteristics drawn from learning theory.</t>
  </si>
  <si>
    <t xml:space="preserve">4. The profile that emerges will represent all the learning activities in the lesson plan in proportion to the time allocated for each. </t>
  </si>
  <si>
    <t>Stage 2: Completing the Pedagogic Profile</t>
  </si>
  <si>
    <t>The process of considering the type of learning that is being supported by each learning activity, and the overall profile that results, are both intended to help the teacher to evaluate and plan for improvement  in the teaching effectiveness.</t>
  </si>
  <si>
    <t>1. Click on the Pedagogic Profile Tab at the bottom of the page. The basic session data and the learning activity map on the left will have been completed automatically from the Lesson Plan. The Pedagogic Profile on the right will be empty.</t>
  </si>
  <si>
    <t>The pedagogic profile, together with the learning activity map, can be used as a benchmark for evaluating learning effectiveness, including the design of learning spaces and the use of learning technology.</t>
  </si>
  <si>
    <t>2. The pedagogic profile is built using the horizontal grid in the centre of the page. Each Learning Activity Type has 3 sets of 10 horizontal boxes which</t>
  </si>
  <si>
    <t>Lesson Plan</t>
  </si>
  <si>
    <t>Learning Activities</t>
  </si>
  <si>
    <t>Overview</t>
  </si>
  <si>
    <t>Learning Activity 1</t>
  </si>
  <si>
    <t>Course</t>
  </si>
  <si>
    <t>Subject</t>
  </si>
  <si>
    <t>Activity type</t>
  </si>
  <si>
    <t>Learning time (min)</t>
  </si>
  <si>
    <t>Group size</t>
  </si>
  <si>
    <t>Focus</t>
  </si>
  <si>
    <t>Topic</t>
  </si>
  <si>
    <t>Select from dropdown list</t>
  </si>
  <si>
    <t>Session Type</t>
  </si>
  <si>
    <t>Summary:</t>
  </si>
  <si>
    <t>Author</t>
  </si>
  <si>
    <t>Date</t>
  </si>
  <si>
    <t>Description</t>
  </si>
  <si>
    <t>Learning Activity 2</t>
  </si>
  <si>
    <t>Aims</t>
  </si>
  <si>
    <t>Learning outcomes</t>
  </si>
  <si>
    <t>Learning Activities:</t>
  </si>
  <si>
    <t>Learning Activity 3</t>
  </si>
  <si>
    <t>Total learning time (min)</t>
  </si>
  <si>
    <t>Total students</t>
  </si>
  <si>
    <t>Learning Activity 4</t>
  </si>
  <si>
    <t>Learning Activity 5</t>
  </si>
  <si>
    <t>CurrentPageIndex</t>
  </si>
  <si>
    <t>TotalPages</t>
  </si>
  <si>
    <r>
      <rPr>
        <b/>
        <sz val="11"/>
        <color theme="5" tint="-0.499984740745262"/>
        <rFont val="Calibri"/>
        <family val="2"/>
        <scheme val="minor"/>
      </rPr>
      <t>Guidance:</t>
    </r>
    <r>
      <rPr>
        <sz val="11"/>
        <color theme="1"/>
        <rFont val="Calibri"/>
        <family val="2"/>
        <scheme val="minor"/>
      </rPr>
      <t xml:space="preserve"> Enter 'x' in an appropriate box in the horizontal scale showing, for example, whether the 'Presentation' activity during the session involved more individual learning rather than social learning or vice-versa. Then indicate whether you feel it was more information based or experiential, and then whether it was a more reflective or non-reflective learning process. Repeat for the 'Discussion' learning activity and so on for the other activities in the session. The result will be indicated graphically in the profile below.</t>
    </r>
  </si>
  <si>
    <t>Individual</t>
  </si>
  <si>
    <t>Social</t>
  </si>
  <si>
    <t>Information</t>
  </si>
  <si>
    <t>Experiential</t>
  </si>
  <si>
    <t>Reflective</t>
  </si>
  <si>
    <t>Non-reflective</t>
  </si>
  <si>
    <t>Activity Focus</t>
  </si>
  <si>
    <t>Tutor led</t>
  </si>
  <si>
    <t>Student led</t>
  </si>
  <si>
    <t>Dropdown lists</t>
  </si>
  <si>
    <t>Activity focus</t>
  </si>
  <si>
    <t>Learning activity</t>
  </si>
  <si>
    <t>Session focus</t>
  </si>
  <si>
    <t>Teacher led</t>
  </si>
  <si>
    <t>Totals</t>
  </si>
  <si>
    <t xml:space="preserve"> </t>
  </si>
  <si>
    <t>Student</t>
  </si>
  <si>
    <t>Knowledge</t>
  </si>
  <si>
    <t>Presentation</t>
  </si>
  <si>
    <t>Comprehension</t>
  </si>
  <si>
    <t>Discussion</t>
  </si>
  <si>
    <t>Application</t>
  </si>
  <si>
    <t>Collaboration</t>
  </si>
  <si>
    <t>Other</t>
  </si>
  <si>
    <t>Tutor</t>
  </si>
  <si>
    <t>Analysis</t>
  </si>
  <si>
    <t>Investigation</t>
  </si>
  <si>
    <t>Synthesis</t>
  </si>
  <si>
    <t>Practice</t>
  </si>
  <si>
    <t>Evaluation</t>
  </si>
  <si>
    <t>Production</t>
  </si>
  <si>
    <t>Learning Activity</t>
  </si>
  <si>
    <t>Skills</t>
  </si>
  <si>
    <t>Assessment</t>
  </si>
  <si>
    <t>Learning</t>
  </si>
  <si>
    <t>No further activities</t>
  </si>
  <si>
    <t>Non-Reflective</t>
  </si>
  <si>
    <t>Learning Activity mix</t>
  </si>
  <si>
    <t>Time</t>
  </si>
  <si>
    <t>minutes</t>
  </si>
  <si>
    <t>Activity 1</t>
  </si>
  <si>
    <t>Activity 2</t>
  </si>
  <si>
    <t>Activity 3</t>
  </si>
  <si>
    <t>Activity 4</t>
  </si>
  <si>
    <t>Activity 5</t>
  </si>
  <si>
    <t>Data Max</t>
  </si>
  <si>
    <t>Data Value</t>
  </si>
  <si>
    <t>Learning Activity 6</t>
  </si>
  <si>
    <t>Activity 6</t>
  </si>
  <si>
    <t>BAEd Primary Education</t>
  </si>
  <si>
    <t>The Foundation Phase &amp; Key Stage Two Curriculum</t>
  </si>
  <si>
    <t>Curricula, key documentation and ICT in the classroom</t>
  </si>
  <si>
    <t>Group Work</t>
  </si>
  <si>
    <t>Gail Parker</t>
  </si>
  <si>
    <t>The Curriculum is a vital component of Primary Education that trainees need to understand and use within their teaching sessions. Professionalism will also be discussed (in line with the views expressed at CPC meetings), ensuring first year trainees understand how to behave once they arrive at their Primary school placements. QTS standards are introduced and discussed to ensure trainees have an initial understanding of their own targets.</t>
  </si>
  <si>
    <t>To gain an understanding of the curricula and key documentation and the use of ICT within the Primary classroom.</t>
  </si>
  <si>
    <t>To gain an understanding of the curriculum in relation to cross curricular lesson planning.</t>
  </si>
  <si>
    <t>To plan a key stage two session &amp; a Foundation Phase session, working from the correct documentation.</t>
  </si>
  <si>
    <t>Knowledge of the Key stage two documentation, the Foundation Phase Framework  &amp; QTS standards.</t>
  </si>
  <si>
    <t>Introduction</t>
  </si>
  <si>
    <t>Introduction to the session. Near pod presentation: Overview and theory regarding knowledge (Shulman) and how the Curricula have evolved.</t>
  </si>
  <si>
    <t>The Wales model of Education</t>
  </si>
  <si>
    <t>Looking at the Wales model of Education: Creating a mind map &amp; upload into Near pod. Share mind maps: Discussion and comparison of ideas and interpretations.</t>
  </si>
  <si>
    <t>Use of ICT within the Primary Curriculum</t>
  </si>
  <si>
    <t>Near pod: Examining the use of ICT within the primary classroom. Discuss pros &amp; cons of the use of ICT within the primary classroom. Use a poll within Near pod &amp; share results of opinions with the student group.</t>
  </si>
  <si>
    <t>Documentation: what do we know &amp; need to know?</t>
  </si>
  <si>
    <t xml:space="preserve">Students gather information to plan a session within the Foundation Phase and Key Stage Two. Quiz to check basic knowledge: Students get instant individual feed back from quiz results. </t>
  </si>
  <si>
    <t>Plenary</t>
  </si>
  <si>
    <t>Concusion</t>
  </si>
  <si>
    <t>Share the ideas for lessons that have been generated. Students examine and discuss other groups’ ideas and suggestions. Encouragement of open discussion in professional manner.</t>
  </si>
  <si>
    <t>Summarise session objectives and outcomes. Discuss key issues &amp; lessons learned.</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</si>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</sst>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1"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b/>
      <sz val="11"/>
      <color theme="5" tint="-0.499984740745262"/>
      <name val="Calibri"/>
      <family val="2"/>
      <scheme val="minor"/>
    </font>
    <font>
      <b/>
      <sz val="16"/>
      <color theme="1"/>
      <name val="Calibri"/>
      <family val="2"/>
      <scheme val="minor"/>
    </font>
    <font>
      <sz val="14"/>
      <color theme="1"/>
      <name val="Calibri"/>
      <family val="2"/>
      <scheme val="minor"/>
    </font>
    <font>
      <sz val="11"/>
      <color theme="2" tint="-0.499984740745262"/>
      <name val="Calibri"/>
      <family val="2"/>
      <scheme val="minor"/>
    </font>
  </fonts>
  <fills count="12">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7"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1"/>
      </left>
      <right/>
      <top style="thin">
        <color theme="1"/>
      </top>
      <bottom style="thin">
        <color theme="1"/>
      </bottom>
      <diagonal/>
    </border>
    <border>
      <left style="thin">
        <color theme="0" tint="-0.34998626667073579"/>
      </left>
      <right style="thin">
        <color theme="0" tint="-0.34998626667073579"/>
      </right>
      <top style="thin">
        <color theme="1"/>
      </top>
      <bottom style="thin">
        <color theme="1"/>
      </bottom>
      <diagonal/>
    </border>
    <border>
      <left/>
      <right style="thin">
        <color theme="1"/>
      </right>
      <top style="thin">
        <color theme="1"/>
      </top>
      <bottom style="thin">
        <color theme="1"/>
      </bottom>
      <diagonal/>
    </border>
    <border>
      <left style="thin">
        <color theme="0" tint="-0.34998626667073579"/>
      </left>
      <right style="thin">
        <color theme="0" tint="-0.34998626667073579"/>
      </right>
      <top/>
      <bottom/>
      <diagonal/>
    </border>
  </borders>
  <cellStyleXfs count="2">
    <xf numFmtId="0" fontId="0" fillId="0" borderId="0"/>
    <xf numFmtId="9" fontId="5" fillId="0" borderId="0" applyFont="0" applyFill="0" applyBorder="0" applyAlignment="0" applyProtection="0"/>
  </cellStyleXfs>
  <cellXfs count="230">
    <xf numFmtId="0" fontId="0" fillId="0" borderId="0" xfId="0"/>
    <xf numFmtId="0" fontId="0" fillId="2" borderId="1" xfId="0" applyFill="1" applyBorder="1"/>
    <xf numFmtId="0" fontId="0" fillId="2" borderId="12" xfId="0" applyFill="1" applyBorder="1"/>
    <xf numFmtId="0" fontId="0" fillId="2" borderId="13" xfId="0" applyFill="1" applyBorder="1"/>
    <xf numFmtId="0" fontId="0" fillId="5" borderId="0" xfId="0" applyFill="1"/>
    <xf numFmtId="0" fontId="0" fillId="4" borderId="0" xfId="0" applyFill="1"/>
    <xf numFmtId="0" fontId="0" fillId="0" borderId="0" xfId="0" applyFill="1"/>
    <xf numFmtId="0" fontId="0" fillId="7" borderId="0" xfId="0" applyFill="1"/>
    <xf numFmtId="9" fontId="0" fillId="4" borderId="0" xfId="1" applyFont="1" applyFill="1"/>
    <xf numFmtId="0" fontId="6" fillId="2" borderId="1" xfId="0" applyFont="1" applyFill="1" applyBorder="1"/>
    <xf numFmtId="0" fontId="0" fillId="2" borderId="0" xfId="0" applyFill="1"/>
    <xf numFmtId="0" fontId="0" fillId="3" borderId="0" xfId="0" applyFill="1"/>
    <xf numFmtId="0" fontId="0" fillId="8" borderId="0" xfId="0" applyFill="1"/>
    <xf numFmtId="9" fontId="0" fillId="8" borderId="0" xfId="1" applyFont="1" applyFill="1"/>
    <xf numFmtId="9" fontId="0" fillId="3" borderId="0" xfId="1" applyFont="1" applyFill="1"/>
    <xf numFmtId="0" fontId="0" fillId="2" borderId="1" xfId="0" applyFont="1" applyFill="1" applyBorder="1" applyAlignment="1"/>
    <xf numFmtId="9" fontId="0" fillId="3" borderId="3" xfId="0" applyNumberFormat="1" applyFill="1" applyBorder="1" applyAlignment="1">
      <alignment horizontal="center"/>
    </xf>
    <xf numFmtId="9" fontId="0" fillId="8" borderId="2" xfId="0" applyNumberFormat="1" applyFill="1" applyBorder="1" applyAlignment="1">
      <alignment horizontal="center"/>
    </xf>
    <xf numFmtId="0" fontId="0" fillId="8" borderId="3" xfId="0" applyFill="1" applyBorder="1" applyAlignment="1">
      <alignment horizontal="center"/>
    </xf>
    <xf numFmtId="0" fontId="0" fillId="8" borderId="7" xfId="0" applyFill="1" applyBorder="1" applyAlignment="1">
      <alignment horizontal="left"/>
    </xf>
    <xf numFmtId="9" fontId="0" fillId="3" borderId="2" xfId="0" applyNumberFormat="1" applyFill="1" applyBorder="1" applyAlignment="1">
      <alignment horizontal="center"/>
    </xf>
    <xf numFmtId="0" fontId="0" fillId="3" borderId="7" xfId="0" applyFont="1" applyFill="1" applyBorder="1" applyAlignment="1">
      <alignment horizontal="center"/>
    </xf>
    <xf numFmtId="0" fontId="0" fillId="2" borderId="2" xfId="0" applyFill="1" applyBorder="1"/>
    <xf numFmtId="0" fontId="0" fillId="2" borderId="7" xfId="0" applyFill="1" applyBorder="1"/>
    <xf numFmtId="0" fontId="0" fillId="2" borderId="3" xfId="0" applyFill="1" applyBorder="1"/>
    <xf numFmtId="0" fontId="0" fillId="9" borderId="0" xfId="0" applyFill="1"/>
    <xf numFmtId="1" fontId="0" fillId="9" borderId="0" xfId="1" applyNumberFormat="1" applyFont="1" applyFill="1"/>
    <xf numFmtId="0" fontId="0" fillId="5" borderId="0" xfId="0" applyFill="1" applyBorder="1" applyAlignment="1">
      <alignment vertical="top" wrapText="1"/>
    </xf>
    <xf numFmtId="0" fontId="0" fillId="5" borderId="0" xfId="0" applyFill="1" applyBorder="1"/>
    <xf numFmtId="0" fontId="0" fillId="5" borderId="0" xfId="0" applyFill="1" applyProtection="1">
      <protection hidden="1"/>
    </xf>
    <xf numFmtId="1" fontId="0" fillId="5" borderId="0" xfId="0" applyNumberFormat="1" applyFill="1" applyBorder="1" applyAlignment="1">
      <alignment horizontal="center"/>
    </xf>
    <xf numFmtId="1" fontId="0" fillId="2" borderId="11" xfId="0" applyNumberFormat="1" applyFill="1" applyBorder="1" applyAlignment="1">
      <alignment horizontal="center"/>
    </xf>
    <xf numFmtId="1" fontId="0" fillId="2" borderId="1" xfId="0" applyNumberFormat="1" applyFill="1" applyBorder="1" applyAlignment="1">
      <alignment horizontal="center"/>
    </xf>
    <xf numFmtId="0" fontId="0" fillId="0" borderId="1" xfId="0" applyFill="1" applyBorder="1" applyAlignment="1">
      <alignment horizontal="left" vertical="center"/>
    </xf>
    <xf numFmtId="0" fontId="0" fillId="0" borderId="11" xfId="0" applyFill="1" applyBorder="1" applyAlignment="1">
      <alignment horizontal="center" vertical="center"/>
    </xf>
    <xf numFmtId="0" fontId="0" fillId="5" borderId="0" xfId="0" applyFill="1" applyBorder="1" applyAlignment="1">
      <alignment horizontal="left" vertical="top" wrapText="1"/>
    </xf>
    <xf numFmtId="0" fontId="1" fillId="5" borderId="0" xfId="0" applyFont="1" applyFill="1" applyAlignment="1">
      <alignment horizontal="center"/>
    </xf>
    <xf numFmtId="0" fontId="1" fillId="5" borderId="0" xfId="0" applyFont="1" applyFill="1" applyBorder="1" applyAlignment="1">
      <alignment horizontal="left"/>
    </xf>
    <xf numFmtId="0" fontId="4" fillId="5" borderId="0" xfId="0" applyFont="1" applyFill="1" applyBorder="1"/>
    <xf numFmtId="0" fontId="0" fillId="5" borderId="0" xfId="0" applyFill="1" applyBorder="1" applyAlignment="1">
      <alignment horizontal="left" vertical="center"/>
    </xf>
    <xf numFmtId="0" fontId="0" fillId="5" borderId="0" xfId="0" applyFill="1" applyBorder="1" applyAlignment="1">
      <alignment horizontal="left" vertical="top"/>
    </xf>
    <xf numFmtId="0" fontId="3" fillId="5" borderId="0" xfId="0" applyFont="1" applyFill="1" applyBorder="1" applyAlignment="1">
      <alignment horizontal="center"/>
    </xf>
    <xf numFmtId="0" fontId="0" fillId="5" borderId="0" xfId="0" applyFill="1" applyAlignment="1">
      <alignment horizontal="left"/>
    </xf>
    <xf numFmtId="0" fontId="0" fillId="0" borderId="0" xfId="0" applyFill="1" applyAlignment="1">
      <alignment horizontal="center"/>
    </xf>
    <xf numFmtId="9" fontId="0" fillId="0" borderId="0" xfId="1" applyFont="1" applyFill="1"/>
    <xf numFmtId="0" fontId="0" fillId="0" borderId="0" xfId="0" applyFill="1" applyAlignment="1"/>
    <xf numFmtId="0" fontId="0" fillId="5" borderId="0" xfId="0" applyFill="1" applyBorder="1" applyAlignment="1"/>
    <xf numFmtId="0" fontId="1" fillId="6" borderId="1" xfId="0" applyFont="1" applyFill="1" applyBorder="1" applyAlignment="1">
      <alignment vertical="center" wrapText="1"/>
    </xf>
    <xf numFmtId="0" fontId="1" fillId="5" borderId="0" xfId="0" applyFont="1" applyFill="1" applyBorder="1" applyAlignment="1">
      <alignment horizontal="center"/>
    </xf>
    <xf numFmtId="0" fontId="1" fillId="0" borderId="0" xfId="0" applyFont="1" applyFill="1" applyBorder="1" applyAlignment="1">
      <alignment horizontal="center"/>
    </xf>
    <xf numFmtId="0" fontId="3" fillId="11" borderId="1" xfId="0" applyFont="1" applyFill="1" applyBorder="1" applyAlignment="1">
      <alignment horizontal="left"/>
    </xf>
    <xf numFmtId="0" fontId="0" fillId="0" borderId="1" xfId="0" applyNumberFormat="1" applyFill="1" applyBorder="1" applyAlignment="1">
      <alignment horizontal="center"/>
    </xf>
    <xf numFmtId="0" fontId="0" fillId="0" borderId="1" xfId="0" applyFill="1" applyBorder="1" applyAlignment="1">
      <alignment horizontal="center"/>
    </xf>
    <xf numFmtId="0" fontId="4" fillId="4" borderId="1" xfId="0" applyFont="1" applyFill="1" applyBorder="1"/>
    <xf numFmtId="0" fontId="4" fillId="11" borderId="1" xfId="0" applyFont="1" applyFill="1" applyBorder="1"/>
    <xf numFmtId="0" fontId="0" fillId="3" borderId="2" xfId="0" applyFill="1" applyBorder="1"/>
    <xf numFmtId="0" fontId="0" fillId="4" borderId="3" xfId="0" applyFill="1" applyBorder="1"/>
    <xf numFmtId="0" fontId="0" fillId="5" borderId="16" xfId="0" applyFill="1" applyBorder="1"/>
    <xf numFmtId="0" fontId="0" fillId="3" borderId="17" xfId="0" applyFill="1" applyBorder="1"/>
    <xf numFmtId="0" fontId="0" fillId="5" borderId="18" xfId="0" applyFill="1" applyBorder="1" applyAlignment="1"/>
    <xf numFmtId="0" fontId="0" fillId="4" borderId="19" xfId="0" applyFill="1" applyBorder="1"/>
    <xf numFmtId="0" fontId="0" fillId="3" borderId="8" xfId="0" applyFill="1" applyBorder="1"/>
    <xf numFmtId="0" fontId="0" fillId="5" borderId="20" xfId="0" applyFill="1" applyBorder="1"/>
    <xf numFmtId="0" fontId="0" fillId="4" borderId="6" xfId="0" applyFill="1" applyBorder="1"/>
    <xf numFmtId="0" fontId="0" fillId="5" borderId="18" xfId="0" applyFill="1" applyBorder="1"/>
    <xf numFmtId="1" fontId="0" fillId="5" borderId="10" xfId="0" applyNumberFormat="1" applyFill="1" applyBorder="1" applyAlignment="1">
      <alignment horizontal="center"/>
    </xf>
    <xf numFmtId="0" fontId="0" fillId="0" borderId="8" xfId="0" applyBorder="1"/>
    <xf numFmtId="0" fontId="0" fillId="0" borderId="0" xfId="0" applyBorder="1"/>
    <xf numFmtId="0" fontId="0" fillId="0" borderId="6" xfId="0" applyBorder="1"/>
    <xf numFmtId="0" fontId="6" fillId="0" borderId="0" xfId="0" applyFont="1" applyAlignment="1">
      <alignment vertical="top" wrapText="1"/>
    </xf>
    <xf numFmtId="0" fontId="0" fillId="0" borderId="0" xfId="0" applyAlignment="1">
      <alignment vertical="top" wrapText="1"/>
    </xf>
    <xf numFmtId="0" fontId="0" fillId="0" borderId="0" xfId="0" applyBorder="1" applyAlignment="1"/>
    <xf numFmtId="0" fontId="0" fillId="0" borderId="9" xfId="0" applyBorder="1"/>
    <xf numFmtId="0" fontId="0" fillId="0" borderId="10" xfId="0" applyBorder="1"/>
    <xf numFmtId="0" fontId="0" fillId="0" borderId="15" xfId="0" applyBorder="1"/>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0" fillId="5" borderId="0" xfId="0" applyFill="1" applyBorder="1" applyAlignment="1">
      <alignment horizontal="center"/>
    </xf>
    <xf numFmtId="0" fontId="0" fillId="0" borderId="0" xfId="0" applyFill="1" applyBorder="1" applyAlignment="1">
      <alignment vertical="top" wrapText="1"/>
    </xf>
    <xf numFmtId="0" fontId="0" fillId="5" borderId="0" xfId="0" applyFill="1" applyAlignment="1">
      <alignment horizontal="center"/>
    </xf>
    <xf numFmtId="0" fontId="1" fillId="6" borderId="1" xfId="0" applyFont="1" applyFill="1" applyBorder="1" applyAlignment="1"/>
    <xf numFmtId="0" fontId="0" fillId="7" borderId="1" xfId="0" applyFill="1" applyBorder="1" applyAlignment="1"/>
    <xf numFmtId="0" fontId="0" fillId="5" borderId="0" xfId="0" applyFill="1" applyBorder="1" applyAlignment="1">
      <alignment horizontal="center"/>
    </xf>
    <xf numFmtId="0" fontId="1" fillId="0" borderId="0" xfId="0" applyFont="1" applyFill="1" applyBorder="1" applyAlignment="1">
      <alignment horizontal="right"/>
    </xf>
    <xf numFmtId="0" fontId="1" fillId="6" borderId="1" xfId="0" applyFont="1" applyFill="1" applyBorder="1" applyAlignment="1">
      <alignment horizontal="left" vertical="center" wrapText="1"/>
    </xf>
    <xf numFmtId="0" fontId="6" fillId="2" borderId="1" xfId="0" applyFont="1" applyFill="1" applyBorder="1" applyAlignment="1">
      <alignment horizontal="left"/>
    </xf>
    <xf numFmtId="0" fontId="10" fillId="0" borderId="0" xfId="0" applyFont="1" applyAlignment="1">
      <alignment vertical="top" wrapText="1"/>
    </xf>
    <xf numFmtId="0" fontId="8" fillId="4" borderId="14" xfId="0" applyFont="1" applyFill="1" applyBorder="1" applyAlignment="1">
      <alignment horizontal="center" vertical="top"/>
    </xf>
    <xf numFmtId="0" fontId="0" fillId="4" borderId="4" xfId="0" applyFill="1" applyBorder="1" applyAlignment="1">
      <alignment horizontal="center" vertical="top"/>
    </xf>
    <xf numFmtId="0" fontId="0" fillId="4" borderId="5" xfId="0" applyFill="1" applyBorder="1" applyAlignment="1">
      <alignment horizontal="center" vertical="top"/>
    </xf>
    <xf numFmtId="0" fontId="0" fillId="4" borderId="8" xfId="0" applyFill="1" applyBorder="1" applyAlignment="1">
      <alignment horizontal="center" vertical="top"/>
    </xf>
    <xf numFmtId="0" fontId="0" fillId="4" borderId="0" xfId="0" applyFill="1" applyBorder="1" applyAlignment="1">
      <alignment horizontal="center" vertical="top"/>
    </xf>
    <xf numFmtId="0" fontId="0" fillId="4" borderId="6" xfId="0" applyFill="1" applyBorder="1" applyAlignment="1">
      <alignment horizontal="center" vertical="top"/>
    </xf>
    <xf numFmtId="0" fontId="9" fillId="4" borderId="14" xfId="0" applyFont="1" applyFill="1" applyBorder="1" applyAlignment="1">
      <alignment horizontal="center" vertical="top"/>
    </xf>
    <xf numFmtId="0" fontId="9" fillId="4" borderId="4" xfId="0" applyFont="1" applyFill="1" applyBorder="1" applyAlignment="1">
      <alignment horizontal="center" vertical="top"/>
    </xf>
    <xf numFmtId="0" fontId="9" fillId="4" borderId="5" xfId="0" applyFont="1" applyFill="1" applyBorder="1" applyAlignment="1">
      <alignment horizontal="center" vertical="top"/>
    </xf>
    <xf numFmtId="0" fontId="9" fillId="4" borderId="8" xfId="0" applyFont="1" applyFill="1" applyBorder="1" applyAlignment="1">
      <alignment horizontal="center" vertical="top"/>
    </xf>
    <xf numFmtId="0" fontId="9" fillId="4" borderId="0" xfId="0" applyFont="1" applyFill="1" applyBorder="1" applyAlignment="1">
      <alignment horizontal="center" vertical="top"/>
    </xf>
    <xf numFmtId="0" fontId="9" fillId="4" borderId="6" xfId="0" applyFont="1" applyFill="1" applyBorder="1" applyAlignment="1">
      <alignment horizontal="center" vertical="top"/>
    </xf>
    <xf numFmtId="0" fontId="6" fillId="0" borderId="8" xfId="0" applyFont="1" applyBorder="1" applyAlignment="1">
      <alignment wrapText="1"/>
    </xf>
    <xf numFmtId="0" fontId="0" fillId="0" borderId="0" xfId="0" applyBorder="1" applyAlignment="1">
      <alignment wrapText="1"/>
    </xf>
    <xf numFmtId="0" fontId="0" fillId="0" borderId="6" xfId="0" applyBorder="1" applyAlignment="1">
      <alignment wrapText="1"/>
    </xf>
    <xf numFmtId="0" fontId="0" fillId="0" borderId="8" xfId="0" applyBorder="1" applyAlignment="1">
      <alignment wrapText="1"/>
    </xf>
    <xf numFmtId="0" fontId="0" fillId="4" borderId="14" xfId="0" applyFill="1" applyBorder="1" applyAlignment="1">
      <alignment horizontal="center" vertical="top" wrapText="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8" xfId="0" applyFill="1" applyBorder="1" applyAlignment="1">
      <alignment horizontal="center" vertical="top" wrapText="1"/>
    </xf>
    <xf numFmtId="0" fontId="0" fillId="4" borderId="0" xfId="0" applyFill="1" applyBorder="1" applyAlignment="1">
      <alignment horizontal="center" vertical="top" wrapText="1"/>
    </xf>
    <xf numFmtId="0" fontId="0" fillId="4" borderId="6" xfId="0" applyFill="1" applyBorder="1" applyAlignment="1">
      <alignment horizontal="center"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6" fillId="4" borderId="8" xfId="0" applyFont="1" applyFill="1" applyBorder="1" applyAlignment="1">
      <alignment vertical="top" wrapText="1"/>
    </xf>
    <xf numFmtId="0" fontId="0" fillId="4" borderId="0" xfId="0" applyFill="1" applyBorder="1" applyAlignment="1">
      <alignment vertical="top" wrapText="1"/>
    </xf>
    <xf numFmtId="0" fontId="0" fillId="4" borderId="6" xfId="0" applyFill="1" applyBorder="1" applyAlignment="1">
      <alignment vertical="top"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4" borderId="8" xfId="0" applyFont="1" applyFill="1" applyBorder="1" applyAlignment="1"/>
    <xf numFmtId="0" fontId="0" fillId="4" borderId="0" xfId="0" applyFill="1" applyBorder="1" applyAlignment="1"/>
    <xf numFmtId="0" fontId="0" fillId="4" borderId="6" xfId="0" applyFill="1" applyBorder="1" applyAlignment="1"/>
    <xf numFmtId="0" fontId="6" fillId="0" borderId="15" xfId="0" applyFont="1" applyBorder="1" applyAlignment="1">
      <alignment vertical="top" wrapText="1"/>
    </xf>
    <xf numFmtId="0" fontId="1" fillId="5" borderId="0" xfId="0" applyNumberFormat="1" applyFont="1" applyFill="1" applyBorder="1" applyAlignment="1">
      <alignment horizontal="left"/>
    </xf>
    <xf numFmtId="0" fontId="3" fillId="0" borderId="1" xfId="0" applyFont="1" applyFill="1" applyBorder="1" applyAlignment="1">
      <alignment horizontal="left"/>
    </xf>
    <xf numFmtId="0" fontId="4" fillId="4" borderId="14" xfId="0" applyFont="1" applyFill="1" applyBorder="1" applyAlignment="1"/>
    <xf numFmtId="0" fontId="4" fillId="4" borderId="4" xfId="0" applyFont="1" applyFill="1" applyBorder="1" applyAlignment="1"/>
    <xf numFmtId="0" fontId="4" fillId="4" borderId="5" xfId="0" applyFont="1" applyFill="1" applyBorder="1" applyAlignment="1"/>
    <xf numFmtId="0" fontId="0" fillId="0" borderId="14" xfId="0" applyFill="1" applyBorder="1" applyAlignment="1">
      <alignment vertical="top" wrapText="1"/>
    </xf>
    <xf numFmtId="0" fontId="0" fillId="0" borderId="4" xfId="0" applyFill="1" applyBorder="1" applyAlignment="1">
      <alignment vertical="top" wrapText="1"/>
    </xf>
    <xf numFmtId="0" fontId="0" fillId="0" borderId="5" xfId="0" applyFill="1" applyBorder="1" applyAlignment="1">
      <alignment vertical="top" wrapText="1"/>
    </xf>
    <xf numFmtId="0" fontId="0" fillId="0" borderId="8" xfId="0" applyFill="1" applyBorder="1" applyAlignment="1">
      <alignment vertical="top" wrapText="1"/>
    </xf>
    <xf numFmtId="0" fontId="0" fillId="0" borderId="0" xfId="0" applyFill="1" applyBorder="1" applyAlignment="1">
      <alignment vertical="top" wrapText="1"/>
    </xf>
    <xf numFmtId="0" fontId="0" fillId="0" borderId="6" xfId="0" applyFill="1" applyBorder="1" applyAlignment="1">
      <alignment vertical="top" wrapText="1"/>
    </xf>
    <xf numFmtId="0" fontId="0" fillId="0" borderId="9" xfId="0" applyFill="1" applyBorder="1" applyAlignment="1">
      <alignment vertical="top" wrapText="1"/>
    </xf>
    <xf numFmtId="0" fontId="0" fillId="0" borderId="10" xfId="0" applyFill="1" applyBorder="1" applyAlignment="1">
      <alignment vertical="top" wrapText="1"/>
    </xf>
    <xf numFmtId="0" fontId="0" fillId="0" borderId="15" xfId="0" applyFill="1" applyBorder="1" applyAlignment="1">
      <alignment vertical="top" wrapText="1"/>
    </xf>
    <xf numFmtId="0" fontId="1" fillId="5" borderId="0" xfId="0" applyFont="1" applyFill="1" applyAlignment="1">
      <alignment horizontal="left" vertical="top"/>
    </xf>
    <xf numFmtId="0" fontId="0" fillId="5" borderId="0" xfId="0" applyFill="1" applyAlignment="1">
      <alignment horizontal="center"/>
    </xf>
    <xf numFmtId="0" fontId="1" fillId="5" borderId="0" xfId="0" applyNumberFormat="1" applyFont="1" applyFill="1" applyAlignment="1"/>
    <xf numFmtId="0" fontId="1" fillId="5" borderId="0" xfId="0" applyNumberFormat="1" applyFont="1" applyFill="1" applyBorder="1" applyAlignment="1"/>
    <xf numFmtId="0" fontId="3" fillId="0" borderId="2" xfId="0" applyFont="1" applyFill="1" applyBorder="1" applyAlignment="1">
      <alignment horizontal="left"/>
    </xf>
    <xf numFmtId="0" fontId="3" fillId="0" borderId="7" xfId="0" applyFont="1" applyFill="1" applyBorder="1" applyAlignment="1">
      <alignment horizontal="left"/>
    </xf>
    <xf numFmtId="0" fontId="3" fillId="0" borderId="3" xfId="0" applyFont="1" applyFill="1" applyBorder="1" applyAlignment="1">
      <alignment horizontal="left"/>
    </xf>
    <xf numFmtId="0" fontId="4" fillId="4" borderId="2" xfId="0" applyFont="1" applyFill="1" applyBorder="1" applyAlignment="1"/>
    <xf numFmtId="0" fontId="4" fillId="4" borderId="7" xfId="0" applyFont="1" applyFill="1" applyBorder="1" applyAlignment="1"/>
    <xf numFmtId="0" fontId="4" fillId="4" borderId="3" xfId="0" applyFont="1" applyFill="1" applyBorder="1" applyAlignment="1"/>
    <xf numFmtId="0" fontId="0" fillId="0" borderId="0" xfId="0" applyBorder="1" applyAlignment="1">
      <alignment horizontal="center"/>
    </xf>
    <xf numFmtId="0" fontId="1" fillId="6" borderId="14" xfId="0" applyFont="1" applyFill="1" applyBorder="1" applyAlignment="1">
      <alignment horizontal="left"/>
    </xf>
    <xf numFmtId="0" fontId="1" fillId="6" borderId="4" xfId="0" applyFont="1" applyFill="1" applyBorder="1" applyAlignment="1">
      <alignment horizontal="left"/>
    </xf>
    <xf numFmtId="0" fontId="1" fillId="6" borderId="5" xfId="0" applyFont="1" applyFill="1" applyBorder="1" applyAlignment="1">
      <alignment horizontal="left"/>
    </xf>
    <xf numFmtId="0" fontId="0" fillId="0" borderId="14" xfId="0" quotePrefix="1" applyFill="1" applyBorder="1" applyAlignment="1">
      <alignment vertical="top" wrapText="1"/>
    </xf>
    <xf numFmtId="0" fontId="0" fillId="0" borderId="4" xfId="0" quotePrefix="1" applyFill="1" applyBorder="1" applyAlignment="1">
      <alignment vertical="top" wrapText="1"/>
    </xf>
    <xf numFmtId="0" fontId="0" fillId="0" borderId="5" xfId="0" quotePrefix="1" applyFill="1" applyBorder="1" applyAlignment="1">
      <alignment vertical="top" wrapText="1"/>
    </xf>
    <xf numFmtId="0" fontId="0" fillId="0" borderId="8" xfId="0" quotePrefix="1" applyFill="1" applyBorder="1" applyAlignment="1">
      <alignment vertical="top" wrapText="1"/>
    </xf>
    <xf numFmtId="0" fontId="0" fillId="0" borderId="0" xfId="0" quotePrefix="1" applyFill="1" applyBorder="1" applyAlignment="1">
      <alignment vertical="top" wrapText="1"/>
    </xf>
    <xf numFmtId="0" fontId="0" fillId="0" borderId="6" xfId="0" quotePrefix="1" applyFill="1" applyBorder="1" applyAlignment="1">
      <alignment vertical="top" wrapText="1"/>
    </xf>
    <xf numFmtId="0" fontId="0" fillId="0" borderId="9" xfId="0" quotePrefix="1" applyFill="1" applyBorder="1" applyAlignment="1">
      <alignment vertical="top" wrapText="1"/>
    </xf>
    <xf numFmtId="0" fontId="0" fillId="0" borderId="10" xfId="0" quotePrefix="1" applyFill="1" applyBorder="1" applyAlignment="1">
      <alignment vertical="top" wrapText="1"/>
    </xf>
    <xf numFmtId="0" fontId="0" fillId="0" borderId="15" xfId="0" quotePrefix="1" applyFill="1" applyBorder="1" applyAlignment="1">
      <alignment vertical="top" wrapText="1"/>
    </xf>
    <xf numFmtId="0" fontId="0" fillId="5" borderId="4" xfId="0" applyFill="1" applyBorder="1" applyAlignment="1">
      <alignment horizontal="center" vertical="top" wrapText="1"/>
    </xf>
    <xf numFmtId="0" fontId="1" fillId="0" borderId="2" xfId="0" applyFont="1" applyFill="1" applyBorder="1" applyAlignment="1">
      <alignment vertical="center" wrapText="1"/>
    </xf>
    <xf numFmtId="0" fontId="1" fillId="0" borderId="7" xfId="0" applyFont="1" applyFill="1" applyBorder="1" applyAlignment="1">
      <alignment vertical="center" wrapText="1"/>
    </xf>
    <xf numFmtId="0" fontId="1" fillId="0" borderId="3" xfId="0" applyFont="1" applyFill="1" applyBorder="1" applyAlignment="1">
      <alignmen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164" fontId="1" fillId="0" borderId="2" xfId="0" applyNumberFormat="1" applyFont="1" applyFill="1" applyBorder="1" applyAlignment="1">
      <alignment horizontal="left" vertical="center" wrapText="1"/>
    </xf>
    <xf numFmtId="164" fontId="1" fillId="0" borderId="3" xfId="0" applyNumberFormat="1" applyFont="1" applyFill="1" applyBorder="1" applyAlignment="1">
      <alignment horizontal="left" vertical="center" wrapText="1"/>
    </xf>
    <xf numFmtId="0" fontId="2" fillId="4" borderId="2" xfId="0" applyFont="1" applyFill="1" applyBorder="1" applyAlignment="1">
      <alignment horizontal="center"/>
    </xf>
    <xf numFmtId="0" fontId="2" fillId="4" borderId="7" xfId="0" applyFont="1" applyFill="1" applyBorder="1" applyAlignment="1">
      <alignment horizontal="center"/>
    </xf>
    <xf numFmtId="0" fontId="2" fillId="4" borderId="3" xfId="0" applyFont="1" applyFill="1" applyBorder="1" applyAlignment="1">
      <alignment horizontal="center"/>
    </xf>
    <xf numFmtId="0" fontId="3" fillId="4" borderId="2" xfId="0" applyFont="1" applyFill="1" applyBorder="1" applyAlignment="1">
      <alignment horizontal="center"/>
    </xf>
    <xf numFmtId="0" fontId="3" fillId="4" borderId="7" xfId="0" applyFont="1" applyFill="1" applyBorder="1" applyAlignment="1">
      <alignment horizontal="center"/>
    </xf>
    <xf numFmtId="0" fontId="3" fillId="4" borderId="3" xfId="0" applyFont="1" applyFill="1" applyBorder="1" applyAlignment="1">
      <alignment horizontal="center"/>
    </xf>
    <xf numFmtId="0" fontId="2" fillId="0" borderId="7" xfId="0" applyFont="1" applyFill="1" applyBorder="1" applyAlignment="1">
      <alignment horizontal="center" vertical="top"/>
    </xf>
    <xf numFmtId="0" fontId="2" fillId="4" borderId="2" xfId="0" applyFont="1" applyFill="1" applyBorder="1" applyAlignment="1">
      <alignment horizontal="center" vertical="top"/>
    </xf>
    <xf numFmtId="0" fontId="2" fillId="4" borderId="7" xfId="0" applyFont="1" applyFill="1" applyBorder="1" applyAlignment="1">
      <alignment horizontal="center" vertical="top"/>
    </xf>
    <xf numFmtId="0" fontId="2" fillId="4" borderId="3" xfId="0" applyFont="1" applyFill="1" applyBorder="1" applyAlignment="1">
      <alignment horizontal="center" vertical="top"/>
    </xf>
    <xf numFmtId="0" fontId="2" fillId="0" borderId="0" xfId="0" applyFont="1" applyFill="1" applyBorder="1" applyAlignment="1">
      <alignment horizontal="center"/>
    </xf>
    <xf numFmtId="0" fontId="3" fillId="0" borderId="7" xfId="0" applyFont="1" applyFill="1" applyBorder="1" applyAlignment="1">
      <alignment horizontal="center"/>
    </xf>
    <xf numFmtId="0" fontId="0" fillId="7" borderId="1" xfId="0" applyFill="1" applyBorder="1" applyAlignment="1"/>
    <xf numFmtId="0" fontId="0" fillId="0" borderId="8" xfId="0" applyFill="1" applyBorder="1" applyAlignment="1">
      <alignment horizontal="left" vertical="top" wrapText="1"/>
    </xf>
    <xf numFmtId="0" fontId="0" fillId="0" borderId="0" xfId="0" applyFill="1" applyBorder="1" applyAlignment="1">
      <alignment horizontal="left" vertical="top" wrapText="1"/>
    </xf>
    <xf numFmtId="0" fontId="0" fillId="0" borderId="6" xfId="0" applyFill="1" applyBorder="1" applyAlignment="1">
      <alignment horizontal="left" vertical="top" wrapText="1"/>
    </xf>
    <xf numFmtId="0" fontId="0" fillId="0" borderId="9" xfId="0" applyFill="1" applyBorder="1" applyAlignment="1">
      <alignment horizontal="left" vertical="top" wrapText="1"/>
    </xf>
    <xf numFmtId="0" fontId="0" fillId="0" borderId="10" xfId="0" applyFill="1" applyBorder="1" applyAlignment="1">
      <alignment horizontal="left" vertical="top" wrapText="1"/>
    </xf>
    <xf numFmtId="0" fontId="0" fillId="0" borderId="15" xfId="0" applyFill="1" applyBorder="1" applyAlignment="1">
      <alignment horizontal="left" vertical="top" wrapText="1"/>
    </xf>
    <xf numFmtId="0" fontId="0" fillId="5" borderId="0" xfId="0" applyFill="1" applyBorder="1" applyAlignment="1">
      <alignment horizontal="center"/>
    </xf>
    <xf numFmtId="0" fontId="0" fillId="2" borderId="1" xfId="0" applyFill="1" applyBorder="1" applyAlignment="1">
      <alignment horizontal="left" vertical="top" wrapText="1"/>
    </xf>
    <xf numFmtId="0" fontId="0" fillId="0" borderId="14" xfId="0" applyNumberFormat="1" applyFill="1" applyBorder="1" applyAlignment="1">
      <alignment horizontal="left" vertical="top" wrapText="1"/>
    </xf>
    <xf numFmtId="0" fontId="0" fillId="0" borderId="4" xfId="0" applyNumberFormat="1" applyFill="1" applyBorder="1" applyAlignment="1">
      <alignment horizontal="left" vertical="top" wrapText="1"/>
    </xf>
    <xf numFmtId="0" fontId="0" fillId="0" borderId="5" xfId="0" applyNumberFormat="1" applyFill="1" applyBorder="1" applyAlignment="1">
      <alignment horizontal="left" vertical="top" wrapText="1"/>
    </xf>
    <xf numFmtId="0" fontId="0" fillId="0" borderId="9" xfId="0" applyNumberFormat="1" applyFill="1" applyBorder="1" applyAlignment="1">
      <alignment horizontal="left" vertical="top" wrapText="1"/>
    </xf>
    <xf numFmtId="0" fontId="0" fillId="0" borderId="10" xfId="0" applyNumberFormat="1" applyFill="1" applyBorder="1" applyAlignment="1">
      <alignment horizontal="left" vertical="top" wrapText="1"/>
    </xf>
    <xf numFmtId="0" fontId="0" fillId="0" borderId="15" xfId="0" applyNumberFormat="1" applyFill="1" applyBorder="1" applyAlignment="1">
      <alignment horizontal="left" vertical="top" wrapText="1"/>
    </xf>
    <xf numFmtId="0" fontId="1" fillId="6" borderId="2" xfId="0" applyFont="1" applyFill="1" applyBorder="1" applyAlignment="1">
      <alignment horizontal="center"/>
    </xf>
    <xf numFmtId="0" fontId="1" fillId="6" borderId="7" xfId="0" applyFont="1" applyFill="1" applyBorder="1" applyAlignment="1">
      <alignment horizontal="center"/>
    </xf>
    <xf numFmtId="0" fontId="1" fillId="6" borderId="3" xfId="0" applyFont="1" applyFill="1" applyBorder="1" applyAlignment="1">
      <alignment horizontal="center"/>
    </xf>
    <xf numFmtId="0" fontId="0" fillId="0" borderId="14" xfId="0" applyNumberFormat="1" applyFill="1" applyBorder="1" applyAlignment="1">
      <alignment vertical="top" wrapText="1"/>
    </xf>
    <xf numFmtId="0" fontId="0" fillId="0" borderId="4" xfId="0" applyNumberFormat="1" applyFill="1" applyBorder="1" applyAlignment="1">
      <alignment vertical="top" wrapText="1"/>
    </xf>
    <xf numFmtId="0" fontId="0" fillId="0" borderId="5" xfId="0" applyNumberFormat="1" applyFill="1" applyBorder="1" applyAlignment="1">
      <alignment vertical="top" wrapText="1"/>
    </xf>
    <xf numFmtId="0" fontId="0" fillId="0" borderId="9" xfId="0" applyNumberFormat="1" applyFill="1" applyBorder="1" applyAlignment="1">
      <alignment vertical="top" wrapText="1"/>
    </xf>
    <xf numFmtId="0" fontId="0" fillId="0" borderId="10" xfId="0" applyNumberFormat="1" applyFill="1" applyBorder="1" applyAlignment="1">
      <alignment vertical="top" wrapText="1"/>
    </xf>
    <xf numFmtId="0" fontId="0" fillId="0" borderId="15" xfId="0" applyNumberFormat="1" applyFill="1" applyBorder="1" applyAlignment="1">
      <alignment vertical="top" wrapText="1"/>
    </xf>
    <xf numFmtId="0" fontId="6" fillId="2" borderId="1" xfId="0" applyFont="1" applyFill="1" applyBorder="1" applyAlignment="1">
      <alignment horizontal="left"/>
    </xf>
    <xf numFmtId="164" fontId="6" fillId="2" borderId="1" xfId="0" quotePrefix="1" applyNumberFormat="1" applyFont="1" applyFill="1" applyBorder="1" applyAlignment="1">
      <alignment horizontal="left"/>
    </xf>
    <xf numFmtId="164" fontId="6" fillId="2" borderId="1" xfId="0" applyNumberFormat="1" applyFont="1" applyFill="1" applyBorder="1" applyAlignment="1">
      <alignment horizontal="left"/>
    </xf>
    <xf numFmtId="0" fontId="0" fillId="10" borderId="14" xfId="0" applyFill="1" applyBorder="1" applyAlignment="1">
      <alignment horizontal="center"/>
    </xf>
    <xf numFmtId="0" fontId="0" fillId="10" borderId="4" xfId="0" applyFill="1" applyBorder="1" applyAlignment="1">
      <alignment horizontal="center"/>
    </xf>
    <xf numFmtId="0" fontId="0" fillId="10" borderId="5" xfId="0" applyFill="1" applyBorder="1" applyAlignment="1">
      <alignment horizontal="center"/>
    </xf>
    <xf numFmtId="0" fontId="0" fillId="0" borderId="0" xfId="0" applyAlignment="1" applyProtection="1">
      <alignment horizontal="center"/>
      <protection hidden="1"/>
    </xf>
    <xf numFmtId="0" fontId="0" fillId="7" borderId="14" xfId="0" applyFill="1" applyBorder="1" applyAlignment="1">
      <alignment vertical="top" wrapText="1"/>
    </xf>
    <xf numFmtId="0" fontId="0" fillId="7" borderId="4" xfId="0" applyFill="1" applyBorder="1" applyAlignment="1">
      <alignment vertical="top" wrapText="1"/>
    </xf>
    <xf numFmtId="0" fontId="0" fillId="7" borderId="5" xfId="0" applyFill="1" applyBorder="1" applyAlignment="1">
      <alignment vertical="top" wrapText="1"/>
    </xf>
    <xf numFmtId="0" fontId="0" fillId="7" borderId="8" xfId="0" applyFill="1" applyBorder="1" applyAlignment="1">
      <alignment vertical="top" wrapText="1"/>
    </xf>
    <xf numFmtId="0" fontId="0" fillId="7" borderId="0" xfId="0" applyFill="1" applyBorder="1" applyAlignment="1">
      <alignment vertical="top" wrapText="1"/>
    </xf>
    <xf numFmtId="0" fontId="0" fillId="7" borderId="6" xfId="0" applyFill="1" applyBorder="1" applyAlignment="1">
      <alignment vertical="top" wrapText="1"/>
    </xf>
    <xf numFmtId="0" fontId="0" fillId="7" borderId="9" xfId="0" applyFill="1" applyBorder="1" applyAlignment="1">
      <alignment vertical="top" wrapText="1"/>
    </xf>
    <xf numFmtId="0" fontId="0" fillId="7" borderId="10" xfId="0" applyFill="1" applyBorder="1" applyAlignment="1">
      <alignment vertical="top" wrapText="1"/>
    </xf>
    <xf numFmtId="0" fontId="0" fillId="7" borderId="15" xfId="0" applyFill="1" applyBorder="1" applyAlignment="1">
      <alignment vertical="top" wrapText="1"/>
    </xf>
    <xf numFmtId="0" fontId="0" fillId="2" borderId="0" xfId="0" applyFill="1" applyAlignment="1">
      <alignment horizontal="center"/>
    </xf>
    <xf numFmtId="0" fontId="0" fillId="2" borderId="2" xfId="0" applyFill="1" applyBorder="1" applyAlignment="1">
      <alignment horizontal="center"/>
    </xf>
    <xf numFmtId="0" fontId="0" fillId="2" borderId="7" xfId="0" applyFill="1" applyBorder="1" applyAlignment="1">
      <alignment horizontal="center"/>
    </xf>
    <xf numFmtId="0" fontId="0" fillId="2" borderId="3" xfId="0" applyFill="1" applyBorder="1" applyAlignment="1">
      <alignment horizontal="center"/>
    </xf>
    <xf numFmtId="0" fontId="0" fillId="4" borderId="0" xfId="0" applyFill="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F96-47C8-B352-B255F45122B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F96-47C8-B352-B255F45122B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F96-47C8-B352-B255F45122B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F96-47C8-B352-B255F45122B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F96-47C8-B352-B255F45122B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F96-47C8-B352-B255F45122B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E93B-4C35-A4BA-D3FCC6097AB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(Data!$D$29,Data!$F$29,Data!$H$29,Data!$J$29,Data!$L$29,Data!$N$29,Data!$P$29)</c:f>
              <c:numCache>
                <c:formatCode>0%</c:formatCode>
                <c:ptCount val="7"/>
                <c:pt idx="0">
                  <c:v>0.125</c:v>
                </c:pt>
                <c:pt idx="1">
                  <c:v>0.21875</c:v>
                </c:pt>
                <c:pt idx="2">
                  <c:v>0.3125</c:v>
                </c:pt>
                <c:pt idx="3">
                  <c:v>0.34375</c:v>
                </c:pt>
                <c:pt idx="4">
                  <c:v>0</c:v>
                </c:pt>
                <c:pt idx="5">
                  <c:v>0</c:v>
                </c:pt>
                <c:pt idx="6">
                  <c:v>0</c:v>
                </c:pt>
              </c:numCache>
            </c:numRef>
          </c:val>
          <c:extLst>
            <c:ext xmlns:c16="http://schemas.microsoft.com/office/drawing/2014/chart" uri="{C3380CC4-5D6E-409C-BE32-E72D297353CC}">
              <c16:uniqueId val="{0000000C-5F96-47C8-B352-B255F45122B4}"/>
            </c:ext>
          </c:extLst>
        </c:ser>
        <c:dLbls>
          <c:showLegendKey val="0"/>
          <c:showVal val="0"/>
          <c:showCatName val="0"/>
          <c:showSerName val="0"/>
          <c:showPercent val="1"/>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Pedagogic Profile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manualLayout>
          <c:layoutTarget val="inner"/>
          <c:xMode val="edge"/>
          <c:yMode val="edge"/>
          <c:x val="0.23825825156452032"/>
          <c:y val="0.13687639214352013"/>
          <c:w val="0.5234836499626303"/>
          <c:h val="0.79904551415488068"/>
        </c:manualLayout>
      </c:layout>
      <c:radarChart>
        <c:radarStyle val="marker"/>
        <c:varyColors val="0"/>
        <c:ser>
          <c:idx val="0"/>
          <c:order val="0"/>
          <c:spPr>
            <a:ln w="31750" cap="rnd">
              <a:solidFill>
                <a:schemeClr val="accent1"/>
              </a:solidFill>
              <a:round/>
            </a:ln>
            <a:effectLst/>
          </c:spPr>
          <c:marker>
            <c:symbol val="none"/>
          </c:marker>
          <c:cat>
            <c:strRef>
              <c:f>Data!$G$12:$G$17</c:f>
              <c:strCache>
                <c:ptCount val="6"/>
                <c:pt idx="0">
                  <c:v>Individual</c:v>
                </c:pt>
                <c:pt idx="1">
                  <c:v>Information</c:v>
                </c:pt>
                <c:pt idx="2">
                  <c:v>Reflective</c:v>
                </c:pt>
                <c:pt idx="3">
                  <c:v>Social</c:v>
                </c:pt>
                <c:pt idx="4">
                  <c:v>Experiential</c:v>
                </c:pt>
                <c:pt idx="5">
                  <c:v>Non-Reflective</c:v>
                </c:pt>
              </c:strCache>
            </c:strRef>
          </c:cat>
          <c:val>
            <c:numRef>
              <c:f>Data!$O$12:$O$17</c:f>
              <c:numCache>
                <c:formatCode>0</c:formatCode>
                <c:ptCount val="6"/>
                <c:pt idx="0">
                  <c:v>35.3125</c:v>
                </c:pt>
                <c:pt idx="1">
                  <c:v>45.3125</c:v>
                </c:pt>
                <c:pt idx="2">
                  <c:v>78.125</c:v>
                </c:pt>
                <c:pt idx="3">
                  <c:v>64.6875</c:v>
                </c:pt>
                <c:pt idx="4">
                  <c:v>54.6875</c:v>
                </c:pt>
                <c:pt idx="5">
                  <c:v>21.875</c:v>
                </c:pt>
              </c:numCache>
            </c:numRef>
          </c:val>
          <c:extLst>
            <c:ext xmlns:c16="http://schemas.microsoft.com/office/drawing/2014/chart" uri="{C3380CC4-5D6E-409C-BE32-E72D297353CC}">
              <c16:uniqueId val="{00000000-B60B-41D4-8BAD-9D84C230AC99}"/>
            </c:ext>
          </c:extLst>
        </c:ser>
        <c:dLbls>
          <c:showLegendKey val="0"/>
          <c:showVal val="0"/>
          <c:showCatName val="0"/>
          <c:showSerName val="0"/>
          <c:showPercent val="0"/>
          <c:showBubbleSize val="0"/>
        </c:dLbls>
        <c:axId val="169877776"/>
        <c:axId val="169878168"/>
      </c:radarChart>
      <c:catAx>
        <c:axId val="16987777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8168"/>
        <c:crosses val="autoZero"/>
        <c:auto val="1"/>
        <c:lblAlgn val="ctr"/>
        <c:lblOffset val="100"/>
        <c:noMultiLvlLbl val="0"/>
      </c:catAx>
      <c:valAx>
        <c:axId val="169878168"/>
        <c:scaling>
          <c:orientation val="minMax"/>
        </c:scaling>
        <c:delete val="0"/>
        <c:axPos val="l"/>
        <c:majorGridlines>
          <c:spPr>
            <a:ln w="9525" cap="flat" cmpd="sng" algn="ctr">
              <a:solidFill>
                <a:schemeClr val="tx2">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7776"/>
        <c:crosses val="autoZero"/>
        <c:crossBetween val="between"/>
      </c:valAx>
      <c:spPr>
        <a:noFill/>
        <a:ln>
          <a:no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1915776804959378"/>
          <c:y val="0.11737341772151899"/>
          <c:w val="0.563976908418096"/>
          <c:h val="0.77859139838532843"/>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319-4B6E-AD5D-C4E01B02FDA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319-4B6E-AD5D-C4E01B02FDA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319-4B6E-AD5D-C4E01B02FDA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2319-4B6E-AD5D-C4E01B02FDA3}"/>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2319-4B6E-AD5D-C4E01B02FDA3}"/>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2319-4B6E-AD5D-C4E01B02FDA3}"/>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2319-4B6E-AD5D-C4E01B02FDA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(Data!$D$29,Data!$F$29,Data!$H$29,Data!$J$29,Data!$L$29,Data!$N$29,Data!$P$29)</c:f>
              <c:numCache>
                <c:formatCode>0%</c:formatCode>
                <c:ptCount val="7"/>
                <c:pt idx="0">
                  <c:v>0.125</c:v>
                </c:pt>
                <c:pt idx="1">
                  <c:v>0.21875</c:v>
                </c:pt>
                <c:pt idx="2">
                  <c:v>0.3125</c:v>
                </c:pt>
                <c:pt idx="3">
                  <c:v>0.34375</c:v>
                </c:pt>
                <c:pt idx="4">
                  <c:v>0</c:v>
                </c:pt>
                <c:pt idx="5">
                  <c:v>0</c:v>
                </c:pt>
                <c:pt idx="6">
                  <c:v>0</c:v>
                </c:pt>
              </c:numCache>
            </c:numRef>
          </c:val>
          <c:extLst>
            <c:ext xmlns:c16="http://schemas.microsoft.com/office/drawing/2014/chart" uri="{C3380CC4-5D6E-409C-BE32-E72D297353CC}">
              <c16:uniqueId val="{0000000E-2319-4B6E-AD5D-C4E01B02FDA3}"/>
            </c:ext>
          </c:extLst>
        </c:ser>
        <c:dLbls>
          <c:showLegendKey val="0"/>
          <c:showVal val="0"/>
          <c:showCatName val="0"/>
          <c:showSerName val="0"/>
          <c:showPercent val="1"/>
          <c:showBubbleSize val="0"/>
          <c:showLeaderLines val="1"/>
        </c:dLbls>
        <c:firstSliceAng val="0"/>
      </c:pieChart>
      <c:spPr>
        <a:noFill/>
        <a:ln>
          <a:noFill/>
        </a:ln>
        <a:effectLst/>
      </c:spPr>
    </c:plotArea>
    <c:legend>
      <c:legendPos val="b"/>
      <c:layout>
        <c:manualLayout>
          <c:xMode val="edge"/>
          <c:yMode val="edge"/>
          <c:x val="1.9539794367809289E-2"/>
          <c:y val="0.87313351174142717"/>
          <c:w val="0.95089534860773983"/>
          <c:h val="0.1069659855488921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xdr:col>
      <xdr:colOff>47624</xdr:colOff>
      <xdr:row>19</xdr:row>
      <xdr:rowOff>26716</xdr:rowOff>
    </xdr:from>
    <xdr:to>
      <xdr:col>5</xdr:col>
      <xdr:colOff>572157</xdr:colOff>
      <xdr:row>31</xdr:row>
      <xdr:rowOff>112984</xdr:rowOff>
    </xdr:to>
    <xdr:pic>
      <xdr:nvPicPr>
        <xdr:cNvPr id="2" name="Picture 1">
          <a:extLst>
            <a:ext uri="{FF2B5EF4-FFF2-40B4-BE49-F238E27FC236}">
              <a16:creationId xmlns:a16="http://schemas.microsoft.com/office/drawing/2014/main" id="{0E867262-F01E-43DB-8799-709C200C41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4" y="3354116"/>
          <a:ext cx="2962933" cy="2448468"/>
        </a:xfrm>
        <a:prstGeom prst="rect">
          <a:avLst/>
        </a:prstGeom>
      </xdr:spPr>
    </xdr:pic>
    <xdr:clientData/>
  </xdr:twoCellAnchor>
  <xdr:twoCellAnchor editAs="oneCell">
    <xdr:from>
      <xdr:col>25</xdr:col>
      <xdr:colOff>133350</xdr:colOff>
      <xdr:row>22</xdr:row>
      <xdr:rowOff>120650</xdr:rowOff>
    </xdr:from>
    <xdr:to>
      <xdr:col>29</xdr:col>
      <xdr:colOff>495300</xdr:colOff>
      <xdr:row>36</xdr:row>
      <xdr:rowOff>2225</xdr:rowOff>
    </xdr:to>
    <xdr:pic>
      <xdr:nvPicPr>
        <xdr:cNvPr id="4" name="Picture 3">
          <a:extLst>
            <a:ext uri="{FF2B5EF4-FFF2-40B4-BE49-F238E27FC236}">
              <a16:creationId xmlns:a16="http://schemas.microsoft.com/office/drawing/2014/main" id="{2739F3AC-2443-4EF5-BAD8-F5A7F2C9B845}"/>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763750" y="4038600"/>
          <a:ext cx="2800350" cy="2586675"/>
        </a:xfrm>
        <a:prstGeom prst="rect">
          <a:avLst/>
        </a:prstGeom>
        <a:ln w="3175">
          <a:solidFill>
            <a:schemeClr val="tx1"/>
          </a:solidFill>
        </a:ln>
      </xdr:spPr>
    </xdr:pic>
    <xdr:clientData/>
  </xdr:twoCellAnchor>
  <xdr:twoCellAnchor editAs="oneCell">
    <xdr:from>
      <xdr:col>22</xdr:col>
      <xdr:colOff>221477</xdr:colOff>
      <xdr:row>9</xdr:row>
      <xdr:rowOff>139700</xdr:rowOff>
    </xdr:from>
    <xdr:to>
      <xdr:col>28</xdr:col>
      <xdr:colOff>179603</xdr:colOff>
      <xdr:row>13</xdr:row>
      <xdr:rowOff>97700</xdr:rowOff>
    </xdr:to>
    <xdr:pic>
      <xdr:nvPicPr>
        <xdr:cNvPr id="6" name="Picture 5">
          <a:extLst>
            <a:ext uri="{FF2B5EF4-FFF2-40B4-BE49-F238E27FC236}">
              <a16:creationId xmlns:a16="http://schemas.microsoft.com/office/drawing/2014/main" id="{81F13217-96CE-4761-B0D5-BB70FB2BCC0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3023077" y="1612900"/>
          <a:ext cx="3615726" cy="694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2513</xdr:colOff>
      <xdr:row>1</xdr:row>
      <xdr:rowOff>12701</xdr:rowOff>
    </xdr:from>
    <xdr:to>
      <xdr:col>18</xdr:col>
      <xdr:colOff>25400</xdr:colOff>
      <xdr:row>20</xdr:row>
      <xdr:rowOff>107950</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22</xdr:col>
      <xdr:colOff>6350</xdr:colOff>
      <xdr:row>8</xdr:row>
      <xdr:rowOff>528</xdr:rowOff>
    </xdr:from>
    <xdr:to>
      <xdr:col>30</xdr:col>
      <xdr:colOff>12700</xdr:colOff>
      <xdr:row>30</xdr:row>
      <xdr:rowOff>186267</xdr:rowOff>
    </xdr:to>
    <xdr:graphicFrame macro="">
      <xdr:nvGraphicFramePr>
        <xdr:cNvPr id="4" name="Chart 3">
          <a:extLst>
            <a:ext uri="{FF2B5EF4-FFF2-40B4-BE49-F238E27FC236}">
              <a16:creationId xmlns:a16="http://schemas.microsoft.com/office/drawing/2014/main" id="{7ABB2198-871A-474E-B253-EA08FF43E0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9526</xdr:colOff>
      <xdr:row>7</xdr:row>
      <xdr:rowOff>0</xdr:rowOff>
    </xdr:from>
    <xdr:to>
      <xdr:col>8</xdr:col>
      <xdr:colOff>1526</xdr:colOff>
      <xdr:row>26</xdr:row>
      <xdr:rowOff>160500</xdr:rowOff>
    </xdr:to>
    <xdr:graphicFrame macro="">
      <xdr:nvGraphicFramePr>
        <xdr:cNvPr id="5" name="Chart 4">
          <a:extLst>
            <a:ext uri="{FF2B5EF4-FFF2-40B4-BE49-F238E27FC236}">
              <a16:creationId xmlns:a16="http://schemas.microsoft.com/office/drawing/2014/main" id="{73E79FA4-53B8-4287-8442-CB9470D178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AD37"/>
  <sheetViews>
    <sheetView showGridLines="0" showRowColHeaders="0" zoomScaleNormal="100" workbookViewId="0">
      <selection activeCell="B2" sqref="B2:J3"/>
    </sheetView>
  </sheetViews>
  <sheetFormatPr defaultRowHeight="14.5" x14ac:dyDescent="0.35"/>
  <cols>
    <col min="1" max="1" width="3.08984375" customWidth="1"/>
    <col min="11" max="11" width="3.90625" customWidth="1"/>
    <col min="21" max="21" width="4.36328125" customWidth="1"/>
  </cols>
  <sheetData>
    <row r="2" spans="2:30" x14ac:dyDescent="0.35">
      <c r="B2" s="91" t="s">
        <v>0</v>
      </c>
      <c r="C2" s="92"/>
      <c r="D2" s="92"/>
      <c r="E2" s="92"/>
      <c r="F2" s="92"/>
      <c r="G2" s="92"/>
      <c r="H2" s="92"/>
      <c r="I2" s="92"/>
      <c r="J2" s="93"/>
      <c r="L2" s="97" t="s">
        <v>1</v>
      </c>
      <c r="M2" s="98"/>
      <c r="N2" s="98"/>
      <c r="O2" s="98"/>
      <c r="P2" s="98"/>
      <c r="Q2" s="98"/>
      <c r="R2" s="98"/>
      <c r="S2" s="98"/>
      <c r="T2" s="99"/>
      <c r="V2" s="107"/>
      <c r="W2" s="108"/>
      <c r="X2" s="108"/>
      <c r="Y2" s="108"/>
      <c r="Z2" s="108"/>
      <c r="AA2" s="108"/>
      <c r="AB2" s="108"/>
      <c r="AC2" s="108"/>
      <c r="AD2" s="109"/>
    </row>
    <row r="3" spans="2:30" x14ac:dyDescent="0.35">
      <c r="B3" s="94"/>
      <c r="C3" s="95"/>
      <c r="D3" s="95"/>
      <c r="E3" s="95"/>
      <c r="F3" s="95"/>
      <c r="G3" s="95"/>
      <c r="H3" s="95"/>
      <c r="I3" s="95"/>
      <c r="J3" s="96"/>
      <c r="L3" s="100"/>
      <c r="M3" s="101"/>
      <c r="N3" s="101"/>
      <c r="O3" s="101"/>
      <c r="P3" s="101"/>
      <c r="Q3" s="101"/>
      <c r="R3" s="101"/>
      <c r="S3" s="101"/>
      <c r="T3" s="102"/>
      <c r="V3" s="110"/>
      <c r="W3" s="111"/>
      <c r="X3" s="111"/>
      <c r="Y3" s="111"/>
      <c r="Z3" s="111"/>
      <c r="AA3" s="111"/>
      <c r="AB3" s="111"/>
      <c r="AC3" s="111"/>
      <c r="AD3" s="112"/>
    </row>
    <row r="4" spans="2:30" x14ac:dyDescent="0.35">
      <c r="B4" s="66"/>
      <c r="C4" s="67"/>
      <c r="D4" s="67"/>
      <c r="E4" s="67"/>
      <c r="F4" s="67"/>
      <c r="G4" s="67"/>
      <c r="H4" s="67"/>
      <c r="I4" s="67"/>
      <c r="J4" s="68"/>
      <c r="L4" s="66"/>
      <c r="M4" s="67"/>
      <c r="N4" s="67"/>
      <c r="O4" s="67"/>
      <c r="P4" s="67"/>
      <c r="Q4" s="67"/>
      <c r="R4" s="67"/>
      <c r="S4" s="67"/>
      <c r="T4" s="68"/>
      <c r="V4" s="66"/>
      <c r="W4" s="67"/>
      <c r="X4" s="67"/>
      <c r="Y4" s="67"/>
      <c r="Z4" s="67"/>
      <c r="AA4" s="67"/>
      <c r="AB4" s="67"/>
      <c r="AC4" s="67"/>
      <c r="AD4" s="68"/>
    </row>
    <row r="5" spans="2:30" ht="14.5" customHeight="1" x14ac:dyDescent="0.35">
      <c r="B5" s="113" t="s">
        <v>2</v>
      </c>
      <c r="C5" s="114"/>
      <c r="D5" s="114"/>
      <c r="E5" s="114"/>
      <c r="F5" s="114"/>
      <c r="G5" s="114"/>
      <c r="H5" s="114"/>
      <c r="I5" s="114"/>
      <c r="J5" s="115"/>
      <c r="L5" s="116" t="s">
        <v>3</v>
      </c>
      <c r="M5" s="117"/>
      <c r="N5" s="117"/>
      <c r="O5" s="117"/>
      <c r="P5" s="117"/>
      <c r="Q5" s="117"/>
      <c r="R5" s="117"/>
      <c r="S5" s="117"/>
      <c r="T5" s="118"/>
      <c r="V5" s="113" t="s">
        <v>4</v>
      </c>
      <c r="W5" s="114"/>
      <c r="X5" s="114"/>
      <c r="Y5" s="114"/>
      <c r="Z5" s="114"/>
      <c r="AA5" s="114"/>
      <c r="AB5" s="114"/>
      <c r="AC5" s="114"/>
      <c r="AD5" s="115"/>
    </row>
    <row r="6" spans="2:30" x14ac:dyDescent="0.35">
      <c r="B6" s="113"/>
      <c r="C6" s="114"/>
      <c r="D6" s="114"/>
      <c r="E6" s="114"/>
      <c r="F6" s="114"/>
      <c r="G6" s="114"/>
      <c r="H6" s="114"/>
      <c r="I6" s="114"/>
      <c r="J6" s="115"/>
      <c r="L6" s="116"/>
      <c r="M6" s="117"/>
      <c r="N6" s="117"/>
      <c r="O6" s="117"/>
      <c r="P6" s="117"/>
      <c r="Q6" s="117"/>
      <c r="R6" s="117"/>
      <c r="S6" s="117"/>
      <c r="T6" s="118"/>
      <c r="V6" s="113"/>
      <c r="W6" s="114"/>
      <c r="X6" s="114"/>
      <c r="Y6" s="114"/>
      <c r="Z6" s="114"/>
      <c r="AA6" s="114"/>
      <c r="AB6" s="114"/>
      <c r="AC6" s="114"/>
      <c r="AD6" s="115"/>
    </row>
    <row r="7" spans="2:30" x14ac:dyDescent="0.35">
      <c r="B7" s="113"/>
      <c r="C7" s="114"/>
      <c r="D7" s="114"/>
      <c r="E7" s="114"/>
      <c r="F7" s="114"/>
      <c r="G7" s="114"/>
      <c r="H7" s="114"/>
      <c r="I7" s="114"/>
      <c r="J7" s="115"/>
      <c r="L7" s="116"/>
      <c r="M7" s="117"/>
      <c r="N7" s="117"/>
      <c r="O7" s="117"/>
      <c r="P7" s="117"/>
      <c r="Q7" s="117"/>
      <c r="R7" s="117"/>
      <c r="S7" s="117"/>
      <c r="T7" s="118"/>
      <c r="V7" s="113"/>
      <c r="W7" s="114"/>
      <c r="X7" s="114"/>
      <c r="Y7" s="114"/>
      <c r="Z7" s="114"/>
      <c r="AA7" s="114"/>
      <c r="AB7" s="114"/>
      <c r="AC7" s="114"/>
      <c r="AD7" s="115"/>
    </row>
    <row r="8" spans="2:30" x14ac:dyDescent="0.35">
      <c r="B8" s="113"/>
      <c r="C8" s="114"/>
      <c r="D8" s="114"/>
      <c r="E8" s="114"/>
      <c r="F8" s="114"/>
      <c r="G8" s="114"/>
      <c r="H8" s="114"/>
      <c r="I8" s="114"/>
      <c r="J8" s="115"/>
      <c r="L8" s="116"/>
      <c r="M8" s="117"/>
      <c r="N8" s="117"/>
      <c r="O8" s="117"/>
      <c r="P8" s="117"/>
      <c r="Q8" s="117"/>
      <c r="R8" s="117"/>
      <c r="S8" s="117"/>
      <c r="T8" s="118"/>
      <c r="V8" s="113"/>
      <c r="W8" s="114"/>
      <c r="X8" s="114"/>
      <c r="Y8" s="114"/>
      <c r="Z8" s="114"/>
      <c r="AA8" s="114"/>
      <c r="AB8" s="114"/>
      <c r="AC8" s="114"/>
      <c r="AD8" s="115"/>
    </row>
    <row r="9" spans="2:30" x14ac:dyDescent="0.35">
      <c r="B9" s="113"/>
      <c r="C9" s="114"/>
      <c r="D9" s="114"/>
      <c r="E9" s="114"/>
      <c r="F9" s="114"/>
      <c r="G9" s="114"/>
      <c r="H9" s="114"/>
      <c r="I9" s="114"/>
      <c r="J9" s="115"/>
      <c r="L9" s="119" t="s">
        <v>5</v>
      </c>
      <c r="M9" s="120"/>
      <c r="N9" s="120"/>
      <c r="O9" s="120"/>
      <c r="P9" s="120"/>
      <c r="Q9" s="120"/>
      <c r="R9" s="120"/>
      <c r="S9" s="120"/>
      <c r="T9" s="121"/>
      <c r="V9" s="113"/>
      <c r="W9" s="114"/>
      <c r="X9" s="114"/>
      <c r="Y9" s="114"/>
      <c r="Z9" s="114"/>
      <c r="AA9" s="114"/>
      <c r="AB9" s="114"/>
      <c r="AC9" s="114"/>
      <c r="AD9" s="115"/>
    </row>
    <row r="10" spans="2:30" ht="14.5" customHeight="1" x14ac:dyDescent="0.35">
      <c r="B10" s="113"/>
      <c r="C10" s="114"/>
      <c r="D10" s="114"/>
      <c r="E10" s="114"/>
      <c r="F10" s="114"/>
      <c r="G10" s="114"/>
      <c r="H10" s="114"/>
      <c r="I10" s="114"/>
      <c r="J10" s="115"/>
      <c r="L10" s="78"/>
      <c r="M10" s="79"/>
      <c r="N10" s="79"/>
      <c r="O10" s="79"/>
      <c r="P10" s="79"/>
      <c r="Q10" s="79"/>
      <c r="R10" s="79"/>
      <c r="S10" s="79"/>
      <c r="T10" s="80"/>
      <c r="V10" s="113"/>
      <c r="W10" s="114"/>
      <c r="X10" s="114"/>
      <c r="Y10" s="114"/>
      <c r="Z10" s="114"/>
      <c r="AA10" s="114"/>
      <c r="AB10" s="114"/>
      <c r="AC10" s="114"/>
      <c r="AD10" s="115"/>
    </row>
    <row r="11" spans="2:30" ht="14.5" customHeight="1" x14ac:dyDescent="0.35">
      <c r="B11" s="113"/>
      <c r="C11" s="114"/>
      <c r="D11" s="114"/>
      <c r="E11" s="114"/>
      <c r="F11" s="114"/>
      <c r="G11" s="114"/>
      <c r="H11" s="114"/>
      <c r="I11" s="114"/>
      <c r="J11" s="115"/>
      <c r="L11" s="116" t="s">
        <v>6</v>
      </c>
      <c r="M11" s="117"/>
      <c r="N11" s="117"/>
      <c r="O11" s="117"/>
      <c r="P11" s="117"/>
      <c r="Q11" s="117"/>
      <c r="R11" s="117"/>
      <c r="S11" s="117"/>
      <c r="T11" s="118"/>
      <c r="V11" s="78"/>
      <c r="W11" s="79"/>
      <c r="X11" s="79"/>
      <c r="Y11" s="79"/>
      <c r="Z11" s="79"/>
      <c r="AA11" s="79"/>
      <c r="AB11" s="79"/>
      <c r="AC11" s="79"/>
      <c r="AD11" s="80"/>
    </row>
    <row r="12" spans="2:30" x14ac:dyDescent="0.35">
      <c r="B12" s="113"/>
      <c r="C12" s="114"/>
      <c r="D12" s="114"/>
      <c r="E12" s="114"/>
      <c r="F12" s="114"/>
      <c r="G12" s="114"/>
      <c r="H12" s="114"/>
      <c r="I12" s="114"/>
      <c r="J12" s="115"/>
      <c r="L12" s="116"/>
      <c r="M12" s="117"/>
      <c r="N12" s="117"/>
      <c r="O12" s="117"/>
      <c r="P12" s="117"/>
      <c r="Q12" s="117"/>
      <c r="R12" s="117"/>
      <c r="S12" s="117"/>
      <c r="T12" s="118"/>
      <c r="V12" s="78"/>
      <c r="W12" s="79"/>
      <c r="X12" s="79"/>
      <c r="Y12" s="79"/>
      <c r="Z12" s="79"/>
      <c r="AA12" s="79"/>
      <c r="AB12" s="79"/>
      <c r="AC12" s="79"/>
      <c r="AD12" s="80"/>
    </row>
    <row r="13" spans="2:30" x14ac:dyDescent="0.35">
      <c r="B13" s="113"/>
      <c r="C13" s="114"/>
      <c r="D13" s="114"/>
      <c r="E13" s="114"/>
      <c r="F13" s="114"/>
      <c r="G13" s="114"/>
      <c r="H13" s="114"/>
      <c r="I13" s="114"/>
      <c r="J13" s="115"/>
      <c r="L13" s="116"/>
      <c r="M13" s="117"/>
      <c r="N13" s="117"/>
      <c r="O13" s="117"/>
      <c r="P13" s="117"/>
      <c r="Q13" s="117"/>
      <c r="R13" s="117"/>
      <c r="S13" s="117"/>
      <c r="T13" s="118"/>
      <c r="V13" s="78"/>
      <c r="W13" s="79"/>
      <c r="X13" s="79"/>
      <c r="Y13" s="79"/>
      <c r="Z13" s="79"/>
      <c r="AA13" s="79"/>
      <c r="AB13" s="79"/>
      <c r="AC13" s="79"/>
      <c r="AD13" s="80"/>
    </row>
    <row r="14" spans="2:30" ht="14.5" customHeight="1" x14ac:dyDescent="0.35">
      <c r="B14" s="113"/>
      <c r="C14" s="114"/>
      <c r="D14" s="114"/>
      <c r="E14" s="114"/>
      <c r="F14" s="114"/>
      <c r="G14" s="114"/>
      <c r="H14" s="114"/>
      <c r="I14" s="114"/>
      <c r="J14" s="115"/>
      <c r="L14" s="116"/>
      <c r="M14" s="117"/>
      <c r="N14" s="117"/>
      <c r="O14" s="117"/>
      <c r="P14" s="117"/>
      <c r="Q14" s="117"/>
      <c r="R14" s="117"/>
      <c r="S14" s="117"/>
      <c r="T14" s="118"/>
      <c r="V14" s="75"/>
      <c r="W14" s="79"/>
      <c r="X14" s="79"/>
      <c r="Y14" s="79"/>
      <c r="Z14" s="79"/>
      <c r="AA14" s="79"/>
      <c r="AB14" s="79"/>
      <c r="AC14" s="79"/>
      <c r="AD14" s="80"/>
    </row>
    <row r="15" spans="2:30" x14ac:dyDescent="0.35">
      <c r="B15" s="113"/>
      <c r="C15" s="114"/>
      <c r="D15" s="114"/>
      <c r="E15" s="114"/>
      <c r="F15" s="114"/>
      <c r="G15" s="114"/>
      <c r="H15" s="114"/>
      <c r="I15" s="114"/>
      <c r="J15" s="115"/>
      <c r="L15" s="116"/>
      <c r="M15" s="117"/>
      <c r="N15" s="117"/>
      <c r="O15" s="117"/>
      <c r="P15" s="117"/>
      <c r="Q15" s="117"/>
      <c r="R15" s="117"/>
      <c r="S15" s="117"/>
      <c r="T15" s="118"/>
      <c r="V15" s="78"/>
      <c r="W15" s="79"/>
      <c r="X15" s="79"/>
      <c r="Y15" s="79"/>
      <c r="Z15" s="79"/>
      <c r="AA15" s="79"/>
      <c r="AB15" s="79"/>
      <c r="AC15" s="79"/>
      <c r="AD15" s="80"/>
    </row>
    <row r="16" spans="2:30" ht="14.5" customHeight="1" x14ac:dyDescent="0.35">
      <c r="B16" s="113"/>
      <c r="C16" s="114"/>
      <c r="D16" s="114"/>
      <c r="E16" s="114"/>
      <c r="F16" s="114"/>
      <c r="G16" s="114"/>
      <c r="H16" s="114"/>
      <c r="I16" s="114"/>
      <c r="J16" s="115"/>
      <c r="L16" s="116"/>
      <c r="M16" s="117"/>
      <c r="N16" s="117"/>
      <c r="O16" s="117"/>
      <c r="P16" s="117"/>
      <c r="Q16" s="117"/>
      <c r="R16" s="117"/>
      <c r="S16" s="117"/>
      <c r="T16" s="118"/>
      <c r="V16" s="113" t="s">
        <v>7</v>
      </c>
      <c r="W16" s="114"/>
      <c r="X16" s="114"/>
      <c r="Y16" s="114"/>
      <c r="Z16" s="114"/>
      <c r="AA16" s="114"/>
      <c r="AB16" s="114"/>
      <c r="AC16" s="114"/>
      <c r="AD16" s="115"/>
    </row>
    <row r="17" spans="2:30" ht="14.5" customHeight="1" x14ac:dyDescent="0.35">
      <c r="B17" s="113"/>
      <c r="C17" s="114"/>
      <c r="D17" s="114"/>
      <c r="E17" s="114"/>
      <c r="F17" s="114"/>
      <c r="G17" s="114"/>
      <c r="H17" s="114"/>
      <c r="I17" s="114"/>
      <c r="J17" s="115"/>
      <c r="L17" s="116"/>
      <c r="M17" s="117"/>
      <c r="N17" s="117"/>
      <c r="O17" s="117"/>
      <c r="P17" s="117"/>
      <c r="Q17" s="117"/>
      <c r="R17" s="117"/>
      <c r="S17" s="117"/>
      <c r="T17" s="118"/>
      <c r="V17" s="113"/>
      <c r="W17" s="114"/>
      <c r="X17" s="114"/>
      <c r="Y17" s="114"/>
      <c r="Z17" s="114"/>
      <c r="AA17" s="114"/>
      <c r="AB17" s="114"/>
      <c r="AC17" s="114"/>
      <c r="AD17" s="115"/>
    </row>
    <row r="18" spans="2:30" x14ac:dyDescent="0.35">
      <c r="B18" s="113"/>
      <c r="C18" s="114"/>
      <c r="D18" s="114"/>
      <c r="E18" s="114"/>
      <c r="F18" s="114"/>
      <c r="G18" s="114"/>
      <c r="H18" s="114"/>
      <c r="I18" s="114"/>
      <c r="J18" s="115"/>
      <c r="L18" s="113" t="s">
        <v>8</v>
      </c>
      <c r="M18" s="117"/>
      <c r="N18" s="117"/>
      <c r="O18" s="117"/>
      <c r="P18" s="117"/>
      <c r="Q18" s="117"/>
      <c r="R18" s="117"/>
      <c r="S18" s="117"/>
      <c r="T18" s="118"/>
      <c r="V18" s="113"/>
      <c r="W18" s="114"/>
      <c r="X18" s="114"/>
      <c r="Y18" s="114"/>
      <c r="Z18" s="114"/>
      <c r="AA18" s="114"/>
      <c r="AB18" s="114"/>
      <c r="AC18" s="114"/>
      <c r="AD18" s="115"/>
    </row>
    <row r="19" spans="2:30" ht="15.5" x14ac:dyDescent="0.35">
      <c r="B19" s="113"/>
      <c r="C19" s="114"/>
      <c r="D19" s="114"/>
      <c r="E19" s="114"/>
      <c r="F19" s="114"/>
      <c r="G19" s="114"/>
      <c r="H19" s="114"/>
      <c r="I19" s="114"/>
      <c r="J19" s="115"/>
      <c r="K19" s="69"/>
      <c r="L19" s="116"/>
      <c r="M19" s="117"/>
      <c r="N19" s="117"/>
      <c r="O19" s="117"/>
      <c r="P19" s="117"/>
      <c r="Q19" s="117"/>
      <c r="R19" s="117"/>
      <c r="S19" s="117"/>
      <c r="T19" s="118"/>
      <c r="U19" s="70"/>
      <c r="V19" s="113"/>
      <c r="W19" s="114"/>
      <c r="X19" s="114"/>
      <c r="Y19" s="114"/>
      <c r="Z19" s="114"/>
      <c r="AA19" s="114"/>
      <c r="AB19" s="114"/>
      <c r="AC19" s="114"/>
      <c r="AD19" s="115"/>
    </row>
    <row r="20" spans="2:30" ht="15.5" x14ac:dyDescent="0.35">
      <c r="B20" s="75"/>
      <c r="C20" s="76"/>
      <c r="D20" s="76"/>
      <c r="E20" s="76"/>
      <c r="F20" s="76"/>
      <c r="G20" s="114" t="s">
        <v>9</v>
      </c>
      <c r="H20" s="114"/>
      <c r="I20" s="114"/>
      <c r="J20" s="115"/>
      <c r="K20" s="69"/>
      <c r="L20" s="116"/>
      <c r="M20" s="117"/>
      <c r="N20" s="117"/>
      <c r="O20" s="117"/>
      <c r="P20" s="117"/>
      <c r="Q20" s="117"/>
      <c r="R20" s="117"/>
      <c r="S20" s="117"/>
      <c r="T20" s="118"/>
      <c r="U20" s="70"/>
      <c r="V20" s="113"/>
      <c r="W20" s="114"/>
      <c r="X20" s="114"/>
      <c r="Y20" s="114"/>
      <c r="Z20" s="114"/>
      <c r="AA20" s="114"/>
      <c r="AB20" s="114"/>
      <c r="AC20" s="114"/>
      <c r="AD20" s="115"/>
    </row>
    <row r="21" spans="2:30" ht="15.65" customHeight="1" x14ac:dyDescent="0.35">
      <c r="B21" s="75"/>
      <c r="C21" s="76"/>
      <c r="D21" s="76"/>
      <c r="E21" s="76"/>
      <c r="F21" s="76"/>
      <c r="G21" s="114"/>
      <c r="H21" s="114"/>
      <c r="I21" s="114"/>
      <c r="J21" s="115"/>
      <c r="K21" s="69"/>
      <c r="L21" s="116"/>
      <c r="M21" s="117"/>
      <c r="N21" s="117"/>
      <c r="O21" s="117"/>
      <c r="P21" s="117"/>
      <c r="Q21" s="117"/>
      <c r="R21" s="117"/>
      <c r="S21" s="117"/>
      <c r="T21" s="118"/>
      <c r="U21" s="70"/>
      <c r="V21" s="113"/>
      <c r="W21" s="114"/>
      <c r="X21" s="114"/>
      <c r="Y21" s="114"/>
      <c r="Z21" s="114"/>
      <c r="AA21" s="114"/>
      <c r="AB21" s="114"/>
      <c r="AC21" s="114"/>
      <c r="AD21" s="115"/>
    </row>
    <row r="22" spans="2:30" ht="15.65" customHeight="1" x14ac:dyDescent="0.35">
      <c r="B22" s="75"/>
      <c r="C22" s="76"/>
      <c r="D22" s="76"/>
      <c r="E22" s="76"/>
      <c r="F22" s="76"/>
      <c r="G22" s="114"/>
      <c r="H22" s="114"/>
      <c r="I22" s="114"/>
      <c r="J22" s="115"/>
      <c r="K22" s="69"/>
      <c r="L22" s="116"/>
      <c r="M22" s="117"/>
      <c r="N22" s="117"/>
      <c r="O22" s="117"/>
      <c r="P22" s="117"/>
      <c r="Q22" s="117"/>
      <c r="R22" s="117"/>
      <c r="S22" s="117"/>
      <c r="T22" s="118"/>
      <c r="U22" s="70"/>
      <c r="V22" s="113"/>
      <c r="W22" s="114"/>
      <c r="X22" s="114"/>
      <c r="Y22" s="114"/>
      <c r="Z22" s="114"/>
      <c r="AA22" s="114"/>
      <c r="AB22" s="114"/>
      <c r="AC22" s="114"/>
      <c r="AD22" s="115"/>
    </row>
    <row r="23" spans="2:30" ht="15.65" customHeight="1" x14ac:dyDescent="0.35">
      <c r="B23" s="75"/>
      <c r="C23" s="76"/>
      <c r="D23" s="76"/>
      <c r="E23" s="76"/>
      <c r="F23" s="76"/>
      <c r="G23" s="114"/>
      <c r="H23" s="114"/>
      <c r="I23" s="114"/>
      <c r="J23" s="115"/>
      <c r="K23" s="69"/>
      <c r="L23" s="116"/>
      <c r="M23" s="117"/>
      <c r="N23" s="117"/>
      <c r="O23" s="117"/>
      <c r="P23" s="117"/>
      <c r="Q23" s="117"/>
      <c r="R23" s="117"/>
      <c r="S23" s="117"/>
      <c r="T23" s="118"/>
      <c r="U23" s="70"/>
      <c r="V23" s="113"/>
      <c r="W23" s="114"/>
      <c r="X23" s="114"/>
      <c r="Y23" s="114"/>
      <c r="Z23" s="114"/>
      <c r="AA23" s="114"/>
      <c r="AB23" s="114"/>
      <c r="AC23" s="114"/>
      <c r="AD23" s="115"/>
    </row>
    <row r="24" spans="2:30" ht="15.65" customHeight="1" x14ac:dyDescent="0.35">
      <c r="B24" s="75"/>
      <c r="C24" s="76"/>
      <c r="D24" s="76"/>
      <c r="E24" s="76"/>
      <c r="F24" s="76"/>
      <c r="G24" s="114"/>
      <c r="H24" s="114"/>
      <c r="I24" s="114"/>
      <c r="J24" s="115"/>
      <c r="K24" s="69"/>
      <c r="L24" s="116"/>
      <c r="M24" s="117"/>
      <c r="N24" s="117"/>
      <c r="O24" s="117"/>
      <c r="P24" s="117"/>
      <c r="Q24" s="117"/>
      <c r="R24" s="117"/>
      <c r="S24" s="117"/>
      <c r="T24" s="118"/>
      <c r="V24" s="113" t="s">
        <v>10</v>
      </c>
      <c r="W24" s="114"/>
      <c r="X24" s="114"/>
      <c r="Y24" s="114"/>
      <c r="Z24" s="76"/>
      <c r="AA24" s="76"/>
      <c r="AB24" s="76"/>
      <c r="AC24" s="76"/>
      <c r="AD24" s="77"/>
    </row>
    <row r="25" spans="2:30" ht="15.65" customHeight="1" x14ac:dyDescent="0.35">
      <c r="B25" s="66"/>
      <c r="C25" s="67"/>
      <c r="D25" s="67"/>
      <c r="E25" s="67"/>
      <c r="F25" s="67"/>
      <c r="G25" s="114"/>
      <c r="H25" s="114"/>
      <c r="I25" s="114"/>
      <c r="J25" s="115"/>
      <c r="K25" s="69"/>
      <c r="L25" s="116"/>
      <c r="M25" s="117"/>
      <c r="N25" s="117"/>
      <c r="O25" s="117"/>
      <c r="P25" s="117"/>
      <c r="Q25" s="117"/>
      <c r="R25" s="117"/>
      <c r="S25" s="117"/>
      <c r="T25" s="118"/>
      <c r="V25" s="113"/>
      <c r="W25" s="114"/>
      <c r="X25" s="114"/>
      <c r="Y25" s="114"/>
      <c r="Z25" s="76"/>
      <c r="AA25" s="76"/>
      <c r="AB25" s="76"/>
      <c r="AC25" s="76"/>
      <c r="AD25" s="77"/>
    </row>
    <row r="26" spans="2:30" ht="15.65" customHeight="1" x14ac:dyDescent="0.35">
      <c r="B26" s="66"/>
      <c r="C26" s="67"/>
      <c r="D26" s="67"/>
      <c r="E26" s="67"/>
      <c r="F26" s="67"/>
      <c r="G26" s="114"/>
      <c r="H26" s="114"/>
      <c r="I26" s="114"/>
      <c r="J26" s="115"/>
      <c r="K26" s="69"/>
      <c r="L26" s="116"/>
      <c r="M26" s="117"/>
      <c r="N26" s="117"/>
      <c r="O26" s="117"/>
      <c r="P26" s="117"/>
      <c r="Q26" s="117"/>
      <c r="R26" s="117"/>
      <c r="S26" s="117"/>
      <c r="T26" s="118"/>
      <c r="V26" s="113"/>
      <c r="W26" s="114"/>
      <c r="X26" s="114"/>
      <c r="Y26" s="114"/>
      <c r="Z26" s="79"/>
      <c r="AA26" s="79"/>
      <c r="AB26" s="79"/>
      <c r="AC26" s="79"/>
      <c r="AD26" s="80"/>
    </row>
    <row r="27" spans="2:30" ht="15.5" x14ac:dyDescent="0.35">
      <c r="B27" s="66"/>
      <c r="C27" s="67"/>
      <c r="D27" s="67"/>
      <c r="E27" s="67"/>
      <c r="F27" s="67"/>
      <c r="G27" s="114"/>
      <c r="H27" s="114"/>
      <c r="I27" s="114"/>
      <c r="J27" s="115"/>
      <c r="K27" s="69"/>
      <c r="L27" s="78"/>
      <c r="M27" s="79"/>
      <c r="N27" s="79"/>
      <c r="O27" s="79"/>
      <c r="P27" s="79"/>
      <c r="Q27" s="79"/>
      <c r="R27" s="79"/>
      <c r="S27" s="79"/>
      <c r="T27" s="80"/>
      <c r="V27" s="113"/>
      <c r="W27" s="114"/>
      <c r="X27" s="114"/>
      <c r="Y27" s="114"/>
      <c r="Z27" s="79"/>
      <c r="AA27" s="79"/>
      <c r="AB27" s="79"/>
      <c r="AC27" s="79"/>
      <c r="AD27" s="80"/>
    </row>
    <row r="28" spans="2:30" ht="15.65" customHeight="1" x14ac:dyDescent="0.35">
      <c r="B28" s="66"/>
      <c r="C28" s="67"/>
      <c r="D28" s="67"/>
      <c r="E28" s="67"/>
      <c r="F28" s="67"/>
      <c r="G28" s="114"/>
      <c r="H28" s="114"/>
      <c r="I28" s="114"/>
      <c r="J28" s="115"/>
      <c r="K28" s="69"/>
      <c r="L28" s="124" t="s">
        <v>11</v>
      </c>
      <c r="M28" s="125"/>
      <c r="N28" s="125"/>
      <c r="O28" s="125"/>
      <c r="P28" s="125"/>
      <c r="Q28" s="125"/>
      <c r="R28" s="125"/>
      <c r="S28" s="125"/>
      <c r="T28" s="126"/>
      <c r="V28" s="113"/>
      <c r="W28" s="114"/>
      <c r="X28" s="114"/>
      <c r="Y28" s="114"/>
      <c r="Z28" s="71"/>
      <c r="AA28" s="71"/>
      <c r="AB28" s="71"/>
      <c r="AC28" s="71"/>
      <c r="AD28" s="68"/>
    </row>
    <row r="29" spans="2:30" ht="15.5" x14ac:dyDescent="0.35">
      <c r="B29" s="66"/>
      <c r="C29" s="67"/>
      <c r="D29" s="67"/>
      <c r="E29" s="67"/>
      <c r="F29" s="67"/>
      <c r="G29" s="114"/>
      <c r="H29" s="114"/>
      <c r="I29" s="114"/>
      <c r="J29" s="115"/>
      <c r="K29" s="69"/>
      <c r="L29" s="78"/>
      <c r="M29" s="79"/>
      <c r="N29" s="79"/>
      <c r="O29" s="79"/>
      <c r="P29" s="79"/>
      <c r="Q29" s="79"/>
      <c r="R29" s="79"/>
      <c r="S29" s="79"/>
      <c r="T29" s="80"/>
      <c r="V29" s="113" t="s">
        <v>12</v>
      </c>
      <c r="W29" s="114"/>
      <c r="X29" s="114"/>
      <c r="Y29" s="114"/>
      <c r="Z29" s="67"/>
      <c r="AA29" s="67"/>
      <c r="AB29" s="67"/>
      <c r="AC29" s="67"/>
      <c r="AD29" s="68"/>
    </row>
    <row r="30" spans="2:30" ht="15.5" x14ac:dyDescent="0.35">
      <c r="B30" s="66"/>
      <c r="C30" s="67"/>
      <c r="D30" s="67"/>
      <c r="E30" s="67"/>
      <c r="F30" s="67"/>
      <c r="G30" s="114"/>
      <c r="H30" s="114"/>
      <c r="I30" s="114"/>
      <c r="J30" s="115"/>
      <c r="K30" s="69"/>
      <c r="L30" s="113" t="s">
        <v>13</v>
      </c>
      <c r="M30" s="117"/>
      <c r="N30" s="117"/>
      <c r="O30" s="117"/>
      <c r="P30" s="117"/>
      <c r="Q30" s="117"/>
      <c r="R30" s="117"/>
      <c r="S30" s="117"/>
      <c r="T30" s="118"/>
      <c r="V30" s="113"/>
      <c r="W30" s="114"/>
      <c r="X30" s="114"/>
      <c r="Y30" s="114"/>
      <c r="Z30" s="67"/>
      <c r="AA30" s="67"/>
      <c r="AB30" s="67"/>
      <c r="AC30" s="67"/>
      <c r="AD30" s="68"/>
    </row>
    <row r="31" spans="2:30" ht="15.5" x14ac:dyDescent="0.35">
      <c r="B31" s="66"/>
      <c r="C31" s="67"/>
      <c r="D31" s="67"/>
      <c r="E31" s="67"/>
      <c r="F31" s="67"/>
      <c r="G31" s="114"/>
      <c r="H31" s="114"/>
      <c r="I31" s="114"/>
      <c r="J31" s="115"/>
      <c r="K31" s="69"/>
      <c r="L31" s="116"/>
      <c r="M31" s="117"/>
      <c r="N31" s="117"/>
      <c r="O31" s="117"/>
      <c r="P31" s="117"/>
      <c r="Q31" s="117"/>
      <c r="R31" s="117"/>
      <c r="S31" s="117"/>
      <c r="T31" s="118"/>
      <c r="V31" s="113"/>
      <c r="W31" s="114"/>
      <c r="X31" s="114"/>
      <c r="Y31" s="114"/>
      <c r="Z31" s="67"/>
      <c r="AA31" s="67"/>
      <c r="AB31" s="67"/>
      <c r="AC31" s="67"/>
      <c r="AD31" s="68"/>
    </row>
    <row r="32" spans="2:30" ht="15.5" x14ac:dyDescent="0.35">
      <c r="B32" s="66"/>
      <c r="C32" s="67"/>
      <c r="D32" s="67"/>
      <c r="E32" s="67"/>
      <c r="F32" s="67"/>
      <c r="G32" s="114"/>
      <c r="H32" s="114"/>
      <c r="I32" s="114"/>
      <c r="J32" s="115"/>
      <c r="K32" s="69"/>
      <c r="L32" s="116"/>
      <c r="M32" s="117"/>
      <c r="N32" s="117"/>
      <c r="O32" s="117"/>
      <c r="P32" s="117"/>
      <c r="Q32" s="117"/>
      <c r="R32" s="117"/>
      <c r="S32" s="117"/>
      <c r="T32" s="118"/>
      <c r="V32" s="113"/>
      <c r="W32" s="114"/>
      <c r="X32" s="114"/>
      <c r="Y32" s="114"/>
      <c r="Z32" s="67"/>
      <c r="AA32" s="67"/>
      <c r="AB32" s="67"/>
      <c r="AC32" s="67"/>
      <c r="AD32" s="68"/>
    </row>
    <row r="33" spans="2:30" ht="14.5" customHeight="1" x14ac:dyDescent="0.35">
      <c r="B33" s="66"/>
      <c r="C33" s="67"/>
      <c r="D33" s="67"/>
      <c r="E33" s="67"/>
      <c r="F33" s="67"/>
      <c r="G33" s="114"/>
      <c r="H33" s="114"/>
      <c r="I33" s="114"/>
      <c r="J33" s="115"/>
      <c r="L33" s="116"/>
      <c r="M33" s="117"/>
      <c r="N33" s="117"/>
      <c r="O33" s="117"/>
      <c r="P33" s="117"/>
      <c r="Q33" s="117"/>
      <c r="R33" s="117"/>
      <c r="S33" s="117"/>
      <c r="T33" s="118"/>
      <c r="V33" s="113"/>
      <c r="W33" s="114"/>
      <c r="X33" s="114"/>
      <c r="Y33" s="114"/>
      <c r="Z33" s="67"/>
      <c r="AA33" s="67"/>
      <c r="AB33" s="67"/>
      <c r="AC33" s="67"/>
      <c r="AD33" s="68"/>
    </row>
    <row r="34" spans="2:30" ht="14.5" customHeight="1" x14ac:dyDescent="0.35">
      <c r="B34" s="113" t="s">
        <v>14</v>
      </c>
      <c r="C34" s="114"/>
      <c r="D34" s="114"/>
      <c r="E34" s="114"/>
      <c r="F34" s="114"/>
      <c r="G34" s="114"/>
      <c r="H34" s="114"/>
      <c r="I34" s="114"/>
      <c r="J34" s="115"/>
      <c r="L34" s="66"/>
      <c r="M34" s="67"/>
      <c r="N34" s="67"/>
      <c r="O34" s="67"/>
      <c r="P34" s="67"/>
      <c r="Q34" s="67"/>
      <c r="R34" s="67"/>
      <c r="S34" s="67"/>
      <c r="T34" s="68"/>
      <c r="V34" s="113"/>
      <c r="W34" s="114"/>
      <c r="X34" s="114"/>
      <c r="Y34" s="114"/>
      <c r="Z34" s="67"/>
      <c r="AA34" s="67"/>
      <c r="AB34" s="67"/>
      <c r="AC34" s="67"/>
      <c r="AD34" s="68"/>
    </row>
    <row r="35" spans="2:30" ht="14.5" customHeight="1" x14ac:dyDescent="0.35">
      <c r="B35" s="113"/>
      <c r="C35" s="114"/>
      <c r="D35" s="114"/>
      <c r="E35" s="114"/>
      <c r="F35" s="114"/>
      <c r="G35" s="114"/>
      <c r="H35" s="114"/>
      <c r="I35" s="114"/>
      <c r="J35" s="115"/>
      <c r="L35" s="103" t="s">
        <v>15</v>
      </c>
      <c r="M35" s="104"/>
      <c r="N35" s="104"/>
      <c r="O35" s="104"/>
      <c r="P35" s="104"/>
      <c r="Q35" s="104"/>
      <c r="R35" s="104"/>
      <c r="S35" s="104"/>
      <c r="T35" s="105"/>
      <c r="V35" s="113"/>
      <c r="W35" s="114"/>
      <c r="X35" s="114"/>
      <c r="Y35" s="114"/>
      <c r="Z35" s="67"/>
      <c r="AA35" s="67"/>
      <c r="AB35" s="67"/>
      <c r="AC35" s="67"/>
      <c r="AD35" s="68"/>
    </row>
    <row r="36" spans="2:30" ht="14.5" customHeight="1" x14ac:dyDescent="0.35">
      <c r="B36" s="113"/>
      <c r="C36" s="114"/>
      <c r="D36" s="114"/>
      <c r="E36" s="114"/>
      <c r="F36" s="114"/>
      <c r="G36" s="114"/>
      <c r="H36" s="114"/>
      <c r="I36" s="114"/>
      <c r="J36" s="115"/>
      <c r="L36" s="106"/>
      <c r="M36" s="104"/>
      <c r="N36" s="104"/>
      <c r="O36" s="104"/>
      <c r="P36" s="104"/>
      <c r="Q36" s="104"/>
      <c r="R36" s="104"/>
      <c r="S36" s="104"/>
      <c r="T36" s="105"/>
      <c r="V36" s="113"/>
      <c r="W36" s="114"/>
      <c r="X36" s="114"/>
      <c r="Y36" s="114"/>
      <c r="Z36" s="67"/>
      <c r="AA36" s="67"/>
      <c r="AB36" s="67"/>
      <c r="AC36" s="67"/>
      <c r="AD36" s="68"/>
    </row>
    <row r="37" spans="2:30" x14ac:dyDescent="0.35">
      <c r="B37" s="122"/>
      <c r="C37" s="123"/>
      <c r="D37" s="123"/>
      <c r="E37" s="123"/>
      <c r="F37" s="123"/>
      <c r="G37" s="123"/>
      <c r="H37" s="123"/>
      <c r="I37" s="123"/>
      <c r="J37" s="127"/>
      <c r="L37" s="72"/>
      <c r="M37" s="73"/>
      <c r="N37" s="73"/>
      <c r="O37" s="73"/>
      <c r="P37" s="73"/>
      <c r="Q37" s="73"/>
      <c r="R37" s="73"/>
      <c r="S37" s="73"/>
      <c r="T37" s="74"/>
      <c r="V37" s="122"/>
      <c r="W37" s="123"/>
      <c r="X37" s="123"/>
      <c r="Y37" s="123"/>
      <c r="Z37" s="73"/>
      <c r="AA37" s="73"/>
      <c r="AB37" s="73"/>
      <c r="AC37" s="73"/>
      <c r="AD37" s="74"/>
    </row>
  </sheetData>
  <mergeCells count="17">
    <mergeCell ref="B34:J37"/>
    <mergeCell ref="B2:J3"/>
    <mergeCell ref="L2:T3"/>
    <mergeCell ref="L35:T36"/>
    <mergeCell ref="V2:AD3"/>
    <mergeCell ref="B5:J19"/>
    <mergeCell ref="L5:T8"/>
    <mergeCell ref="L9:T9"/>
    <mergeCell ref="L30:T33"/>
    <mergeCell ref="L11:T17"/>
    <mergeCell ref="L18:T26"/>
    <mergeCell ref="V29:Y37"/>
    <mergeCell ref="V16:AD23"/>
    <mergeCell ref="V5:AD10"/>
    <mergeCell ref="V24:Y28"/>
    <mergeCell ref="G20:J33"/>
    <mergeCell ref="L28:T28"/>
  </mergeCell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izard">
    <pageSetUpPr fitToPage="1"/>
  </sheetPr>
  <dimension ref="B1:GB832"/>
  <sheetViews>
    <sheetView showGridLines="0" tabSelected="1" showRuler="0" zoomScaleNormal="100" workbookViewId="0"/>
  </sheetViews>
  <sheetFormatPr defaultColWidth="38.81640625" defaultRowHeight="15" customHeight="1" zeroHeight="1" x14ac:dyDescent="0.35"/>
  <cols>
    <col min="1" max="1" width="2.54296875" customWidth="1"/>
    <col min="2" max="2" width="17" customWidth="1"/>
    <col min="3" max="3" width="10.26953125" customWidth="1"/>
    <col min="4" max="4" width="13.6328125" customWidth="1"/>
    <col min="5" max="5" width="8.26953125" customWidth="1"/>
    <col min="6" max="6" width="9.6328125" customWidth="1"/>
    <col min="7" max="7" width="17.7265625" customWidth="1"/>
    <col min="8" max="8" width="2.26953125" style="4" customWidth="1"/>
    <col min="9" max="9" width="26.08984375" customWidth="1"/>
    <col min="10" max="10" width="20.81640625" customWidth="1"/>
    <col min="11" max="11" width="18.36328125" customWidth="1"/>
    <col min="12" max="12" width="26.81640625" customWidth="1"/>
    <col min="13" max="13" width="2.7265625" style="4" customWidth="1"/>
    <col min="14" max="14" width="24.81640625" customWidth="1"/>
    <col min="15" max="15" width="5.6328125" customWidth="1"/>
    <col min="16" max="16" width="6.08984375" customWidth="1"/>
    <col min="17" max="17" width="17.7265625" customWidth="1"/>
    <col min="18" max="18" width="33.6328125" customWidth="1"/>
    <col min="19" max="19" width="3.81640625" style="4" customWidth="1"/>
    <col min="20" max="20" width="9.08984375" style="4" hidden="1" customWidth="1"/>
    <col min="21" max="184" width="0" style="4" hidden="1" customWidth="1"/>
    <col min="185" max="16383" width="0" hidden="1" customWidth="1"/>
    <col min="16384" max="16384" width="8.984375E-2" customWidth="1"/>
  </cols>
  <sheetData>
    <row r="1" spans="2:18" ht="15" customHeight="1" x14ac:dyDescent="0.35"/>
    <row r="2" spans="2:18" ht="18.5" x14ac:dyDescent="0.45">
      <c r="B2" s="173" t="s">
        <v>16</v>
      </c>
      <c r="C2" s="174"/>
      <c r="D2" s="174"/>
      <c r="E2" s="174"/>
      <c r="F2" s="174"/>
      <c r="G2" s="175"/>
      <c r="I2" s="180" t="s">
        <v>17</v>
      </c>
      <c r="J2" s="181"/>
      <c r="K2" s="181"/>
      <c r="L2" s="182"/>
      <c r="M2" s="36"/>
      <c r="N2" s="4"/>
      <c r="O2" s="4"/>
      <c r="P2" s="4"/>
      <c r="Q2" s="4"/>
      <c r="R2" s="4"/>
    </row>
    <row r="3" spans="2:18" ht="15.75" customHeight="1" x14ac:dyDescent="0.45">
      <c r="B3" s="183"/>
      <c r="C3" s="183"/>
      <c r="D3" s="183"/>
      <c r="E3" s="183"/>
      <c r="F3" s="183"/>
      <c r="G3" s="183"/>
      <c r="I3" s="179"/>
      <c r="J3" s="179"/>
      <c r="K3" s="179"/>
      <c r="L3" s="179"/>
      <c r="N3" s="4"/>
      <c r="O3" s="4"/>
      <c r="P3" s="4"/>
      <c r="Q3" s="4"/>
      <c r="R3" s="4"/>
    </row>
    <row r="4" spans="2:18" ht="15" customHeight="1" x14ac:dyDescent="0.35">
      <c r="B4" s="176" t="s">
        <v>18</v>
      </c>
      <c r="C4" s="177"/>
      <c r="D4" s="177"/>
      <c r="E4" s="177"/>
      <c r="F4" s="177"/>
      <c r="G4" s="178"/>
      <c r="I4" s="50" t="s">
        <v>19</v>
      </c>
      <c r="J4" s="129" t="s">
        <v>104</v>
      </c>
      <c r="K4" s="129"/>
      <c r="L4" s="129"/>
      <c r="M4" s="37"/>
      <c r="N4" s="4"/>
      <c r="O4" s="4"/>
      <c r="P4" s="4"/>
      <c r="Q4" s="4"/>
      <c r="R4" s="4"/>
    </row>
    <row r="5" spans="2:18" ht="16.5" customHeight="1" x14ac:dyDescent="0.35">
      <c r="B5" s="47" t="s">
        <v>20</v>
      </c>
      <c r="C5" s="166" t="s">
        <v>94</v>
      </c>
      <c r="D5" s="167"/>
      <c r="E5" s="167"/>
      <c r="F5" s="167"/>
      <c r="G5" s="168"/>
      <c r="I5" s="184"/>
      <c r="J5" s="184"/>
      <c r="K5" s="184"/>
      <c r="L5" s="184"/>
      <c r="M5" s="38"/>
      <c r="N5" s="4"/>
      <c r="O5" s="4"/>
      <c r="P5" s="4"/>
      <c r="Q5" s="4"/>
      <c r="R5" s="4"/>
    </row>
    <row r="6" spans="2:18" ht="15" customHeight="1" x14ac:dyDescent="0.35">
      <c r="B6" s="47" t="s">
        <v>21</v>
      </c>
      <c r="C6" s="166" t="s">
        <v>95</v>
      </c>
      <c r="D6" s="167"/>
      <c r="E6" s="167"/>
      <c r="F6" s="167"/>
      <c r="G6" s="168"/>
      <c r="I6" s="54" t="s">
        <v>22</v>
      </c>
      <c r="J6" s="53" t="s">
        <v>23</v>
      </c>
      <c r="K6" s="53" t="s">
        <v>24</v>
      </c>
      <c r="L6" s="53" t="s">
        <v>25</v>
      </c>
      <c r="M6" s="39"/>
      <c r="N6" s="4"/>
      <c r="O6" s="4"/>
      <c r="P6" s="4"/>
      <c r="Q6" s="4"/>
      <c r="R6" s="4"/>
    </row>
    <row r="7" spans="2:18" ht="15" customHeight="1" x14ac:dyDescent="0.35">
      <c r="B7" s="47" t="s">
        <v>26</v>
      </c>
      <c r="C7" s="166" t="s">
        <v>96</v>
      </c>
      <c r="D7" s="167"/>
      <c r="E7" s="167"/>
      <c r="F7" s="167"/>
      <c r="G7" s="168"/>
      <c r="I7" s="33" t="s">
        <v>63</v>
      </c>
      <c r="J7" s="34">
        <v>20</v>
      </c>
      <c r="K7" s="34">
        <v>85</v>
      </c>
      <c r="L7" s="33" t="s">
        <v>58</v>
      </c>
      <c r="M7" s="38"/>
      <c r="N7" s="4"/>
      <c r="O7" s="4"/>
      <c r="P7" s="4"/>
      <c r="Q7" s="4"/>
      <c r="R7" s="4"/>
    </row>
    <row r="8" spans="2:18" ht="15" customHeight="1" x14ac:dyDescent="0.35">
      <c r="B8" s="47" t="s">
        <v>28</v>
      </c>
      <c r="C8" s="166" t="s">
        <v>97</v>
      </c>
      <c r="D8" s="167"/>
      <c r="E8" s="167"/>
      <c r="F8" s="167"/>
      <c r="G8" s="168"/>
      <c r="I8" s="149" t="s">
        <v>29</v>
      </c>
      <c r="J8" s="150"/>
      <c r="K8" s="150"/>
      <c r="L8" s="151"/>
      <c r="M8" s="35"/>
      <c r="N8" s="4"/>
      <c r="O8" s="4"/>
      <c r="P8" s="4"/>
      <c r="Q8" s="4"/>
      <c r="R8" s="4"/>
    </row>
    <row r="9" spans="2:18" ht="14.5" x14ac:dyDescent="0.35">
      <c r="B9" s="47" t="s">
        <v>30</v>
      </c>
      <c r="C9" s="169" t="s">
        <v>98</v>
      </c>
      <c r="D9" s="170"/>
      <c r="E9" s="88" t="s">
        <v>31</v>
      </c>
      <c r="F9" s="171"/>
      <c r="G9" s="172"/>
      <c r="I9" s="156" t="s">
        <v>105</v>
      </c>
      <c r="J9" s="157"/>
      <c r="K9" s="157"/>
      <c r="L9" s="158"/>
      <c r="M9" s="35"/>
      <c r="N9" s="4"/>
      <c r="O9" s="4"/>
      <c r="P9" s="4"/>
      <c r="Q9" s="4"/>
      <c r="R9" s="4"/>
    </row>
    <row r="10" spans="2:18" ht="15" customHeight="1" x14ac:dyDescent="0.35">
      <c r="B10" s="152"/>
      <c r="C10" s="152"/>
      <c r="D10" s="152"/>
      <c r="E10" s="152"/>
      <c r="F10" s="152"/>
      <c r="G10" s="152"/>
      <c r="I10" s="159"/>
      <c r="J10" s="160"/>
      <c r="K10" s="160"/>
      <c r="L10" s="161"/>
      <c r="M10" s="35"/>
      <c r="N10" s="4"/>
      <c r="O10" s="4"/>
      <c r="P10" s="4"/>
      <c r="Q10" s="4"/>
      <c r="R10" s="4"/>
    </row>
    <row r="11" spans="2:18" ht="15" customHeight="1" x14ac:dyDescent="0.35">
      <c r="B11" s="153" t="s">
        <v>32</v>
      </c>
      <c r="C11" s="154"/>
      <c r="D11" s="154"/>
      <c r="E11" s="154"/>
      <c r="F11" s="154"/>
      <c r="G11" s="155"/>
      <c r="I11" s="159"/>
      <c r="J11" s="160"/>
      <c r="K11" s="160"/>
      <c r="L11" s="161"/>
      <c r="M11" s="35"/>
      <c r="N11" s="4"/>
      <c r="O11" s="4"/>
      <c r="P11" s="4"/>
      <c r="Q11" s="4"/>
      <c r="R11" s="4"/>
    </row>
    <row r="12" spans="2:18" ht="15" customHeight="1" x14ac:dyDescent="0.35">
      <c r="B12" s="186" t="s">
        <v>99</v>
      </c>
      <c r="C12" s="187"/>
      <c r="D12" s="187"/>
      <c r="E12" s="187"/>
      <c r="F12" s="187"/>
      <c r="G12" s="188"/>
      <c r="I12" s="162"/>
      <c r="J12" s="163"/>
      <c r="K12" s="163"/>
      <c r="L12" s="164"/>
      <c r="M12" s="35"/>
      <c r="N12" s="4"/>
      <c r="O12" s="4"/>
      <c r="P12" s="4"/>
      <c r="Q12" s="4"/>
      <c r="R12" s="4"/>
    </row>
    <row r="13" spans="2:18" ht="14.5" x14ac:dyDescent="0.35">
      <c r="B13" s="186"/>
      <c r="C13" s="187"/>
      <c r="D13" s="187"/>
      <c r="E13" s="187"/>
      <c r="F13" s="187"/>
      <c r="G13" s="188"/>
      <c r="I13" s="82"/>
      <c r="J13" s="82"/>
      <c r="K13" s="82"/>
      <c r="L13" s="82"/>
      <c r="M13" s="35"/>
      <c r="N13" s="4"/>
      <c r="O13" s="4"/>
      <c r="P13" s="4"/>
      <c r="Q13" s="4"/>
      <c r="R13" s="4"/>
    </row>
    <row r="14" spans="2:18" ht="15.5" x14ac:dyDescent="0.35">
      <c r="B14" s="186"/>
      <c r="C14" s="187"/>
      <c r="D14" s="187"/>
      <c r="E14" s="187"/>
      <c r="F14" s="187"/>
      <c r="G14" s="188"/>
      <c r="I14" s="50" t="s">
        <v>33</v>
      </c>
      <c r="J14" s="129" t="s">
        <v>106</v>
      </c>
      <c r="K14" s="129"/>
      <c r="L14" s="129"/>
      <c r="M14" s="35"/>
      <c r="N14" s="4"/>
      <c r="O14" s="4"/>
      <c r="P14" s="4"/>
      <c r="Q14" s="4"/>
      <c r="R14" s="4"/>
    </row>
    <row r="15" spans="2:18" ht="15" customHeight="1" x14ac:dyDescent="0.35">
      <c r="B15" s="186"/>
      <c r="C15" s="187"/>
      <c r="D15" s="187"/>
      <c r="E15" s="187"/>
      <c r="F15" s="187"/>
      <c r="G15" s="188"/>
      <c r="I15" s="165"/>
      <c r="J15" s="165"/>
      <c r="K15" s="165"/>
      <c r="L15" s="165"/>
      <c r="M15" s="38"/>
      <c r="N15" s="4"/>
      <c r="O15" s="4"/>
      <c r="P15" s="4"/>
      <c r="Q15" s="4"/>
      <c r="R15" s="4"/>
    </row>
    <row r="16" spans="2:18" s="4" customFormat="1" ht="14.5" x14ac:dyDescent="0.35">
      <c r="B16" s="189"/>
      <c r="C16" s="190"/>
      <c r="D16" s="190"/>
      <c r="E16" s="190"/>
      <c r="F16" s="190"/>
      <c r="G16" s="191"/>
      <c r="I16" s="54" t="s">
        <v>22</v>
      </c>
      <c r="J16" s="53" t="s">
        <v>23</v>
      </c>
      <c r="K16" s="53" t="s">
        <v>24</v>
      </c>
      <c r="L16" s="53" t="s">
        <v>25</v>
      </c>
      <c r="M16" s="39"/>
    </row>
    <row r="17" spans="2:18" s="4" customFormat="1" ht="14.5" x14ac:dyDescent="0.35">
      <c r="B17" s="192"/>
      <c r="C17" s="192"/>
      <c r="D17" s="192"/>
      <c r="E17" s="192"/>
      <c r="F17" s="192"/>
      <c r="G17" s="192"/>
      <c r="I17" s="33" t="s">
        <v>67</v>
      </c>
      <c r="J17" s="34">
        <v>20</v>
      </c>
      <c r="K17" s="34">
        <v>8</v>
      </c>
      <c r="L17" s="33" t="s">
        <v>53</v>
      </c>
      <c r="M17" s="38"/>
    </row>
    <row r="18" spans="2:18" s="4" customFormat="1" ht="15" customHeight="1" x14ac:dyDescent="0.35">
      <c r="B18" s="153" t="s">
        <v>34</v>
      </c>
      <c r="C18" s="154"/>
      <c r="D18" s="154"/>
      <c r="E18" s="154"/>
      <c r="F18" s="154"/>
      <c r="G18" s="155"/>
      <c r="I18" s="130" t="s">
        <v>29</v>
      </c>
      <c r="J18" s="131"/>
      <c r="K18" s="131"/>
      <c r="L18" s="132"/>
      <c r="M18" s="27"/>
    </row>
    <row r="19" spans="2:18" s="4" customFormat="1" ht="14.5" x14ac:dyDescent="0.35">
      <c r="B19" s="136" t="s">
        <v>100</v>
      </c>
      <c r="C19" s="137"/>
      <c r="D19" s="137"/>
      <c r="E19" s="137"/>
      <c r="F19" s="137"/>
      <c r="G19" s="138"/>
      <c r="I19" s="133" t="s">
        <v>107</v>
      </c>
      <c r="J19" s="134"/>
      <c r="K19" s="134"/>
      <c r="L19" s="135"/>
      <c r="M19" s="27"/>
    </row>
    <row r="20" spans="2:18" s="4" customFormat="1" ht="14.5" x14ac:dyDescent="0.35">
      <c r="B20" s="136"/>
      <c r="C20" s="137"/>
      <c r="D20" s="137"/>
      <c r="E20" s="137"/>
      <c r="F20" s="137"/>
      <c r="G20" s="138"/>
      <c r="I20" s="136"/>
      <c r="J20" s="137"/>
      <c r="K20" s="137"/>
      <c r="L20" s="138"/>
    </row>
    <row r="21" spans="2:18" s="4" customFormat="1" ht="15" customHeight="1" x14ac:dyDescent="0.35">
      <c r="B21" s="139"/>
      <c r="C21" s="140"/>
      <c r="D21" s="140"/>
      <c r="E21" s="140"/>
      <c r="F21" s="140"/>
      <c r="G21" s="141"/>
      <c r="I21" s="136"/>
      <c r="J21" s="137"/>
      <c r="K21" s="137"/>
      <c r="L21" s="138"/>
      <c r="M21" s="38"/>
    </row>
    <row r="22" spans="2:18" s="4" customFormat="1" ht="15" customHeight="1" x14ac:dyDescent="0.35">
      <c r="B22" s="84" t="s">
        <v>35</v>
      </c>
      <c r="C22" s="200" t="s">
        <v>32</v>
      </c>
      <c r="D22" s="201"/>
      <c r="E22" s="201"/>
      <c r="F22" s="201"/>
      <c r="G22" s="202"/>
      <c r="I22" s="139"/>
      <c r="J22" s="140"/>
      <c r="K22" s="140"/>
      <c r="L22" s="141"/>
      <c r="M22" s="39"/>
    </row>
    <row r="23" spans="2:18" s="4" customFormat="1" ht="15" customHeight="1" x14ac:dyDescent="0.35">
      <c r="B23" s="193" t="s">
        <v>62</v>
      </c>
      <c r="C23" s="203" t="s">
        <v>103</v>
      </c>
      <c r="D23" s="204"/>
      <c r="E23" s="204"/>
      <c r="F23" s="204"/>
      <c r="G23" s="205"/>
      <c r="I23" s="82"/>
      <c r="J23" s="82"/>
      <c r="K23" s="82"/>
      <c r="L23" s="82"/>
      <c r="M23" s="38"/>
      <c r="N23" s="87" t="s">
        <v>36</v>
      </c>
      <c r="O23" s="36">
        <f>IF(J4&lt;&gt;"Enter activity title here",1," ")</f>
        <v>1</v>
      </c>
      <c r="P23" s="142" t="str">
        <f>IF(J4&lt;&gt;"Enter activity title here",J4," ")</f>
        <v>Introduction</v>
      </c>
      <c r="Q23" s="142"/>
      <c r="R23" s="142"/>
    </row>
    <row r="24" spans="2:18" s="4" customFormat="1" ht="15.5" x14ac:dyDescent="0.35">
      <c r="B24" s="193"/>
      <c r="C24" s="206"/>
      <c r="D24" s="207"/>
      <c r="E24" s="207"/>
      <c r="F24" s="207"/>
      <c r="G24" s="208"/>
      <c r="I24" s="50" t="s">
        <v>37</v>
      </c>
      <c r="J24" s="129" t="s">
        <v>108</v>
      </c>
      <c r="K24" s="129"/>
      <c r="L24" s="129"/>
      <c r="M24" s="27"/>
      <c r="O24" s="36">
        <f>IF(J14&lt;&gt;"Enter activity title here",2," ")</f>
        <v>2</v>
      </c>
      <c r="P24" s="144" t="str">
        <f>IF(J14&lt;&gt;"Enter activity title here",J14," ")</f>
        <v>The Wales model of Education</v>
      </c>
      <c r="Q24" s="144"/>
      <c r="R24" s="144"/>
    </row>
    <row r="25" spans="2:18" s="4" customFormat="1" ht="15" customHeight="1" x14ac:dyDescent="0.35">
      <c r="B25" s="193" t="s">
        <v>64</v>
      </c>
      <c r="C25" s="194" t="s">
        <v>101</v>
      </c>
      <c r="D25" s="195"/>
      <c r="E25" s="195"/>
      <c r="F25" s="195"/>
      <c r="G25" s="196"/>
      <c r="M25" s="27"/>
      <c r="O25" s="36">
        <f>IF(J24&lt;&gt;"Enter activity title here",3," ")</f>
        <v>3</v>
      </c>
      <c r="P25" s="144" t="str">
        <f>IF(J24&lt;&gt;"Enter activity title here",J24," ")</f>
        <v>Use of ICT within the Primary Curriculum</v>
      </c>
      <c r="Q25" s="144"/>
      <c r="R25" s="144"/>
    </row>
    <row r="26" spans="2:18" s="4" customFormat="1" ht="14.5" x14ac:dyDescent="0.35">
      <c r="B26" s="193"/>
      <c r="C26" s="197"/>
      <c r="D26" s="198"/>
      <c r="E26" s="198"/>
      <c r="F26" s="198"/>
      <c r="G26" s="199"/>
      <c r="I26" s="54" t="s">
        <v>22</v>
      </c>
      <c r="J26" s="53" t="s">
        <v>23</v>
      </c>
      <c r="K26" s="53" t="s">
        <v>24</v>
      </c>
      <c r="L26" s="53" t="s">
        <v>25</v>
      </c>
      <c r="N26" s="28"/>
      <c r="O26" s="48">
        <f>IF(J34&lt;&gt;"Enter activity title here",4," ")</f>
        <v>4</v>
      </c>
      <c r="P26" s="145" t="str">
        <f>IF(J34&lt;&gt;"Enter activity title here",J34," ")</f>
        <v>Documentation: what do we know &amp; need to know?</v>
      </c>
      <c r="Q26" s="145"/>
      <c r="R26" s="145"/>
    </row>
    <row r="27" spans="2:18" s="4" customFormat="1" ht="15.5" x14ac:dyDescent="0.35">
      <c r="B27" s="193" t="s">
        <v>66</v>
      </c>
      <c r="C27" s="194" t="s">
        <v>102</v>
      </c>
      <c r="D27" s="195"/>
      <c r="E27" s="195"/>
      <c r="F27" s="195"/>
      <c r="G27" s="196"/>
      <c r="I27" s="33" t="s">
        <v>65</v>
      </c>
      <c r="J27" s="34">
        <v>25</v>
      </c>
      <c r="K27" s="34">
        <v>85</v>
      </c>
      <c r="L27" s="33" t="s">
        <v>58</v>
      </c>
      <c r="M27" s="37"/>
      <c r="N27" s="41"/>
      <c r="O27" s="48">
        <f>IF(J44&lt;&gt;"Enter activity title here",5," ")</f>
        <v>5</v>
      </c>
      <c r="P27" s="128" t="str">
        <f>IF(J44&lt;&gt;"Enter activity title here",J44," ")</f>
        <v>Plenary</v>
      </c>
      <c r="Q27" s="128"/>
      <c r="R27" s="128"/>
    </row>
    <row r="28" spans="2:18" s="4" customFormat="1" ht="15" customHeight="1" x14ac:dyDescent="0.35">
      <c r="B28" s="193"/>
      <c r="C28" s="197"/>
      <c r="D28" s="198"/>
      <c r="E28" s="198"/>
      <c r="F28" s="198"/>
      <c r="G28" s="199"/>
      <c r="I28" s="130" t="s">
        <v>29</v>
      </c>
      <c r="J28" s="131"/>
      <c r="K28" s="131"/>
      <c r="L28" s="132"/>
      <c r="M28" s="38"/>
      <c r="O28" s="48">
        <f>IF(J54&lt;&gt;"Enter activity title here",6," ")</f>
        <v>6</v>
      </c>
      <c r="P28" s="128" t="str">
        <f>IF(J54&lt;&gt;"Enter activity title here",J54," ")</f>
        <v>Concusion</v>
      </c>
      <c r="Q28" s="128"/>
      <c r="R28" s="128"/>
    </row>
    <row r="29" spans="2:18" s="4" customFormat="1" ht="14.5" x14ac:dyDescent="0.35">
      <c r="B29" s="81"/>
      <c r="C29" s="86"/>
      <c r="D29" s="86"/>
      <c r="E29" s="86"/>
      <c r="F29" s="86"/>
      <c r="G29" s="86"/>
      <c r="H29" s="28"/>
      <c r="I29" s="133" t="s">
        <v>109</v>
      </c>
      <c r="J29" s="134"/>
      <c r="K29" s="134"/>
      <c r="L29" s="135"/>
      <c r="M29" s="39"/>
      <c r="N29" s="28"/>
      <c r="O29" s="83"/>
    </row>
    <row r="30" spans="2:18" s="6" customFormat="1" ht="15.5" x14ac:dyDescent="0.35">
      <c r="B30" s="85" t="s">
        <v>38</v>
      </c>
      <c r="C30" s="85"/>
      <c r="D30" s="51">
        <f>(J7+J17+J27+J37+J47)</f>
        <v>150</v>
      </c>
      <c r="E30" s="185" t="s">
        <v>39</v>
      </c>
      <c r="F30" s="185"/>
      <c r="G30" s="52">
        <f>MAX(K7,K17,K27,K37,K47)</f>
        <v>85</v>
      </c>
      <c r="H30" s="41"/>
      <c r="I30" s="136"/>
      <c r="J30" s="137"/>
      <c r="K30" s="137"/>
      <c r="L30" s="138"/>
      <c r="M30" s="38"/>
      <c r="N30" s="49"/>
      <c r="O30" s="83"/>
      <c r="P30" s="4"/>
      <c r="Q30" s="4"/>
      <c r="R30" s="4"/>
    </row>
    <row r="31" spans="2:18" s="4" customFormat="1" ht="14.5" x14ac:dyDescent="0.35">
      <c r="B31" s="81"/>
      <c r="C31" s="81"/>
      <c r="D31" s="81"/>
      <c r="E31" s="81"/>
      <c r="F31" s="81"/>
      <c r="G31" s="81"/>
      <c r="I31" s="136"/>
      <c r="J31" s="137"/>
      <c r="K31" s="137"/>
      <c r="L31" s="138"/>
      <c r="M31" s="35"/>
    </row>
    <row r="32" spans="2:18" s="4" customFormat="1" ht="15.5" x14ac:dyDescent="0.35">
      <c r="B32" s="41"/>
      <c r="C32" s="41"/>
      <c r="D32" s="41"/>
      <c r="E32" s="41"/>
      <c r="F32" s="41"/>
      <c r="G32" s="41"/>
      <c r="I32" s="139"/>
      <c r="J32" s="140"/>
      <c r="K32" s="140"/>
      <c r="L32" s="141"/>
      <c r="M32" s="35"/>
      <c r="N32" s="143"/>
      <c r="O32" s="143"/>
      <c r="P32" s="143"/>
      <c r="Q32" s="143"/>
      <c r="R32" s="143"/>
    </row>
    <row r="33" spans="2:13" s="4" customFormat="1" ht="14.5" x14ac:dyDescent="0.35">
      <c r="B33" s="81"/>
      <c r="C33" s="81"/>
      <c r="D33" s="81"/>
      <c r="E33" s="81"/>
      <c r="F33" s="81"/>
      <c r="G33" s="81"/>
      <c r="I33" s="82"/>
      <c r="J33" s="82"/>
      <c r="K33" s="82"/>
      <c r="L33" s="82"/>
      <c r="M33" s="35"/>
    </row>
    <row r="34" spans="2:13" s="4" customFormat="1" ht="16.5" customHeight="1" x14ac:dyDescent="0.35">
      <c r="B34" s="28"/>
      <c r="C34" s="28"/>
      <c r="D34" s="28"/>
      <c r="E34" s="28"/>
      <c r="F34" s="28"/>
      <c r="G34" s="28"/>
      <c r="I34" s="50" t="s">
        <v>40</v>
      </c>
      <c r="J34" s="146" t="s">
        <v>110</v>
      </c>
      <c r="K34" s="147"/>
      <c r="L34" s="148"/>
    </row>
    <row r="35" spans="2:13" s="4" customFormat="1" ht="14.5" x14ac:dyDescent="0.35">
      <c r="M35" s="38"/>
    </row>
    <row r="36" spans="2:13" s="4" customFormat="1" ht="17.25" customHeight="1" x14ac:dyDescent="0.35">
      <c r="I36" s="54" t="s">
        <v>22</v>
      </c>
      <c r="J36" s="53" t="s">
        <v>23</v>
      </c>
      <c r="K36" s="53" t="s">
        <v>24</v>
      </c>
      <c r="L36" s="53" t="s">
        <v>25</v>
      </c>
      <c r="M36" s="39"/>
    </row>
    <row r="37" spans="2:13" s="4" customFormat="1" ht="14.5" x14ac:dyDescent="0.35">
      <c r="I37" s="33" t="s">
        <v>71</v>
      </c>
      <c r="J37" s="34">
        <v>55</v>
      </c>
      <c r="K37" s="34">
        <v>8</v>
      </c>
      <c r="L37" s="33" t="s">
        <v>53</v>
      </c>
      <c r="M37" s="38"/>
    </row>
    <row r="38" spans="2:13" s="4" customFormat="1" ht="14.5" x14ac:dyDescent="0.35">
      <c r="I38" s="130" t="s">
        <v>29</v>
      </c>
      <c r="J38" s="131"/>
      <c r="K38" s="131"/>
      <c r="L38" s="132"/>
      <c r="M38" s="35"/>
    </row>
    <row r="39" spans="2:13" s="4" customFormat="1" ht="14.5" x14ac:dyDescent="0.35">
      <c r="I39" s="133" t="s">
        <v>111</v>
      </c>
      <c r="J39" s="134"/>
      <c r="K39" s="134"/>
      <c r="L39" s="135"/>
      <c r="M39" s="35"/>
    </row>
    <row r="40" spans="2:13" s="4" customFormat="1" ht="14.5" x14ac:dyDescent="0.35">
      <c r="I40" s="136"/>
      <c r="J40" s="137"/>
      <c r="K40" s="137"/>
      <c r="L40" s="138"/>
      <c r="M40" s="35"/>
    </row>
    <row r="41" spans="2:13" s="4" customFormat="1" ht="14.5" x14ac:dyDescent="0.35">
      <c r="I41" s="136"/>
      <c r="J41" s="137"/>
      <c r="K41" s="137"/>
      <c r="L41" s="138"/>
    </row>
    <row r="42" spans="2:13" s="4" customFormat="1" ht="14.5" x14ac:dyDescent="0.35">
      <c r="I42" s="139"/>
      <c r="J42" s="140"/>
      <c r="K42" s="140"/>
      <c r="L42" s="141"/>
      <c r="M42" s="38"/>
    </row>
    <row r="43" spans="2:13" s="4" customFormat="1" ht="15" customHeight="1" x14ac:dyDescent="0.35">
      <c r="I43" s="82"/>
      <c r="J43" s="82"/>
      <c r="K43" s="82"/>
      <c r="L43" s="82"/>
      <c r="M43" s="39"/>
    </row>
    <row r="44" spans="2:13" s="4" customFormat="1" ht="18" customHeight="1" x14ac:dyDescent="0.35">
      <c r="I44" s="50" t="s">
        <v>41</v>
      </c>
      <c r="J44" s="129" t="s">
        <v>112</v>
      </c>
      <c r="K44" s="129"/>
      <c r="L44" s="129"/>
      <c r="M44" s="38"/>
    </row>
    <row r="45" spans="2:13" s="4" customFormat="1" ht="14.5" x14ac:dyDescent="0.35">
      <c r="M45" s="27"/>
    </row>
    <row r="46" spans="2:13" s="4" customFormat="1" ht="15" customHeight="1" x14ac:dyDescent="0.35">
      <c r="I46" s="54" t="s">
        <v>22</v>
      </c>
      <c r="J46" s="53" t="s">
        <v>23</v>
      </c>
      <c r="K46" s="53" t="s">
        <v>24</v>
      </c>
      <c r="L46" s="53" t="s">
        <v>25</v>
      </c>
      <c r="M46" s="27"/>
    </row>
    <row r="47" spans="2:13" s="4" customFormat="1" ht="16.5" customHeight="1" x14ac:dyDescent="0.35">
      <c r="I47" s="33" t="s">
        <v>67</v>
      </c>
      <c r="J47" s="34">
        <v>30</v>
      </c>
      <c r="K47" s="34">
        <v>85</v>
      </c>
      <c r="L47" s="33" t="s">
        <v>53</v>
      </c>
    </row>
    <row r="48" spans="2:13" s="4" customFormat="1" ht="14.5" x14ac:dyDescent="0.35">
      <c r="I48" s="130" t="s">
        <v>29</v>
      </c>
      <c r="J48" s="131"/>
      <c r="K48" s="131"/>
      <c r="L48" s="132"/>
      <c r="M48" s="37"/>
    </row>
    <row r="49" spans="9:13" s="4" customFormat="1" ht="18" customHeight="1" x14ac:dyDescent="0.35">
      <c r="I49" s="133" t="s">
        <v>114</v>
      </c>
      <c r="J49" s="134"/>
      <c r="K49" s="134"/>
      <c r="L49" s="135"/>
      <c r="M49" s="38"/>
    </row>
    <row r="50" spans="9:13" s="4" customFormat="1" ht="14.5" x14ac:dyDescent="0.35">
      <c r="I50" s="136"/>
      <c r="J50" s="137"/>
      <c r="K50" s="137"/>
      <c r="L50" s="138"/>
      <c r="M50" s="39"/>
    </row>
    <row r="51" spans="9:13" s="4" customFormat="1" ht="14.5" x14ac:dyDescent="0.35">
      <c r="I51" s="136"/>
      <c r="J51" s="137"/>
      <c r="K51" s="137"/>
      <c r="L51" s="138"/>
      <c r="M51" s="38"/>
    </row>
    <row r="52" spans="9:13" s="4" customFormat="1" ht="16.5" customHeight="1" x14ac:dyDescent="0.35">
      <c r="I52" s="139"/>
      <c r="J52" s="140"/>
      <c r="K52" s="140"/>
      <c r="L52" s="141"/>
      <c r="M52" s="35"/>
    </row>
    <row r="53" spans="9:13" s="4" customFormat="1" ht="14.5" x14ac:dyDescent="0.35">
      <c r="M53" s="35"/>
    </row>
    <row r="54" spans="9:13" s="4" customFormat="1" ht="15.5" x14ac:dyDescent="0.35">
      <c r="I54" s="50" t="s">
        <v>92</v>
      </c>
      <c r="J54" s="129" t="s">
        <v>113</v>
      </c>
      <c r="K54" s="129"/>
      <c r="L54" s="129"/>
      <c r="M54" s="35"/>
    </row>
    <row r="55" spans="9:13" s="4" customFormat="1" ht="14.5" x14ac:dyDescent="0.35">
      <c r="M55" s="35"/>
    </row>
    <row r="56" spans="9:13" s="4" customFormat="1" ht="14.5" x14ac:dyDescent="0.35">
      <c r="I56" s="54" t="s">
        <v>22</v>
      </c>
      <c r="J56" s="53" t="s">
        <v>23</v>
      </c>
      <c r="K56" s="53" t="s">
        <v>24</v>
      </c>
      <c r="L56" s="53" t="s">
        <v>25</v>
      </c>
      <c r="M56" s="35"/>
    </row>
    <row r="57" spans="9:13" s="4" customFormat="1" ht="14.5" x14ac:dyDescent="0.35">
      <c r="I57" s="33" t="s">
        <v>65</v>
      </c>
      <c r="J57" s="34">
        <v>10</v>
      </c>
      <c r="K57" s="34">
        <v>85</v>
      </c>
      <c r="L57" s="33" t="s">
        <v>58</v>
      </c>
      <c r="M57" s="35"/>
    </row>
    <row r="58" spans="9:13" s="4" customFormat="1" ht="14.5" x14ac:dyDescent="0.35">
      <c r="I58" s="130" t="s">
        <v>29</v>
      </c>
      <c r="J58" s="131"/>
      <c r="K58" s="131"/>
      <c r="L58" s="132"/>
      <c r="M58" s="35"/>
    </row>
    <row r="59" spans="9:13" s="4" customFormat="1" ht="14.5" x14ac:dyDescent="0.35">
      <c r="I59" s="133" t="s">
        <v>115</v>
      </c>
      <c r="J59" s="134"/>
      <c r="K59" s="134"/>
      <c r="L59" s="135"/>
      <c r="M59" s="35"/>
    </row>
    <row r="60" spans="9:13" s="4" customFormat="1" ht="14.5" x14ac:dyDescent="0.35">
      <c r="I60" s="136"/>
      <c r="J60" s="137"/>
      <c r="K60" s="137"/>
      <c r="L60" s="138"/>
      <c r="M60" s="35"/>
    </row>
    <row r="61" spans="9:13" s="4" customFormat="1" ht="14.5" x14ac:dyDescent="0.35">
      <c r="I61" s="136"/>
      <c r="J61" s="137"/>
      <c r="K61" s="137"/>
      <c r="L61" s="138"/>
      <c r="M61" s="35"/>
    </row>
    <row r="62" spans="9:13" s="4" customFormat="1" ht="14.5" x14ac:dyDescent="0.35">
      <c r="I62" s="139"/>
      <c r="J62" s="140"/>
      <c r="K62" s="140"/>
      <c r="L62" s="141"/>
      <c r="M62" s="35"/>
    </row>
    <row r="63" spans="9:13" s="4" customFormat="1" ht="17" customHeight="1" x14ac:dyDescent="0.35">
      <c r="M63" s="27"/>
    </row>
    <row r="64" spans="9:13" s="4" customFormat="1" ht="18" hidden="1" customHeight="1" x14ac:dyDescent="0.35">
      <c r="M64" s="38"/>
    </row>
    <row r="65" spans="2:13" s="4" customFormat="1" ht="14.5" hidden="1" x14ac:dyDescent="0.35">
      <c r="M65" s="39"/>
    </row>
    <row r="66" spans="2:13" s="4" customFormat="1" ht="15" hidden="1" customHeight="1" x14ac:dyDescent="0.35">
      <c r="M66" s="38"/>
    </row>
    <row r="67" spans="2:13" s="4" customFormat="1" ht="21" hidden="1" customHeight="1" x14ac:dyDescent="0.35">
      <c r="B67" s="4" t="s">
        <v>42</v>
      </c>
      <c r="D67" s="42">
        <v>2</v>
      </c>
      <c r="M67" s="27"/>
    </row>
    <row r="68" spans="2:13" s="4" customFormat="1" ht="14.5" hidden="1" x14ac:dyDescent="0.35">
      <c r="B68" s="4" t="s">
        <v>43</v>
      </c>
      <c r="D68" s="42">
        <v>5</v>
      </c>
      <c r="M68" s="27"/>
    </row>
    <row r="69" spans="2:13" s="4" customFormat="1" ht="18" hidden="1" customHeight="1" x14ac:dyDescent="0.35"/>
    <row r="70" spans="2:13" s="4" customFormat="1" ht="14.5" hidden="1" x14ac:dyDescent="0.35">
      <c r="M70" s="38"/>
    </row>
    <row r="71" spans="2:13" s="4" customFormat="1" ht="14.5" hidden="1" x14ac:dyDescent="0.35">
      <c r="M71" s="39"/>
    </row>
    <row r="72" spans="2:13" s="4" customFormat="1" ht="20.25" hidden="1" customHeight="1" x14ac:dyDescent="0.35">
      <c r="M72" s="38"/>
    </row>
    <row r="73" spans="2:13" s="4" customFormat="1" ht="14.5" hidden="1" x14ac:dyDescent="0.35">
      <c r="M73" s="27"/>
    </row>
    <row r="74" spans="2:13" s="4" customFormat="1" ht="18" hidden="1" customHeight="1" x14ac:dyDescent="0.35">
      <c r="M74" s="27"/>
    </row>
    <row r="75" spans="2:13" s="4" customFormat="1" ht="15" hidden="1" customHeight="1" x14ac:dyDescent="0.35">
      <c r="M75" s="40"/>
    </row>
    <row r="76" spans="2:13" s="4" customFormat="1" ht="14.5" hidden="1" x14ac:dyDescent="0.35">
      <c r="M76" s="38"/>
    </row>
    <row r="77" spans="2:13" s="4" customFormat="1" ht="14.5" hidden="1" x14ac:dyDescent="0.35">
      <c r="M77" s="27"/>
    </row>
    <row r="78" spans="2:13" s="4" customFormat="1" ht="14.5" hidden="1" x14ac:dyDescent="0.35">
      <c r="M78" s="27"/>
    </row>
    <row r="79" spans="2:13" s="4" customFormat="1" ht="14.5" hidden="1" x14ac:dyDescent="0.35">
      <c r="M79" s="38"/>
    </row>
    <row r="80" spans="2:13" s="4" customFormat="1" ht="15" hidden="1" customHeight="1" x14ac:dyDescent="0.35">
      <c r="M80" s="40"/>
    </row>
    <row r="81" spans="13:13" s="4" customFormat="1" ht="18" hidden="1" customHeight="1" x14ac:dyDescent="0.35">
      <c r="M81" s="38"/>
    </row>
    <row r="82" spans="13:13" s="4" customFormat="1" ht="14.5" hidden="1" x14ac:dyDescent="0.35">
      <c r="M82" s="27"/>
    </row>
    <row r="83" spans="13:13" s="4" customFormat="1" ht="14.5" hidden="1" x14ac:dyDescent="0.35">
      <c r="M83" s="27"/>
    </row>
    <row r="84" spans="13:13" s="4" customFormat="1" ht="14.5" hidden="1" x14ac:dyDescent="0.35">
      <c r="M84" s="38"/>
    </row>
    <row r="85" spans="13:13" s="4" customFormat="1" ht="15" hidden="1" customHeight="1" x14ac:dyDescent="0.35">
      <c r="M85" s="40"/>
    </row>
    <row r="86" spans="13:13" s="4" customFormat="1" ht="14.5" hidden="1" x14ac:dyDescent="0.35">
      <c r="M86" s="38"/>
    </row>
    <row r="87" spans="13:13" s="4" customFormat="1" ht="14.5" hidden="1" x14ac:dyDescent="0.35">
      <c r="M87" s="27"/>
    </row>
    <row r="88" spans="13:13" s="4" customFormat="1" ht="14.5" hidden="1" x14ac:dyDescent="0.35">
      <c r="M88" s="27"/>
    </row>
    <row r="89" spans="13:13" s="4" customFormat="1" ht="14.5" hidden="1" x14ac:dyDescent="0.35"/>
    <row r="90" spans="13:13" s="4" customFormat="1" ht="14.5" hidden="1" x14ac:dyDescent="0.35"/>
    <row r="91" spans="13:13" s="4" customFormat="1" ht="14.5" hidden="1" x14ac:dyDescent="0.35"/>
    <row r="92" spans="13:13" s="4" customFormat="1" ht="14.5" hidden="1" x14ac:dyDescent="0.35"/>
    <row r="93" spans="13:13" s="4" customFormat="1" ht="14.5" hidden="1" x14ac:dyDescent="0.35"/>
    <row r="94" spans="13:13" s="4" customFormat="1" ht="14.5" hidden="1" x14ac:dyDescent="0.35"/>
    <row r="95" spans="13:13" s="4" customFormat="1" ht="14.5" hidden="1" x14ac:dyDescent="0.35"/>
    <row r="96" spans="13:13" s="4" customFormat="1" ht="14.5" hidden="1" x14ac:dyDescent="0.35"/>
    <row r="97" s="4" customFormat="1" ht="15" hidden="1" customHeight="1" x14ac:dyDescent="0.35"/>
    <row r="98" s="4" customFormat="1" ht="14.5" hidden="1" x14ac:dyDescent="0.35"/>
    <row r="99" s="4" customFormat="1" ht="14.5" hidden="1" x14ac:dyDescent="0.35"/>
    <row r="100" s="4" customFormat="1" ht="14.5" hidden="1" x14ac:dyDescent="0.35"/>
    <row r="101" s="4" customFormat="1" ht="14.5" hidden="1" x14ac:dyDescent="0.35"/>
    <row r="102" s="4" customFormat="1" ht="15" hidden="1" customHeight="1" x14ac:dyDescent="0.35"/>
    <row r="103" s="4" customFormat="1" ht="14.5" hidden="1" x14ac:dyDescent="0.35"/>
    <row r="104" s="4" customFormat="1" ht="14.5" hidden="1" x14ac:dyDescent="0.35"/>
    <row r="105" s="4" customFormat="1" ht="14.5" hidden="1" x14ac:dyDescent="0.35"/>
    <row r="106" s="4" customFormat="1" ht="14.5" hidden="1" x14ac:dyDescent="0.35"/>
    <row r="107" s="4" customFormat="1" ht="14.5" hidden="1" x14ac:dyDescent="0.35"/>
    <row r="108" s="4" customFormat="1" ht="14.5" hidden="1" x14ac:dyDescent="0.35"/>
    <row r="109" s="4" customFormat="1" ht="14.5" hidden="1" x14ac:dyDescent="0.35"/>
    <row r="110" s="4" customFormat="1" ht="14.5" hidden="1" x14ac:dyDescent="0.35"/>
    <row r="111" s="4" customFormat="1" ht="14.5" hidden="1" x14ac:dyDescent="0.35"/>
    <row r="112" s="4" customFormat="1" ht="14.5" hidden="1" x14ac:dyDescent="0.35"/>
    <row r="113" s="4" customFormat="1" ht="14.5" hidden="1" x14ac:dyDescent="0.35"/>
    <row r="114" s="4" customFormat="1" ht="14.5" hidden="1" x14ac:dyDescent="0.35"/>
    <row r="115" s="4" customFormat="1" ht="14.5" hidden="1" x14ac:dyDescent="0.35"/>
    <row r="116" s="4" customFormat="1" ht="14.5" hidden="1" x14ac:dyDescent="0.35"/>
    <row r="117" s="4" customFormat="1" ht="14.5" hidden="1" x14ac:dyDescent="0.35"/>
    <row r="118" s="4" customFormat="1" ht="14.5" hidden="1" x14ac:dyDescent="0.35"/>
    <row r="119" s="4" customFormat="1" ht="14.5" hidden="1" x14ac:dyDescent="0.35"/>
    <row r="120" s="4" customFormat="1" ht="14.5" hidden="1" x14ac:dyDescent="0.35"/>
    <row r="121" s="4" customFormat="1" ht="14.5" hidden="1" x14ac:dyDescent="0.35"/>
    <row r="122" s="4" customFormat="1" ht="14.5" hidden="1" x14ac:dyDescent="0.35"/>
    <row r="123" s="4" customFormat="1" ht="14.5" hidden="1" x14ac:dyDescent="0.35"/>
    <row r="124" s="4" customFormat="1" ht="14.5" hidden="1" x14ac:dyDescent="0.35"/>
    <row r="125" s="4" customFormat="1" ht="14.5" hidden="1" x14ac:dyDescent="0.35"/>
    <row r="126" s="4" customFormat="1" ht="14.5" hidden="1" x14ac:dyDescent="0.35"/>
    <row r="127" s="4" customFormat="1" ht="14.5" hidden="1" x14ac:dyDescent="0.35"/>
    <row r="128" s="4" customFormat="1" ht="14.5" hidden="1" x14ac:dyDescent="0.35"/>
    <row r="129" s="4" customFormat="1" ht="14.5" hidden="1" x14ac:dyDescent="0.35"/>
    <row r="130" s="4" customFormat="1" ht="14.5" hidden="1" x14ac:dyDescent="0.35"/>
    <row r="131" s="4" customFormat="1" ht="14.5" hidden="1" x14ac:dyDescent="0.35"/>
    <row r="132" s="4" customFormat="1" ht="14.5" hidden="1" x14ac:dyDescent="0.35"/>
    <row r="133" s="4" customFormat="1" ht="14.5" hidden="1" x14ac:dyDescent="0.35"/>
    <row r="134" s="4" customFormat="1" ht="14.5" hidden="1" x14ac:dyDescent="0.35"/>
    <row r="135" s="4" customFormat="1" ht="14.5" hidden="1" x14ac:dyDescent="0.35"/>
    <row r="136" s="4" customFormat="1" ht="14.5" hidden="1" x14ac:dyDescent="0.35"/>
    <row r="137" s="4" customFormat="1" ht="14.5" hidden="1" x14ac:dyDescent="0.35"/>
    <row r="138" s="4" customFormat="1" ht="14.5" hidden="1" x14ac:dyDescent="0.35"/>
    <row r="139" s="4" customFormat="1" ht="14.5" hidden="1" x14ac:dyDescent="0.35"/>
    <row r="140" s="4" customFormat="1" ht="14.5" hidden="1" x14ac:dyDescent="0.35"/>
    <row r="141" s="4" customFormat="1" ht="14.5" hidden="1" x14ac:dyDescent="0.35"/>
    <row r="142" s="4" customFormat="1" ht="14.5" hidden="1" x14ac:dyDescent="0.35"/>
    <row r="143" s="4" customFormat="1" ht="14.5" hidden="1" x14ac:dyDescent="0.35"/>
    <row r="144" s="4" customFormat="1" ht="14.5" hidden="1" x14ac:dyDescent="0.35"/>
    <row r="145" s="4" customFormat="1" ht="14.5" hidden="1" x14ac:dyDescent="0.35"/>
    <row r="146" s="4" customFormat="1" ht="14.5" hidden="1" x14ac:dyDescent="0.35"/>
    <row r="147" s="4" customFormat="1" ht="14.5" hidden="1" x14ac:dyDescent="0.35"/>
    <row r="148" s="4" customFormat="1" ht="14.5" hidden="1" x14ac:dyDescent="0.35"/>
    <row r="149" s="4" customFormat="1" ht="14.5" hidden="1" x14ac:dyDescent="0.35"/>
    <row r="150" s="4" customFormat="1" ht="14.5" hidden="1" x14ac:dyDescent="0.35"/>
    <row r="151" s="4" customFormat="1" ht="14.5" hidden="1" x14ac:dyDescent="0.35"/>
    <row r="152" s="4" customFormat="1" ht="14.5" hidden="1" x14ac:dyDescent="0.35"/>
    <row r="153" s="4" customFormat="1" ht="14.5" hidden="1" x14ac:dyDescent="0.35"/>
    <row r="154" s="4" customFormat="1" ht="14.5" hidden="1" x14ac:dyDescent="0.35"/>
    <row r="155" s="4" customFormat="1" ht="14.5" hidden="1" x14ac:dyDescent="0.35"/>
    <row r="156" s="4" customFormat="1" ht="14.5" hidden="1" x14ac:dyDescent="0.35"/>
    <row r="157" s="4" customFormat="1" ht="14.5" hidden="1" x14ac:dyDescent="0.35"/>
    <row r="158" s="4" customFormat="1" ht="14.5" hidden="1" x14ac:dyDescent="0.35"/>
    <row r="159" s="4" customFormat="1" ht="14.5" hidden="1" x14ac:dyDescent="0.35"/>
    <row r="160" s="4" customFormat="1" ht="14.5" hidden="1" x14ac:dyDescent="0.35"/>
    <row r="161" s="4" customFormat="1" ht="14.5" hidden="1" x14ac:dyDescent="0.35"/>
    <row r="162" s="4" customFormat="1" ht="14.5" hidden="1" x14ac:dyDescent="0.35"/>
    <row r="163" s="4" customFormat="1" ht="14.5" hidden="1" x14ac:dyDescent="0.35"/>
    <row r="164" s="4" customFormat="1" ht="14.5" hidden="1" x14ac:dyDescent="0.35"/>
    <row r="165" s="4" customFormat="1" ht="14.5" hidden="1" x14ac:dyDescent="0.35"/>
    <row r="166" s="4" customFormat="1" ht="14.5" hidden="1" x14ac:dyDescent="0.35"/>
    <row r="167" s="4" customFormat="1" ht="14.5" hidden="1" x14ac:dyDescent="0.35"/>
    <row r="168" s="4" customFormat="1" ht="14.5" hidden="1" x14ac:dyDescent="0.35"/>
    <row r="169" s="4" customFormat="1" ht="14.5" hidden="1" x14ac:dyDescent="0.35"/>
    <row r="170" s="4" customFormat="1" ht="14.5" hidden="1" x14ac:dyDescent="0.35"/>
    <row r="171" s="4" customFormat="1" ht="14.5" hidden="1" x14ac:dyDescent="0.35"/>
    <row r="172" s="4" customFormat="1" ht="14.5" hidden="1" x14ac:dyDescent="0.35"/>
    <row r="173" s="4" customFormat="1" ht="14.5" hidden="1" x14ac:dyDescent="0.35"/>
    <row r="174" s="4" customFormat="1" ht="14.5" hidden="1" x14ac:dyDescent="0.35"/>
    <row r="175" s="4" customFormat="1" ht="14.5" hidden="1" x14ac:dyDescent="0.35"/>
    <row r="176" s="4" customFormat="1" ht="14.5" hidden="1" x14ac:dyDescent="0.35"/>
    <row r="177" s="4" customFormat="1" ht="14.5" hidden="1" x14ac:dyDescent="0.35"/>
    <row r="178" s="4" customFormat="1" ht="14.5" hidden="1" x14ac:dyDescent="0.35"/>
    <row r="179" s="4" customFormat="1" ht="14.5" hidden="1" x14ac:dyDescent="0.35"/>
    <row r="180" s="4" customFormat="1" ht="14.5" hidden="1" x14ac:dyDescent="0.35"/>
    <row r="181" s="4" customFormat="1" ht="14.5" hidden="1" x14ac:dyDescent="0.35"/>
    <row r="182" s="4" customFormat="1" ht="14.5" hidden="1" x14ac:dyDescent="0.35"/>
    <row r="183" s="4" customFormat="1" ht="14.5" hidden="1" x14ac:dyDescent="0.35"/>
    <row r="184" s="4" customFormat="1" ht="14.5" hidden="1" x14ac:dyDescent="0.35"/>
    <row r="185" s="4" customFormat="1" ht="14.5" hidden="1" x14ac:dyDescent="0.35"/>
    <row r="186" s="4" customFormat="1" ht="14.5" hidden="1" x14ac:dyDescent="0.35"/>
    <row r="187" s="4" customFormat="1" ht="14.5" hidden="1" x14ac:dyDescent="0.35"/>
    <row r="188" s="4" customFormat="1" ht="14.5" hidden="1" x14ac:dyDescent="0.35"/>
    <row r="189" s="4" customFormat="1" ht="14.5" hidden="1" x14ac:dyDescent="0.35"/>
    <row r="190" s="4" customFormat="1" ht="14.5" hidden="1" x14ac:dyDescent="0.35"/>
    <row r="191" s="4" customFormat="1" ht="14.5" hidden="1" x14ac:dyDescent="0.35"/>
    <row r="192" s="4" customFormat="1" ht="14.5" hidden="1" x14ac:dyDescent="0.35"/>
    <row r="193" s="4" customFormat="1" ht="14.5" hidden="1" x14ac:dyDescent="0.35"/>
    <row r="194" s="4" customFormat="1" ht="14.5" hidden="1" x14ac:dyDescent="0.35"/>
    <row r="195" s="4" customFormat="1" ht="14.5" hidden="1" x14ac:dyDescent="0.35"/>
    <row r="196" s="4" customFormat="1" ht="14.5" hidden="1" x14ac:dyDescent="0.35"/>
    <row r="197" s="4" customFormat="1" ht="14.5" hidden="1" x14ac:dyDescent="0.35"/>
    <row r="198" s="4" customFormat="1" ht="14.5" hidden="1" x14ac:dyDescent="0.35"/>
    <row r="199" s="4" customFormat="1" ht="14.5" hidden="1" x14ac:dyDescent="0.35"/>
    <row r="200" s="4" customFormat="1" ht="14.5" hidden="1" x14ac:dyDescent="0.35"/>
    <row r="201" s="4" customFormat="1" ht="14.5" hidden="1" x14ac:dyDescent="0.35"/>
    <row r="202" s="4" customFormat="1" ht="14.5" hidden="1" x14ac:dyDescent="0.35"/>
    <row r="203" s="4" customFormat="1" ht="14.5" hidden="1" x14ac:dyDescent="0.35"/>
    <row r="204" s="4" customFormat="1" ht="14.5" hidden="1" x14ac:dyDescent="0.35"/>
    <row r="205" s="4" customFormat="1" ht="14.5" hidden="1" x14ac:dyDescent="0.35"/>
    <row r="206" s="4" customFormat="1" ht="14.5" hidden="1" x14ac:dyDescent="0.35"/>
    <row r="207" s="4" customFormat="1" ht="14.5" hidden="1" x14ac:dyDescent="0.35"/>
    <row r="208" s="4" customFormat="1" ht="14.5" hidden="1" x14ac:dyDescent="0.35"/>
    <row r="209" s="4" customFormat="1" ht="14.5" hidden="1" x14ac:dyDescent="0.35"/>
    <row r="210" s="4" customFormat="1" ht="14.5" hidden="1" x14ac:dyDescent="0.35"/>
    <row r="211" s="4" customFormat="1" ht="14.5" hidden="1" x14ac:dyDescent="0.35"/>
    <row r="212" s="4" customFormat="1" ht="14.5" hidden="1" x14ac:dyDescent="0.35"/>
    <row r="213" s="4" customFormat="1" ht="14.5" hidden="1" x14ac:dyDescent="0.35"/>
    <row r="214" s="4" customFormat="1" ht="14.5" hidden="1" x14ac:dyDescent="0.35"/>
    <row r="215" s="4" customFormat="1" ht="14.5" hidden="1" x14ac:dyDescent="0.35"/>
    <row r="216" s="4" customFormat="1" ht="14.5" hidden="1" x14ac:dyDescent="0.35"/>
    <row r="217" s="4" customFormat="1" ht="14.5" hidden="1" x14ac:dyDescent="0.35"/>
    <row r="218" s="4" customFormat="1" ht="14.5" hidden="1" x14ac:dyDescent="0.35"/>
    <row r="219" s="4" customFormat="1" ht="14.5" hidden="1" x14ac:dyDescent="0.35"/>
    <row r="220" s="4" customFormat="1" ht="14.5" hidden="1" x14ac:dyDescent="0.35"/>
    <row r="221" s="4" customFormat="1" ht="14.5" hidden="1" x14ac:dyDescent="0.35"/>
    <row r="222" s="4" customFormat="1" ht="14.5" hidden="1" x14ac:dyDescent="0.35"/>
    <row r="223" s="4" customFormat="1" ht="14.5" hidden="1" x14ac:dyDescent="0.35"/>
    <row r="224" s="4" customFormat="1" ht="14.5" hidden="1" x14ac:dyDescent="0.35"/>
    <row r="225" s="4" customFormat="1" ht="14.5" hidden="1" x14ac:dyDescent="0.35"/>
    <row r="226" s="4" customFormat="1" ht="14.5" hidden="1" x14ac:dyDescent="0.35"/>
    <row r="227" s="4" customFormat="1" ht="14.5" hidden="1" x14ac:dyDescent="0.35"/>
    <row r="228" s="4" customFormat="1" ht="14.5" hidden="1" x14ac:dyDescent="0.35"/>
    <row r="229" s="4" customFormat="1" ht="14.5" hidden="1" x14ac:dyDescent="0.35"/>
    <row r="230" s="4" customFormat="1" ht="14.5" hidden="1" x14ac:dyDescent="0.35"/>
    <row r="231" s="4" customFormat="1" ht="14.5" hidden="1" x14ac:dyDescent="0.35"/>
    <row r="232" s="4" customFormat="1" ht="14.5" hidden="1" x14ac:dyDescent="0.35"/>
    <row r="233" s="4" customFormat="1" ht="14.5" hidden="1" x14ac:dyDescent="0.35"/>
    <row r="234" s="4" customFormat="1" ht="14.5" hidden="1" x14ac:dyDescent="0.35"/>
    <row r="235" s="4" customFormat="1" ht="14.5" hidden="1" x14ac:dyDescent="0.35"/>
    <row r="236" s="4" customFormat="1" ht="14.5" hidden="1" x14ac:dyDescent="0.35"/>
    <row r="237" s="4" customFormat="1" ht="14.5" hidden="1" x14ac:dyDescent="0.35"/>
    <row r="238" s="4" customFormat="1" ht="14.5" hidden="1" x14ac:dyDescent="0.35"/>
    <row r="239" s="4" customFormat="1" ht="14.5" hidden="1" x14ac:dyDescent="0.35"/>
    <row r="240" s="4" customFormat="1" ht="14.5" hidden="1" x14ac:dyDescent="0.35"/>
    <row r="241" s="4" customFormat="1" ht="14.5" hidden="1" x14ac:dyDescent="0.35"/>
    <row r="242" s="4" customFormat="1" ht="14.5" hidden="1" x14ac:dyDescent="0.35"/>
    <row r="243" s="4" customFormat="1" ht="14.5" hidden="1" x14ac:dyDescent="0.35"/>
    <row r="244" s="4" customFormat="1" ht="14.5" hidden="1" x14ac:dyDescent="0.35"/>
    <row r="245" s="4" customFormat="1" ht="14.5" hidden="1" x14ac:dyDescent="0.35"/>
    <row r="246" s="4" customFormat="1" ht="14.5" hidden="1" x14ac:dyDescent="0.35"/>
    <row r="247" s="4" customFormat="1" ht="14.5" hidden="1" x14ac:dyDescent="0.35"/>
    <row r="248" s="4" customFormat="1" ht="14.5" hidden="1" x14ac:dyDescent="0.35"/>
    <row r="249" s="4" customFormat="1" ht="14.5" hidden="1" x14ac:dyDescent="0.35"/>
    <row r="250" s="4" customFormat="1" ht="14.5" hidden="1" x14ac:dyDescent="0.35"/>
    <row r="251" s="4" customFormat="1" ht="14.5" hidden="1" x14ac:dyDescent="0.35"/>
    <row r="252" s="4" customFormat="1" ht="14.5" hidden="1" x14ac:dyDescent="0.35"/>
    <row r="253" s="4" customFormat="1" ht="14.5" hidden="1" x14ac:dyDescent="0.35"/>
    <row r="254" s="4" customFormat="1" ht="14.5" hidden="1" x14ac:dyDescent="0.35"/>
    <row r="255" s="4" customFormat="1" ht="14.5" hidden="1" x14ac:dyDescent="0.35"/>
    <row r="256" s="4" customFormat="1" ht="14.5" hidden="1" x14ac:dyDescent="0.35"/>
    <row r="257" s="4" customFormat="1" ht="14.5" hidden="1" x14ac:dyDescent="0.35"/>
    <row r="258" s="4" customFormat="1" ht="14.5" hidden="1" x14ac:dyDescent="0.35"/>
    <row r="259" s="4" customFormat="1" ht="14.5" hidden="1" x14ac:dyDescent="0.35"/>
    <row r="260" s="4" customFormat="1" ht="14.5" hidden="1" x14ac:dyDescent="0.35"/>
    <row r="261" s="4" customFormat="1" ht="14.5" hidden="1" x14ac:dyDescent="0.35"/>
    <row r="262" s="4" customFormat="1" ht="14.5" hidden="1" x14ac:dyDescent="0.35"/>
    <row r="263" s="4" customFormat="1" ht="14.5" hidden="1" x14ac:dyDescent="0.35"/>
    <row r="264" s="4" customFormat="1" ht="14.5" hidden="1" x14ac:dyDescent="0.35"/>
    <row r="265" s="4" customFormat="1" ht="14.5" hidden="1" x14ac:dyDescent="0.35"/>
    <row r="266" s="4" customFormat="1" ht="14.5" hidden="1" x14ac:dyDescent="0.35"/>
    <row r="267" s="4" customFormat="1" ht="14.5" hidden="1" x14ac:dyDescent="0.35"/>
    <row r="268" s="4" customFormat="1" ht="14.5" hidden="1" x14ac:dyDescent="0.35"/>
    <row r="269" s="4" customFormat="1" ht="14.5" hidden="1" x14ac:dyDescent="0.35"/>
    <row r="270" s="4" customFormat="1" ht="14.5" hidden="1" x14ac:dyDescent="0.35"/>
    <row r="271" s="4" customFormat="1" ht="14.5" hidden="1" x14ac:dyDescent="0.35"/>
    <row r="272" s="4" customFormat="1" ht="14.5" hidden="1" x14ac:dyDescent="0.35"/>
    <row r="273" s="4" customFormat="1" ht="14.5" hidden="1" x14ac:dyDescent="0.35"/>
    <row r="274" s="4" customFormat="1" ht="14.5" hidden="1" x14ac:dyDescent="0.35"/>
    <row r="275" s="4" customFormat="1" ht="14.5" hidden="1" x14ac:dyDescent="0.35"/>
    <row r="276" s="4" customFormat="1" ht="14.5" hidden="1" x14ac:dyDescent="0.35"/>
    <row r="277" s="4" customFormat="1" ht="14.5" hidden="1" x14ac:dyDescent="0.35"/>
    <row r="278" s="4" customFormat="1" ht="14.5" hidden="1" x14ac:dyDescent="0.35"/>
    <row r="279" s="4" customFormat="1" ht="14.5" hidden="1" x14ac:dyDescent="0.35"/>
    <row r="280" s="4" customFormat="1" ht="14.5" hidden="1" x14ac:dyDescent="0.35"/>
    <row r="281" s="4" customFormat="1" ht="14.5" hidden="1" x14ac:dyDescent="0.35"/>
    <row r="282" s="4" customFormat="1" ht="14.5" hidden="1" x14ac:dyDescent="0.35"/>
    <row r="283" s="4" customFormat="1" ht="14.5" hidden="1" x14ac:dyDescent="0.35"/>
    <row r="284" s="4" customFormat="1" ht="14.5" hidden="1" x14ac:dyDescent="0.35"/>
    <row r="285" s="4" customFormat="1" ht="14.5" hidden="1" x14ac:dyDescent="0.35"/>
    <row r="286" s="4" customFormat="1" ht="14.5" hidden="1" x14ac:dyDescent="0.35"/>
    <row r="287" s="4" customFormat="1" ht="14.5" hidden="1" x14ac:dyDescent="0.35"/>
    <row r="288" s="4" customFormat="1" ht="14.5" hidden="1" x14ac:dyDescent="0.35"/>
    <row r="289" s="4" customFormat="1" ht="14.5" hidden="1" x14ac:dyDescent="0.35"/>
    <row r="290" s="4" customFormat="1" ht="14.5" hidden="1" x14ac:dyDescent="0.35"/>
    <row r="291" s="4" customFormat="1" ht="14.5" hidden="1" x14ac:dyDescent="0.35"/>
    <row r="292" s="4" customFormat="1" ht="14.5" hidden="1" x14ac:dyDescent="0.35"/>
    <row r="293" s="4" customFormat="1" ht="14.5" hidden="1" x14ac:dyDescent="0.35"/>
    <row r="294" s="4" customFormat="1" ht="14.5" hidden="1" x14ac:dyDescent="0.35"/>
    <row r="295" s="4" customFormat="1" ht="14.5" hidden="1" x14ac:dyDescent="0.35"/>
    <row r="296" s="4" customFormat="1" ht="14.5" hidden="1" x14ac:dyDescent="0.35"/>
    <row r="297" s="4" customFormat="1" ht="14.5" hidden="1" x14ac:dyDescent="0.35"/>
    <row r="298" s="4" customFormat="1" ht="14.5" hidden="1" x14ac:dyDescent="0.35"/>
    <row r="299" s="4" customFormat="1" ht="14.5" hidden="1" x14ac:dyDescent="0.35"/>
    <row r="300" s="4" customFormat="1" ht="14.5" hidden="1" x14ac:dyDescent="0.35"/>
    <row r="301" s="4" customFormat="1" ht="14.5" hidden="1" x14ac:dyDescent="0.35"/>
    <row r="302" s="4" customFormat="1" ht="14.5" hidden="1" x14ac:dyDescent="0.35"/>
    <row r="303" s="4" customFormat="1" ht="14.5" hidden="1" x14ac:dyDescent="0.35"/>
    <row r="304" s="4" customFormat="1" ht="14.5" hidden="1" x14ac:dyDescent="0.35"/>
    <row r="305" s="4" customFormat="1" ht="14.5" hidden="1" x14ac:dyDescent="0.35"/>
    <row r="306" s="4" customFormat="1" ht="14.5" hidden="1" x14ac:dyDescent="0.35"/>
    <row r="307" s="4" customFormat="1" ht="14.5" hidden="1" x14ac:dyDescent="0.35"/>
    <row r="308" s="4" customFormat="1" ht="14.5" hidden="1" x14ac:dyDescent="0.35"/>
    <row r="309" s="4" customFormat="1" ht="14.5" hidden="1" x14ac:dyDescent="0.35"/>
    <row r="310" s="4" customFormat="1" ht="14.5" hidden="1" x14ac:dyDescent="0.35"/>
    <row r="311" s="4" customFormat="1" ht="14.5" hidden="1" x14ac:dyDescent="0.35"/>
    <row r="312" s="4" customFormat="1" ht="14.5" hidden="1" x14ac:dyDescent="0.35"/>
    <row r="313" s="4" customFormat="1" ht="14.5" hidden="1" x14ac:dyDescent="0.35"/>
    <row r="314" s="4" customFormat="1" ht="14.5" hidden="1" x14ac:dyDescent="0.35"/>
    <row r="315" s="4" customFormat="1" ht="14.5" hidden="1" x14ac:dyDescent="0.35"/>
    <row r="316" s="4" customFormat="1" ht="14.5" hidden="1" x14ac:dyDescent="0.35"/>
    <row r="317" s="4" customFormat="1" ht="14.5" hidden="1" x14ac:dyDescent="0.35"/>
    <row r="318" s="4" customFormat="1" ht="14.5" hidden="1" x14ac:dyDescent="0.35"/>
    <row r="319" s="4" customFormat="1" ht="14.5" hidden="1" x14ac:dyDescent="0.35"/>
    <row r="320" s="4" customFormat="1" ht="14.5" hidden="1" x14ac:dyDescent="0.35"/>
    <row r="321" s="4" customFormat="1" ht="14.5" hidden="1" x14ac:dyDescent="0.35"/>
    <row r="322" s="4" customFormat="1" ht="14.5" hidden="1" x14ac:dyDescent="0.35"/>
    <row r="323" s="4" customFormat="1" ht="14.5" hidden="1" x14ac:dyDescent="0.35"/>
    <row r="324" s="4" customFormat="1" ht="14.5" hidden="1" x14ac:dyDescent="0.35"/>
    <row r="325" s="4" customFormat="1" ht="14.5" hidden="1" x14ac:dyDescent="0.35"/>
    <row r="326" s="4" customFormat="1" ht="14.5" hidden="1" x14ac:dyDescent="0.35"/>
    <row r="327" s="4" customFormat="1" ht="14.5" hidden="1" x14ac:dyDescent="0.35"/>
    <row r="328" s="4" customFormat="1" ht="14.5" hidden="1" x14ac:dyDescent="0.35"/>
    <row r="329" s="4" customFormat="1" ht="14.5" hidden="1" x14ac:dyDescent="0.35"/>
    <row r="330" s="4" customFormat="1" ht="14.5" hidden="1" x14ac:dyDescent="0.35"/>
    <row r="331" s="4" customFormat="1" ht="14.5" hidden="1" x14ac:dyDescent="0.35"/>
    <row r="332" s="4" customFormat="1" ht="14.5" hidden="1" x14ac:dyDescent="0.35"/>
    <row r="333" s="4" customFormat="1" ht="14.5" hidden="1" x14ac:dyDescent="0.35"/>
    <row r="334" s="4" customFormat="1" ht="14.5" hidden="1" x14ac:dyDescent="0.35"/>
    <row r="335" s="4" customFormat="1" ht="14.5" hidden="1" x14ac:dyDescent="0.35"/>
    <row r="336" s="4" customFormat="1" ht="14.5" hidden="1" x14ac:dyDescent="0.35"/>
    <row r="337" s="4" customFormat="1" ht="14.5" hidden="1" x14ac:dyDescent="0.35"/>
    <row r="338" s="4" customFormat="1" ht="14.5" hidden="1" x14ac:dyDescent="0.35"/>
    <row r="339" s="4" customFormat="1" ht="14.5" hidden="1" x14ac:dyDescent="0.35"/>
    <row r="340" s="4" customFormat="1" ht="14.5" hidden="1" x14ac:dyDescent="0.35"/>
    <row r="341" s="4" customFormat="1" ht="14.5" hidden="1" x14ac:dyDescent="0.35"/>
    <row r="342" s="4" customFormat="1" ht="14.5" hidden="1" x14ac:dyDescent="0.35"/>
    <row r="343" s="4" customFormat="1" ht="14.5" hidden="1" x14ac:dyDescent="0.35"/>
    <row r="344" s="4" customFormat="1" ht="14.5" hidden="1" x14ac:dyDescent="0.35"/>
    <row r="345" s="4" customFormat="1" ht="14.5" hidden="1" x14ac:dyDescent="0.35"/>
    <row r="346" s="4" customFormat="1" ht="14.5" hidden="1" x14ac:dyDescent="0.35"/>
    <row r="347" s="4" customFormat="1" ht="14.5" hidden="1" x14ac:dyDescent="0.35"/>
    <row r="348" s="4" customFormat="1" ht="14.5" hidden="1" x14ac:dyDescent="0.35"/>
    <row r="349" s="4" customFormat="1" ht="14.5" hidden="1" x14ac:dyDescent="0.35"/>
    <row r="350" s="4" customFormat="1" ht="14.5" hidden="1" x14ac:dyDescent="0.35"/>
    <row r="351" s="4" customFormat="1" ht="14.5" hidden="1" x14ac:dyDescent="0.35"/>
    <row r="352" s="4" customFormat="1" ht="14.5" hidden="1" x14ac:dyDescent="0.35"/>
    <row r="353" s="4" customFormat="1" ht="14.5" hidden="1" x14ac:dyDescent="0.35"/>
    <row r="354" s="4" customFormat="1" ht="14.5" hidden="1" x14ac:dyDescent="0.35"/>
    <row r="355" s="4" customFormat="1" ht="14.5" hidden="1" x14ac:dyDescent="0.35"/>
    <row r="356" s="4" customFormat="1" ht="14.5" hidden="1" x14ac:dyDescent="0.35"/>
    <row r="357" s="4" customFormat="1" ht="14.5" hidden="1" x14ac:dyDescent="0.35"/>
    <row r="358" s="4" customFormat="1" ht="14.5" hidden="1" x14ac:dyDescent="0.35"/>
    <row r="359" s="4" customFormat="1" ht="14.5" hidden="1" x14ac:dyDescent="0.35"/>
    <row r="360" s="4" customFormat="1" ht="14.5" hidden="1" x14ac:dyDescent="0.35"/>
    <row r="361" s="4" customFormat="1" ht="14.5" hidden="1" x14ac:dyDescent="0.35"/>
    <row r="362" s="4" customFormat="1" ht="14.5" hidden="1" x14ac:dyDescent="0.35"/>
    <row r="363" s="4" customFormat="1" ht="14.5" hidden="1" x14ac:dyDescent="0.35"/>
    <row r="364" s="4" customFormat="1" ht="14.5" hidden="1" x14ac:dyDescent="0.35"/>
    <row r="365" s="4" customFormat="1" ht="14.5" hidden="1" x14ac:dyDescent="0.35"/>
    <row r="366" s="4" customFormat="1" ht="14.5" hidden="1" x14ac:dyDescent="0.35"/>
    <row r="367" s="4" customFormat="1" ht="14.5" hidden="1" x14ac:dyDescent="0.35"/>
    <row r="368" s="4" customFormat="1" ht="14.5" hidden="1" x14ac:dyDescent="0.35"/>
    <row r="369" s="4" customFormat="1" ht="14.5" hidden="1" x14ac:dyDescent="0.35"/>
    <row r="370" s="4" customFormat="1" ht="14.5" hidden="1" x14ac:dyDescent="0.35"/>
    <row r="371" s="4" customFormat="1" ht="14.5" hidden="1" x14ac:dyDescent="0.35"/>
    <row r="372" s="4" customFormat="1" ht="14.5" hidden="1" x14ac:dyDescent="0.35"/>
    <row r="373" s="4" customFormat="1" ht="14.5" hidden="1" x14ac:dyDescent="0.35"/>
    <row r="374" s="4" customFormat="1" ht="14.5" hidden="1" x14ac:dyDescent="0.35"/>
    <row r="375" s="4" customFormat="1" ht="14.5" hidden="1" x14ac:dyDescent="0.35"/>
    <row r="376" s="4" customFormat="1" ht="14.5" hidden="1" x14ac:dyDescent="0.35"/>
    <row r="377" s="4" customFormat="1" ht="14.5" hidden="1" x14ac:dyDescent="0.35"/>
    <row r="378" s="4" customFormat="1" ht="14.5" hidden="1" x14ac:dyDescent="0.35"/>
    <row r="379" s="4" customFormat="1" ht="14.5" hidden="1" x14ac:dyDescent="0.35"/>
    <row r="380" s="4" customFormat="1" ht="14.5" hidden="1" x14ac:dyDescent="0.35"/>
    <row r="381" s="4" customFormat="1" ht="14.5" hidden="1" x14ac:dyDescent="0.35"/>
    <row r="382" s="4" customFormat="1" ht="14.5" hidden="1" x14ac:dyDescent="0.35"/>
    <row r="383" s="4" customFormat="1" ht="14.5" hidden="1" x14ac:dyDescent="0.35"/>
    <row r="384" s="4" customFormat="1" ht="14.5" hidden="1" x14ac:dyDescent="0.35"/>
    <row r="385" s="4" customFormat="1" ht="14.5" hidden="1" x14ac:dyDescent="0.35"/>
    <row r="386" s="4" customFormat="1" ht="14.5" hidden="1" x14ac:dyDescent="0.35"/>
    <row r="387" s="4" customFormat="1" ht="14.5" hidden="1" x14ac:dyDescent="0.35"/>
    <row r="388" s="4" customFormat="1" ht="14.5" hidden="1" x14ac:dyDescent="0.35"/>
    <row r="389" s="4" customFormat="1" ht="14.5" hidden="1" x14ac:dyDescent="0.35"/>
    <row r="390" s="4" customFormat="1" ht="14.5" hidden="1" x14ac:dyDescent="0.35"/>
    <row r="391" s="4" customFormat="1" ht="14.5" hidden="1" x14ac:dyDescent="0.35"/>
    <row r="392" s="4" customFormat="1" ht="14.5" hidden="1" x14ac:dyDescent="0.35"/>
    <row r="393" s="4" customFormat="1" ht="14.5" hidden="1" x14ac:dyDescent="0.35"/>
    <row r="394" s="4" customFormat="1" ht="14.5" hidden="1" x14ac:dyDescent="0.35"/>
    <row r="395" s="4" customFormat="1" ht="14.5" hidden="1" x14ac:dyDescent="0.35"/>
    <row r="396" s="4" customFormat="1" ht="14.5" hidden="1" x14ac:dyDescent="0.35"/>
    <row r="397" s="4" customFormat="1" ht="14.5" hidden="1" x14ac:dyDescent="0.35"/>
    <row r="398" s="4" customFormat="1" ht="14.5" hidden="1" x14ac:dyDescent="0.35"/>
    <row r="399" s="4" customFormat="1" ht="14.5" hidden="1" x14ac:dyDescent="0.35"/>
    <row r="400" s="4" customFormat="1" ht="14.5" hidden="1" x14ac:dyDescent="0.35"/>
    <row r="401" s="4" customFormat="1" ht="14.5" hidden="1" x14ac:dyDescent="0.35"/>
    <row r="402" s="4" customFormat="1" ht="14.5" hidden="1" x14ac:dyDescent="0.35"/>
    <row r="403" s="4" customFormat="1" ht="14.5" hidden="1" x14ac:dyDescent="0.35"/>
    <row r="404" s="4" customFormat="1" ht="14.5" hidden="1" x14ac:dyDescent="0.35"/>
    <row r="405" s="4" customFormat="1" ht="14.5" hidden="1" x14ac:dyDescent="0.35"/>
    <row r="406" s="4" customFormat="1" ht="14.5" hidden="1" x14ac:dyDescent="0.35"/>
    <row r="407" s="4" customFormat="1" ht="14.5" hidden="1" x14ac:dyDescent="0.35"/>
    <row r="408" s="4" customFormat="1" ht="14.5" hidden="1" x14ac:dyDescent="0.35"/>
    <row r="409" s="4" customFormat="1" ht="14.5" hidden="1" x14ac:dyDescent="0.35"/>
    <row r="410" s="4" customFormat="1" ht="14.5" hidden="1" x14ac:dyDescent="0.35"/>
    <row r="411" s="4" customFormat="1" ht="14.5" hidden="1" x14ac:dyDescent="0.35"/>
    <row r="412" s="4" customFormat="1" ht="14.5" hidden="1" x14ac:dyDescent="0.35"/>
    <row r="413" s="4" customFormat="1" ht="14.5" hidden="1" x14ac:dyDescent="0.35"/>
    <row r="414" s="4" customFormat="1" ht="14.5" hidden="1" x14ac:dyDescent="0.35"/>
    <row r="415" s="4" customFormat="1" ht="14.5" hidden="1" x14ac:dyDescent="0.35"/>
    <row r="416" s="4" customFormat="1" ht="14.5" hidden="1" x14ac:dyDescent="0.35"/>
    <row r="417" s="4" customFormat="1" ht="14.5" hidden="1" x14ac:dyDescent="0.35"/>
    <row r="418" s="4" customFormat="1" ht="14.5" hidden="1" x14ac:dyDescent="0.35"/>
    <row r="419" s="4" customFormat="1" ht="14.5" hidden="1" x14ac:dyDescent="0.35"/>
    <row r="420" s="4" customFormat="1" ht="14.5" hidden="1" x14ac:dyDescent="0.35"/>
    <row r="421" s="4" customFormat="1" ht="14.5" hidden="1" x14ac:dyDescent="0.35"/>
    <row r="422" s="4" customFormat="1" ht="14.5" hidden="1" x14ac:dyDescent="0.35"/>
    <row r="423" s="4" customFormat="1" ht="14.5" hidden="1" x14ac:dyDescent="0.35"/>
    <row r="424" s="4" customFormat="1" ht="14.5" hidden="1" x14ac:dyDescent="0.35"/>
    <row r="425" s="4" customFormat="1" ht="14.5" hidden="1" x14ac:dyDescent="0.35"/>
    <row r="426" s="4" customFormat="1" ht="14.5" hidden="1" x14ac:dyDescent="0.35"/>
    <row r="427" s="4" customFormat="1" ht="14.5" hidden="1" x14ac:dyDescent="0.35"/>
    <row r="428" s="4" customFormat="1" ht="14.5" hidden="1" x14ac:dyDescent="0.35"/>
    <row r="429" s="4" customFormat="1" ht="14.5" hidden="1" x14ac:dyDescent="0.35"/>
    <row r="430" s="4" customFormat="1" ht="14.5" hidden="1" x14ac:dyDescent="0.35"/>
    <row r="431" s="4" customFormat="1" ht="14.5" hidden="1" x14ac:dyDescent="0.35"/>
    <row r="432" s="4" customFormat="1" ht="14.5" hidden="1" x14ac:dyDescent="0.35"/>
    <row r="433" s="4" customFormat="1" ht="14.5" hidden="1" x14ac:dyDescent="0.35"/>
    <row r="434" s="4" customFormat="1" ht="14.5" hidden="1" x14ac:dyDescent="0.35"/>
    <row r="435" s="4" customFormat="1" ht="14.5" hidden="1" x14ac:dyDescent="0.35"/>
    <row r="436" s="4" customFormat="1" ht="14.5" hidden="1" x14ac:dyDescent="0.35"/>
    <row r="437" s="4" customFormat="1" ht="14.5" hidden="1" x14ac:dyDescent="0.35"/>
    <row r="438" s="4" customFormat="1" ht="14.5" hidden="1" x14ac:dyDescent="0.35"/>
    <row r="439" s="4" customFormat="1" ht="14.5" hidden="1" x14ac:dyDescent="0.35"/>
    <row r="440" s="4" customFormat="1" ht="14.5" hidden="1" x14ac:dyDescent="0.35"/>
    <row r="441" s="4" customFormat="1" ht="14.5" hidden="1" x14ac:dyDescent="0.35"/>
    <row r="442" s="4" customFormat="1" ht="14.5" hidden="1" x14ac:dyDescent="0.35"/>
    <row r="443" s="4" customFormat="1" ht="14.5" hidden="1" x14ac:dyDescent="0.35"/>
    <row r="444" s="4" customFormat="1" ht="14.5" hidden="1" x14ac:dyDescent="0.35"/>
    <row r="445" s="4" customFormat="1" ht="14.5" hidden="1" x14ac:dyDescent="0.35"/>
    <row r="446" s="4" customFormat="1" ht="14.5" hidden="1" x14ac:dyDescent="0.35"/>
    <row r="447" s="4" customFormat="1" ht="14.5" hidden="1" x14ac:dyDescent="0.35"/>
    <row r="448" s="4" customFormat="1" ht="14.5" hidden="1" x14ac:dyDescent="0.35"/>
    <row r="449" s="4" customFormat="1" ht="14.5" hidden="1" x14ac:dyDescent="0.35"/>
    <row r="450" s="4" customFormat="1" ht="14.5" hidden="1" x14ac:dyDescent="0.35"/>
    <row r="451" s="4" customFormat="1" ht="14.5" hidden="1" x14ac:dyDescent="0.35"/>
    <row r="452" s="4" customFormat="1" ht="14.5" hidden="1" x14ac:dyDescent="0.35"/>
    <row r="453" s="4" customFormat="1" ht="14.5" hidden="1" x14ac:dyDescent="0.35"/>
    <row r="454" s="4" customFormat="1" ht="14.5" hidden="1" x14ac:dyDescent="0.35"/>
    <row r="455" s="4" customFormat="1" ht="14.5" hidden="1" x14ac:dyDescent="0.35"/>
    <row r="456" s="4" customFormat="1" ht="14.5" hidden="1" x14ac:dyDescent="0.35"/>
    <row r="457" s="4" customFormat="1" ht="14.5" hidden="1" x14ac:dyDescent="0.35"/>
    <row r="458" s="4" customFormat="1" ht="14.5" hidden="1" x14ac:dyDescent="0.35"/>
    <row r="459" s="4" customFormat="1" ht="14.5" hidden="1" x14ac:dyDescent="0.35"/>
    <row r="460" s="4" customFormat="1" ht="14.5" hidden="1" x14ac:dyDescent="0.35"/>
    <row r="461" s="4" customFormat="1" ht="14.5" hidden="1" x14ac:dyDescent="0.35"/>
    <row r="462" s="4" customFormat="1" ht="14.5" hidden="1" x14ac:dyDescent="0.35"/>
    <row r="463" s="4" customFormat="1" ht="14.5" hidden="1" x14ac:dyDescent="0.35"/>
    <row r="464" s="4" customFormat="1" ht="14.5" hidden="1" x14ac:dyDescent="0.35"/>
    <row r="465" s="4" customFormat="1" ht="14.5" hidden="1" x14ac:dyDescent="0.35"/>
    <row r="466" s="4" customFormat="1" ht="14.5" hidden="1" x14ac:dyDescent="0.35"/>
    <row r="467" s="4" customFormat="1" ht="14.5" hidden="1" x14ac:dyDescent="0.35"/>
    <row r="468" s="4" customFormat="1" ht="14.5" hidden="1" x14ac:dyDescent="0.35"/>
    <row r="469" s="4" customFormat="1" ht="14.5" hidden="1" x14ac:dyDescent="0.35"/>
    <row r="470" s="4" customFormat="1" ht="14.5" hidden="1" x14ac:dyDescent="0.35"/>
    <row r="471" s="4" customFormat="1" ht="14.5" hidden="1" x14ac:dyDescent="0.35"/>
    <row r="472" s="4" customFormat="1" ht="14.5" hidden="1" x14ac:dyDescent="0.35"/>
    <row r="473" s="4" customFormat="1" ht="14.5" hidden="1" x14ac:dyDescent="0.35"/>
    <row r="474" s="4" customFormat="1" ht="14.5" hidden="1" x14ac:dyDescent="0.35"/>
    <row r="475" s="4" customFormat="1" ht="14.5" hidden="1" x14ac:dyDescent="0.35"/>
    <row r="476" s="4" customFormat="1" ht="14.5" hidden="1" x14ac:dyDescent="0.35"/>
    <row r="477" s="4" customFormat="1" ht="14.5" hidden="1" x14ac:dyDescent="0.35"/>
    <row r="478" s="4" customFormat="1" ht="14.5" hidden="1" x14ac:dyDescent="0.35"/>
    <row r="479" s="4" customFormat="1" ht="14.5" hidden="1" x14ac:dyDescent="0.35"/>
    <row r="480" s="4" customFormat="1" ht="14.5" hidden="1" x14ac:dyDescent="0.35"/>
    <row r="481" s="4" customFormat="1" ht="14.5" hidden="1" x14ac:dyDescent="0.35"/>
    <row r="482" s="4" customFormat="1" ht="14.5" hidden="1" x14ac:dyDescent="0.35"/>
    <row r="483" s="4" customFormat="1" ht="14.5" hidden="1" x14ac:dyDescent="0.35"/>
    <row r="484" s="4" customFormat="1" ht="14.5" hidden="1" x14ac:dyDescent="0.35"/>
    <row r="485" s="4" customFormat="1" ht="14.5" hidden="1" x14ac:dyDescent="0.35"/>
    <row r="486" s="4" customFormat="1" ht="14.5" hidden="1" x14ac:dyDescent="0.35"/>
    <row r="487" s="4" customFormat="1" ht="14.5" hidden="1" x14ac:dyDescent="0.35"/>
    <row r="488" s="4" customFormat="1" ht="14.5" hidden="1" x14ac:dyDescent="0.35"/>
    <row r="489" s="4" customFormat="1" ht="14.5" hidden="1" x14ac:dyDescent="0.35"/>
    <row r="490" s="4" customFormat="1" ht="14.5" hidden="1" x14ac:dyDescent="0.35"/>
    <row r="491" s="4" customFormat="1" ht="14.5" hidden="1" x14ac:dyDescent="0.35"/>
    <row r="492" s="4" customFormat="1" ht="14.5" hidden="1" x14ac:dyDescent="0.35"/>
    <row r="493" s="4" customFormat="1" ht="14.5" hidden="1" x14ac:dyDescent="0.35"/>
    <row r="494" s="4" customFormat="1" ht="14.5" hidden="1" x14ac:dyDescent="0.35"/>
    <row r="495" s="4" customFormat="1" ht="14.5" hidden="1" x14ac:dyDescent="0.35"/>
    <row r="496" s="4" customFormat="1" ht="14.5" hidden="1" x14ac:dyDescent="0.35"/>
    <row r="497" s="4" customFormat="1" ht="14.5" hidden="1" x14ac:dyDescent="0.35"/>
    <row r="498" s="4" customFormat="1" ht="14.5" hidden="1" x14ac:dyDescent="0.35"/>
    <row r="499" s="4" customFormat="1" ht="14.5" hidden="1" x14ac:dyDescent="0.35"/>
    <row r="500" s="4" customFormat="1" ht="14.5" hidden="1" x14ac:dyDescent="0.35"/>
    <row r="501" s="4" customFormat="1" ht="14.5" hidden="1" x14ac:dyDescent="0.35"/>
    <row r="502" s="4" customFormat="1" ht="14.5" hidden="1" x14ac:dyDescent="0.35"/>
    <row r="503" s="4" customFormat="1" ht="14.5" hidden="1" x14ac:dyDescent="0.35"/>
    <row r="504" s="4" customFormat="1" ht="14.5" hidden="1" x14ac:dyDescent="0.35"/>
    <row r="505" s="4" customFormat="1" ht="14.5" hidden="1" x14ac:dyDescent="0.35"/>
    <row r="506" s="4" customFormat="1" ht="14.5" hidden="1" x14ac:dyDescent="0.35"/>
    <row r="507" s="4" customFormat="1" ht="14.5" hidden="1" x14ac:dyDescent="0.35"/>
    <row r="508" s="4" customFormat="1" ht="14.5" hidden="1" x14ac:dyDescent="0.35"/>
    <row r="509" s="4" customFormat="1" ht="14.5" hidden="1" x14ac:dyDescent="0.35"/>
    <row r="510" s="4" customFormat="1" ht="14.5" hidden="1" x14ac:dyDescent="0.35"/>
    <row r="511" s="4" customFormat="1" ht="14.5" hidden="1" x14ac:dyDescent="0.35"/>
    <row r="512" s="4" customFormat="1" ht="14.5" hidden="1" x14ac:dyDescent="0.35"/>
    <row r="513" s="4" customFormat="1" ht="14.5" hidden="1" x14ac:dyDescent="0.35"/>
    <row r="514" s="4" customFormat="1" ht="14.5" hidden="1" x14ac:dyDescent="0.35"/>
    <row r="515" s="4" customFormat="1" ht="14.5" hidden="1" x14ac:dyDescent="0.35"/>
    <row r="516" s="4" customFormat="1" ht="14.5" hidden="1" x14ac:dyDescent="0.35"/>
    <row r="517" s="4" customFormat="1" ht="14.5" hidden="1" x14ac:dyDescent="0.35"/>
    <row r="518" s="4" customFormat="1" ht="14.5" hidden="1" x14ac:dyDescent="0.35"/>
    <row r="519" s="4" customFormat="1" ht="14.5" hidden="1" x14ac:dyDescent="0.35"/>
    <row r="520" s="4" customFormat="1" ht="14.5" hidden="1" x14ac:dyDescent="0.35"/>
    <row r="521" s="4" customFormat="1" ht="14.5" hidden="1" x14ac:dyDescent="0.35"/>
    <row r="522" s="4" customFormat="1" ht="14.5" hidden="1" x14ac:dyDescent="0.35"/>
    <row r="523" s="4" customFormat="1" ht="14.5" hidden="1" x14ac:dyDescent="0.35"/>
    <row r="524" s="4" customFormat="1" ht="14.5" hidden="1" x14ac:dyDescent="0.35"/>
    <row r="525" s="4" customFormat="1" ht="14.5" hidden="1" x14ac:dyDescent="0.35"/>
    <row r="526" s="4" customFormat="1" ht="14.5" hidden="1" x14ac:dyDescent="0.35"/>
    <row r="527" s="4" customFormat="1" ht="14.5" hidden="1" x14ac:dyDescent="0.35"/>
    <row r="528" s="4" customFormat="1" ht="14.5" hidden="1" x14ac:dyDescent="0.35"/>
    <row r="529" s="4" customFormat="1" ht="14.5" hidden="1" x14ac:dyDescent="0.35"/>
    <row r="530" s="4" customFormat="1" ht="14.5" hidden="1" x14ac:dyDescent="0.35"/>
    <row r="531" s="4" customFormat="1" ht="14.5" hidden="1" x14ac:dyDescent="0.35"/>
    <row r="532" s="4" customFormat="1" ht="14.5" hidden="1" x14ac:dyDescent="0.35"/>
    <row r="533" s="4" customFormat="1" ht="14.5" hidden="1" x14ac:dyDescent="0.35"/>
    <row r="534" s="4" customFormat="1" ht="14.5" hidden="1" x14ac:dyDescent="0.35"/>
    <row r="535" s="4" customFormat="1" ht="14.5" hidden="1" x14ac:dyDescent="0.35"/>
    <row r="536" s="4" customFormat="1" ht="14.5" hidden="1" x14ac:dyDescent="0.35"/>
    <row r="537" s="4" customFormat="1" ht="14.5" hidden="1" x14ac:dyDescent="0.35"/>
    <row r="538" s="4" customFormat="1" ht="14.5" hidden="1" x14ac:dyDescent="0.35"/>
    <row r="539" s="4" customFormat="1" ht="14.5" hidden="1" x14ac:dyDescent="0.35"/>
    <row r="540" s="4" customFormat="1" ht="14.5" hidden="1" x14ac:dyDescent="0.35"/>
    <row r="541" s="4" customFormat="1" ht="14.5" hidden="1" x14ac:dyDescent="0.35"/>
    <row r="542" s="4" customFormat="1" ht="14.5" hidden="1" x14ac:dyDescent="0.35"/>
    <row r="543" s="4" customFormat="1" ht="14.5" hidden="1" x14ac:dyDescent="0.35"/>
    <row r="544" s="4" customFormat="1" ht="14.5" hidden="1" x14ac:dyDescent="0.35"/>
    <row r="545" s="4" customFormat="1" ht="14.5" hidden="1" x14ac:dyDescent="0.35"/>
    <row r="546" s="4" customFormat="1" ht="14.5" hidden="1" x14ac:dyDescent="0.35"/>
    <row r="547" s="4" customFormat="1" ht="14.5" hidden="1" x14ac:dyDescent="0.35"/>
    <row r="548" s="4" customFormat="1" ht="14.5" hidden="1" x14ac:dyDescent="0.35"/>
    <row r="549" s="4" customFormat="1" ht="14.5" hidden="1" x14ac:dyDescent="0.35"/>
    <row r="550" s="4" customFormat="1" ht="14.5" hidden="1" x14ac:dyDescent="0.35"/>
    <row r="551" s="4" customFormat="1" ht="14.5" hidden="1" x14ac:dyDescent="0.35"/>
    <row r="552" s="4" customFormat="1" ht="14.5" hidden="1" x14ac:dyDescent="0.35"/>
    <row r="553" s="4" customFormat="1" ht="14.5" hidden="1" x14ac:dyDescent="0.35"/>
    <row r="554" s="4" customFormat="1" ht="14.5" hidden="1" x14ac:dyDescent="0.35"/>
    <row r="555" s="4" customFormat="1" ht="14.5" hidden="1" x14ac:dyDescent="0.35"/>
    <row r="556" s="4" customFormat="1" ht="14.5" hidden="1" x14ac:dyDescent="0.35"/>
    <row r="557" s="4" customFormat="1" ht="14.5" hidden="1" x14ac:dyDescent="0.35"/>
    <row r="558" s="4" customFormat="1" ht="14.5" hidden="1" x14ac:dyDescent="0.35"/>
    <row r="559" s="4" customFormat="1" ht="14.5" hidden="1" x14ac:dyDescent="0.35"/>
    <row r="560" s="4" customFormat="1" ht="14.5" hidden="1" x14ac:dyDescent="0.35"/>
    <row r="561" s="4" customFormat="1" ht="14.5" hidden="1" x14ac:dyDescent="0.35"/>
    <row r="562" s="4" customFormat="1" ht="14.5" hidden="1" x14ac:dyDescent="0.35"/>
    <row r="563" s="4" customFormat="1" ht="14.5" hidden="1" x14ac:dyDescent="0.35"/>
    <row r="564" s="4" customFormat="1" ht="14.5" hidden="1" x14ac:dyDescent="0.35"/>
    <row r="565" s="4" customFormat="1" ht="14.5" hidden="1" x14ac:dyDescent="0.35"/>
    <row r="566" s="4" customFormat="1" ht="14.5" hidden="1" x14ac:dyDescent="0.35"/>
    <row r="567" s="4" customFormat="1" ht="14.5" hidden="1" x14ac:dyDescent="0.35"/>
    <row r="568" s="4" customFormat="1" ht="14.5" hidden="1" x14ac:dyDescent="0.35"/>
    <row r="569" s="4" customFormat="1" ht="14.5" hidden="1" x14ac:dyDescent="0.35"/>
    <row r="570" s="4" customFormat="1" ht="14.5" hidden="1" x14ac:dyDescent="0.35"/>
    <row r="571" s="4" customFormat="1" ht="14.5" hidden="1" x14ac:dyDescent="0.35"/>
    <row r="572" s="4" customFormat="1" ht="14.5" hidden="1" x14ac:dyDescent="0.35"/>
    <row r="573" s="4" customFormat="1" ht="14.5" hidden="1" x14ac:dyDescent="0.35"/>
    <row r="574" s="4" customFormat="1" ht="14.5" hidden="1" x14ac:dyDescent="0.35"/>
    <row r="575" s="4" customFormat="1" ht="14.5" hidden="1" x14ac:dyDescent="0.35"/>
    <row r="576" s="4" customFormat="1" ht="14.5" hidden="1" x14ac:dyDescent="0.35"/>
    <row r="577" s="4" customFormat="1" ht="14.5" hidden="1" x14ac:dyDescent="0.35"/>
    <row r="578" s="4" customFormat="1" ht="14.5" hidden="1" x14ac:dyDescent="0.35"/>
    <row r="579" s="4" customFormat="1" ht="14.5" hidden="1" x14ac:dyDescent="0.35"/>
    <row r="580" s="4" customFormat="1" ht="14.5" hidden="1" x14ac:dyDescent="0.35"/>
    <row r="581" s="4" customFormat="1" ht="14.5" hidden="1" x14ac:dyDescent="0.35"/>
    <row r="582" s="4" customFormat="1" ht="14.5" hidden="1" x14ac:dyDescent="0.35"/>
    <row r="583" s="4" customFormat="1" ht="14.5" hidden="1" x14ac:dyDescent="0.35"/>
    <row r="584" s="4" customFormat="1" ht="14.5" hidden="1" x14ac:dyDescent="0.35"/>
    <row r="585" s="4" customFormat="1" ht="14.5" hidden="1" x14ac:dyDescent="0.35"/>
    <row r="586" s="4" customFormat="1" ht="14.5" hidden="1" x14ac:dyDescent="0.35"/>
    <row r="587" s="4" customFormat="1" ht="14.5" hidden="1" x14ac:dyDescent="0.35"/>
    <row r="588" s="4" customFormat="1" ht="14.5" hidden="1" x14ac:dyDescent="0.35"/>
    <row r="589" s="4" customFormat="1" ht="14.5" hidden="1" x14ac:dyDescent="0.35"/>
    <row r="590" s="4" customFormat="1" ht="14.5" hidden="1" x14ac:dyDescent="0.35"/>
    <row r="591" s="4" customFormat="1" ht="14.5" hidden="1" x14ac:dyDescent="0.35"/>
    <row r="592" s="4" customFormat="1" ht="14.5" hidden="1" x14ac:dyDescent="0.35"/>
    <row r="593" s="4" customFormat="1" ht="14.5" hidden="1" x14ac:dyDescent="0.35"/>
    <row r="594" s="4" customFormat="1" ht="14.5" hidden="1" x14ac:dyDescent="0.35"/>
    <row r="595" s="4" customFormat="1" ht="14.5" hidden="1" x14ac:dyDescent="0.35"/>
    <row r="596" s="4" customFormat="1" ht="14.5" hidden="1" x14ac:dyDescent="0.35"/>
    <row r="597" s="4" customFormat="1" ht="14.5" hidden="1" x14ac:dyDescent="0.35"/>
    <row r="598" s="4" customFormat="1" ht="14.5" hidden="1" x14ac:dyDescent="0.35"/>
    <row r="599" s="4" customFormat="1" ht="14.5" hidden="1" x14ac:dyDescent="0.35"/>
    <row r="600" s="4" customFormat="1" ht="14.5" hidden="1" x14ac:dyDescent="0.35"/>
    <row r="601" s="4" customFormat="1" ht="14.5" hidden="1" x14ac:dyDescent="0.35"/>
    <row r="602" s="4" customFormat="1" ht="14.5" hidden="1" x14ac:dyDescent="0.35"/>
    <row r="603" s="4" customFormat="1" ht="14.5" hidden="1" x14ac:dyDescent="0.35"/>
    <row r="604" s="4" customFormat="1" ht="14.5" hidden="1" x14ac:dyDescent="0.35"/>
    <row r="605" s="4" customFormat="1" ht="14.5" hidden="1" x14ac:dyDescent="0.35"/>
    <row r="606" s="4" customFormat="1" ht="14.5" hidden="1" x14ac:dyDescent="0.35"/>
    <row r="607" s="4" customFormat="1" ht="14.5" hidden="1" x14ac:dyDescent="0.35"/>
    <row r="608" s="4" customFormat="1" ht="14.5" hidden="1" x14ac:dyDescent="0.35"/>
    <row r="609" s="4" customFormat="1" ht="14.5" hidden="1" x14ac:dyDescent="0.35"/>
    <row r="610" s="4" customFormat="1" ht="14.5" hidden="1" x14ac:dyDescent="0.35"/>
    <row r="611" s="4" customFormat="1" ht="14.5" hidden="1" x14ac:dyDescent="0.35"/>
    <row r="612" s="4" customFormat="1" ht="14.5" hidden="1" x14ac:dyDescent="0.35"/>
    <row r="613" s="4" customFormat="1" ht="14.5" hidden="1" x14ac:dyDescent="0.35"/>
    <row r="614" s="4" customFormat="1" ht="14.5" hidden="1" x14ac:dyDescent="0.35"/>
    <row r="615" s="4" customFormat="1" ht="14.5" hidden="1" x14ac:dyDescent="0.35"/>
    <row r="616" s="4" customFormat="1" ht="14.5" hidden="1" x14ac:dyDescent="0.35"/>
    <row r="617" s="4" customFormat="1" ht="14.5" hidden="1" x14ac:dyDescent="0.35"/>
    <row r="618" s="4" customFormat="1" ht="14.5" hidden="1" x14ac:dyDescent="0.35"/>
    <row r="619" s="4" customFormat="1" ht="14.5" hidden="1" x14ac:dyDescent="0.35"/>
    <row r="620" s="4" customFormat="1" ht="14.5" hidden="1" x14ac:dyDescent="0.35"/>
    <row r="621" s="4" customFormat="1" ht="14.5" hidden="1" x14ac:dyDescent="0.35"/>
    <row r="622" s="4" customFormat="1" ht="14.5" hidden="1" x14ac:dyDescent="0.35"/>
    <row r="623" s="4" customFormat="1" ht="14.5" hidden="1" x14ac:dyDescent="0.35"/>
    <row r="624" s="4" customFormat="1" ht="14.5" hidden="1" x14ac:dyDescent="0.35"/>
    <row r="625" s="4" customFormat="1" ht="14.5" hidden="1" x14ac:dyDescent="0.35"/>
    <row r="626" s="4" customFormat="1" ht="14.5" hidden="1" x14ac:dyDescent="0.35"/>
    <row r="627" s="4" customFormat="1" ht="14.5" hidden="1" x14ac:dyDescent="0.35"/>
    <row r="628" s="4" customFormat="1" ht="14.5" hidden="1" x14ac:dyDescent="0.35"/>
    <row r="629" s="4" customFormat="1" ht="14.5" hidden="1" x14ac:dyDescent="0.35"/>
    <row r="630" s="4" customFormat="1" ht="14.5" hidden="1" x14ac:dyDescent="0.35"/>
    <row r="631" s="4" customFormat="1" ht="14.5" hidden="1" x14ac:dyDescent="0.35"/>
    <row r="632" s="4" customFormat="1" ht="14.5" hidden="1" x14ac:dyDescent="0.35"/>
    <row r="633" s="4" customFormat="1" ht="14.5" hidden="1" x14ac:dyDescent="0.35"/>
    <row r="634" s="4" customFormat="1" ht="14.5" hidden="1" x14ac:dyDescent="0.35"/>
    <row r="635" s="4" customFormat="1" ht="14.5" hidden="1" x14ac:dyDescent="0.35"/>
    <row r="636" s="4" customFormat="1" ht="14.5" hidden="1" x14ac:dyDescent="0.35"/>
    <row r="637" s="4" customFormat="1" ht="14.5" hidden="1" x14ac:dyDescent="0.35"/>
    <row r="638" s="4" customFormat="1" ht="14.5" hidden="1" x14ac:dyDescent="0.35"/>
    <row r="639" s="4" customFormat="1" ht="14.5" hidden="1" x14ac:dyDescent="0.35"/>
    <row r="640" s="4" customFormat="1" ht="14.5" hidden="1" x14ac:dyDescent="0.35"/>
    <row r="641" s="4" customFormat="1" ht="14.5" hidden="1" x14ac:dyDescent="0.35"/>
    <row r="642" s="4" customFormat="1" ht="14.5" hidden="1" x14ac:dyDescent="0.35"/>
    <row r="643" s="4" customFormat="1" ht="14.5" hidden="1" x14ac:dyDescent="0.35"/>
    <row r="644" s="4" customFormat="1" ht="14.5" hidden="1" x14ac:dyDescent="0.35"/>
    <row r="645" s="4" customFormat="1" ht="14.5" hidden="1" x14ac:dyDescent="0.35"/>
    <row r="646" s="4" customFormat="1" ht="14.5" hidden="1" x14ac:dyDescent="0.35"/>
    <row r="647" s="4" customFormat="1" ht="14.5" hidden="1" x14ac:dyDescent="0.35"/>
    <row r="648" s="4" customFormat="1" ht="14.5" hidden="1" x14ac:dyDescent="0.35"/>
    <row r="649" s="4" customFormat="1" ht="14.5" hidden="1" x14ac:dyDescent="0.35"/>
    <row r="650" s="4" customFormat="1" ht="14.5" hidden="1" x14ac:dyDescent="0.35"/>
    <row r="651" s="4" customFormat="1" ht="14.5" hidden="1" x14ac:dyDescent="0.35"/>
    <row r="652" s="4" customFormat="1" ht="14.5" hidden="1" x14ac:dyDescent="0.35"/>
    <row r="653" s="4" customFormat="1" ht="14.5" hidden="1" x14ac:dyDescent="0.35"/>
    <row r="654" s="4" customFormat="1" ht="14.5" hidden="1" x14ac:dyDescent="0.35"/>
    <row r="655" s="4" customFormat="1" ht="14.5" hidden="1" x14ac:dyDescent="0.35"/>
    <row r="656" s="4" customFormat="1" ht="14.5" hidden="1" x14ac:dyDescent="0.35"/>
    <row r="657" s="4" customFormat="1" ht="14.5" hidden="1" x14ac:dyDescent="0.35"/>
    <row r="658" s="4" customFormat="1" ht="14.5" hidden="1" x14ac:dyDescent="0.35"/>
    <row r="659" s="4" customFormat="1" ht="14.5" hidden="1" x14ac:dyDescent="0.35"/>
    <row r="660" s="4" customFormat="1" ht="14.5" hidden="1" x14ac:dyDescent="0.35"/>
    <row r="661" s="4" customFormat="1" ht="14.5" hidden="1" x14ac:dyDescent="0.35"/>
    <row r="662" s="4" customFormat="1" ht="14.5" hidden="1" x14ac:dyDescent="0.35"/>
    <row r="663" s="4" customFormat="1" ht="14.5" hidden="1" x14ac:dyDescent="0.35"/>
    <row r="664" s="4" customFormat="1" ht="14.5" hidden="1" x14ac:dyDescent="0.35"/>
    <row r="665" s="4" customFormat="1" ht="14.5" hidden="1" x14ac:dyDescent="0.35"/>
    <row r="666" s="4" customFormat="1" ht="14.5" hidden="1" x14ac:dyDescent="0.35"/>
    <row r="667" s="4" customFormat="1" ht="14.5" hidden="1" x14ac:dyDescent="0.35"/>
    <row r="668" s="4" customFormat="1" ht="14.5" hidden="1" x14ac:dyDescent="0.35"/>
    <row r="669" s="4" customFormat="1" ht="14.5" hidden="1" x14ac:dyDescent="0.35"/>
    <row r="670" s="4" customFormat="1" ht="14.5" hidden="1" x14ac:dyDescent="0.35"/>
    <row r="671" s="4" customFormat="1" ht="14.5" hidden="1" x14ac:dyDescent="0.35"/>
    <row r="672" s="4" customFormat="1" ht="14.5" hidden="1" x14ac:dyDescent="0.35"/>
    <row r="673" s="4" customFormat="1" ht="14.5" hidden="1" x14ac:dyDescent="0.35"/>
    <row r="674" s="4" customFormat="1" ht="14.5" hidden="1" x14ac:dyDescent="0.35"/>
    <row r="675" s="4" customFormat="1" ht="14.5" hidden="1" x14ac:dyDescent="0.35"/>
    <row r="676" s="4" customFormat="1" ht="14.5" hidden="1" x14ac:dyDescent="0.35"/>
    <row r="677" s="4" customFormat="1" ht="14.5" hidden="1" x14ac:dyDescent="0.35"/>
    <row r="678" s="4" customFormat="1" ht="14.5" hidden="1" x14ac:dyDescent="0.35"/>
    <row r="679" s="4" customFormat="1" ht="14.5" hidden="1" x14ac:dyDescent="0.35"/>
    <row r="680" s="4" customFormat="1" ht="14.5" hidden="1" x14ac:dyDescent="0.35"/>
    <row r="681" s="4" customFormat="1" ht="14.5" hidden="1" x14ac:dyDescent="0.35"/>
    <row r="682" s="4" customFormat="1" ht="14.5" hidden="1" x14ac:dyDescent="0.35"/>
    <row r="683" s="4" customFormat="1" ht="14.5" hidden="1" x14ac:dyDescent="0.35"/>
    <row r="684" s="4" customFormat="1" ht="14.5" hidden="1" x14ac:dyDescent="0.35"/>
    <row r="685" s="4" customFormat="1" ht="14.5" hidden="1" x14ac:dyDescent="0.35"/>
    <row r="686" s="4" customFormat="1" ht="14.5" hidden="1" x14ac:dyDescent="0.35"/>
    <row r="687" s="4" customFormat="1" ht="14.5" hidden="1" x14ac:dyDescent="0.35"/>
    <row r="688" s="4" customFormat="1" ht="14.5" hidden="1" x14ac:dyDescent="0.35"/>
    <row r="689" s="4" customFormat="1" ht="14.5" hidden="1" x14ac:dyDescent="0.35"/>
    <row r="690" s="4" customFormat="1" ht="14.5" hidden="1" x14ac:dyDescent="0.35"/>
    <row r="691" s="4" customFormat="1" ht="14.5" hidden="1" x14ac:dyDescent="0.35"/>
    <row r="692" s="4" customFormat="1" ht="14.5" hidden="1" x14ac:dyDescent="0.35"/>
    <row r="693" s="4" customFormat="1" ht="14.5" hidden="1" x14ac:dyDescent="0.35"/>
    <row r="694" s="4" customFormat="1" ht="14.5" hidden="1" x14ac:dyDescent="0.35"/>
    <row r="695" s="4" customFormat="1" ht="14.5" hidden="1" x14ac:dyDescent="0.35"/>
    <row r="696" s="4" customFormat="1" ht="14.5" hidden="1" x14ac:dyDescent="0.35"/>
    <row r="697" s="4" customFormat="1" ht="14.5" hidden="1" x14ac:dyDescent="0.35"/>
    <row r="698" s="4" customFormat="1" ht="14.5" hidden="1" x14ac:dyDescent="0.35"/>
    <row r="699" s="4" customFormat="1" ht="14.5" hidden="1" x14ac:dyDescent="0.35"/>
    <row r="700" s="4" customFormat="1" ht="14.5" hidden="1" x14ac:dyDescent="0.35"/>
    <row r="701" s="4" customFormat="1" ht="14.5" hidden="1" x14ac:dyDescent="0.35"/>
    <row r="702" s="4" customFormat="1" ht="14.5" hidden="1" x14ac:dyDescent="0.35"/>
    <row r="703" s="4" customFormat="1" ht="14.5" hidden="1" x14ac:dyDescent="0.35"/>
    <row r="704" s="4" customFormat="1" ht="14.5" hidden="1" x14ac:dyDescent="0.35"/>
    <row r="705" s="4" customFormat="1" ht="14.5" hidden="1" x14ac:dyDescent="0.35"/>
    <row r="706" s="4" customFormat="1" ht="14.5" hidden="1" x14ac:dyDescent="0.35"/>
    <row r="707" s="4" customFormat="1" ht="14.5" hidden="1" x14ac:dyDescent="0.35"/>
    <row r="708" s="4" customFormat="1" ht="14.5" hidden="1" x14ac:dyDescent="0.35"/>
    <row r="709" s="4" customFormat="1" ht="14.5" hidden="1" x14ac:dyDescent="0.35"/>
    <row r="710" s="4" customFormat="1" ht="14.5" hidden="1" x14ac:dyDescent="0.35"/>
    <row r="711" s="4" customFormat="1" ht="14.5" hidden="1" x14ac:dyDescent="0.35"/>
    <row r="712" s="4" customFormat="1" ht="14.5" hidden="1" x14ac:dyDescent="0.35"/>
    <row r="713" s="4" customFormat="1" ht="14.5" hidden="1" x14ac:dyDescent="0.35"/>
    <row r="714" s="4" customFormat="1" ht="14.5" hidden="1" x14ac:dyDescent="0.35"/>
    <row r="715" s="4" customFormat="1" ht="14.5" hidden="1" x14ac:dyDescent="0.35"/>
    <row r="716" s="4" customFormat="1" ht="14.5" hidden="1" x14ac:dyDescent="0.35"/>
    <row r="717" s="4" customFormat="1" ht="14.5" hidden="1" x14ac:dyDescent="0.35"/>
    <row r="718" s="4" customFormat="1" ht="14.5" hidden="1" x14ac:dyDescent="0.35"/>
    <row r="719" s="4" customFormat="1" ht="14.5" hidden="1" x14ac:dyDescent="0.35"/>
    <row r="720" s="4" customFormat="1" ht="14.5" hidden="1" x14ac:dyDescent="0.35"/>
    <row r="721" s="4" customFormat="1" ht="14.5" hidden="1" x14ac:dyDescent="0.35"/>
    <row r="722" s="4" customFormat="1" ht="14.5" hidden="1" x14ac:dyDescent="0.35"/>
    <row r="723" s="4" customFormat="1" ht="14.5" hidden="1" x14ac:dyDescent="0.35"/>
    <row r="724" s="4" customFormat="1" ht="14.5" hidden="1" x14ac:dyDescent="0.35"/>
    <row r="725" s="4" customFormat="1" ht="14.5" hidden="1" x14ac:dyDescent="0.35"/>
    <row r="726" s="4" customFormat="1" ht="14.5" hidden="1" x14ac:dyDescent="0.35"/>
    <row r="727" s="4" customFormat="1" ht="14.5" hidden="1" x14ac:dyDescent="0.35"/>
    <row r="728" s="4" customFormat="1" ht="14.5" hidden="1" x14ac:dyDescent="0.35"/>
    <row r="729" s="4" customFormat="1" ht="14.5" hidden="1" x14ac:dyDescent="0.35"/>
    <row r="730" s="4" customFormat="1" ht="14.5" hidden="1" x14ac:dyDescent="0.35"/>
    <row r="731" s="4" customFormat="1" ht="14.5" hidden="1" x14ac:dyDescent="0.35"/>
    <row r="732" s="4" customFormat="1" ht="14.5" hidden="1" x14ac:dyDescent="0.35"/>
    <row r="733" s="4" customFormat="1" ht="14.5" hidden="1" x14ac:dyDescent="0.35"/>
    <row r="734" s="4" customFormat="1" ht="14.5" hidden="1" x14ac:dyDescent="0.35"/>
    <row r="735" s="4" customFormat="1" ht="14.5" hidden="1" x14ac:dyDescent="0.35"/>
    <row r="736" s="4" customFormat="1" ht="14.5" hidden="1" x14ac:dyDescent="0.35"/>
    <row r="737" s="4" customFormat="1" ht="14.5" hidden="1" x14ac:dyDescent="0.35"/>
    <row r="738" s="4" customFormat="1" ht="14.5" hidden="1" x14ac:dyDescent="0.35"/>
    <row r="739" s="4" customFormat="1" ht="14.5" hidden="1" x14ac:dyDescent="0.35"/>
    <row r="740" s="4" customFormat="1" ht="14.5" hidden="1" x14ac:dyDescent="0.35"/>
    <row r="741" s="4" customFormat="1" ht="14.5" hidden="1" x14ac:dyDescent="0.35"/>
    <row r="742" s="4" customFormat="1" ht="14.5" hidden="1" x14ac:dyDescent="0.35"/>
    <row r="743" s="4" customFormat="1" ht="14.5" hidden="1" x14ac:dyDescent="0.35"/>
    <row r="744" s="4" customFormat="1" ht="14.5" hidden="1" x14ac:dyDescent="0.35"/>
    <row r="745" s="4" customFormat="1" ht="14.5" hidden="1" x14ac:dyDescent="0.35"/>
    <row r="746" s="4" customFormat="1" ht="14.5" hidden="1" x14ac:dyDescent="0.35"/>
    <row r="747" s="4" customFormat="1" ht="14.5" hidden="1" x14ac:dyDescent="0.35"/>
    <row r="748" s="4" customFormat="1" ht="14.5" hidden="1" x14ac:dyDescent="0.35"/>
    <row r="749" s="4" customFormat="1" ht="14.5" hidden="1" x14ac:dyDescent="0.35"/>
    <row r="750" s="4" customFormat="1" ht="14.5" hidden="1" x14ac:dyDescent="0.35"/>
    <row r="751" s="4" customFormat="1" ht="14.5" hidden="1" x14ac:dyDescent="0.35"/>
    <row r="752" s="4" customFormat="1" ht="14.5" hidden="1" x14ac:dyDescent="0.35"/>
    <row r="753" s="4" customFormat="1" ht="14.5" hidden="1" x14ac:dyDescent="0.35"/>
    <row r="754" s="4" customFormat="1" ht="14.5" hidden="1" x14ac:dyDescent="0.35"/>
    <row r="755" s="4" customFormat="1" ht="14.5" hidden="1" x14ac:dyDescent="0.35"/>
    <row r="756" s="4" customFormat="1" ht="14.5" hidden="1" x14ac:dyDescent="0.35"/>
    <row r="757" s="4" customFormat="1" ht="14.5" hidden="1" x14ac:dyDescent="0.35"/>
    <row r="758" s="4" customFormat="1" ht="14.5" hidden="1" x14ac:dyDescent="0.35"/>
    <row r="759" s="4" customFormat="1" ht="14.5" hidden="1" x14ac:dyDescent="0.35"/>
    <row r="760" s="4" customFormat="1" ht="14.5" hidden="1" x14ac:dyDescent="0.35"/>
    <row r="761" s="4" customFormat="1" ht="14.5" hidden="1" x14ac:dyDescent="0.35"/>
    <row r="762" s="4" customFormat="1" ht="14.5" hidden="1" x14ac:dyDescent="0.35"/>
    <row r="763" s="4" customFormat="1" ht="14.5" hidden="1" x14ac:dyDescent="0.35"/>
    <row r="764" s="4" customFormat="1" ht="14.5" hidden="1" x14ac:dyDescent="0.35"/>
    <row r="765" s="4" customFormat="1" ht="14.5" hidden="1" x14ac:dyDescent="0.35"/>
    <row r="766" s="4" customFormat="1" ht="14.5" hidden="1" x14ac:dyDescent="0.35"/>
    <row r="767" s="4" customFormat="1" ht="14.5" hidden="1" x14ac:dyDescent="0.35"/>
    <row r="768" s="4" customFormat="1" ht="14.5" hidden="1" x14ac:dyDescent="0.35"/>
    <row r="769" s="4" customFormat="1" ht="14.5" hidden="1" x14ac:dyDescent="0.35"/>
    <row r="770" s="4" customFormat="1" ht="14.5" hidden="1" x14ac:dyDescent="0.35"/>
    <row r="771" s="4" customFormat="1" ht="14.5" hidden="1" x14ac:dyDescent="0.35"/>
    <row r="772" s="4" customFormat="1" ht="14.5" hidden="1" x14ac:dyDescent="0.35"/>
    <row r="773" s="4" customFormat="1" ht="14.5" hidden="1" x14ac:dyDescent="0.35"/>
    <row r="774" s="4" customFormat="1" ht="14.5" hidden="1" x14ac:dyDescent="0.35"/>
    <row r="775" s="4" customFormat="1" ht="14.5" hidden="1" x14ac:dyDescent="0.35"/>
    <row r="776" s="4" customFormat="1" ht="14.5" hidden="1" x14ac:dyDescent="0.35"/>
    <row r="777" s="4" customFormat="1" ht="14.5" hidden="1" x14ac:dyDescent="0.35"/>
    <row r="778" s="4" customFormat="1" ht="14.5" hidden="1" x14ac:dyDescent="0.35"/>
    <row r="779" s="4" customFormat="1" ht="14.5" hidden="1" x14ac:dyDescent="0.35"/>
    <row r="780" s="4" customFormat="1" ht="14.5" hidden="1" x14ac:dyDescent="0.35"/>
    <row r="781" s="4" customFormat="1" ht="14.5" hidden="1" x14ac:dyDescent="0.35"/>
    <row r="782" s="4" customFormat="1" ht="14.5" hidden="1" x14ac:dyDescent="0.35"/>
    <row r="783" s="4" customFormat="1" ht="14.5" hidden="1" x14ac:dyDescent="0.35"/>
    <row r="784" s="4" customFormat="1" ht="14.5" hidden="1" x14ac:dyDescent="0.35"/>
    <row r="785" s="4" customFormat="1" ht="14.5" hidden="1" x14ac:dyDescent="0.35"/>
    <row r="786" s="4" customFormat="1" ht="14.5" hidden="1" x14ac:dyDescent="0.35"/>
    <row r="787" s="4" customFormat="1" ht="14.5" hidden="1" x14ac:dyDescent="0.35"/>
    <row r="788" s="4" customFormat="1" ht="14.5" hidden="1" x14ac:dyDescent="0.35"/>
    <row r="789" s="4" customFormat="1" ht="14.5" hidden="1" x14ac:dyDescent="0.35"/>
    <row r="790" s="4" customFormat="1" ht="14.5" hidden="1" x14ac:dyDescent="0.35"/>
    <row r="791" s="4" customFormat="1" ht="14.5" hidden="1" x14ac:dyDescent="0.35"/>
    <row r="792" s="4" customFormat="1" ht="14.5" hidden="1" x14ac:dyDescent="0.35"/>
    <row r="793" s="4" customFormat="1" ht="14.5" hidden="1" x14ac:dyDescent="0.35"/>
    <row r="794" s="4" customFormat="1" ht="14.5" hidden="1" x14ac:dyDescent="0.35"/>
    <row r="795" s="4" customFormat="1" ht="14.5" hidden="1" x14ac:dyDescent="0.35"/>
    <row r="796" s="4" customFormat="1" ht="14.5" hidden="1" x14ac:dyDescent="0.35"/>
    <row r="797" s="4" customFormat="1" ht="14.5" hidden="1" x14ac:dyDescent="0.35"/>
    <row r="798" s="4" customFormat="1" ht="14.5" hidden="1" x14ac:dyDescent="0.35"/>
    <row r="799" s="4" customFormat="1" ht="14.5" hidden="1" x14ac:dyDescent="0.35"/>
    <row r="800" s="4" customFormat="1" ht="14.5" hidden="1" x14ac:dyDescent="0.35"/>
    <row r="801" spans="2:18" s="4" customFormat="1" ht="14.5" hidden="1" x14ac:dyDescent="0.35"/>
    <row r="802" spans="2:18" s="4" customFormat="1" ht="14.5" hidden="1" x14ac:dyDescent="0.35"/>
    <row r="803" spans="2:18" s="4" customFormat="1" ht="14.5" hidden="1" x14ac:dyDescent="0.35">
      <c r="O803"/>
      <c r="P803"/>
      <c r="Q803"/>
      <c r="R803"/>
    </row>
    <row r="804" spans="2:18" s="4" customFormat="1" ht="14.5" hidden="1" x14ac:dyDescent="0.35">
      <c r="O804"/>
      <c r="P804"/>
      <c r="Q804"/>
      <c r="R804"/>
    </row>
    <row r="805" spans="2:18" s="4" customFormat="1" ht="14.5" hidden="1" x14ac:dyDescent="0.35">
      <c r="I805"/>
      <c r="J805"/>
      <c r="K805"/>
      <c r="L805"/>
      <c r="O805"/>
      <c r="P805"/>
      <c r="Q805"/>
      <c r="R805"/>
    </row>
    <row r="806" spans="2:18" ht="15" hidden="1" customHeight="1" x14ac:dyDescent="0.35">
      <c r="B806" s="4"/>
      <c r="C806" s="4"/>
      <c r="D806" s="4"/>
      <c r="E806" s="4"/>
      <c r="F806" s="4"/>
      <c r="G806" s="4"/>
    </row>
    <row r="807" spans="2:18" ht="15" hidden="1" customHeight="1" x14ac:dyDescent="0.35">
      <c r="B807" s="4"/>
      <c r="C807" s="4"/>
      <c r="D807" s="4"/>
      <c r="E807" s="4"/>
      <c r="F807" s="4"/>
      <c r="G807" s="4"/>
    </row>
    <row r="808" spans="2:18" ht="15" hidden="1" customHeight="1" x14ac:dyDescent="0.35"/>
    <row r="809" spans="2:18" ht="15" hidden="1" customHeight="1" x14ac:dyDescent="0.35"/>
    <row r="810" spans="2:18" ht="15" hidden="1" customHeight="1" x14ac:dyDescent="0.35"/>
    <row r="811" spans="2:18" ht="15" hidden="1" customHeight="1" x14ac:dyDescent="0.35"/>
    <row r="812" spans="2:18" ht="15" hidden="1" customHeight="1" x14ac:dyDescent="0.35"/>
    <row r="813" spans="2:18" ht="15" hidden="1" customHeight="1" x14ac:dyDescent="0.35"/>
    <row r="814" spans="2:18" ht="15" hidden="1" customHeight="1" x14ac:dyDescent="0.35"/>
    <row r="815" spans="2:18" ht="15" hidden="1" customHeight="1" x14ac:dyDescent="0.35"/>
    <row r="816" spans="2:18" ht="15" hidden="1" customHeight="1" x14ac:dyDescent="0.35"/>
    <row r="817" ht="15" hidden="1" customHeight="1" x14ac:dyDescent="0.35"/>
    <row r="818" ht="15" hidden="1" customHeight="1" x14ac:dyDescent="0.35"/>
    <row r="819" ht="15" hidden="1" customHeight="1" x14ac:dyDescent="0.35"/>
    <row r="820" ht="15" hidden="1" customHeight="1" x14ac:dyDescent="0.35"/>
    <row r="821" ht="15" hidden="1" customHeight="1" x14ac:dyDescent="0.35"/>
    <row r="822" ht="15" hidden="1" customHeight="1" x14ac:dyDescent="0.35"/>
    <row r="823" ht="15" hidden="1" customHeight="1" x14ac:dyDescent="0.35"/>
    <row r="824" ht="15" hidden="1" customHeight="1" x14ac:dyDescent="0.35"/>
    <row r="825" ht="15" hidden="1" customHeight="1" x14ac:dyDescent="0.35"/>
    <row r="826" ht="15" hidden="1" customHeight="1" x14ac:dyDescent="0.35"/>
    <row r="827" ht="15" hidden="1" customHeight="1" x14ac:dyDescent="0.35"/>
    <row r="828" ht="15" hidden="1" customHeight="1" x14ac:dyDescent="0.35"/>
    <row r="829" ht="15" hidden="1" customHeight="1" x14ac:dyDescent="0.35"/>
    <row r="830" ht="15" hidden="1" customHeight="1" x14ac:dyDescent="0.35"/>
    <row r="831" ht="15" hidden="1" customHeight="1" x14ac:dyDescent="0.35"/>
    <row r="832" ht="15" hidden="1" customHeight="1" x14ac:dyDescent="0.35"/>
  </sheetData>
  <mergeCells count="52">
    <mergeCell ref="C22:G22"/>
    <mergeCell ref="C23:G24"/>
    <mergeCell ref="B23:B24"/>
    <mergeCell ref="B25:B26"/>
    <mergeCell ref="B27:B28"/>
    <mergeCell ref="C25:G26"/>
    <mergeCell ref="C27:G28"/>
    <mergeCell ref="B2:G2"/>
    <mergeCell ref="B4:G4"/>
    <mergeCell ref="J4:L4"/>
    <mergeCell ref="C5:G5"/>
    <mergeCell ref="I3:L3"/>
    <mergeCell ref="I2:L2"/>
    <mergeCell ref="B3:G3"/>
    <mergeCell ref="I5:L5"/>
    <mergeCell ref="C6:G6"/>
    <mergeCell ref="C7:G7"/>
    <mergeCell ref="C8:G8"/>
    <mergeCell ref="C9:D9"/>
    <mergeCell ref="F9:G9"/>
    <mergeCell ref="J44:L44"/>
    <mergeCell ref="I8:L8"/>
    <mergeCell ref="B10:G10"/>
    <mergeCell ref="B11:G11"/>
    <mergeCell ref="I18:L18"/>
    <mergeCell ref="I28:L28"/>
    <mergeCell ref="I9:L12"/>
    <mergeCell ref="I19:L22"/>
    <mergeCell ref="J14:L14"/>
    <mergeCell ref="I15:L15"/>
    <mergeCell ref="J24:L24"/>
    <mergeCell ref="B19:G21"/>
    <mergeCell ref="E30:F30"/>
    <mergeCell ref="B12:G16"/>
    <mergeCell ref="B17:G17"/>
    <mergeCell ref="B18:G18"/>
    <mergeCell ref="P28:R28"/>
    <mergeCell ref="J54:L54"/>
    <mergeCell ref="I58:L58"/>
    <mergeCell ref="I59:L62"/>
    <mergeCell ref="P23:R23"/>
    <mergeCell ref="N32:R32"/>
    <mergeCell ref="P24:R24"/>
    <mergeCell ref="P25:R25"/>
    <mergeCell ref="P26:R26"/>
    <mergeCell ref="P27:R27"/>
    <mergeCell ref="I29:L32"/>
    <mergeCell ref="I39:L42"/>
    <mergeCell ref="I49:L52"/>
    <mergeCell ref="I38:L38"/>
    <mergeCell ref="I48:L48"/>
    <mergeCell ref="J34:L34"/>
  </mergeCells>
  <dataValidations count="1">
    <dataValidation type="list" allowBlank="1" showInputMessage="1" showErrorMessage="1" prompt="Click arrow to select from list" sqref="M16 M6 M22 M36 M29 M43 M50 M65 M85 M80 M75 M71">
      <formula1>#REF!</formula1>
    </dataValidation>
  </dataValidations>
  <pageMargins left="0.7" right="0.7" top="0.75" bottom="0.75" header="0.3" footer="0.3"/>
  <pageSetup paperSize="3" scale="50" fitToHeight="0" orientation="portrait" horizontalDpi="4294967293"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Click arrow to select from list">
          <x14:formula1>
            <xm:f>Data!$D$4:$D$12</xm:f>
          </x14:formula1>
          <xm:sqref>I7 I17 I27 I37 I47 I57</xm:sqref>
        </x14:dataValidation>
        <x14:dataValidation type="list" allowBlank="1" showInputMessage="1" showErrorMessage="1" prompt="Click arrow to select from list">
          <x14:formula1>
            <xm:f>Data!$G$4:$G$7</xm:f>
          </x14:formula1>
          <xm:sqref>L7 L17 L27 L37 L47 L57</xm:sqref>
        </x14:dataValidation>
        <x14:dataValidation type="list" allowBlank="1" showInputMessage="1" showErrorMessage="1">
          <x14:formula1>
            <xm:f>Data!$A$4:$A$12</xm:f>
          </x14:formula1>
          <xm:sqref>B23:B28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35"/>
  <sheetViews>
    <sheetView showGridLines="0" topLeftCell="A7" zoomScaleNormal="100" workbookViewId="0">
      <selection activeCell="A7" sqref="A7"/>
    </sheetView>
  </sheetViews>
  <sheetFormatPr defaultRowHeight="14.5" x14ac:dyDescent="0.35"/>
  <cols>
    <col min="2" max="2" width="15.6328125" customWidth="1"/>
    <col min="3" max="8" width="10.6328125" customWidth="1"/>
    <col min="9" max="9" width="5.6328125" customWidth="1"/>
    <col min="10" max="10" width="15.6328125" customWidth="1"/>
    <col min="11" max="20" width="2.6328125" customWidth="1"/>
    <col min="21" max="21" width="15.6328125" customWidth="1"/>
    <col min="22" max="22" width="5.6328125" customWidth="1"/>
    <col min="23" max="30" width="10.6328125" customWidth="1"/>
  </cols>
  <sheetData>
    <row r="1" spans="2:32" x14ac:dyDescent="0.35">
      <c r="I1" s="4"/>
      <c r="J1" s="90"/>
      <c r="K1" s="90"/>
      <c r="L1" s="90"/>
      <c r="M1" s="90"/>
      <c r="N1" s="90"/>
      <c r="O1" s="90"/>
      <c r="P1" s="90"/>
      <c r="Q1" s="90"/>
      <c r="R1" s="90"/>
      <c r="S1" s="90"/>
      <c r="T1" s="90"/>
      <c r="U1" s="90"/>
      <c r="V1" s="4"/>
      <c r="W1" s="28"/>
      <c r="X1" s="46"/>
      <c r="Y1" s="46"/>
      <c r="Z1" s="46"/>
      <c r="AA1" s="46"/>
      <c r="AB1" s="46"/>
      <c r="AC1" s="46"/>
      <c r="AD1" s="46"/>
      <c r="AE1" s="28"/>
      <c r="AF1" s="4"/>
    </row>
    <row r="2" spans="2:32" ht="15.5" customHeight="1" x14ac:dyDescent="0.35">
      <c r="B2" s="9" t="s">
        <v>20</v>
      </c>
      <c r="C2" s="209" t="str">
        <f>'Lesson Plan'!C5</f>
        <v>BAEd Primary Education</v>
      </c>
      <c r="D2" s="209"/>
      <c r="E2" s="209"/>
      <c r="F2" s="209"/>
      <c r="G2" s="209"/>
      <c r="H2" s="209"/>
      <c r="I2" s="4"/>
      <c r="K2" s="212" t="str">
        <f>IF(Data!D28&lt;&gt;0,"Presentation","Presentation not included")</f>
        <v>Presentation</v>
      </c>
      <c r="L2" s="213"/>
      <c r="M2" s="213"/>
      <c r="N2" s="213"/>
      <c r="O2" s="213"/>
      <c r="P2" s="213"/>
      <c r="Q2" s="213"/>
      <c r="R2" s="213"/>
      <c r="S2" s="213"/>
      <c r="T2" s="214"/>
      <c r="V2" s="4"/>
      <c r="W2" s="216" t="s">
        <v>44</v>
      </c>
      <c r="X2" s="217"/>
      <c r="Y2" s="217"/>
      <c r="Z2" s="217"/>
      <c r="AA2" s="217"/>
      <c r="AB2" s="217"/>
      <c r="AC2" s="217"/>
      <c r="AD2" s="218"/>
      <c r="AE2" s="28"/>
      <c r="AF2" s="4"/>
    </row>
    <row r="3" spans="2:32" ht="15.5" x14ac:dyDescent="0.35">
      <c r="B3" s="9" t="s">
        <v>21</v>
      </c>
      <c r="C3" s="209" t="str">
        <f>'Lesson Plan'!C6</f>
        <v>The Foundation Phase &amp; Key Stage Two Curriculum</v>
      </c>
      <c r="D3" s="209"/>
      <c r="E3" s="209"/>
      <c r="F3" s="209"/>
      <c r="G3" s="209"/>
      <c r="H3" s="209"/>
      <c r="I3" s="4"/>
      <c r="J3" s="58" t="s">
        <v>45</v>
      </c>
      <c r="K3" s="59"/>
      <c r="L3" s="59"/>
      <c r="M3" s="59" t="s">
        <v>116</v>
      </c>
      <c r="N3" s="59"/>
      <c r="O3" s="59"/>
      <c r="P3" s="59"/>
      <c r="Q3" s="59"/>
      <c r="R3" s="59"/>
      <c r="S3" s="59"/>
      <c r="T3" s="59"/>
      <c r="U3" s="60" t="s">
        <v>46</v>
      </c>
      <c r="V3" s="4"/>
      <c r="W3" s="219"/>
      <c r="X3" s="220"/>
      <c r="Y3" s="220"/>
      <c r="Z3" s="220"/>
      <c r="AA3" s="220"/>
      <c r="AB3" s="220"/>
      <c r="AC3" s="220"/>
      <c r="AD3" s="221"/>
      <c r="AE3" s="30"/>
      <c r="AF3" s="4"/>
    </row>
    <row r="4" spans="2:32" ht="15.5" x14ac:dyDescent="0.35">
      <c r="B4" s="9" t="s">
        <v>26</v>
      </c>
      <c r="C4" s="209" t="str">
        <f>'Lesson Plan'!C7</f>
        <v>Curricula, key documentation and ICT in the classroom</v>
      </c>
      <c r="D4" s="209"/>
      <c r="E4" s="209"/>
      <c r="F4" s="209"/>
      <c r="G4" s="209"/>
      <c r="H4" s="209"/>
      <c r="I4" s="4"/>
      <c r="J4" s="58" t="s">
        <v>47</v>
      </c>
      <c r="K4" s="59"/>
      <c r="L4" s="59" t="s">
        <v>116</v>
      </c>
      <c r="M4" s="59"/>
      <c r="N4" s="59"/>
      <c r="O4" s="59"/>
      <c r="P4" s="59"/>
      <c r="Q4" s="59"/>
      <c r="R4" s="59"/>
      <c r="S4" s="59"/>
      <c r="T4" s="59"/>
      <c r="U4" s="60" t="s">
        <v>48</v>
      </c>
      <c r="V4" s="4"/>
      <c r="W4" s="219"/>
      <c r="X4" s="220"/>
      <c r="Y4" s="220"/>
      <c r="Z4" s="220"/>
      <c r="AA4" s="220"/>
      <c r="AB4" s="220"/>
      <c r="AC4" s="220"/>
      <c r="AD4" s="221"/>
      <c r="AE4" s="30"/>
      <c r="AF4" s="4"/>
    </row>
    <row r="5" spans="2:32" ht="15.5" x14ac:dyDescent="0.35">
      <c r="B5" s="9" t="s">
        <v>28</v>
      </c>
      <c r="C5" s="209" t="str">
        <f>'Lesson Plan'!C8</f>
        <v>Group Work</v>
      </c>
      <c r="D5" s="209"/>
      <c r="E5" s="209"/>
      <c r="F5" s="209"/>
      <c r="G5" s="209"/>
      <c r="H5" s="209"/>
      <c r="I5" s="4"/>
      <c r="J5" s="58" t="s">
        <v>49</v>
      </c>
      <c r="K5" s="59"/>
      <c r="L5" s="59" t="s">
        <v>116</v>
      </c>
      <c r="M5" s="59"/>
      <c r="N5" s="59"/>
      <c r="O5" s="59"/>
      <c r="P5" s="59"/>
      <c r="Q5" s="59"/>
      <c r="R5" s="59"/>
      <c r="S5" s="59"/>
      <c r="T5" s="59"/>
      <c r="U5" s="60" t="s">
        <v>50</v>
      </c>
      <c r="V5" s="4"/>
      <c r="W5" s="219"/>
      <c r="X5" s="220"/>
      <c r="Y5" s="220"/>
      <c r="Z5" s="220"/>
      <c r="AA5" s="220"/>
      <c r="AB5" s="220"/>
      <c r="AC5" s="220"/>
      <c r="AD5" s="221"/>
      <c r="AE5" s="30"/>
      <c r="AF5" s="4"/>
    </row>
    <row r="6" spans="2:32" ht="15.5" x14ac:dyDescent="0.35">
      <c r="B6" s="89" t="s">
        <v>30</v>
      </c>
      <c r="C6" s="209" t="str">
        <f>'Lesson Plan'!C9</f>
        <v>Gail Parker</v>
      </c>
      <c r="D6" s="209"/>
      <c r="E6" s="209"/>
      <c r="F6" s="89" t="s">
        <v>31</v>
      </c>
      <c r="G6" s="210">
        <f>'Lesson Plan'!$F$9</f>
        <v>0</v>
      </c>
      <c r="H6" s="211"/>
      <c r="I6" s="4"/>
      <c r="J6" s="28"/>
      <c r="K6" s="4"/>
      <c r="L6" s="4"/>
      <c r="M6" s="4"/>
      <c r="N6" s="4"/>
      <c r="O6" s="4"/>
      <c r="P6" s="4"/>
      <c r="Q6" s="4"/>
      <c r="R6" s="4"/>
      <c r="S6" s="4"/>
      <c r="T6" s="4"/>
      <c r="U6" s="28"/>
      <c r="V6" s="4"/>
      <c r="W6" s="219"/>
      <c r="X6" s="220"/>
      <c r="Y6" s="220"/>
      <c r="Z6" s="220"/>
      <c r="AA6" s="220"/>
      <c r="AB6" s="220"/>
      <c r="AC6" s="220"/>
      <c r="AD6" s="221"/>
      <c r="AE6" s="30"/>
      <c r="AF6" s="4"/>
    </row>
    <row r="7" spans="2:32" x14ac:dyDescent="0.35">
      <c r="B7" s="4"/>
      <c r="C7" s="4"/>
      <c r="D7" s="4"/>
      <c r="E7" s="4"/>
      <c r="F7" s="4"/>
      <c r="G7" s="4"/>
      <c r="H7" s="4"/>
      <c r="I7" s="4"/>
      <c r="J7" s="28"/>
      <c r="K7" s="212" t="str">
        <f>IF(Data!F28&lt;&gt;0,"Discussion","Discussion not included")</f>
        <v>Discussion</v>
      </c>
      <c r="L7" s="213"/>
      <c r="M7" s="213"/>
      <c r="N7" s="213"/>
      <c r="O7" s="213"/>
      <c r="P7" s="213"/>
      <c r="Q7" s="213"/>
      <c r="R7" s="213"/>
      <c r="S7" s="213"/>
      <c r="T7" s="214"/>
      <c r="U7" s="28"/>
      <c r="V7" s="4"/>
      <c r="W7" s="222"/>
      <c r="X7" s="223"/>
      <c r="Y7" s="223"/>
      <c r="Z7" s="223"/>
      <c r="AA7" s="223"/>
      <c r="AB7" s="223"/>
      <c r="AC7" s="223"/>
      <c r="AD7" s="224"/>
      <c r="AE7" s="30"/>
      <c r="AF7" s="4"/>
    </row>
    <row r="8" spans="2:32" x14ac:dyDescent="0.35">
      <c r="I8" s="4"/>
      <c r="J8" s="58" t="s">
        <v>45</v>
      </c>
      <c r="K8" s="59"/>
      <c r="L8" s="59"/>
      <c r="M8" s="59"/>
      <c r="N8" s="59"/>
      <c r="O8" s="59"/>
      <c r="P8" s="59"/>
      <c r="Q8" s="59" t="s">
        <v>116</v>
      </c>
      <c r="R8" s="59"/>
      <c r="S8" s="59"/>
      <c r="T8" s="59"/>
      <c r="U8" s="60" t="s">
        <v>46</v>
      </c>
      <c r="V8" s="4"/>
      <c r="W8" s="27"/>
      <c r="X8" s="27"/>
      <c r="Y8" s="27"/>
      <c r="Z8" s="27"/>
      <c r="AA8" s="27"/>
      <c r="AB8" s="27"/>
      <c r="AC8" s="27"/>
      <c r="AD8" s="27"/>
      <c r="AE8" s="30"/>
      <c r="AF8" s="4"/>
    </row>
    <row r="9" spans="2:32" x14ac:dyDescent="0.35">
      <c r="I9" s="4"/>
      <c r="J9" s="61" t="s">
        <v>47</v>
      </c>
      <c r="K9" s="62"/>
      <c r="L9" s="62"/>
      <c r="M9" s="62" t="s">
        <v>116</v>
      </c>
      <c r="N9" s="62"/>
      <c r="O9" s="62"/>
      <c r="P9" s="62"/>
      <c r="Q9" s="62"/>
      <c r="R9" s="62"/>
      <c r="S9" s="62"/>
      <c r="T9" s="62"/>
      <c r="U9" s="63" t="s">
        <v>48</v>
      </c>
      <c r="V9" s="4"/>
      <c r="W9" s="29"/>
      <c r="X9" s="4"/>
      <c r="Y9" s="4"/>
      <c r="Z9" s="4"/>
      <c r="AA9" s="4"/>
      <c r="AB9" s="4"/>
      <c r="AC9" s="4"/>
      <c r="AD9" s="29"/>
      <c r="AE9" s="4"/>
      <c r="AF9" s="4"/>
    </row>
    <row r="10" spans="2:32" x14ac:dyDescent="0.35">
      <c r="I10" s="4"/>
      <c r="J10" s="58" t="s">
        <v>49</v>
      </c>
      <c r="K10" s="64"/>
      <c r="L10" s="64"/>
      <c r="M10" s="64" t="s">
        <v>116</v>
      </c>
      <c r="N10" s="64"/>
      <c r="O10" s="64"/>
      <c r="P10" s="64"/>
      <c r="Q10" s="64"/>
      <c r="R10" s="64"/>
      <c r="S10" s="64"/>
      <c r="T10" s="64"/>
      <c r="U10" s="60" t="s">
        <v>50</v>
      </c>
      <c r="V10" s="4"/>
      <c r="W10" s="215"/>
      <c r="X10" s="215"/>
      <c r="Y10" s="215"/>
      <c r="Z10" s="215"/>
      <c r="AA10" s="215"/>
      <c r="AB10" s="215"/>
      <c r="AC10" s="215"/>
      <c r="AD10" s="215"/>
      <c r="AE10" s="215"/>
      <c r="AF10" s="4"/>
    </row>
    <row r="11" spans="2:32" x14ac:dyDescent="0.35">
      <c r="I11" s="4"/>
      <c r="J11" s="28"/>
      <c r="K11" s="4"/>
      <c r="L11" s="4"/>
      <c r="M11" s="4"/>
      <c r="N11" s="4"/>
      <c r="O11" s="4"/>
      <c r="P11" s="4"/>
      <c r="Q11" s="4"/>
      <c r="R11" s="4"/>
      <c r="S11" s="4"/>
      <c r="T11" s="4"/>
      <c r="U11" s="28"/>
      <c r="V11" s="4"/>
      <c r="W11" s="215"/>
      <c r="X11" s="215"/>
      <c r="Y11" s="215"/>
      <c r="Z11" s="215"/>
      <c r="AA11" s="215"/>
      <c r="AB11" s="215"/>
      <c r="AC11" s="215"/>
      <c r="AD11" s="215"/>
      <c r="AE11" s="215"/>
      <c r="AF11" s="4"/>
    </row>
    <row r="12" spans="2:32" x14ac:dyDescent="0.35">
      <c r="I12" s="4"/>
      <c r="J12" s="28"/>
      <c r="K12" s="212" t="str">
        <f>IF(Data!H28&lt;&gt;0,"Collaboration","Collaboration not included")</f>
        <v>Collaboration</v>
      </c>
      <c r="L12" s="213"/>
      <c r="M12" s="213"/>
      <c r="N12" s="213"/>
      <c r="O12" s="213"/>
      <c r="P12" s="213"/>
      <c r="Q12" s="213"/>
      <c r="R12" s="213"/>
      <c r="S12" s="213"/>
      <c r="T12" s="214"/>
      <c r="U12" s="28"/>
      <c r="V12" s="4"/>
      <c r="W12" s="215"/>
      <c r="X12" s="215"/>
      <c r="Y12" s="215"/>
      <c r="Z12" s="215"/>
      <c r="AA12" s="215"/>
      <c r="AB12" s="215"/>
      <c r="AC12" s="215"/>
      <c r="AD12" s="215"/>
      <c r="AE12" s="215"/>
      <c r="AF12" s="4"/>
    </row>
    <row r="13" spans="2:32" x14ac:dyDescent="0.35">
      <c r="I13" s="4"/>
      <c r="J13" s="58" t="s">
        <v>45</v>
      </c>
      <c r="K13" s="64"/>
      <c r="L13" s="64"/>
      <c r="M13" s="64"/>
      <c r="N13" s="64"/>
      <c r="O13" s="64"/>
      <c r="P13" s="64"/>
      <c r="Q13" s="64"/>
      <c r="R13" s="64"/>
      <c r="S13" s="64" t="s">
        <v>116</v>
      </c>
      <c r="T13" s="64"/>
      <c r="U13" s="60" t="s">
        <v>46</v>
      </c>
      <c r="V13" s="4"/>
      <c r="W13" s="215"/>
      <c r="X13" s="215"/>
      <c r="Y13" s="215"/>
      <c r="Z13" s="215"/>
      <c r="AA13" s="215"/>
      <c r="AB13" s="215"/>
      <c r="AC13" s="215"/>
      <c r="AD13" s="215"/>
      <c r="AE13" s="215"/>
      <c r="AF13" s="4"/>
    </row>
    <row r="14" spans="2:32" x14ac:dyDescent="0.35">
      <c r="I14" s="4"/>
      <c r="J14" s="61" t="s">
        <v>47</v>
      </c>
      <c r="K14" s="62"/>
      <c r="L14" s="62"/>
      <c r="M14" s="62"/>
      <c r="N14" s="62"/>
      <c r="O14" s="62"/>
      <c r="P14" s="62"/>
      <c r="Q14" s="62"/>
      <c r="R14" s="62"/>
      <c r="S14" s="62" t="s">
        <v>116</v>
      </c>
      <c r="T14" s="62"/>
      <c r="U14" s="63" t="s">
        <v>48</v>
      </c>
      <c r="V14" s="4"/>
      <c r="W14" s="215"/>
      <c r="X14" s="215"/>
      <c r="Y14" s="215"/>
      <c r="Z14" s="215"/>
      <c r="AA14" s="215"/>
      <c r="AB14" s="215"/>
      <c r="AC14" s="215"/>
      <c r="AD14" s="215"/>
      <c r="AE14" s="215"/>
      <c r="AF14" s="4"/>
    </row>
    <row r="15" spans="2:32" x14ac:dyDescent="0.35">
      <c r="I15" s="4"/>
      <c r="J15" s="58" t="s">
        <v>49</v>
      </c>
      <c r="K15" s="64"/>
      <c r="L15" s="64"/>
      <c r="M15" s="64"/>
      <c r="N15" s="64" t="s">
        <v>116</v>
      </c>
      <c r="O15" s="64"/>
      <c r="P15" s="64"/>
      <c r="Q15" s="64"/>
      <c r="R15" s="64"/>
      <c r="S15" s="64"/>
      <c r="T15" s="64"/>
      <c r="U15" s="60" t="s">
        <v>50</v>
      </c>
      <c r="V15" s="4"/>
      <c r="W15" s="215"/>
      <c r="X15" s="215"/>
      <c r="Y15" s="215"/>
      <c r="Z15" s="215"/>
      <c r="AA15" s="215"/>
      <c r="AB15" s="215"/>
      <c r="AC15" s="215"/>
      <c r="AD15" s="215"/>
      <c r="AE15" s="215"/>
      <c r="AF15" s="4"/>
    </row>
    <row r="16" spans="2:32" x14ac:dyDescent="0.35">
      <c r="I16" s="4"/>
      <c r="J16" s="28"/>
      <c r="K16" s="4"/>
      <c r="L16" s="4"/>
      <c r="M16" s="4"/>
      <c r="N16" s="4"/>
      <c r="O16" s="4"/>
      <c r="P16" s="4"/>
      <c r="Q16" s="4"/>
      <c r="R16" s="4"/>
      <c r="S16" s="4"/>
      <c r="T16" s="4"/>
      <c r="U16" s="28"/>
      <c r="V16" s="4"/>
      <c r="W16" s="215"/>
      <c r="X16" s="215"/>
      <c r="Y16" s="215"/>
      <c r="Z16" s="215"/>
      <c r="AA16" s="215"/>
      <c r="AB16" s="215"/>
      <c r="AC16" s="215"/>
      <c r="AD16" s="215"/>
      <c r="AE16" s="215"/>
      <c r="AF16" s="4"/>
    </row>
    <row r="17" spans="2:32" x14ac:dyDescent="0.35">
      <c r="I17" s="4"/>
      <c r="J17" s="28"/>
      <c r="K17" s="212" t="str">
        <f>IF(Data!J28&lt;&gt;0,"Investigation","Investigation not included")</f>
        <v>Investigation</v>
      </c>
      <c r="L17" s="213"/>
      <c r="M17" s="213"/>
      <c r="N17" s="213"/>
      <c r="O17" s="213"/>
      <c r="P17" s="213"/>
      <c r="Q17" s="213"/>
      <c r="R17" s="213"/>
      <c r="S17" s="213"/>
      <c r="T17" s="214"/>
      <c r="U17" s="28"/>
      <c r="V17" s="4"/>
      <c r="W17" s="215"/>
      <c r="X17" s="215"/>
      <c r="Y17" s="215"/>
      <c r="Z17" s="215"/>
      <c r="AA17" s="215"/>
      <c r="AB17" s="215"/>
      <c r="AC17" s="215"/>
      <c r="AD17" s="215"/>
      <c r="AE17" s="215"/>
      <c r="AF17" s="4"/>
    </row>
    <row r="18" spans="2:32" x14ac:dyDescent="0.35">
      <c r="I18" s="4"/>
      <c r="J18" s="55" t="s">
        <v>45</v>
      </c>
      <c r="K18" s="57"/>
      <c r="L18" s="57"/>
      <c r="M18" s="57"/>
      <c r="N18" s="57"/>
      <c r="O18" s="57"/>
      <c r="P18" s="57"/>
      <c r="Q18" s="57"/>
      <c r="R18" s="57" t="s">
        <v>116</v>
      </c>
      <c r="S18" s="57"/>
      <c r="T18" s="57"/>
      <c r="U18" s="56" t="s">
        <v>46</v>
      </c>
      <c r="V18" s="4"/>
      <c r="W18" s="215"/>
      <c r="X18" s="215"/>
      <c r="Y18" s="215"/>
      <c r="Z18" s="215"/>
      <c r="AA18" s="215"/>
      <c r="AB18" s="215"/>
      <c r="AC18" s="215"/>
      <c r="AD18" s="215"/>
      <c r="AE18" s="215"/>
      <c r="AF18" s="4"/>
    </row>
    <row r="19" spans="2:32" x14ac:dyDescent="0.35">
      <c r="I19" s="4"/>
      <c r="J19" s="55" t="s">
        <v>47</v>
      </c>
      <c r="K19" s="57"/>
      <c r="L19" s="57"/>
      <c r="M19" s="57"/>
      <c r="N19" s="57"/>
      <c r="O19" s="57"/>
      <c r="P19" s="57"/>
      <c r="Q19" s="57"/>
      <c r="R19" s="57" t="s">
        <v>116</v>
      </c>
      <c r="S19" s="57"/>
      <c r="T19" s="57"/>
      <c r="U19" s="56" t="s">
        <v>48</v>
      </c>
      <c r="V19" s="4"/>
      <c r="W19" s="215"/>
      <c r="X19" s="215"/>
      <c r="Y19" s="215"/>
      <c r="Z19" s="215"/>
      <c r="AA19" s="215"/>
      <c r="AB19" s="215"/>
      <c r="AC19" s="215"/>
      <c r="AD19" s="215"/>
      <c r="AE19" s="215"/>
      <c r="AF19" s="4"/>
    </row>
    <row r="20" spans="2:32" x14ac:dyDescent="0.35">
      <c r="I20" s="4"/>
      <c r="J20" s="55" t="s">
        <v>49</v>
      </c>
      <c r="K20" s="57"/>
      <c r="L20" s="57"/>
      <c r="M20" s="57" t="s">
        <v>116</v>
      </c>
      <c r="N20" s="57"/>
      <c r="O20" s="57"/>
      <c r="P20" s="57"/>
      <c r="Q20" s="57"/>
      <c r="R20" s="57"/>
      <c r="S20" s="57"/>
      <c r="T20" s="57"/>
      <c r="U20" s="56" t="s">
        <v>50</v>
      </c>
      <c r="V20" s="4"/>
      <c r="W20" s="215"/>
      <c r="X20" s="215"/>
      <c r="Y20" s="215"/>
      <c r="Z20" s="215"/>
      <c r="AA20" s="215"/>
      <c r="AB20" s="215"/>
      <c r="AC20" s="215"/>
      <c r="AD20" s="215"/>
      <c r="AE20" s="215"/>
      <c r="AF20" s="4"/>
    </row>
    <row r="21" spans="2:32" x14ac:dyDescent="0.35">
      <c r="I21" s="4"/>
      <c r="J21" s="28"/>
      <c r="K21" s="4"/>
      <c r="L21" s="4"/>
      <c r="M21" s="4"/>
      <c r="N21" s="4"/>
      <c r="O21" s="4"/>
      <c r="P21" s="4"/>
      <c r="Q21" s="4"/>
      <c r="R21" s="4"/>
      <c r="S21" s="4"/>
      <c r="T21" s="4"/>
      <c r="U21" s="28"/>
      <c r="V21" s="4"/>
      <c r="W21" s="215"/>
      <c r="X21" s="215"/>
      <c r="Y21" s="215"/>
      <c r="Z21" s="215"/>
      <c r="AA21" s="215"/>
      <c r="AB21" s="215"/>
      <c r="AC21" s="215"/>
      <c r="AD21" s="215"/>
      <c r="AE21" s="215"/>
      <c r="AF21" s="4"/>
    </row>
    <row r="22" spans="2:32" x14ac:dyDescent="0.35">
      <c r="I22" s="4"/>
      <c r="K22" s="212" t="str">
        <f>IF(Data!L28&lt;&gt;0,"Practice","Practice not included")</f>
        <v>Practice not included</v>
      </c>
      <c r="L22" s="213"/>
      <c r="M22" s="213"/>
      <c r="N22" s="213"/>
      <c r="O22" s="213"/>
      <c r="P22" s="213"/>
      <c r="Q22" s="213"/>
      <c r="R22" s="213"/>
      <c r="S22" s="213"/>
      <c r="T22" s="214"/>
      <c r="U22" s="46"/>
      <c r="V22" s="4"/>
      <c r="W22" s="215"/>
      <c r="X22" s="215"/>
      <c r="Y22" s="215"/>
      <c r="Z22" s="215"/>
      <c r="AA22" s="215"/>
      <c r="AB22" s="215"/>
      <c r="AC22" s="215"/>
      <c r="AD22" s="215"/>
      <c r="AE22" s="215"/>
      <c r="AF22" s="4"/>
    </row>
    <row r="23" spans="2:32" x14ac:dyDescent="0.35">
      <c r="I23" s="4"/>
      <c r="J23" s="55" t="s">
        <v>45</v>
      </c>
      <c r="K23" s="57"/>
      <c r="L23" s="57"/>
      <c r="M23" s="57"/>
      <c r="N23" s="57"/>
      <c r="O23" s="57"/>
      <c r="P23" s="57"/>
      <c r="Q23" s="57"/>
      <c r="R23" s="57"/>
      <c r="S23" s="57"/>
      <c r="T23" s="57"/>
      <c r="U23" s="56" t="s">
        <v>46</v>
      </c>
      <c r="V23" s="4"/>
      <c r="W23" s="215"/>
      <c r="X23" s="215"/>
      <c r="Y23" s="215"/>
      <c r="Z23" s="215"/>
      <c r="AA23" s="215"/>
      <c r="AB23" s="215"/>
      <c r="AC23" s="215"/>
      <c r="AD23" s="215"/>
      <c r="AE23" s="215"/>
      <c r="AF23" s="4"/>
    </row>
    <row r="24" spans="2:32" x14ac:dyDescent="0.35">
      <c r="I24" s="4"/>
      <c r="J24" s="55" t="s">
        <v>47</v>
      </c>
      <c r="K24" s="57"/>
      <c r="L24" s="57"/>
      <c r="M24" s="57"/>
      <c r="N24" s="57"/>
      <c r="O24" s="57"/>
      <c r="P24" s="57"/>
      <c r="Q24" s="57"/>
      <c r="R24" s="57"/>
      <c r="S24" s="57"/>
      <c r="T24" s="57"/>
      <c r="U24" s="56" t="s">
        <v>48</v>
      </c>
      <c r="V24" s="4"/>
      <c r="W24" s="215"/>
      <c r="X24" s="215"/>
      <c r="Y24" s="215"/>
      <c r="Z24" s="215"/>
      <c r="AA24" s="215"/>
      <c r="AB24" s="215"/>
      <c r="AC24" s="215"/>
      <c r="AD24" s="215"/>
      <c r="AE24" s="215"/>
      <c r="AF24" s="4"/>
    </row>
    <row r="25" spans="2:32" x14ac:dyDescent="0.35">
      <c r="I25" s="4"/>
      <c r="J25" s="55" t="s">
        <v>49</v>
      </c>
      <c r="K25" s="57"/>
      <c r="L25" s="57"/>
      <c r="M25" s="57"/>
      <c r="N25" s="57"/>
      <c r="O25" s="57"/>
      <c r="P25" s="57"/>
      <c r="Q25" s="57"/>
      <c r="R25" s="57"/>
      <c r="S25" s="57"/>
      <c r="T25" s="57"/>
      <c r="U25" s="56" t="s">
        <v>50</v>
      </c>
      <c r="V25" s="4"/>
      <c r="W25" s="215"/>
      <c r="X25" s="215"/>
      <c r="Y25" s="215"/>
      <c r="Z25" s="215"/>
      <c r="AA25" s="215"/>
      <c r="AB25" s="215"/>
      <c r="AC25" s="215"/>
      <c r="AD25" s="215"/>
      <c r="AE25" s="215"/>
      <c r="AF25" s="4"/>
    </row>
    <row r="26" spans="2:32" x14ac:dyDescent="0.35">
      <c r="I26" s="4"/>
      <c r="J26" s="28"/>
      <c r="K26" s="4"/>
      <c r="L26" s="4"/>
      <c r="M26" s="4"/>
      <c r="N26" s="4"/>
      <c r="O26" s="4"/>
      <c r="P26" s="4"/>
      <c r="Q26" s="4"/>
      <c r="R26" s="4"/>
      <c r="S26" s="4"/>
      <c r="T26" s="4"/>
      <c r="U26" s="28"/>
      <c r="V26" s="4"/>
      <c r="W26" s="215"/>
      <c r="X26" s="215"/>
      <c r="Y26" s="215"/>
      <c r="Z26" s="215"/>
      <c r="AA26" s="215"/>
      <c r="AB26" s="215"/>
      <c r="AC26" s="215"/>
      <c r="AD26" s="215"/>
      <c r="AE26" s="215"/>
      <c r="AF26" s="4"/>
    </row>
    <row r="27" spans="2:32" x14ac:dyDescent="0.35">
      <c r="I27" s="4"/>
      <c r="J27" s="28"/>
      <c r="K27" s="212" t="str">
        <f>IF(Data!N28&lt;&gt;0,"Production","Production not included")</f>
        <v>Production not included</v>
      </c>
      <c r="L27" s="213"/>
      <c r="M27" s="213"/>
      <c r="N27" s="213"/>
      <c r="O27" s="213"/>
      <c r="P27" s="213"/>
      <c r="Q27" s="213"/>
      <c r="R27" s="213"/>
      <c r="S27" s="213"/>
      <c r="T27" s="214"/>
      <c r="U27" s="28"/>
      <c r="V27" s="4"/>
      <c r="W27" s="215"/>
      <c r="X27" s="215"/>
      <c r="Y27" s="215"/>
      <c r="Z27" s="215"/>
      <c r="AA27" s="215"/>
      <c r="AB27" s="215"/>
      <c r="AC27" s="215"/>
      <c r="AD27" s="215"/>
      <c r="AE27" s="215"/>
      <c r="AF27" s="4"/>
    </row>
    <row r="28" spans="2:32" x14ac:dyDescent="0.35">
      <c r="B28" s="4"/>
      <c r="C28" s="4"/>
      <c r="D28" s="4"/>
      <c r="E28" s="4"/>
      <c r="F28" s="4"/>
      <c r="G28" s="4"/>
      <c r="H28" s="4"/>
      <c r="I28" s="4"/>
      <c r="J28" s="55" t="s">
        <v>45</v>
      </c>
      <c r="K28" s="57"/>
      <c r="L28" s="57"/>
      <c r="M28" s="57"/>
      <c r="N28" s="57"/>
      <c r="O28" s="57"/>
      <c r="P28" s="57"/>
      <c r="Q28" s="57"/>
      <c r="R28" s="57"/>
      <c r="S28" s="57"/>
      <c r="T28" s="57"/>
      <c r="U28" s="56" t="s">
        <v>46</v>
      </c>
      <c r="V28" s="4"/>
      <c r="W28" s="215"/>
      <c r="X28" s="215"/>
      <c r="Y28" s="215"/>
      <c r="Z28" s="215"/>
      <c r="AA28" s="215"/>
      <c r="AB28" s="215"/>
      <c r="AC28" s="215"/>
      <c r="AD28" s="215"/>
      <c r="AE28" s="215"/>
      <c r="AF28" s="4"/>
    </row>
    <row r="29" spans="2:32" x14ac:dyDescent="0.35">
      <c r="I29" s="4"/>
      <c r="J29" s="55" t="s">
        <v>47</v>
      </c>
      <c r="K29" s="57"/>
      <c r="L29" s="57"/>
      <c r="M29" s="57"/>
      <c r="N29" s="57"/>
      <c r="O29" s="57"/>
      <c r="P29" s="57"/>
      <c r="Q29" s="57"/>
      <c r="R29" s="57"/>
      <c r="S29" s="57"/>
      <c r="T29" s="57"/>
      <c r="U29" s="56" t="s">
        <v>48</v>
      </c>
      <c r="V29" s="4"/>
      <c r="W29" s="215"/>
      <c r="X29" s="215"/>
      <c r="Y29" s="215"/>
      <c r="Z29" s="215"/>
      <c r="AA29" s="215"/>
      <c r="AB29" s="215"/>
      <c r="AC29" s="215"/>
      <c r="AD29" s="215"/>
      <c r="AE29" s="215"/>
      <c r="AF29" s="4"/>
    </row>
    <row r="30" spans="2:32" x14ac:dyDescent="0.35">
      <c r="B30" s="15" t="s">
        <v>51</v>
      </c>
      <c r="C30" s="20">
        <f>Data!V8</f>
        <v>0.3</v>
      </c>
      <c r="D30" s="21" t="s">
        <v>52</v>
      </c>
      <c r="E30" s="16"/>
      <c r="F30" s="17">
        <f>Data!V5</f>
        <v>0.7</v>
      </c>
      <c r="G30" s="19" t="s">
        <v>53</v>
      </c>
      <c r="H30" s="18"/>
      <c r="I30" s="4"/>
      <c r="J30" s="55" t="s">
        <v>49</v>
      </c>
      <c r="K30" s="57"/>
      <c r="L30" s="57"/>
      <c r="M30" s="57"/>
      <c r="N30" s="57"/>
      <c r="O30" s="57"/>
      <c r="P30" s="57"/>
      <c r="Q30" s="57"/>
      <c r="R30" s="57"/>
      <c r="S30" s="57"/>
      <c r="T30" s="57"/>
      <c r="U30" s="56" t="s">
        <v>50</v>
      </c>
      <c r="V30" s="4"/>
      <c r="W30" s="4"/>
      <c r="X30" s="4"/>
      <c r="Y30" s="4"/>
      <c r="Z30" s="4"/>
      <c r="AA30" s="4"/>
      <c r="AB30" s="4"/>
      <c r="AC30" s="4"/>
      <c r="AD30" s="4"/>
      <c r="AE30" s="4"/>
      <c r="AF30" s="4"/>
    </row>
    <row r="31" spans="2:32" x14ac:dyDescent="0.35">
      <c r="B31" s="4"/>
      <c r="C31" s="4"/>
      <c r="D31" s="4"/>
      <c r="E31" s="4"/>
      <c r="F31" s="4"/>
      <c r="G31" s="4"/>
      <c r="H31" s="4"/>
      <c r="I31" s="4"/>
      <c r="J31" s="28"/>
      <c r="K31" s="4"/>
      <c r="L31" s="4"/>
      <c r="M31" s="4"/>
      <c r="N31" s="4"/>
      <c r="O31" s="4"/>
      <c r="P31" s="4"/>
      <c r="Q31" s="4"/>
      <c r="R31" s="4"/>
      <c r="S31" s="4"/>
      <c r="T31" s="4"/>
      <c r="U31" s="28"/>
      <c r="V31" s="4"/>
      <c r="W31" s="4"/>
      <c r="X31" s="4"/>
      <c r="Y31" s="4"/>
      <c r="Z31" s="4"/>
      <c r="AA31" s="4"/>
      <c r="AB31" s="4"/>
      <c r="AC31" s="4"/>
      <c r="AD31" s="4"/>
      <c r="AE31" s="4"/>
      <c r="AF31" s="4"/>
    </row>
    <row r="32" spans="2:32" x14ac:dyDescent="0.35">
      <c r="J32" s="28"/>
      <c r="K32" s="212" t="str">
        <f>IF(Data!N33&lt;&gt;0,"Assessment","Assessment not included")</f>
        <v>Assessment not included</v>
      </c>
      <c r="L32" s="213"/>
      <c r="M32" s="213"/>
      <c r="N32" s="213"/>
      <c r="O32" s="213"/>
      <c r="P32" s="213"/>
      <c r="Q32" s="213"/>
      <c r="R32" s="213"/>
      <c r="S32" s="213"/>
      <c r="T32" s="214"/>
      <c r="U32" s="28"/>
    </row>
    <row r="33" spans="10:21" x14ac:dyDescent="0.35">
      <c r="J33" s="55" t="s">
        <v>45</v>
      </c>
      <c r="K33" s="57"/>
      <c r="L33" s="57"/>
      <c r="M33" s="57"/>
      <c r="N33" s="57"/>
      <c r="O33" s="57"/>
      <c r="P33" s="57"/>
      <c r="Q33" s="57"/>
      <c r="R33" s="57"/>
      <c r="S33" s="57"/>
      <c r="T33" s="57"/>
      <c r="U33" s="56" t="s">
        <v>46</v>
      </c>
    </row>
    <row r="34" spans="10:21" x14ac:dyDescent="0.35">
      <c r="J34" s="55" t="s">
        <v>47</v>
      </c>
      <c r="K34" s="57"/>
      <c r="L34" s="57"/>
      <c r="M34" s="57"/>
      <c r="N34" s="57"/>
      <c r="O34" s="57"/>
      <c r="P34" s="57"/>
      <c r="Q34" s="57"/>
      <c r="R34" s="57"/>
      <c r="S34" s="57"/>
      <c r="T34" s="57"/>
      <c r="U34" s="56" t="s">
        <v>48</v>
      </c>
    </row>
    <row r="35" spans="10:21" x14ac:dyDescent="0.35">
      <c r="J35" s="55" t="s">
        <v>49</v>
      </c>
      <c r="K35" s="57"/>
      <c r="L35" s="57"/>
      <c r="M35" s="57"/>
      <c r="N35" s="57"/>
      <c r="O35" s="57"/>
      <c r="P35" s="57"/>
      <c r="Q35" s="57"/>
      <c r="R35" s="57"/>
      <c r="S35" s="57"/>
      <c r="T35" s="57"/>
      <c r="U35" s="56" t="s">
        <v>50</v>
      </c>
    </row>
  </sheetData>
  <mergeCells count="15">
    <mergeCell ref="K32:T32"/>
    <mergeCell ref="K7:T7"/>
    <mergeCell ref="W10:AE29"/>
    <mergeCell ref="K12:T12"/>
    <mergeCell ref="K17:T17"/>
    <mergeCell ref="K22:T22"/>
    <mergeCell ref="K27:T27"/>
    <mergeCell ref="W2:AD7"/>
    <mergeCell ref="C6:E6"/>
    <mergeCell ref="G6:H6"/>
    <mergeCell ref="C2:H2"/>
    <mergeCell ref="K2:T2"/>
    <mergeCell ref="C3:H3"/>
    <mergeCell ref="C4:H4"/>
    <mergeCell ref="C5:H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31"/>
  <sheetViews>
    <sheetView topLeftCell="A2" zoomScale="50" zoomScaleNormal="50" workbookViewId="0">
      <selection activeCell="O14" sqref="O14"/>
    </sheetView>
  </sheetViews>
  <sheetFormatPr defaultRowHeight="14.5" x14ac:dyDescent="0.35"/>
  <cols>
    <col min="1" max="1" width="12.26953125" customWidth="1"/>
    <col min="2" max="2" width="12" customWidth="1"/>
    <col min="3" max="3" width="13" customWidth="1"/>
    <col min="4" max="4" width="10.6328125" customWidth="1"/>
    <col min="5" max="5" width="13.26953125" customWidth="1"/>
    <col min="6" max="6" width="9.08984375" customWidth="1"/>
    <col min="7" max="7" width="13.6328125" customWidth="1"/>
    <col min="8" max="8" width="13" customWidth="1"/>
    <col min="9" max="10" width="13.08984375" customWidth="1"/>
    <col min="11" max="11" width="13.26953125" customWidth="1"/>
    <col min="12" max="12" width="8.7265625" customWidth="1"/>
    <col min="13" max="13" width="11.36328125" customWidth="1"/>
    <col min="14" max="14" width="11.81640625" customWidth="1"/>
    <col min="15" max="15" width="11.26953125" customWidth="1"/>
    <col min="16" max="16" width="11.36328125" customWidth="1"/>
    <col min="17" max="17" width="7.36328125" customWidth="1"/>
  </cols>
  <sheetData>
    <row r="1" spans="1:22" x14ac:dyDescent="0.35">
      <c r="A1" s="225" t="s">
        <v>54</v>
      </c>
      <c r="B1" s="225"/>
      <c r="C1" s="225"/>
      <c r="D1" s="225"/>
      <c r="E1" s="225"/>
      <c r="F1" s="225"/>
      <c r="G1" s="225"/>
      <c r="H1" s="225"/>
      <c r="O1" s="43"/>
      <c r="R1" s="225" t="s">
        <v>55</v>
      </c>
      <c r="S1" s="225"/>
      <c r="T1" s="225"/>
      <c r="U1" s="225"/>
      <c r="V1" s="225"/>
    </row>
    <row r="2" spans="1:22" x14ac:dyDescent="0.35">
      <c r="A2" s="229" t="s">
        <v>35</v>
      </c>
      <c r="B2" s="229"/>
      <c r="D2" s="125" t="s">
        <v>56</v>
      </c>
      <c r="E2" s="125"/>
      <c r="G2" s="5" t="s">
        <v>57</v>
      </c>
      <c r="H2" s="5"/>
      <c r="O2" s="6"/>
      <c r="R2" s="11" t="s">
        <v>58</v>
      </c>
      <c r="S2" s="11"/>
      <c r="T2" s="12" t="s">
        <v>53</v>
      </c>
      <c r="U2" s="12"/>
      <c r="V2" s="10" t="s">
        <v>59</v>
      </c>
    </row>
    <row r="3" spans="1:22" x14ac:dyDescent="0.35">
      <c r="A3" s="4"/>
      <c r="B3" s="4"/>
      <c r="O3" s="6"/>
    </row>
    <row r="4" spans="1:22" x14ac:dyDescent="0.35">
      <c r="A4" s="5" t="s">
        <v>27</v>
      </c>
      <c r="B4" s="5"/>
      <c r="C4" s="6" t="s">
        <v>60</v>
      </c>
      <c r="D4" s="5" t="s">
        <v>27</v>
      </c>
      <c r="E4" s="5"/>
      <c r="F4" s="6" t="s">
        <v>60</v>
      </c>
      <c r="G4" s="5" t="s">
        <v>27</v>
      </c>
      <c r="H4" s="5"/>
      <c r="I4" s="6"/>
      <c r="O4" s="6"/>
      <c r="R4" s="11">
        <f>IF('Lesson Plan'!L7="Teacher led",1,0)</f>
        <v>1</v>
      </c>
      <c r="S4">
        <f>R4*('Lesson Plan'!J7)</f>
        <v>20</v>
      </c>
      <c r="T4" s="12">
        <f>IF('Lesson Plan'!L7="Student led",1,0)</f>
        <v>0</v>
      </c>
      <c r="U4">
        <f>T4*('Lesson Plan'!J7)</f>
        <v>0</v>
      </c>
      <c r="V4" s="12" t="s">
        <v>61</v>
      </c>
    </row>
    <row r="5" spans="1:22" x14ac:dyDescent="0.35">
      <c r="A5" s="5" t="s">
        <v>62</v>
      </c>
      <c r="B5" s="5"/>
      <c r="D5" s="5" t="s">
        <v>63</v>
      </c>
      <c r="E5" s="5"/>
      <c r="G5" s="5" t="s">
        <v>58</v>
      </c>
      <c r="H5" s="5"/>
      <c r="O5" s="44"/>
      <c r="R5" s="11">
        <f>IF('Lesson Plan'!L17="Teacher led",1,0)</f>
        <v>0</v>
      </c>
      <c r="S5">
        <f>R5*('Lesson Plan'!J17)</f>
        <v>0</v>
      </c>
      <c r="T5" s="12">
        <f>IF('Lesson Plan'!L17="Student led",1,0)</f>
        <v>1</v>
      </c>
      <c r="U5">
        <f>T5*('Lesson Plan'!J17)</f>
        <v>20</v>
      </c>
      <c r="V5" s="13">
        <f>SUM(U4:U8)/(SUM(U4:U8)+SUM(S4:S8))</f>
        <v>0.7</v>
      </c>
    </row>
    <row r="6" spans="1:22" x14ac:dyDescent="0.35">
      <c r="A6" s="5" t="s">
        <v>64</v>
      </c>
      <c r="B6" s="5"/>
      <c r="D6" s="5" t="s">
        <v>65</v>
      </c>
      <c r="E6" s="5"/>
      <c r="G6" s="5" t="s">
        <v>53</v>
      </c>
      <c r="H6" s="5"/>
      <c r="O6" s="6"/>
      <c r="R6" s="11">
        <f>IF('Lesson Plan'!L27="Teacher led",1,0)</f>
        <v>1</v>
      </c>
      <c r="S6">
        <f>R6*('Lesson Plan'!J27)</f>
        <v>25</v>
      </c>
      <c r="T6" s="12">
        <f>IF('Lesson Plan'!L27="Student led",1,0)</f>
        <v>0</v>
      </c>
      <c r="U6">
        <f>T6*('Lesson Plan'!J27)</f>
        <v>0</v>
      </c>
    </row>
    <row r="7" spans="1:22" x14ac:dyDescent="0.35">
      <c r="A7" s="5" t="s">
        <v>66</v>
      </c>
      <c r="B7" s="5"/>
      <c r="D7" s="5" t="s">
        <v>67</v>
      </c>
      <c r="E7" s="5"/>
      <c r="G7" s="5" t="s">
        <v>68</v>
      </c>
      <c r="O7" s="6"/>
      <c r="R7" s="11">
        <f>IF('Lesson Plan'!L37="Teacher led",1,0)</f>
        <v>0</v>
      </c>
      <c r="S7">
        <f>R7*('Lesson Plan'!J37)</f>
        <v>0</v>
      </c>
      <c r="T7" s="12">
        <f>IF('Lesson Plan'!L37="Student led",1,0)</f>
        <v>1</v>
      </c>
      <c r="U7">
        <f>T7*('Lesson Plan'!J37)</f>
        <v>55</v>
      </c>
      <c r="V7" s="11" t="s">
        <v>69</v>
      </c>
    </row>
    <row r="8" spans="1:22" x14ac:dyDescent="0.35">
      <c r="A8" s="5" t="s">
        <v>70</v>
      </c>
      <c r="B8" s="5"/>
      <c r="D8" s="5" t="s">
        <v>71</v>
      </c>
      <c r="E8" s="5"/>
      <c r="O8" s="44"/>
      <c r="R8" s="11">
        <f>IF('Lesson Plan'!L47="Teacher led",1,0)</f>
        <v>0</v>
      </c>
      <c r="S8">
        <f>R8*('Lesson Plan'!J47)</f>
        <v>0</v>
      </c>
      <c r="T8" s="12">
        <f>IF('Lesson Plan'!L47="Student led",1,0)</f>
        <v>1</v>
      </c>
      <c r="U8">
        <f>T8*('Lesson Plan'!J47)</f>
        <v>30</v>
      </c>
      <c r="V8" s="14">
        <f>SUM(S4:S8)/(SUM(S4:S8)+SUM(U4:U8))</f>
        <v>0.3</v>
      </c>
    </row>
    <row r="9" spans="1:22" x14ac:dyDescent="0.35">
      <c r="A9" s="5" t="s">
        <v>72</v>
      </c>
      <c r="B9" s="5"/>
      <c r="D9" s="5" t="s">
        <v>73</v>
      </c>
      <c r="E9" s="5"/>
      <c r="R9" s="11"/>
      <c r="T9" s="12"/>
    </row>
    <row r="10" spans="1:22" x14ac:dyDescent="0.35">
      <c r="A10" s="5" t="s">
        <v>74</v>
      </c>
      <c r="B10" s="5"/>
      <c r="D10" s="5" t="s">
        <v>75</v>
      </c>
      <c r="E10" s="5"/>
      <c r="H10" s="226" t="s">
        <v>76</v>
      </c>
      <c r="I10" s="227"/>
      <c r="J10" s="227"/>
      <c r="K10" s="227"/>
      <c r="L10" s="227"/>
      <c r="M10" s="227"/>
      <c r="N10" s="228"/>
      <c r="R10" s="11"/>
      <c r="T10" s="12"/>
    </row>
    <row r="11" spans="1:22" x14ac:dyDescent="0.35">
      <c r="A11" s="5" t="s">
        <v>77</v>
      </c>
      <c r="B11" s="5"/>
      <c r="D11" s="5" t="s">
        <v>78</v>
      </c>
      <c r="E11" s="5"/>
      <c r="G11" s="1" t="s">
        <v>79</v>
      </c>
      <c r="H11" s="22" t="s">
        <v>63</v>
      </c>
      <c r="I11" s="23" t="s">
        <v>65</v>
      </c>
      <c r="J11" s="23" t="s">
        <v>67</v>
      </c>
      <c r="K11" s="23" t="s">
        <v>71</v>
      </c>
      <c r="L11" s="23" t="s">
        <v>73</v>
      </c>
      <c r="M11" s="23" t="s">
        <v>75</v>
      </c>
      <c r="N11" s="24" t="s">
        <v>78</v>
      </c>
      <c r="O11" s="1" t="s">
        <v>59</v>
      </c>
      <c r="R11" s="11"/>
      <c r="T11" s="12"/>
    </row>
    <row r="12" spans="1:22" x14ac:dyDescent="0.35">
      <c r="A12" s="5" t="s">
        <v>68</v>
      </c>
      <c r="B12" s="5"/>
      <c r="D12" s="5" t="s">
        <v>80</v>
      </c>
      <c r="E12" s="5"/>
      <c r="G12" s="2" t="s">
        <v>45</v>
      </c>
      <c r="H12" s="30">
        <f>IF('Pedagogic Profile'!K3="x",D30,IF('Pedagogic Profile'!L3="x",D30*0.9,IF('Pedagogic Profile'!M3="x",D30*0.8,IF('Pedagogic Profile'!N3="x",D30*0.7,IF('Pedagogic Profile'!O3="x",D30*0.6,IF('Pedagogic Profile'!P3="x",D30*0.5,IF('Pedagogic Profile'!Q3="x",D30*0.4,IF('Pedagogic Profile'!R3="x",D30*0.3,IF('Pedagogic Profile'!S3="x",D30*0.2,IF('Pedagogic Profile'!T3="x",D30*0.1,0))))))))))</f>
        <v>10</v>
      </c>
      <c r="I12" s="30">
        <f>IF('Pedagogic Profile'!K8="x",F30,IF('Pedagogic Profile'!L8="x",F30*0.9,IF('Pedagogic Profile'!M8="x",F30*0.8,IF('Pedagogic Profile'!N8="x",F30*0.7,IF('Pedagogic Profile'!O8="x",F30*0.6,IF('Pedagogic Profile'!P8="x",F30*0.5,IF('Pedagogic Profile'!Q8="x",F30*0.4,IF('Pedagogic Profile'!R8="x",F30*0.3,IF('Pedagogic Profile'!S8="x",F30*0.2,IF('Pedagogic Profile'!T8="x",F30*0.1,0))))))))))</f>
        <v>8.75</v>
      </c>
      <c r="J12" s="30">
        <f>IF('Pedagogic Profile'!K13="x",H30,IF('Pedagogic Profile'!L13="x",H30*0.9,IF('Pedagogic Profile'!M13="x",H30*0.8,IF('Pedagogic Profile'!N13="x",H30*0.7,IF('Pedagogic Profile'!O13="x",H30*0.6,IF('Pedagogic Profile'!P13="x",H30*0.5,IF('Pedagogic Profile'!Q13="x",H30*0.4,IF('Pedagogic Profile'!R13="x",H30*0.3,IF('Pedagogic Profile'!S13="x",H30*0.2,IF('Pedagogic Profile'!T13="x",H30*0.1,0))))))))))</f>
        <v>6.25</v>
      </c>
      <c r="K12" s="30">
        <f>IF('Pedagogic Profile'!K18="x",J30,IF('Pedagogic Profile'!L18="x",J30*0.9,IF('Pedagogic Profile'!M18="x",J30*0.8,IF('Pedagogic Profile'!N18="x",J30*0.7,IF('Pedagogic Profile'!O18="x",J30*0.6,IF('Pedagogic Profile'!P18="x",J30*0.5,IF('Pedagogic Profile'!Q18="x",J30*0.4,IF('Pedagogic Profile'!R18="x",J30*0.3,IF('Pedagogic Profile'!S18="x",J30*0.2,IF('Pedagogic Profile'!T18="x",J30*0.1,0))))))))))</f>
        <v>10.3125</v>
      </c>
      <c r="L12" s="30">
        <f>IF('Pedagogic Profile'!K23="x",L30,IF('Pedagogic Profile'!L23="x",L30*0.9,IF('Pedagogic Profile'!M23="x",L30*0.8,IF('Pedagogic Profile'!N23="x",L30*0.7,IF('Pedagogic Profile'!O23="x",L30*0.6,IF('Pedagogic Profile'!P23="x",L30*0.5,IF('Pedagogic Profile'!Q23="x",L30*0.4,IF('Pedagogic Profile'!R23="x",L30*0.3,IF('Pedagogic Profile'!S23="x",L30*0.2,IF('Pedagogic Profile'!T23="x",L30*0.1,0))))))))))</f>
        <v>0</v>
      </c>
      <c r="M12" s="30">
        <f>IF('Pedagogic Profile'!K28="x",N30,IF('Pedagogic Profile'!L28="x",N30*0.9,IF('Pedagogic Profile'!M28="x",N30*0.8,IF('Pedagogic Profile'!N28="x",N30*0.7,IF('Pedagogic Profile'!O28="x",N30*0.6,IF('Pedagogic Profile'!TP28="x",N30*0.5,IF('Pedagogic Profile'!Q28="x",N30*0.4,IF('Pedagogic Profile'!R28="x",N30*0.3,IF('Pedagogic Profile'!S28="x",N30*0.2,IF('Pedagogic Profile'!T28="x",N30*0.1,0))))))))))</f>
        <v>0</v>
      </c>
      <c r="N12" s="30">
        <f>IF('Pedagogic Profile'!K33="x",P30,IF('Pedagogic Profile'!L33="x",P30*0.9,IF('Pedagogic Profile'!M33="x",P30*0.8,IF('Pedagogic Profile'!N33="x",P30*0.7,IF('Pedagogic Profile'!O33="x",P30*0.6,IF('Pedagogic Profile'!P33="x",P30*0.5,IF('Pedagogic Profile'!Q33="x",P30*0.4,IF('Pedagogic Profile'!R33="x",P30*0.3,IF('Pedagogic Profile'!S33="x",P30*0.2,IF('Pedagogic Profile'!T33="x",P30*0.1,0))))))))))</f>
        <v>0</v>
      </c>
      <c r="O12" s="31">
        <f>SUM(H12:N12)</f>
        <v>35.3125</v>
      </c>
      <c r="R12" s="11"/>
      <c r="T12" s="12"/>
    </row>
    <row r="13" spans="1:22" x14ac:dyDescent="0.35">
      <c r="A13" s="5"/>
      <c r="B13" s="5"/>
      <c r="G13" s="2" t="s">
        <v>47</v>
      </c>
      <c r="H13" s="30">
        <f>IF('Pedagogic Profile'!K4="x",D30,IF('Pedagogic Profile'!L4="x",D30*0.9,IF('Pedagogic Profile'!M4="x",D30*0.8,IF('Pedagogic Profile'!N4="x",D30*0.7,IF('Pedagogic Profile'!O4="x",D30*0.6,IF('Pedagogic Profile'!P4="x",D30*0.5,IF('Pedagogic Profile'!Q4="x",D30*0.4,IF('Pedagogic Profile'!R4="x",D30*0.3,IF('Pedagogic Profile'!S4="x",D30*0.2,IF('Pedagogic Profile'!T4="x",D30*0.1,0))))))))))</f>
        <v>11.25</v>
      </c>
      <c r="I13" s="30">
        <f>IF('Pedagogic Profile'!K9="x",F30,IF('Pedagogic Profile'!L9="x",F30*0.9,IF('Pedagogic Profile'!M9="x",F30*0.8,IF('Pedagogic Profile'!N9="x",F30*0.7,IF('Pedagogic Profile'!O9="x",F30*0.6,IF('Pedagogic Profile'!P9="x",F30*0.5,IF('Pedagogic Profile'!Q9="x",F30*0.4,IF('Pedagogic Profile'!R9="x",F30*0.3,IF('Pedagogic Profile'!S9="x",F30*0.2,IF('Pedagogic Profile'!T9="x",F30*0.1,0))))))))))</f>
        <v>17.5</v>
      </c>
      <c r="J13" s="30">
        <f>IF('Pedagogic Profile'!K14="x",H30,IF('Pedagogic Profile'!L14="x",H30*0.9,IF('Pedagogic Profile'!M14="x",H30*0.8,IF('Pedagogic Profile'!N14="x",H30*0.7,IF('Pedagogic Profile'!O14="x",H30*0.6,IF('Pedagogic Profile'!P14="x",H30*0.5,IF('Pedagogic Profile'!Q14="x",H30*0.4,IF('Pedagogic Profile'!R14="x",H30*0.3,IF('Pedagogic Profile'!S14="x",H30*0.2,IF('Pedagogic Profile'!T14="x",H30*0.1,0))))))))))</f>
        <v>6.25</v>
      </c>
      <c r="K13" s="30">
        <f>IF('Pedagogic Profile'!K19="x",J30,IF('Pedagogic Profile'!L19="x",J30*0.9,IF('Pedagogic Profile'!M19="x",J30*0.8,IF('Pedagogic Profile'!N19="x",J30*0.7,IF('Pedagogic Profile'!O19="x",J30*0.6,IF('Pedagogic Profile'!P19="x",J30*0.5,IF('Pedagogic Profile'!Q19="x",J30*0.4,IF('Pedagogic Profile'!R19="x",J30*0.3,IF('Pedagogic Profile'!S19="x",J30*0.2,IF('Pedagogic Profile'!T19="x",J30*0.1,0))))))))))</f>
        <v>10.3125</v>
      </c>
      <c r="L13" s="30">
        <f>IF('Pedagogic Profile'!K24="x",L30,IF('Pedagogic Profile'!L24="x",L30*0.9,IF('Pedagogic Profile'!M24="x",L30*0.8,IF('Pedagogic Profile'!N24="x",L30*0.7,IF('Pedagogic Profile'!O24="x",L30*0.6,IF('Pedagogic Profile'!P24="x",L30*0.5,IF('Pedagogic Profile'!Q24="x",L30*0.4,IF('Pedagogic Profile'!R24="x",L30*0.3,IF('Pedagogic Profile'!S24="x",L30*0.2,IF('Pedagogic Profile'!T24="x",L30*0.1,0))))))))))</f>
        <v>0</v>
      </c>
      <c r="M13" s="30">
        <f>IF('Pedagogic Profile'!K29="x",N30,IF('Pedagogic Profile'!L29="x",N30*0.9,IF('Pedagogic Profile'!M29="x",N30*0.8,IF('Pedagogic Profile'!N29="x",N30*0.7,IF('Pedagogic Profile'!O29="x",N30*0.6,IF('Pedagogic Profile'!TP29="x",N30*0.5,IF('Pedagogic Profile'!Q29="x",N30*0.4,IF('Pedagogic Profile'!R29="x",N30*0.3,IF('Pedagogic Profile'!S29="x",N30*0.2,IF('Pedagogic Profile'!T29="x",N30*0.1,0))))))))))</f>
        <v>0</v>
      </c>
      <c r="N13" s="30">
        <f>IF('Pedagogic Profile'!K34="x",P30,IF('Pedagogic Profile'!L34="x",P30*0.9,IF('Pedagogic Profile'!M34="x",P30*0.8,IF('Pedagogic Profile'!N34="x",P30*0.7,IF('Pedagogic Profile'!O34="x",P30*0.6,IF('Pedagogic Profile'!P34="x",P30*0.5,IF('Pedagogic Profile'!Q34="x",P30*0.4,IF('Pedagogic Profile'!R34="x",P30*0.3,IF('Pedagogic Profile'!S34="x",P30*0.2,IF('Pedagogic Profile'!T34="x",P30*0.1,0))))))))))</f>
        <v>0</v>
      </c>
      <c r="O13" s="31">
        <f t="shared" ref="O13:O17" si="0">SUM(H13:N13)</f>
        <v>45.3125</v>
      </c>
      <c r="R13" s="11"/>
      <c r="T13" s="12"/>
    </row>
    <row r="14" spans="1:22" x14ac:dyDescent="0.35">
      <c r="A14" s="5"/>
      <c r="B14" s="5"/>
      <c r="G14" s="2" t="s">
        <v>49</v>
      </c>
      <c r="H14" s="30">
        <f>IF('Pedagogic Profile'!K5="x",D30,IF('Pedagogic Profile'!L5="x",D30*0.9,IF('Pedagogic Profile'!M5="x",D30*0.8,IF('Pedagogic Profile'!N5="x",D30*0.7,IF('Pedagogic Profile'!O5="x",D30*0.6,IF('Pedagogic Profile'!P5="x",D30*0.5,IF('Pedagogic Profile'!Q5="x",D30*0.4,IF('Pedagogic Profile'!R5="x",D30*0.3,IF('Pedagogic Profile'!S5="x",D30*0.2,IF('Pedagogic Profile'!T5="x",D30*0.1,0))))))))))</f>
        <v>11.25</v>
      </c>
      <c r="I14" s="30">
        <f>IF('Pedagogic Profile'!K10="x",F30,IF('Pedagogic Profile'!L10="x",F30*0.9,IF('Pedagogic Profile'!M10="x",F30*0.8,IF('Pedagogic Profile'!N10="x",F30*0.7,IF('Pedagogic Profile'!O10="x",F30*0.6,IF('Pedagogic Profile'!P10="x",F30*0.5,IF('Pedagogic Profile'!Q10="x",F30*0.4,IF('Pedagogic Profile'!R10="x",F30*0.3,IF('Pedagogic Profile'!S10="x",F30*0.2,IF('Pedagogic Profile'!T10="x",F30*0.1,0))))))))))</f>
        <v>17.5</v>
      </c>
      <c r="J14" s="30">
        <f>IF('Pedagogic Profile'!K15="x",H30,IF('Pedagogic Profile'!L15="x",H30*0.9,IF('Pedagogic Profile'!M15="x",H30*0.8,IF('Pedagogic Profile'!N15="x",H30*0.7,IF('Pedagogic Profile'!O15="x",H30*0.6,IF('Pedagogic Profile'!P15="x",H30*0.5,IF('Pedagogic Profile'!Q15="x",H30*0.4,IF('Pedagogic Profile'!R15="x",H30*0.3,IF('Pedagogic Profile'!S15="x",H30*0.2,IF('Pedagogic Profile'!T15="x",H30*0.1,0))))))))))</f>
        <v>21.875</v>
      </c>
      <c r="K14" s="30">
        <f>IF('Pedagogic Profile'!K20="x",J30,IF('Pedagogic Profile'!L20="x",J30*0.9,IF('Pedagogic Profile'!M20="x",J30*0.8,IF('Pedagogic Profile'!N20="x",J30*0.7,IF('Pedagogic Profile'!O20="x",J30*0.6,IF('Pedagogic Profile'!P20="x",J30*0.5,IF('Pedagogic Profile'!Q20="x",J30*0.4,IF('Pedagogic Profile'!R20="x",J30*0.3,IF('Pedagogic Profile'!S20="x",J30*0.2,IF('Pedagogic Profile'!T20="x",J30*0.1,0))))))))))</f>
        <v>27.5</v>
      </c>
      <c r="L14" s="30">
        <f>IF('Pedagogic Profile'!K25="x",L30,IF('Pedagogic Profile'!L25="x",L30*0.9,IF('Pedagogic Profile'!M25="x",L30*0.8,IF('Pedagogic Profile'!N25="x",L30*0.7,IF('Pedagogic Profile'!O25="x",L30*0.6,IF('Pedagogic Profile'!P25="x",L30*0.5,IF('Pedagogic Profile'!Q25="x",L30*0.4,IF('Pedagogic Profile'!R25="x",L30*0.3,IF('Pedagogic Profile'!S25="x",L30*0.2,IF('Pedagogic Profile'!T25="x",L30*0.1,0))))))))))</f>
        <v>0</v>
      </c>
      <c r="M14" s="30">
        <f>IF('Pedagogic Profile'!K30="x",N30,IF('Pedagogic Profile'!L30="x",N30*0.9,IF('Pedagogic Profile'!M30="x",N30*0.8,IF('Pedagogic Profile'!N30="x",N30*0.7,IF('Pedagogic Profile'!O30="x",N30*0.6,IF('Pedagogic Profile'!TP30="x",N30*0.5,IF('Pedagogic Profile'!Q30="x",N30*0.4,IF('Pedagogic Profile'!R30="x",N30*0.3,IF('Pedagogic Profile'!S30="x",N30*0.2,IF('Pedagogic Profile'!T30="x",N30*0.1,0))))))))))</f>
        <v>0</v>
      </c>
      <c r="N14" s="30">
        <f>IF('Pedagogic Profile'!K35="x",P30,IF('Pedagogic Profile'!L35="x",P30*0.9,IF('Pedagogic Profile'!M35="x",P30*0.8,IF('Pedagogic Profile'!N35="x",P30*0.7,IF('Pedagogic Profile'!O35="x",P30*0.6,IF('Pedagogic Profile'!P35="x",P30*0.5,IF('Pedagogic Profile'!Q35="x",P30*0.4,IF('Pedagogic Profile'!R35="x",P30*0.3,IF('Pedagogic Profile'!S35="x",P30*0.2,IF('Pedagogic Profile'!T35="x",P30*0.1,0))))))))))</f>
        <v>0</v>
      </c>
      <c r="O14" s="31">
        <f t="shared" si="0"/>
        <v>78.125</v>
      </c>
      <c r="R14" s="11"/>
      <c r="T14" s="12"/>
    </row>
    <row r="15" spans="1:22" x14ac:dyDescent="0.35">
      <c r="A15" s="5"/>
      <c r="B15" s="5"/>
      <c r="G15" s="2" t="s">
        <v>46</v>
      </c>
      <c r="H15" s="30">
        <f>D30-H12</f>
        <v>2.5</v>
      </c>
      <c r="I15" s="30">
        <f>F30-I12</f>
        <v>13.125</v>
      </c>
      <c r="J15" s="30">
        <f>H30-J12</f>
        <v>25</v>
      </c>
      <c r="K15" s="30">
        <f>J30-K12</f>
        <v>24.0625</v>
      </c>
      <c r="L15" s="30">
        <f>L30-L12</f>
        <v>0</v>
      </c>
      <c r="M15" s="30">
        <f>N30-M12</f>
        <v>0</v>
      </c>
      <c r="N15" s="30">
        <f>P30-N12</f>
        <v>0</v>
      </c>
      <c r="O15" s="31">
        <f t="shared" si="0"/>
        <v>64.6875</v>
      </c>
      <c r="R15" s="11"/>
      <c r="T15" s="12"/>
    </row>
    <row r="16" spans="1:22" x14ac:dyDescent="0.35">
      <c r="A16" s="5"/>
      <c r="B16" s="5"/>
      <c r="G16" s="2" t="s">
        <v>48</v>
      </c>
      <c r="H16" s="30">
        <f>D30-H13</f>
        <v>1.25</v>
      </c>
      <c r="I16" s="30">
        <f>F30-I13</f>
        <v>4.375</v>
      </c>
      <c r="J16" s="30">
        <f>H30-J13</f>
        <v>25</v>
      </c>
      <c r="K16" s="30">
        <f>J30-K13</f>
        <v>24.0625</v>
      </c>
      <c r="L16" s="30">
        <f>L30-L13</f>
        <v>0</v>
      </c>
      <c r="M16" s="30">
        <f>N30-M13</f>
        <v>0</v>
      </c>
      <c r="N16" s="30">
        <f>P30-N13</f>
        <v>0</v>
      </c>
      <c r="O16" s="31">
        <f t="shared" si="0"/>
        <v>54.6875</v>
      </c>
      <c r="R16" s="11"/>
      <c r="T16" s="12"/>
    </row>
    <row r="17" spans="1:20" x14ac:dyDescent="0.35">
      <c r="A17" s="5"/>
      <c r="B17" s="5"/>
      <c r="G17" s="3" t="s">
        <v>81</v>
      </c>
      <c r="H17" s="65">
        <f>D30-H14</f>
        <v>1.25</v>
      </c>
      <c r="I17" s="65">
        <f>F30-I14</f>
        <v>4.375</v>
      </c>
      <c r="J17" s="65">
        <f>H30-J14</f>
        <v>9.375</v>
      </c>
      <c r="K17" s="65">
        <f>J30-K14</f>
        <v>6.875</v>
      </c>
      <c r="L17" s="65">
        <f>L30-L14</f>
        <v>0</v>
      </c>
      <c r="M17" s="65">
        <f>N30-M14</f>
        <v>0</v>
      </c>
      <c r="N17" s="65">
        <f>P30-N14</f>
        <v>0</v>
      </c>
      <c r="O17" s="32">
        <f t="shared" si="0"/>
        <v>21.875</v>
      </c>
      <c r="R17" s="11"/>
      <c r="T17" s="12"/>
    </row>
    <row r="18" spans="1:20" x14ac:dyDescent="0.35">
      <c r="A18" s="5"/>
      <c r="B18" s="5"/>
      <c r="R18" s="11"/>
      <c r="T18" s="12"/>
    </row>
    <row r="19" spans="1:20" x14ac:dyDescent="0.35">
      <c r="R19" s="11"/>
      <c r="T19" s="12"/>
    </row>
    <row r="20" spans="1:20" x14ac:dyDescent="0.35">
      <c r="A20" s="225" t="s">
        <v>82</v>
      </c>
      <c r="B20" s="225"/>
      <c r="C20" s="225"/>
      <c r="D20" s="225"/>
      <c r="E20" s="225"/>
      <c r="F20" s="225"/>
      <c r="G20" s="225"/>
      <c r="H20" s="225"/>
      <c r="I20" s="225"/>
      <c r="J20" s="225"/>
      <c r="K20" s="225"/>
      <c r="L20" s="225"/>
      <c r="M20" s="225"/>
      <c r="N20" s="225"/>
      <c r="O20" s="225"/>
      <c r="P20" s="225"/>
      <c r="Q20" s="45"/>
      <c r="R20" s="11"/>
      <c r="T20" s="12"/>
    </row>
    <row r="21" spans="1:20" x14ac:dyDescent="0.35">
      <c r="A21" s="5"/>
      <c r="B21" s="5" t="s">
        <v>83</v>
      </c>
      <c r="C21" s="5" t="s">
        <v>63</v>
      </c>
      <c r="D21" s="5" t="s">
        <v>84</v>
      </c>
      <c r="E21" s="5" t="s">
        <v>65</v>
      </c>
      <c r="F21" s="5" t="s">
        <v>84</v>
      </c>
      <c r="G21" s="5" t="s">
        <v>67</v>
      </c>
      <c r="H21" s="5" t="s">
        <v>84</v>
      </c>
      <c r="I21" s="5" t="s">
        <v>71</v>
      </c>
      <c r="J21" s="5" t="s">
        <v>84</v>
      </c>
      <c r="K21" s="5" t="s">
        <v>73</v>
      </c>
      <c r="L21" s="5" t="s">
        <v>84</v>
      </c>
      <c r="M21" s="5" t="s">
        <v>75</v>
      </c>
      <c r="N21" s="5" t="s">
        <v>84</v>
      </c>
      <c r="O21" s="5" t="s">
        <v>78</v>
      </c>
      <c r="P21" s="5" t="s">
        <v>84</v>
      </c>
      <c r="R21" s="11"/>
      <c r="T21" s="12"/>
    </row>
    <row r="22" spans="1:20" x14ac:dyDescent="0.35">
      <c r="A22" s="7" t="s">
        <v>85</v>
      </c>
      <c r="B22" s="7">
        <f>'Lesson Plan'!J7</f>
        <v>20</v>
      </c>
      <c r="C22" s="7">
        <f>IF('Lesson Plan'!I7="Presentation",1,0)</f>
        <v>1</v>
      </c>
      <c r="D22" s="7">
        <f t="shared" ref="D22:D26" si="1">B22*C22</f>
        <v>20</v>
      </c>
      <c r="E22" s="7">
        <f>IF('Lesson Plan'!I7="Discussion",1,0)</f>
        <v>0</v>
      </c>
      <c r="F22" s="7">
        <f t="shared" ref="F22:F24" si="2">B22*E22</f>
        <v>0</v>
      </c>
      <c r="G22" s="7">
        <f>IF('Lesson Plan'!I7="Collaboration",1,0)</f>
        <v>0</v>
      </c>
      <c r="H22" s="7">
        <f>B22*G22</f>
        <v>0</v>
      </c>
      <c r="I22" s="7">
        <f>IF('Lesson Plan'!I7="Investigation",1,0)</f>
        <v>0</v>
      </c>
      <c r="J22" s="7">
        <f>B22*I22</f>
        <v>0</v>
      </c>
      <c r="K22" s="7">
        <f>IF('Lesson Plan'!I7="Practice",1,0)</f>
        <v>0</v>
      </c>
      <c r="L22" s="7">
        <f>B22*K22</f>
        <v>0</v>
      </c>
      <c r="M22" s="7">
        <f>IF('Lesson Plan'!I7="Production",1,0)</f>
        <v>0</v>
      </c>
      <c r="N22" s="7">
        <f t="shared" ref="N22:N26" si="3">B22*M22</f>
        <v>0</v>
      </c>
      <c r="O22" s="7">
        <f>IF('Lesson Plan'!I7="Assessment",1,0)</f>
        <v>0</v>
      </c>
      <c r="P22" s="7">
        <f t="shared" ref="P22:P26" si="4">B22*O22</f>
        <v>0</v>
      </c>
      <c r="R22" s="11"/>
      <c r="T22" s="12"/>
    </row>
    <row r="23" spans="1:20" x14ac:dyDescent="0.35">
      <c r="A23" s="7" t="s">
        <v>86</v>
      </c>
      <c r="B23" s="7">
        <f>'Lesson Plan'!J17</f>
        <v>20</v>
      </c>
      <c r="C23" s="7">
        <f>IF('Lesson Plan'!I17="Presentation",1,0)</f>
        <v>0</v>
      </c>
      <c r="D23" s="7">
        <f t="shared" si="1"/>
        <v>0</v>
      </c>
      <c r="E23" s="7">
        <f>IF('Lesson Plan'!I17="Discussion",1,0)</f>
        <v>0</v>
      </c>
      <c r="F23" s="7">
        <f t="shared" si="2"/>
        <v>0</v>
      </c>
      <c r="G23" s="7">
        <f>IF('Lesson Plan'!I17="Collaboration",1,0)</f>
        <v>1</v>
      </c>
      <c r="H23" s="7">
        <f t="shared" ref="H23:H24" si="5">B23*G23</f>
        <v>20</v>
      </c>
      <c r="I23" s="7">
        <f>IF('Lesson Plan'!I17="Investigation",1,0)</f>
        <v>0</v>
      </c>
      <c r="J23" s="7">
        <f t="shared" ref="J23:J24" si="6">B23*I23</f>
        <v>0</v>
      </c>
      <c r="K23" s="7">
        <f>IF('Lesson Plan'!I17="Practice",1,0)</f>
        <v>0</v>
      </c>
      <c r="L23" s="7">
        <f t="shared" ref="L23:L24" si="7">B23*K23</f>
        <v>0</v>
      </c>
      <c r="M23" s="7">
        <f>IF('Lesson Plan'!I17="Production",1,0)</f>
        <v>0</v>
      </c>
      <c r="N23" s="7">
        <f t="shared" si="3"/>
        <v>0</v>
      </c>
      <c r="O23" s="7">
        <f>IF('Lesson Plan'!I17="Assessment",1,0)</f>
        <v>0</v>
      </c>
      <c r="P23" s="7">
        <f t="shared" si="4"/>
        <v>0</v>
      </c>
      <c r="R23" s="11"/>
      <c r="T23" s="12"/>
    </row>
    <row r="24" spans="1:20" x14ac:dyDescent="0.35">
      <c r="A24" s="7" t="s">
        <v>87</v>
      </c>
      <c r="B24" s="7">
        <f>'Lesson Plan'!J27</f>
        <v>25</v>
      </c>
      <c r="C24" s="7">
        <f>IF('Lesson Plan'!I27="Presentation",1,0)</f>
        <v>0</v>
      </c>
      <c r="D24" s="7">
        <f t="shared" si="1"/>
        <v>0</v>
      </c>
      <c r="E24" s="7">
        <f>IF('Lesson Plan'!I27="Discussion",1,0)</f>
        <v>1</v>
      </c>
      <c r="F24" s="7">
        <f t="shared" si="2"/>
        <v>25</v>
      </c>
      <c r="G24" s="7">
        <f>IF('Lesson Plan'!I27="Collaboration",1,0)</f>
        <v>0</v>
      </c>
      <c r="H24" s="7">
        <f t="shared" si="5"/>
        <v>0</v>
      </c>
      <c r="I24" s="7">
        <f>IF('Lesson Plan'!I27="Investigation",1,0)</f>
        <v>0</v>
      </c>
      <c r="J24" s="7">
        <f t="shared" si="6"/>
        <v>0</v>
      </c>
      <c r="K24" s="7">
        <f>IF('Lesson Plan'!I27="Practice",1,0)</f>
        <v>0</v>
      </c>
      <c r="L24" s="7">
        <f t="shared" si="7"/>
        <v>0</v>
      </c>
      <c r="M24" s="7">
        <f>IF('Lesson Plan'!I27="Production",1,0)</f>
        <v>0</v>
      </c>
      <c r="N24" s="7">
        <f t="shared" si="3"/>
        <v>0</v>
      </c>
      <c r="O24" s="7">
        <f>IF('Lesson Plan'!I27="Assessment",1,0)</f>
        <v>0</v>
      </c>
      <c r="P24" s="7">
        <f t="shared" si="4"/>
        <v>0</v>
      </c>
      <c r="R24" s="11"/>
      <c r="T24" s="12"/>
    </row>
    <row r="25" spans="1:20" x14ac:dyDescent="0.35">
      <c r="A25" s="7" t="s">
        <v>88</v>
      </c>
      <c r="B25" s="7">
        <f>'Lesson Plan'!J37</f>
        <v>55</v>
      </c>
      <c r="C25" s="7">
        <f>IF('Lesson Plan'!I37="Presentation",1,0)</f>
        <v>0</v>
      </c>
      <c r="D25" s="7">
        <f t="shared" si="1"/>
        <v>0</v>
      </c>
      <c r="E25" s="7">
        <f>IF('Lesson Plan'!I37="Discussion",1,0)</f>
        <v>0</v>
      </c>
      <c r="F25" s="7">
        <f t="shared" ref="F25:F26" si="8">B25*E25</f>
        <v>0</v>
      </c>
      <c r="G25" s="7">
        <f>IF('Lesson Plan'!I37="Collaboration",1,0)</f>
        <v>0</v>
      </c>
      <c r="H25" s="7">
        <f t="shared" ref="H25:H26" si="9">B25*G25</f>
        <v>0</v>
      </c>
      <c r="I25" s="7">
        <f>IF('Lesson Plan'!I37="Investigation",1,0)</f>
        <v>1</v>
      </c>
      <c r="J25" s="7">
        <f t="shared" ref="J25:J26" si="10">B25*I25</f>
        <v>55</v>
      </c>
      <c r="K25" s="7">
        <f>IF('Lesson Plan'!I37="Practice",1,0)</f>
        <v>0</v>
      </c>
      <c r="L25" s="7">
        <f t="shared" ref="L25:L26" si="11">B25*K25</f>
        <v>0</v>
      </c>
      <c r="M25" s="7">
        <f>IF('Lesson Plan'!I37="Production",1,0)</f>
        <v>0</v>
      </c>
      <c r="N25" s="7">
        <f t="shared" si="3"/>
        <v>0</v>
      </c>
      <c r="O25" s="7">
        <f>IF('Lesson Plan'!I37="Assessment",1,0)</f>
        <v>0</v>
      </c>
      <c r="P25" s="7">
        <f t="shared" si="4"/>
        <v>0</v>
      </c>
      <c r="R25" s="11"/>
      <c r="T25" s="12"/>
    </row>
    <row r="26" spans="1:20" x14ac:dyDescent="0.35">
      <c r="A26" s="7" t="s">
        <v>89</v>
      </c>
      <c r="B26" s="7">
        <f>'Lesson Plan'!J47</f>
        <v>30</v>
      </c>
      <c r="C26" s="7">
        <f>IF('Lesson Plan'!I47="Presentation",1,0)</f>
        <v>0</v>
      </c>
      <c r="D26" s="7">
        <f t="shared" si="1"/>
        <v>0</v>
      </c>
      <c r="E26" s="7">
        <f>IF('Lesson Plan'!I47="Discussion",1,0)</f>
        <v>0</v>
      </c>
      <c r="F26" s="7">
        <f t="shared" si="8"/>
        <v>0</v>
      </c>
      <c r="G26" s="7">
        <f>IF('Lesson Plan'!I47="Collaboration",1,0)</f>
        <v>1</v>
      </c>
      <c r="H26" s="7">
        <f t="shared" si="9"/>
        <v>30</v>
      </c>
      <c r="I26" s="7">
        <f>IF('Lesson Plan'!I47="Investigation",1,0)</f>
        <v>0</v>
      </c>
      <c r="J26" s="7">
        <f t="shared" si="10"/>
        <v>0</v>
      </c>
      <c r="K26" s="7">
        <f>IF('Lesson Plan'!I47="Practice",1,0)</f>
        <v>0</v>
      </c>
      <c r="L26" s="7">
        <f t="shared" si="11"/>
        <v>0</v>
      </c>
      <c r="M26" s="7">
        <f>IF('Lesson Plan'!I47="Production",1,0)</f>
        <v>0</v>
      </c>
      <c r="N26" s="7">
        <f t="shared" si="3"/>
        <v>0</v>
      </c>
      <c r="O26" s="7">
        <f>IF('Lesson Plan'!I47="Assessment",1,0)</f>
        <v>0</v>
      </c>
      <c r="P26" s="7">
        <f t="shared" si="4"/>
        <v>0</v>
      </c>
      <c r="R26" s="11"/>
      <c r="T26" s="12"/>
    </row>
    <row r="27" spans="1:20" x14ac:dyDescent="0.35">
      <c r="A27" s="7" t="s">
        <v>93</v>
      </c>
      <c r="B27" s="7">
        <f>'Lesson Plan'!J57</f>
        <v>10</v>
      </c>
      <c r="C27" s="7">
        <f>IF('Lesson Plan'!I57="Presentation",1,0)</f>
        <v>0</v>
      </c>
      <c r="D27" s="7">
        <f t="shared" ref="D27" si="12">B27*C27</f>
        <v>0</v>
      </c>
      <c r="E27" s="7">
        <f>IF('Lesson Plan'!I57="Discussion",1,0)</f>
        <v>1</v>
      </c>
      <c r="F27" s="7">
        <f t="shared" ref="F27" si="13">B27*E27</f>
        <v>10</v>
      </c>
      <c r="G27" s="7">
        <f>IF('Lesson Plan'!I57="Collaboration",1,0)</f>
        <v>0</v>
      </c>
      <c r="H27" s="7">
        <f t="shared" ref="H27" si="14">B27*G27</f>
        <v>0</v>
      </c>
      <c r="I27" s="7">
        <f>IF('Lesson Plan'!I57="Investigation",1,0)</f>
        <v>0</v>
      </c>
      <c r="J27" s="7">
        <f t="shared" ref="J27" si="15">B27*I27</f>
        <v>0</v>
      </c>
      <c r="K27" s="7">
        <f>IF('Lesson Plan'!I57="Practice",1,0)</f>
        <v>0</v>
      </c>
      <c r="L27" s="7">
        <f t="shared" ref="L27" si="16">B27*K27</f>
        <v>0</v>
      </c>
      <c r="M27" s="7">
        <f>IF('Lesson Plan'!I57="Production",1,0)</f>
        <v>0</v>
      </c>
      <c r="N27" s="7">
        <f t="shared" ref="N27" si="17">B27*M27</f>
        <v>0</v>
      </c>
      <c r="O27" s="7">
        <f>IF('Lesson Plan'!I57="Assessment",1,0)</f>
        <v>0</v>
      </c>
      <c r="P27" s="7">
        <f t="shared" ref="P27" si="18">B27*O27</f>
        <v>0</v>
      </c>
      <c r="R27" s="11"/>
      <c r="T27" s="12"/>
    </row>
    <row r="28" spans="1:20" x14ac:dyDescent="0.35">
      <c r="A28" s="5" t="s">
        <v>59</v>
      </c>
      <c r="B28" s="5">
        <f>SUM(B22:B27)</f>
        <v>160</v>
      </c>
      <c r="C28" s="5"/>
      <c r="D28" s="5">
        <f>SUM(D22:D27)</f>
        <v>20</v>
      </c>
      <c r="E28" s="5"/>
      <c r="F28" s="5">
        <f>SUM(F22:F27)</f>
        <v>35</v>
      </c>
      <c r="G28" s="5"/>
      <c r="H28" s="5">
        <f>SUM(H22:H27)</f>
        <v>50</v>
      </c>
      <c r="I28" s="5"/>
      <c r="J28" s="5">
        <f>SUM(J22:J27)</f>
        <v>55</v>
      </c>
      <c r="K28" s="5"/>
      <c r="L28" s="5">
        <f>SUM(L22:L27)</f>
        <v>0</v>
      </c>
      <c r="M28" s="5"/>
      <c r="N28" s="5">
        <f>SUM(N22:N27)</f>
        <v>0</v>
      </c>
      <c r="O28" s="5"/>
      <c r="P28" s="5">
        <f>SUM(P22:P27)</f>
        <v>0</v>
      </c>
    </row>
    <row r="29" spans="1:20" x14ac:dyDescent="0.35">
      <c r="A29" s="5"/>
      <c r="B29" s="5"/>
      <c r="C29" s="5"/>
      <c r="D29" s="8">
        <f>D28/B28</f>
        <v>0.125</v>
      </c>
      <c r="E29" s="5"/>
      <c r="F29" s="8">
        <f>F28/B28</f>
        <v>0.21875</v>
      </c>
      <c r="G29" s="5"/>
      <c r="H29" s="8">
        <f>H28/B28</f>
        <v>0.3125</v>
      </c>
      <c r="I29" s="5"/>
      <c r="J29" s="8">
        <f>J28/B28</f>
        <v>0.34375</v>
      </c>
      <c r="K29" s="5"/>
      <c r="L29" s="8">
        <f>L28/B28</f>
        <v>0</v>
      </c>
      <c r="M29" s="5"/>
      <c r="N29" s="8">
        <f>N28/B28</f>
        <v>0</v>
      </c>
      <c r="O29" s="5"/>
      <c r="P29" s="8">
        <f>P28/B28</f>
        <v>0</v>
      </c>
    </row>
    <row r="30" spans="1:20" x14ac:dyDescent="0.35">
      <c r="A30" s="25" t="s">
        <v>90</v>
      </c>
      <c r="B30" s="25"/>
      <c r="C30" s="25"/>
      <c r="D30" s="26">
        <f>D29*100</f>
        <v>12.5</v>
      </c>
      <c r="E30" s="25"/>
      <c r="F30" s="26">
        <f>F29*100</f>
        <v>21.875</v>
      </c>
      <c r="G30" s="25"/>
      <c r="H30" s="26">
        <f>H29*100</f>
        <v>31.25</v>
      </c>
      <c r="I30" s="25"/>
      <c r="J30" s="26">
        <f>J29*100</f>
        <v>34.375</v>
      </c>
      <c r="K30" s="25"/>
      <c r="L30" s="26">
        <f>L29*100</f>
        <v>0</v>
      </c>
      <c r="M30" s="25"/>
      <c r="N30" s="26">
        <f>N29*100</f>
        <v>0</v>
      </c>
      <c r="O30" s="25"/>
      <c r="P30" s="26">
        <f>P29*100</f>
        <v>0</v>
      </c>
    </row>
    <row r="31" spans="1:20" x14ac:dyDescent="0.35">
      <c r="A31" s="25" t="s">
        <v>91</v>
      </c>
      <c r="B31" s="25"/>
      <c r="C31" s="25"/>
      <c r="D31" s="25">
        <f>INT(D30*0.2)</f>
        <v>2</v>
      </c>
      <c r="E31" s="25"/>
      <c r="F31" s="25">
        <f>INT(F30*0.8)</f>
        <v>17</v>
      </c>
      <c r="G31" s="25"/>
      <c r="H31" s="25">
        <f>INT(H30*0.8)</f>
        <v>25</v>
      </c>
      <c r="I31" s="25"/>
      <c r="J31" s="25">
        <f>INT(J30*0.4)</f>
        <v>13</v>
      </c>
      <c r="K31" s="25"/>
      <c r="L31" s="25">
        <f>INT(L30*0.4)</f>
        <v>0</v>
      </c>
      <c r="M31" s="25"/>
      <c r="N31" s="25">
        <f>INT(N30*0.4)</f>
        <v>0</v>
      </c>
      <c r="O31" s="25"/>
      <c r="P31" s="25">
        <f>INT(P30*0.2)</f>
        <v>0</v>
      </c>
    </row>
  </sheetData>
  <mergeCells count="6">
    <mergeCell ref="R1:V1"/>
    <mergeCell ref="H10:N10"/>
    <mergeCell ref="A20:P20"/>
    <mergeCell ref="A1:H1"/>
    <mergeCell ref="A2:B2"/>
    <mergeCell ref="D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Introduction</vt:lpstr>
      <vt:lpstr>Lesson Plan</vt:lpstr>
      <vt:lpstr>Pedagogic Profile</vt:lpstr>
      <vt:lpstr>Data</vt:lpstr>
      <vt:lpstr>CurrentPageIndex</vt:lpstr>
      <vt:lpstr>TotalPages</vt:lpstr>
      <vt:lpstr>Wizard.View1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Tony</cp:lastModifiedBy>
  <cp:revision/>
  <dcterms:created xsi:type="dcterms:W3CDTF">2015-10-01T07:21:27Z</dcterms:created>
  <dcterms:modified xsi:type="dcterms:W3CDTF">2018-02-25T10:18:00Z</dcterms:modified>
  <cp:category/>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