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965" documentId="8_{97E01B08-E360-4CCA-91BC-A66574F1C1B1}" xr6:coauthVersionLast="47" xr6:coauthVersionMax="47" xr10:uidLastSave="{AB2DD8F4-75C8-4225-9AC7-26A03068D0C4}"/>
  <bookViews>
    <workbookView xWindow="-120" yWindow="-120" windowWidth="29040" windowHeight="15840" tabRatio="840" firstSheet="1" activeTab="2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  <sheet name="Sheet2" sheetId="63" r:id="rId5"/>
    <sheet name="Sheet1" sheetId="62" r:id="rId6"/>
  </sheets>
  <definedNames>
    <definedName name="_xlnm._FilterDatabase" localSheetId="2" hidden="1">'Firm Size'!$B$19:$F$32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52" l="1"/>
  <c r="D29" i="52"/>
  <c r="E31" i="52" a="1"/>
  <c r="E31" i="52"/>
  <c r="D30" i="52"/>
  <c r="D31" i="52"/>
  <c r="D32" i="52"/>
  <c r="D21" i="52"/>
  <c r="D22" i="52"/>
  <c r="D23" i="52"/>
  <c r="D24" i="52"/>
  <c r="D25" i="52"/>
  <c r="D26" i="52"/>
  <c r="D27" i="52"/>
  <c r="D28" i="52"/>
  <c r="E20" i="61"/>
  <c r="E21" i="61"/>
  <c r="E22" i="61"/>
  <c r="E23" i="61"/>
  <c r="E24" i="61"/>
  <c r="E25" i="61"/>
  <c r="E26" i="61"/>
  <c r="E27" i="61"/>
  <c r="E28" i="61"/>
  <c r="E29" i="61"/>
  <c r="E30" i="61"/>
  <c r="E31" i="61"/>
  <c r="E19" i="61"/>
  <c r="F20" i="52"/>
  <c r="F24" i="52"/>
  <c r="F25" i="52"/>
  <c r="F26" i="52"/>
  <c r="F27" i="52"/>
  <c r="F28" i="52"/>
  <c r="F29" i="52"/>
  <c r="F30" i="52"/>
  <c r="F31" i="52"/>
  <c r="F32" i="52"/>
  <c r="B35" i="44" a="1"/>
  <c r="B35" i="44"/>
  <c r="B34" i="44"/>
  <c r="B33" i="44"/>
  <c r="B31" i="44"/>
  <c r="C20" i="52"/>
  <c r="F21" i="52"/>
  <c r="F22" i="52"/>
  <c r="F23" i="52"/>
  <c r="C25" i="52"/>
  <c r="D20" i="61"/>
  <c r="D21" i="61"/>
  <c r="D22" i="61"/>
  <c r="D23" i="61"/>
  <c r="D24" i="61"/>
  <c r="D25" i="61"/>
  <c r="D26" i="61"/>
  <c r="D27" i="61"/>
  <c r="D28" i="61"/>
  <c r="D29" i="61"/>
  <c r="D30" i="61"/>
  <c r="D31" i="61"/>
  <c r="D19" i="61"/>
  <c r="C20" i="61"/>
  <c r="C21" i="61"/>
  <c r="C22" i="61"/>
  <c r="C23" i="61"/>
  <c r="C24" i="61"/>
  <c r="C25" i="61"/>
  <c r="C26" i="61"/>
  <c r="C27" i="61"/>
  <c r="C28" i="61"/>
  <c r="C29" i="61"/>
  <c r="C30" i="61"/>
  <c r="C31" i="61"/>
  <c r="C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19" i="61"/>
  <c r="A31" i="61"/>
  <c r="A20" i="61"/>
  <c r="A21" i="61"/>
  <c r="A22" i="61"/>
  <c r="A23" i="61"/>
  <c r="A24" i="61"/>
  <c r="A25" i="61"/>
  <c r="A26" i="61"/>
  <c r="A27" i="61"/>
  <c r="A28" i="61"/>
  <c r="A29" i="61"/>
  <c r="A30" i="61"/>
  <c r="A19" i="61"/>
  <c r="B31" i="46"/>
  <c r="E21" i="52" a="1"/>
  <c r="E21" i="52" s="1"/>
  <c r="E22" i="52" a="1"/>
  <c r="E22" i="52" s="1"/>
  <c r="E23" i="52" a="1"/>
  <c r="E23" i="52"/>
  <c r="E24" i="52" a="1"/>
  <c r="E24" i="52"/>
  <c r="E25" i="52" a="1"/>
  <c r="E25" i="52"/>
  <c r="E26" i="52" a="1"/>
  <c r="E26" i="52" s="1"/>
  <c r="E27" i="52" a="1"/>
  <c r="E27" i="52"/>
  <c r="E28" i="52" a="1"/>
  <c r="E28" i="52"/>
  <c r="E29" i="52" a="1"/>
  <c r="E29" i="52" s="1"/>
  <c r="E30" i="52" a="1"/>
  <c r="E30" i="52" s="1"/>
  <c r="E32" i="52" a="1"/>
  <c r="E32" i="52" s="1"/>
  <c r="E20" i="52" a="1"/>
  <c r="E20" i="52" s="1"/>
  <c r="C21" i="52"/>
  <c r="C22" i="52"/>
  <c r="C23" i="52"/>
  <c r="C24" i="52"/>
  <c r="C26" i="52"/>
  <c r="C27" i="52"/>
  <c r="C28" i="52"/>
  <c r="C29" i="52"/>
  <c r="C30" i="52"/>
  <c r="C31" i="52"/>
  <c r="C32" i="52"/>
  <c r="B21" i="52"/>
  <c r="B22" i="52"/>
  <c r="B23" i="52"/>
  <c r="B24" i="52"/>
  <c r="B25" i="52"/>
  <c r="B26" i="52"/>
  <c r="B27" i="52"/>
  <c r="B28" i="52"/>
  <c r="B29" i="52"/>
  <c r="B30" i="52"/>
  <c r="B31" i="52"/>
  <c r="B32" i="52"/>
  <c r="B20" i="52"/>
  <c r="D31" i="46"/>
  <c r="C31" i="46"/>
  <c r="C35" i="46" a="1"/>
  <c r="C35" i="46" s="1"/>
  <c r="D35" i="46" a="1"/>
  <c r="D35" i="46" s="1"/>
  <c r="E35" i="46" a="1"/>
  <c r="E35" i="46" s="1"/>
  <c r="F35" i="46" a="1"/>
  <c r="F35" i="46" s="1"/>
  <c r="G35" i="46" a="1"/>
  <c r="G35" i="46" s="1"/>
  <c r="H35" i="46" a="1"/>
  <c r="H35" i="46" s="1"/>
  <c r="I35" i="46" a="1"/>
  <c r="I35" i="46" s="1"/>
  <c r="J35" i="46" a="1"/>
  <c r="J35" i="46" s="1"/>
  <c r="K35" i="46" a="1"/>
  <c r="K35" i="46" s="1"/>
  <c r="L35" i="46" a="1"/>
  <c r="L35" i="46" s="1"/>
  <c r="M35" i="46" a="1"/>
  <c r="M35" i="46" s="1"/>
  <c r="N35" i="46" a="1"/>
  <c r="N35" i="46" s="1"/>
  <c r="O35" i="46" a="1"/>
  <c r="O35" i="46" s="1"/>
  <c r="P35" i="46" a="1"/>
  <c r="P35" i="46" s="1"/>
  <c r="B35" i="46" a="1"/>
  <c r="B35" i="46" s="1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B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B33" i="46"/>
  <c r="J32" i="46"/>
  <c r="K32" i="46"/>
  <c r="L32" i="46"/>
  <c r="M32" i="46"/>
  <c r="N32" i="46"/>
  <c r="O32" i="46"/>
  <c r="P32" i="46"/>
  <c r="C32" i="46"/>
  <c r="D32" i="46"/>
  <c r="E32" i="46"/>
  <c r="F32" i="46"/>
  <c r="G32" i="46"/>
  <c r="H32" i="46"/>
  <c r="I32" i="46"/>
  <c r="B32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C35" i="44" a="1"/>
  <c r="C35" i="44"/>
  <c r="D35" i="44" a="1"/>
  <c r="D35" i="44"/>
  <c r="E35" i="44" a="1"/>
  <c r="E35" i="44"/>
  <c r="F35" i="44" a="1"/>
  <c r="F35" i="44" s="1"/>
  <c r="G35" i="44" a="1"/>
  <c r="G35" i="44" s="1"/>
  <c r="H35" i="44" a="1"/>
  <c r="H35" i="44"/>
  <c r="I35" i="44" a="1"/>
  <c r="I35" i="44"/>
  <c r="J35" i="44" a="1"/>
  <c r="J35" i="44" s="1"/>
  <c r="K35" i="44" a="1"/>
  <c r="K35" i="44" s="1"/>
  <c r="L35" i="44" a="1"/>
  <c r="L35" i="44" s="1"/>
  <c r="M35" i="44" a="1"/>
  <c r="M35" i="44"/>
  <c r="N35" i="44" a="1"/>
  <c r="N35" i="44" s="1"/>
  <c r="O35" i="44" a="1"/>
  <c r="O35" i="44" s="1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  <c r="C32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B32" i="44"/>
  <c r="K31" i="44"/>
  <c r="L31" i="44"/>
  <c r="M31" i="44"/>
  <c r="N31" i="44"/>
  <c r="O31" i="44"/>
  <c r="C31" i="44"/>
  <c r="D31" i="44"/>
  <c r="E31" i="44"/>
  <c r="F31" i="44"/>
  <c r="G31" i="44"/>
  <c r="H31" i="44"/>
  <c r="I31" i="44"/>
  <c r="J31" i="4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<sst xmlns="http://schemas.openxmlformats.org/spreadsheetml/2006/main" count="286" uniqueCount="146">
  <si>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</si>
  <si>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</si>
  <si>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</si>
  <si>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</si>
  <si>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</si>
  <si>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</si>
  <si>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</si>
  <si>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</si>
  <si>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</si>
  <si>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</si>
  <si>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</si>
  <si>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</si>
  <si>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</si>
  <si>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</si>
  <si>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</si>
  <si>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</si>
  <si>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</si>
  <si>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</si>
  <si>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Mean</t>
  </si>
  <si>
    <t>Median</t>
  </si>
  <si>
    <t>Mode</t>
  </si>
  <si>
    <t>Standard Deviation</t>
  </si>
  <si>
    <t>Range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</si>
  <si>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</si>
  <si>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</si>
  <si>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</si>
  <si>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</si>
  <si>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</si>
  <si>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</si>
  <si>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</si>
  <si>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</si>
  <si>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</si>
  <si>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</si>
  <si>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</si>
  <si>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</si>
  <si>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</si>
  <si>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</si>
  <si>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</si>
  <si>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</si>
  <si>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</si>
  <si>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</si>
  <si>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</si>
  <si>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</si>
  <si>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</si>
  <si>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</si>
  <si>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</si>
  <si>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</si>
  <si>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</si>
  <si>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</si>
  <si>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</si>
  <si>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</si>
  <si>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</si>
  <si>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</si>
  <si>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</si>
  <si>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</si>
  <si>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</si>
  <si>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</si>
  <si>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</si>
  <si>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</si>
  <si>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</si>
  <si>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</si>
  <si>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</si>
  <si>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</si>
  <si>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</si>
  <si>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</si>
  <si>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</si>
  <si>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</si>
  <si>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</si>
  <si>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</si>
  <si>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</si>
  <si>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</si>
  <si>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</si>
  <si>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</si>
  <si>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</si>
  <si>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</si>
  <si>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</si>
  <si>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</si>
  <si>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</si>
  <si>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</si>
  <si>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</si>
  <si>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</si>
  <si>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</si>
  <si>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mode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</si>
  <si>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</si>
  <si>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</si>
  <si>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</si>
  <si>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</si>
  <si>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</si>
  <si>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</si>
  <si>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</si>
  <si>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</si>
  <si>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</si>
  <si>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</si>
  <si>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</si>
  <si>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</si>
  <si>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</si>
  <si>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</si>
  <si>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</si>
  <si>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</si>
  <si>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</si>
  <si>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</si>
  <si>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</si>
  <si>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</si>
  <si>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</si>
  <si>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</si>
  <si>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</si>
  <si>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</si>
  <si>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</si>
  <si>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</si>
  <si>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</si>
  <si>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</si>
  <si>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Deviation</t>
  </si>
  <si>
    <t>Column1</t>
  </si>
  <si>
    <t>Category</t>
  </si>
  <si>
    <t>Product</t>
  </si>
  <si>
    <t>Sales</t>
  </si>
  <si>
    <t>Rating</t>
  </si>
  <si>
    <t>Components</t>
  </si>
  <si>
    <t>Chains</t>
  </si>
  <si>
    <t>Clothing</t>
  </si>
  <si>
    <t>Socks</t>
  </si>
  <si>
    <t>Bib Shorts</t>
  </si>
  <si>
    <t>Shorts</t>
  </si>
  <si>
    <t>Tights</t>
  </si>
  <si>
    <t>Handlebars</t>
  </si>
  <si>
    <t>Brakes</t>
  </si>
  <si>
    <t>Bikes</t>
  </si>
  <si>
    <t>Mountain Bikes</t>
  </si>
  <si>
    <t>Accessories</t>
  </si>
  <si>
    <t>Helmets</t>
  </si>
  <si>
    <t>Lights</t>
  </si>
  <si>
    <t>Locks</t>
  </si>
  <si>
    <t>Bottom Brackets</t>
  </si>
  <si>
    <t>Jerseys</t>
  </si>
  <si>
    <t>Road Bikes</t>
  </si>
  <si>
    <t>Tyres and Tubes</t>
  </si>
  <si>
    <t>Cargo Bike</t>
  </si>
  <si>
    <t>Bike Racks</t>
  </si>
  <si>
    <t>Caps</t>
  </si>
  <si>
    <t>Pumps</t>
  </si>
  <si>
    <t>Wheels</t>
  </si>
  <si>
    <t>Touring Bikes</t>
  </si>
  <si>
    <t>Vests</t>
  </si>
  <si>
    <t>Pedals</t>
  </si>
  <si>
    <t>Gloves</t>
  </si>
  <si>
    <t>Saddles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</si>
</sst>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_(&quot;$&quot;* #,##0_);_(&quot;$&quot;* \(#,##0\);_(&quot;$&quot;* &quot;-&quot;??_);_(@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5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  <xf numFmtId="9" fontId="0" fillId="0" borderId="0" xfId="0" applyNumberFormat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58">
    <dxf>
      <numFmt numFmtId="13" formatCode="0%"/>
    </dxf>
    <dxf>
      <numFmt numFmtId="165" formatCode="_(&quot;$&quot;* #,##0_);_(&quot;$&quot;* \(#,##0\);_(&quot;$&quot;* &quot;-&quot;??_);_(@_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 of construction output for ne housing and private infrastructure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Sheet2!$D$10:$D$35</c:f>
              <c:numCache>
                <c:formatCode>General_)</c:formatCode>
                <c:ptCount val="26"/>
                <c:pt idx="0" formatCode="General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{"List of dates"}</c15:sqref>
                        </c15:formulaRef>
                      </c:ext>
                    </c:extLst>
                    <c:strCache>
                      <c:ptCount val="1"/>
                      <c:pt idx="0">
                        <c:v>List of dates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9838-4AC1-9EA4-B78A822FD6B1}"/>
            </c:ext>
          </c:extLst>
        </c:ser>
        <c:ser>
          <c:idx val="1"/>
          <c:order val="1"/>
          <c:spPr>
            <a:solidFill>
              <a:srgbClr val="E3008C"/>
            </a:solidFill>
            <a:ln>
              <a:noFill/>
            </a:ln>
            <a:effectLst/>
          </c:spPr>
          <c:invertIfNegative val="0"/>
          <c:val>
            <c:numRef>
              <c:f>Sheet2!$E$10:$E$35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{"Total private new housing"}</c15:sqref>
                        </c15:formulaRef>
                      </c:ext>
                    </c:extLst>
                    <c:strCache>
                      <c:ptCount val="1"/>
                      <c:pt idx="0">
                        <c:v>Total private new housing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9838-4AC1-9EA4-B78A822FD6B1}"/>
            </c:ext>
          </c:extLst>
        </c:ser>
        <c:ser>
          <c:idx val="2"/>
          <c:order val="2"/>
          <c:spPr>
            <a:solidFill>
              <a:srgbClr val="2AA0A4"/>
            </a:solidFill>
            <a:ln>
              <a:noFill/>
            </a:ln>
            <a:effectLst/>
          </c:spPr>
          <c:invertIfNegative val="0"/>
          <c:val>
            <c:numRef>
              <c:f>Sheet2!$F$10:$F$35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{"Total private infrastructure"}</c15:sqref>
                        </c15:formulaRef>
                      </c:ext>
                    </c:extLst>
                    <c:strCache>
                      <c:ptCount val="1"/>
                      <c:pt idx="0">
                        <c:v>Total private infrastructure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9838-4AC1-9EA4-B78A822FD6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9156104"/>
        <c:axId val="1049158152"/>
      </c:barChart>
      <c:catAx>
        <c:axId val="10491561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Respectable dates of the construction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9158152"/>
        <c:crosses val="autoZero"/>
        <c:auto val="1"/>
        <c:lblAlgn val="ctr"/>
        <c:lblOffset val="100"/>
        <c:noMultiLvlLbl val="0"/>
      </c:catAx>
      <c:valAx>
        <c:axId val="1049158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Values for private housing and infrastructure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91561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Firm Size-All Firms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Line depicting data</c:v>
          </c:tx>
          <c:spPr>
            <a:ln w="34925" cap="rnd">
              <a:solidFill>
                <a:srgbClr val="637CEF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y"/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lt1">
                    <a:lumMod val="95000"/>
                  </a:schemeClr>
                </a:solidFill>
                <a:round/>
              </a:ln>
              <a:effectLst/>
            </c:spPr>
          </c:errBars>
          <c:cat>
            <c:numRef>
              <c:f>Sheet2!$B$6:$AB$6</c:f>
              <c:numCache>
                <c:formatCode>General</c:formatCod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numCache>
            </c:numRef>
          </c:cat>
          <c:val>
            <c:numRef>
              <c:f>Sheet2!$B$7:$AB$7</c:f>
              <c:numCache>
                <c:formatCode>#,##0</c:formatCode>
                <c:ptCount val="27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207245</c:v>
                </c:pt>
                <c:pt idx="14">
                  <c:v>207205</c:v>
                </c:pt>
                <c:pt idx="15">
                  <c:v>204363</c:v>
                </c:pt>
                <c:pt idx="16">
                  <c:v>210283</c:v>
                </c:pt>
                <c:pt idx="17">
                  <c:v>210836</c:v>
                </c:pt>
                <c:pt idx="18">
                  <c:v>235064</c:v>
                </c:pt>
                <c:pt idx="19">
                  <c:v>256609</c:v>
                </c:pt>
                <c:pt idx="20">
                  <c:v>274771</c:v>
                </c:pt>
                <c:pt idx="21">
                  <c:v>286848</c:v>
                </c:pt>
                <c:pt idx="22">
                  <c:v>297211</c:v>
                </c:pt>
                <c:pt idx="23">
                  <c:v>305656</c:v>
                </c:pt>
                <c:pt idx="24">
                  <c:v>318013</c:v>
                </c:pt>
                <c:pt idx="25">
                  <c:v>329231</c:v>
                </c:pt>
                <c:pt idx="26">
                  <c:v>327063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2D-443B-BAD6-36AC096C8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8798728"/>
        <c:axId val="1688820744"/>
      </c:lineChart>
      <c:catAx>
        <c:axId val="1688798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Dates of selective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8820744"/>
        <c:crosses val="autoZero"/>
        <c:auto val="1"/>
        <c:lblAlgn val="ctr"/>
        <c:lblOffset val="100"/>
        <c:noMultiLvlLbl val="0"/>
      </c:catAx>
      <c:valAx>
        <c:axId val="1688820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Data of all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8798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400722325440184"/>
          <c:y val="0.93592403890690135"/>
          <c:w val="0.13397860149060503"/>
          <c:h val="4.72692384040230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Construction firms: Number of firms by turnover size band,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2007</c:v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Turnover'!$B$16</c:f>
              <c:numCache>
                <c:formatCode>#,##0</c:formatCode>
                <c:ptCount val="1"/>
                <c:pt idx="0">
                  <c:v>277280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F4-430C-9AD1-748BF4A0D91F}"/>
            </c:ext>
          </c:extLst>
        </c:ser>
        <c:ser>
          <c:idx val="1"/>
          <c:order val="1"/>
          <c:tx>
            <c:strRef>
              <c:f>{"2008"}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E3008C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Turnover'!$C$16</c:f>
              <c:numCache>
                <c:formatCode>#,##0</c:formatCode>
                <c:ptCount val="1"/>
                <c:pt idx="0">
                  <c:v>279356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F4-430C-9AD1-748BF4A0D91F}"/>
            </c:ext>
          </c:extLst>
        </c:ser>
        <c:ser>
          <c:idx val="2"/>
          <c:order val="2"/>
          <c:tx>
            <c:strRef>
              <c:f>{"2009"}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2AA0A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Turnover'!$D$16</c:f>
              <c:numCache>
                <c:formatCode>#,##0</c:formatCode>
                <c:ptCount val="1"/>
                <c:pt idx="0">
                  <c:v>264679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9F4-430C-9AD1-748BF4A0D91F}"/>
            </c:ext>
          </c:extLst>
        </c:ser>
        <c:ser>
          <c:idx val="3"/>
          <c:order val="3"/>
          <c:tx>
            <c:strRef>
              <c:f>{"2010"}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9373C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Turnover'!$E$16</c:f>
              <c:numCache>
                <c:formatCode>#,##0</c:formatCode>
                <c:ptCount val="1"/>
                <c:pt idx="0">
                  <c:v>254270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9F4-430C-9AD1-748BF4A0D91F}"/>
            </c:ext>
          </c:extLst>
        </c:ser>
        <c:ser>
          <c:idx val="4"/>
          <c:order val="4"/>
          <c:tx>
            <c:strRef>
              <c:f>{"2011"}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13A10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Turnover'!$F$16</c:f>
              <c:numCache>
                <c:formatCode>#,##0</c:formatCode>
                <c:ptCount val="1"/>
                <c:pt idx="0">
                  <c:v>253121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9F4-430C-9AD1-748BF4A0D91F}"/>
            </c:ext>
          </c:extLst>
        </c:ser>
        <c:ser>
          <c:idx val="5"/>
          <c:order val="5"/>
          <c:tx>
            <c:strRef>
              <c:f>{"2012"}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3A96D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Turnover'!$G$16</c:f>
              <c:numCache>
                <c:formatCode>#,##0</c:formatCode>
                <c:ptCount val="1"/>
                <c:pt idx="0">
                  <c:v>247105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9F4-430C-9AD1-748BF4A0D91F}"/>
            </c:ext>
          </c:extLst>
        </c:ser>
        <c:ser>
          <c:idx val="6"/>
          <c:order val="6"/>
          <c:tx>
            <c:strRef>
              <c:f>{"2013"}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CA501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Turnover'!$H$16</c:f>
              <c:numCache>
                <c:formatCode>#,##0</c:formatCode>
                <c:ptCount val="1"/>
                <c:pt idx="0">
                  <c:v>251747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9F4-430C-9AD1-748BF4A0D91F}"/>
            </c:ext>
          </c:extLst>
        </c:ser>
        <c:ser>
          <c:idx val="7"/>
          <c:order val="7"/>
          <c:tx>
            <c:strRef>
              <c:f>{"2014"}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57811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Turnover'!$I$16</c:f>
              <c:numCache>
                <c:formatCode>#,##0</c:formatCode>
                <c:ptCount val="1"/>
                <c:pt idx="0">
                  <c:v>260404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9F4-430C-9AD1-748BF4A0D91F}"/>
            </c:ext>
          </c:extLst>
        </c:ser>
        <c:ser>
          <c:idx val="8"/>
          <c:order val="8"/>
          <c:tx>
            <c:strRef>
              <c:f>{"2015"}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B146C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Turnover'!$J$16</c:f>
              <c:numCache>
                <c:formatCode>#,##0</c:formatCode>
                <c:ptCount val="1"/>
                <c:pt idx="0">
                  <c:v>273775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9F4-430C-9AD1-748BF4A0D91F}"/>
            </c:ext>
          </c:extLst>
        </c:ser>
        <c:ser>
          <c:idx val="9"/>
          <c:order val="9"/>
          <c:tx>
            <c:strRef>
              <c:f>{"2016"}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AE8C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Turnover'!$K$16</c:f>
              <c:numCache>
                <c:formatCode>#,##0</c:formatCode>
                <c:ptCount val="1"/>
                <c:pt idx="0">
                  <c:v>296093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9F4-430C-9AD1-748BF4A0D91F}"/>
            </c:ext>
          </c:extLst>
        </c:ser>
        <c:ser>
          <c:idx val="10"/>
          <c:order val="10"/>
          <c:tx>
            <c:strRef>
              <c:f>{"2017"}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AE8C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Turnover'!$L$16</c:f>
              <c:numCache>
                <c:formatCode>#,##0</c:formatCode>
                <c:ptCount val="1"/>
                <c:pt idx="0">
                  <c:v>314590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B9F4-430C-9AD1-748BF4A0D91F}"/>
            </c:ext>
          </c:extLst>
        </c:ser>
        <c:ser>
          <c:idx val="11"/>
          <c:order val="11"/>
          <c:tx>
            <c:strRef>
              <c:f>{"2018"}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Turnover'!$M$16</c:f>
              <c:numCache>
                <c:formatCode>#,##0</c:formatCode>
                <c:ptCount val="1"/>
                <c:pt idx="0">
                  <c:v>325736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B9F4-430C-9AD1-748BF4A0D91F}"/>
            </c:ext>
          </c:extLst>
        </c:ser>
        <c:ser>
          <c:idx val="12"/>
          <c:order val="12"/>
          <c:tx>
            <c:strRef>
              <c:f>{"2019"}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EE5FB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Turnover'!$N$16</c:f>
              <c:numCache>
                <c:formatCode>#,##0</c:formatCode>
                <c:ptCount val="1"/>
                <c:pt idx="0">
                  <c:v>335731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B9F4-430C-9AD1-748BF4A0D91F}"/>
            </c:ext>
          </c:extLst>
        </c:ser>
        <c:ser>
          <c:idx val="13"/>
          <c:order val="13"/>
          <c:tx>
            <c:strRef>
              <c:f>{"2020"}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08B9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Turnover'!$O$16</c:f>
              <c:numCache>
                <c:formatCode>#,##0</c:formatCode>
                <c:ptCount val="1"/>
                <c:pt idx="0">
                  <c:v>342456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B9F4-430C-9AD1-748BF4A0D91F}"/>
            </c:ext>
          </c:extLst>
        </c:ser>
        <c:ser>
          <c:idx val="14"/>
          <c:order val="14"/>
          <c:tx>
            <c:strRef>
              <c:f>{"2021"}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7744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Turnover'!$P$16</c:f>
              <c:numCache>
                <c:formatCode>#,##0</c:formatCode>
                <c:ptCount val="1"/>
                <c:pt idx="0">
                  <c:v>353365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B9F4-430C-9AD1-748BF4A0D91F}"/>
            </c:ext>
          </c:extLst>
        </c:ser>
        <c:ser>
          <c:idx val="15"/>
          <c:order val="15"/>
          <c:tx>
            <c:strRef>
              <c:f>{"2022"}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BA58C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Turnover'!$Q$16</c:f>
              <c:numCache>
                <c:formatCode>#,##0</c:formatCode>
                <c:ptCount val="1"/>
                <c:pt idx="0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B9F4-430C-9AD1-748BF4A0D91F}"/>
            </c:ext>
          </c:extLst>
        </c:ser>
        <c:ser>
          <c:idx val="16"/>
          <c:order val="16"/>
          <c:tx>
            <c:strRef>
              <c:f>{"2023"}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3A96D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'No. of Firms - Turnover'!$R$16</c:f>
              <c:numCache>
                <c:formatCode>#,##0</c:formatCode>
                <c:ptCount val="1"/>
                <c:pt idx="0">
                  <c:v>364514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9F4-430C-9AD1-748BF4A0D91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51865096"/>
        <c:axId val="851898888"/>
      </c:barChart>
      <c:catAx>
        <c:axId val="851865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chemeClr val="tx1"/>
                    </a:solidFill>
                  </a:rPr>
                  <a:t>The respectable years for the data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1898888"/>
        <c:crosses val="autoZero"/>
        <c:auto val="1"/>
        <c:lblAlgn val="ctr"/>
        <c:lblOffset val="100"/>
        <c:noMultiLvlLbl val="0"/>
      </c:catAx>
      <c:valAx>
        <c:axId val="851898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chemeClr val="tx1"/>
                    </a:solidFill>
                  </a:rPr>
                  <a:t>Size of firm (by turnover size band</a:t>
                </a:r>
                <a:r>
                  <a:rPr lang="en-US">
                    <a:solidFill>
                      <a:schemeClr val="tx1"/>
                    </a:solidFill>
                  </a:rPr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1865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Sheet2!$E$10:$E$35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{"Total private new housing"}</c15:sqref>
                        </c15:formulaRef>
                      </c:ext>
                    </c:extLst>
                    <c:strCache>
                      <c:ptCount val="1"/>
                      <c:pt idx="0">
                        <c:v>Total private new housing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B3D3-464F-BF2F-E925FCB67204}"/>
            </c:ext>
          </c:extLst>
        </c:ser>
        <c:ser>
          <c:idx val="1"/>
          <c:order val="1"/>
          <c:spPr>
            <a:solidFill>
              <a:srgbClr val="E3008C"/>
            </a:solidFill>
            <a:ln>
              <a:noFill/>
            </a:ln>
            <a:effectLst/>
          </c:spPr>
          <c:invertIfNegative val="0"/>
          <c:val>
            <c:numRef>
              <c:f>Sheet2!$F$10:$F$35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{"Total private new infrastructure"}</c15:sqref>
                        </c15:formulaRef>
                      </c:ext>
                    </c:extLst>
                    <c:strCache>
                      <c:ptCount val="1"/>
                      <c:pt idx="0">
                        <c:v>Total private new infrastructure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B3D3-464F-BF2F-E925FCB67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4098440"/>
        <c:axId val="654100488"/>
      </c:barChart>
      <c:catAx>
        <c:axId val="654098440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100488"/>
        <c:crosses val="autoZero"/>
        <c:auto val="1"/>
        <c:lblAlgn val="ctr"/>
        <c:lblOffset val="100"/>
        <c:noMultiLvlLbl val="0"/>
      </c:catAx>
      <c:valAx>
        <c:axId val="654100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098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 of construction output for ne housing and private infrastructure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Sheet2!$D$10:$D$35</c:f>
              <c:numCache>
                <c:formatCode>General_)</c:formatCode>
                <c:ptCount val="26"/>
                <c:pt idx="0" formatCode="General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{"List of dates"}</c15:sqref>
                        </c15:formulaRef>
                      </c:ext>
                    </c:extLst>
                    <c:strCache>
                      <c:ptCount val="1"/>
                      <c:pt idx="0">
                        <c:v>List of dates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6344-40F0-B52B-738809C5F2E4}"/>
            </c:ext>
          </c:extLst>
        </c:ser>
        <c:ser>
          <c:idx val="1"/>
          <c:order val="1"/>
          <c:spPr>
            <a:solidFill>
              <a:srgbClr val="E3008C"/>
            </a:solidFill>
            <a:ln>
              <a:noFill/>
            </a:ln>
            <a:effectLst/>
          </c:spPr>
          <c:invertIfNegative val="0"/>
          <c:val>
            <c:numRef>
              <c:f>Sheet2!$E$10:$E$35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{"Total private new housing"}</c15:sqref>
                        </c15:formulaRef>
                      </c:ext>
                    </c:extLst>
                    <c:strCache>
                      <c:ptCount val="1"/>
                      <c:pt idx="0">
                        <c:v>Total private new housing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6344-40F0-B52B-738809C5F2E4}"/>
            </c:ext>
          </c:extLst>
        </c:ser>
        <c:ser>
          <c:idx val="2"/>
          <c:order val="2"/>
          <c:spPr>
            <a:solidFill>
              <a:srgbClr val="2AA0A4"/>
            </a:solidFill>
            <a:ln>
              <a:noFill/>
            </a:ln>
            <a:effectLst/>
          </c:spPr>
          <c:invertIfNegative val="0"/>
          <c:val>
            <c:numRef>
              <c:f>Sheet2!$F$10:$F$35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{"Total private infrastructure"}</c15:sqref>
                        </c15:formulaRef>
                      </c:ext>
                    </c:extLst>
                    <c:strCache>
                      <c:ptCount val="1"/>
                      <c:pt idx="0">
                        <c:v>Total private infrastructure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6344-40F0-B52B-738809C5F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9156104"/>
        <c:axId val="1049158152"/>
      </c:barChart>
      <c:catAx>
        <c:axId val="10491561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Respectable dates of the construction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9158152"/>
        <c:crosses val="autoZero"/>
        <c:auto val="1"/>
        <c:lblAlgn val="ctr"/>
        <c:lblOffset val="100"/>
        <c:noMultiLvlLbl val="0"/>
      </c:catAx>
      <c:valAx>
        <c:axId val="1049158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Values for private housing and infrastructure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91561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4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5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34</xdr:row>
      <xdr:rowOff>190499</xdr:rowOff>
    </xdr:from>
    <xdr:to>
      <xdr:col>16</xdr:col>
      <xdr:colOff>31749</xdr:colOff>
      <xdr:row>66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A75E22-8CAC-4201-9C43-A7AB25B7F092}"/>
            </a:ext>
            <a:ext uri="{147F2762-F138-4A5C-976F-8EAC2B608ADB}">
              <a16:predDERef xmlns:a16="http://schemas.microsoft.com/office/drawing/2014/main" pred="{E1896377-9E3F-22D4-1ADC-4CE835593E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17</xdr:row>
      <xdr:rowOff>171450</xdr:rowOff>
    </xdr:from>
    <xdr:to>
      <xdr:col>28</xdr:col>
      <xdr:colOff>9525</xdr:colOff>
      <xdr:row>40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8EED1A-192A-4C89-8964-A841FBD975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17</xdr:row>
      <xdr:rowOff>0</xdr:rowOff>
    </xdr:from>
    <xdr:to>
      <xdr:col>17</xdr:col>
      <xdr:colOff>600075</xdr:colOff>
      <xdr:row>40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B852A1-44CB-8F35-F4FB-BB674F19AF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-514350</xdr:rowOff>
    </xdr:from>
    <xdr:to>
      <xdr:col>1</xdr:col>
      <xdr:colOff>123825</xdr:colOff>
      <xdr:row>0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1896377-9E3F-22D4-1ADC-4CE835593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485775</xdr:colOff>
      <xdr:row>8</xdr:row>
      <xdr:rowOff>19050</xdr:rowOff>
    </xdr:from>
    <xdr:to>
      <xdr:col>24</xdr:col>
      <xdr:colOff>133350</xdr:colOff>
      <xdr:row>37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82FC01-29D6-CADA-2F0C-E5678D56B6D5}"/>
            </a:ext>
            <a:ext uri="{147F2762-F138-4A5C-976F-8EAC2B608ADB}">
              <a16:predDERef xmlns:a16="http://schemas.microsoft.com/office/drawing/2014/main" pred="{E1896377-9E3F-22D4-1ADC-4CE835593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6" totalsRowCount="1" headerRowDxfId="157" headerRowBorderDxfId="156" tableBorderDxfId="155">
  <autoFilter ref="A4:O35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54" totalsRowDxfId="153"/>
    <tableColumn id="2" xr3:uid="{2CEB802E-2C8B-438B-9945-35DD738C0281}" name="Total public new housing" dataDxfId="152" totalsRowDxfId="151"/>
    <tableColumn id="3" xr3:uid="{3C3BF752-4FFF-484B-B71F-F58604720080}" name="Total public infrastructure" dataDxfId="150" totalsRowDxfId="149"/>
    <tableColumn id="4" xr3:uid="{DEEA3593-9A6C-4595-A7F4-F7A1FF50902E}" name="Public other new work: factories" dataDxfId="148" totalsRowDxfId="147"/>
    <tableColumn id="5" xr3:uid="{701866BA-69BA-48CD-9D0D-81FD69DF739B}" name="Public other new work: warehouses" dataDxfId="146" totalsRowDxfId="145"/>
    <tableColumn id="6" xr3:uid="{50F5A838-140D-46C1-8047-15EFD622290F}" name="Public other new work: oil, steel &amp; coal" dataDxfId="144" totalsRowDxfId="143"/>
    <tableColumn id="7" xr3:uid="{6E0EFBDD-3A47-49CD-BF91-D293A5E27967}" name="Public other new work: schools &amp; colleges" dataDxfId="142" totalsRowDxfId="141"/>
    <tableColumn id="8" xr3:uid="{052798D4-9B72-4634-83FD-B570A0A4EF5E}" name="Public other new work: universities" dataDxfId="140" totalsRowDxfId="139"/>
    <tableColumn id="9" xr3:uid="{571F73C0-8F8D-4744-9CDA-7B688B842FEF}" name="Public other new work: health" dataDxfId="138" totalsRowDxfId="137"/>
    <tableColumn id="10" xr3:uid="{F2EE5416-E865-4168-999D-36C183FDD80C}" name="Public other new work: offices" dataDxfId="136" totalsRowDxfId="135"/>
    <tableColumn id="11" xr3:uid="{A7B4FAA5-F556-43C6-B0B4-B26DEC3A6BC2}" name="Public other new work: entertainment" dataDxfId="134" totalsRowDxfId="133"/>
    <tableColumn id="12" xr3:uid="{29535A53-8586-4C43-85ED-4497C85F3F49}" name="Public other new work: garages &amp; shops" dataDxfId="132" totalsRowDxfId="131"/>
    <tableColumn id="13" xr3:uid="{46E5855B-008E-4046-9A54-C371E654CFE7}" name="Public other new work: agriculture &amp; miscellaneous" dataDxfId="130" totalsRowDxfId="129"/>
    <tableColumn id="14" xr3:uid="{50113204-1E01-42B5-B32F-CB7AFABA9D95}" name="Total other new work" dataDxfId="128" totalsRowDxfId="127"/>
    <tableColumn id="15" xr3:uid="{DA379AB0-7BAB-4EF3-B6D5-77E85678C85D}" name="All Public Sector" dataDxfId="126" totalsRowDxfId="12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5" totalsRowShown="0" headerRowDxfId="124" headerRowBorderDxfId="123" tableBorderDxfId="122">
  <autoFilter ref="A4:P35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21"/>
    <tableColumn id="2" xr3:uid="{C23D8177-BE6A-461F-BDF0-6062E9A9C563}" name="Total private new housing" dataDxfId="120"/>
    <tableColumn id="3" xr3:uid="{A0112703-164B-4D8F-8127-1F9BC5377D92}" name="Total private Infrastructure" dataDxfId="119"/>
    <tableColumn id="4" xr3:uid="{5C3BDA6B-FFA2-4485-B69E-D43CA1A73A6D}" name="Private industrial: factories" dataDxfId="118"/>
    <tableColumn id="5" xr3:uid="{1A9A4962-83F1-4697-B041-646210503394}" name="Private industrial: warehouses" dataDxfId="117"/>
    <tableColumn id="6" xr3:uid="{B08A9504-9136-4E95-8379-17E65179B983}" name="Private industrial: oil, steel &amp; coal" dataDxfId="116"/>
    <tableColumn id="7" xr3:uid="{F0A3B3E8-2CD4-4411-B00D-94698CE6322C}" name="All private industrial" dataDxfId="115"/>
    <tableColumn id="8" xr3:uid="{184046F4-C3BE-4FCC-ACB7-18CDAFDF611E}" name="Private commercial: schools &amp; universities" dataDxfId="114"/>
    <tableColumn id="9" xr3:uid="{ECA96A0B-B560-45E2-8624-7571F89E8974}" name="Private commercial: health" dataDxfId="113"/>
    <tableColumn id="10" xr3:uid="{4F34749D-2332-4677-9A18-C2E983F4F1AA}" name="Private commercial: offices" dataDxfId="112"/>
    <tableColumn id="11" xr3:uid="{C563F708-AF4F-42F9-B9CC-B21C0F3DCD0F}" name="Private commercial: entertainment" dataDxfId="111"/>
    <tableColumn id="12" xr3:uid="{247D2649-72BC-4671-8FED-3BBD36116AAA}" name="Private commercial: garages" dataDxfId="110"/>
    <tableColumn id="13" xr3:uid="{26D1EE28-82B9-4E14-B03B-F99E6123F7F9}" name="Private commercial: shops" dataDxfId="109"/>
    <tableColumn id="14" xr3:uid="{305BAB87-4138-4069-96F6-BCD89AE70315}" name="Private commercial: agriculture &amp; miscellaneous" dataDxfId="108"/>
    <tableColumn id="15" xr3:uid="{2416E7D6-1E53-4B44-B96F-D447BA7D8C97}" name="All private commercial" dataDxfId="107"/>
    <tableColumn id="16" xr3:uid="{0B15AE04-565B-4968-A2E1-2333D8AF492C}" name="All Private Sector" dataDxfId="10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105" dataDxfId="103" headerRowBorderDxfId="104" tableBorderDxfId="102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101" totalsRowDxfId="100"/>
    <tableColumn id="2" xr3:uid="{B0F2A6A6-3283-4150-BE0B-7C2080238572}" name="1997" dataDxfId="99" totalsRowDxfId="98"/>
    <tableColumn id="3" xr3:uid="{7A412100-EA83-45B6-B94C-0CC26E44A30F}" name="1998" dataDxfId="97" totalsRowDxfId="96"/>
    <tableColumn id="4" xr3:uid="{930012D9-E799-426D-A875-B2326DBD55F4}" name="1999" dataDxfId="95" totalsRowDxfId="94"/>
    <tableColumn id="5" xr3:uid="{360ADF1A-3595-4433-8269-ECF0960327F1}" name="2000" dataDxfId="93" totalsRowDxfId="92"/>
    <tableColumn id="6" xr3:uid="{B8A820A4-B668-44EF-8933-1D96A2FADF03}" name="2001" dataDxfId="91" totalsRowDxfId="90"/>
    <tableColumn id="7" xr3:uid="{11F83E27-4927-45F5-A9CC-43237E2CADF0}" name="2002" dataDxfId="89" totalsRowDxfId="88"/>
    <tableColumn id="8" xr3:uid="{5E4AAD45-DCF0-42E8-851F-4D7FE4C75994}" name="2003" dataDxfId="87" totalsRowDxfId="86"/>
    <tableColumn id="9" xr3:uid="{CC5CDAF9-2908-403E-8524-8E458561A86C}" name="2004" dataDxfId="85" totalsRowDxfId="84"/>
    <tableColumn id="10" xr3:uid="{F8F10E6C-4C24-4987-86B9-2BC4604AA6FF}" name="2005" dataDxfId="83" totalsRowDxfId="82"/>
    <tableColumn id="11" xr3:uid="{634D9AB2-2F7D-42C4-861A-A48218543D52}" name="2006" dataDxfId="81" totalsRowDxfId="80"/>
    <tableColumn id="12" xr3:uid="{7A730D35-593C-410E-9351-5DCF7AEA046F}" name="2007" dataDxfId="79" totalsRowDxfId="78"/>
    <tableColumn id="13" xr3:uid="{E8E41471-48B0-4831-A7E6-07A1E35E2ACC}" name="2008" dataDxfId="77" totalsRowDxfId="76"/>
    <tableColumn id="14" xr3:uid="{6B01846A-0DD0-4E86-A5D2-F829644186A4}" name="2009" dataDxfId="75" totalsRowDxfId="74"/>
    <tableColumn id="15" xr3:uid="{D8AFF6A5-5D5A-4766-8F96-57E79DF3663F}" name="2010" dataDxfId="73" totalsRowDxfId="72"/>
    <tableColumn id="16" xr3:uid="{1D6E8742-788F-4B2E-9697-60AC14F35D18}" name="2011" dataDxfId="71" totalsRowDxfId="70"/>
    <tableColumn id="17" xr3:uid="{69C049AB-9C9F-4ADE-BECC-623E5690EC71}" name="2012" dataDxfId="69" totalsRowDxfId="68"/>
    <tableColumn id="18" xr3:uid="{D43A8FDC-D054-4128-AB18-089395291A62}" name="2013" dataDxfId="67" totalsRowDxfId="66"/>
    <tableColumn id="19" xr3:uid="{6A5E7EBF-7006-4A2D-93DE-FA3490C64C59}" name="2014" dataDxfId="65" totalsRowDxfId="64"/>
    <tableColumn id="20" xr3:uid="{7205CD9A-2C31-4724-97CB-C762076DBBAF}" name="2015" dataDxfId="63" totalsRowDxfId="62"/>
    <tableColumn id="21" xr3:uid="{23F28E5D-774C-402C-AAC0-BD710762A009}" name="2016" dataDxfId="61" totalsRowDxfId="60"/>
    <tableColumn id="22" xr3:uid="{6B0E8B0D-15FB-452A-B17A-DBF1F9144E49}" name="2017" dataDxfId="59" totalsRowDxfId="58"/>
    <tableColumn id="23" xr3:uid="{2A1FDA69-05A8-446B-AAAA-D031F3BBAD05}" name="2018" dataDxfId="57" totalsRowDxfId="56"/>
    <tableColumn id="24" xr3:uid="{3D10BF88-871C-4682-B0C8-E083CE171D1E}" name="2019" dataDxfId="55" totalsRowDxfId="54"/>
    <tableColumn id="25" xr3:uid="{9D538F5B-3878-417F-8425-2A0D3E354E45}" name="2020" dataDxfId="53" totalsRowDxfId="52"/>
    <tableColumn id="26" xr3:uid="{DD9C5EF2-8ED1-4799-8A41-D3913A1F0044}" name="2021" dataDxfId="51" totalsRowDxfId="50"/>
    <tableColumn id="27" xr3:uid="{5B253DE7-CFE8-406E-A7AA-546E3B30390D}" name="2022" dataDxfId="49" totalsRowDxfId="48"/>
    <tableColumn id="28" xr3:uid="{6E9710FE-6516-471A-802B-84FD325849B6}" name="2023" dataDxfId="47" totalsRowDxfId="4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45" dataDxfId="43" headerRowBorderDxfId="44" tableBorderDxfId="42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41" totalsRowDxfId="40" dataCellStyle="Normal_Structure" totalsRowCellStyle="Normal_Structure"/>
    <tableColumn id="2" xr3:uid="{2B0ED319-BDF4-462D-BA26-AA1BE0AFD462}" name="2007" dataDxfId="39" totalsRowDxfId="38"/>
    <tableColumn id="3" xr3:uid="{77F2849C-56C7-4DA1-AC0C-D55E7D6D694A}" name="2008" dataDxfId="37" totalsRowDxfId="36"/>
    <tableColumn id="4" xr3:uid="{9A1A21B1-FF17-4614-B44E-2AD012742D9C}" name="2009 " dataDxfId="35" totalsRowDxfId="34"/>
    <tableColumn id="5" xr3:uid="{7265F993-4BEA-4DD6-8F1F-7FD26B6D78D5}" name="2010 " dataDxfId="33" totalsRowDxfId="32"/>
    <tableColumn id="6" xr3:uid="{09518861-0455-459C-88E1-24FF001DA0D0}" name="2011 " dataDxfId="31" totalsRowDxfId="30"/>
    <tableColumn id="7" xr3:uid="{B5D524CF-EE6E-42DE-B6E6-1BA234BEBB35}" name="2012 " dataDxfId="29" totalsRowDxfId="28"/>
    <tableColumn id="8" xr3:uid="{74FB05A5-6EDB-43D0-B674-261380B53C98}" name="2013 " dataDxfId="27" totalsRowDxfId="26"/>
    <tableColumn id="9" xr3:uid="{E3D5D211-E5F3-4D89-9A54-45C89C90CA58}" name="2014 " dataDxfId="25" totalsRowDxfId="24"/>
    <tableColumn id="10" xr3:uid="{6659BB5D-89DB-418A-B6EB-1751E9306736}" name="2015 " dataDxfId="23" totalsRowDxfId="22"/>
    <tableColumn id="11" xr3:uid="{BC0F8EB9-8D5F-49CC-8256-4BA0676A88E1}" name="2016 " dataDxfId="21" totalsRowDxfId="20"/>
    <tableColumn id="12" xr3:uid="{D7445CA1-EFDC-436C-A8A1-28D1078DA8A7}" name="2017 " dataDxfId="19" totalsRowDxfId="18"/>
    <tableColumn id="13" xr3:uid="{C60437E4-5FDB-4BB4-B0A2-04D6F0461900}" name="2018 " dataDxfId="17" totalsRowDxfId="16"/>
    <tableColumn id="14" xr3:uid="{FE58B5FE-FCD9-4E27-A1B2-4BD4BB13404D}" name="2019 " dataDxfId="15" totalsRowDxfId="14"/>
    <tableColumn id="15" xr3:uid="{509EE9E5-9F66-4B95-9B38-BE0E47B10AD8}" name="2020 " dataDxfId="13" totalsRowDxfId="12"/>
    <tableColumn id="16" xr3:uid="{0AB424BA-148E-48AB-9FA9-8CDBE379AE70}" name="2021 " dataDxfId="11" totalsRowDxfId="10"/>
    <tableColumn id="17" xr3:uid="{A4AA9ED1-167B-4667-B809-4713DCB65C7D}" name="2022 " dataDxfId="9" totalsRowDxfId="8"/>
    <tableColumn id="18" xr3:uid="{04AAD7D3-88DF-46C7-8FC7-1AC98D7D5527}" name="2023" dataDxfId="7" totalsRowDxfId="6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028A2-BA4A-44F4-86EF-18DC525FF38C}" name="Table1" displayName="Table1" ref="A1:E76" totalsRowShown="0" headerRowDxfId="5">
  <autoFilter ref="A1:E76" xr:uid="{3EC028A2-BA4A-44F4-86EF-18DC525FF38C}"/>
  <tableColumns count="5">
    <tableColumn id="1" xr3:uid="{35709797-4A7A-4FD1-8369-08BF3E83EC93}" name="Column1" dataDxfId="4"/>
    <tableColumn id="2" xr3:uid="{57B3F9E7-DD62-427B-B4A9-983DFEFFE944}" name="Category" dataDxfId="3"/>
    <tableColumn id="3" xr3:uid="{9D644FF1-1075-4FF8-B834-7845A1B1B18D}" name="Product" dataDxfId="2"/>
    <tableColumn id="4" xr3:uid="{16718363-B02C-4F5C-B5C5-1E0EAD2FDF69}" name="Sales" dataDxfId="1"/>
    <tableColumn id="5" xr3:uid="{9B14AA2E-0849-472F-89C5-2FC9F3A2429E}" name="Rating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A5" sqref="A5"/>
    </sheetView>
  </sheetViews>
  <sheetFormatPr defaultColWidth="8.7109375" defaultRowHeight="15"/>
  <cols>
    <col min="1" max="1" width="13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s="2" t="s">
        <v>18</v>
      </c>
      <c r="B31" s="17">
        <f>AVERAGE(B5:B30)</f>
        <v>3837.4230769230771</v>
      </c>
      <c r="C31" s="17">
        <f t="shared" ref="C31:J31" si="0">AVERAGE(C5:C30)</f>
        <v>6697.0384615384619</v>
      </c>
      <c r="D31" s="17">
        <f t="shared" si="0"/>
        <v>103</v>
      </c>
      <c r="E31" s="17">
        <f t="shared" si="0"/>
        <v>30.76923076923077</v>
      </c>
      <c r="F31" s="17">
        <f t="shared" si="0"/>
        <v>9.384615384615385</v>
      </c>
      <c r="G31" s="17">
        <f t="shared" si="0"/>
        <v>3618.9615384615386</v>
      </c>
      <c r="H31" s="17">
        <f t="shared" si="0"/>
        <v>986.30769230769226</v>
      </c>
      <c r="I31" s="17">
        <f t="shared" si="0"/>
        <v>1625.7307692307693</v>
      </c>
      <c r="J31" s="17">
        <f t="shared" si="0"/>
        <v>753.03846153846155</v>
      </c>
      <c r="K31" s="17">
        <f>AVERAGE(K5:K30)</f>
        <v>820.65384615384619</v>
      </c>
      <c r="L31" s="17">
        <f t="shared" ref="L31" si="1">AVERAGE(L5:L30)</f>
        <v>207.26923076923077</v>
      </c>
      <c r="M31" s="17">
        <f t="shared" ref="M31" si="2">AVERAGE(M5:M30)</f>
        <v>1055.6538461538462</v>
      </c>
      <c r="N31" s="17">
        <f t="shared" ref="N31" si="3">AVERAGE(N5:N30)</f>
        <v>9211</v>
      </c>
      <c r="O31" s="17">
        <f t="shared" ref="O31" si="4">AVERAGE(O5:O30)</f>
        <v>19745.423076923078</v>
      </c>
    </row>
    <row r="32" spans="1:15">
      <c r="A32" s="2" t="s">
        <v>19</v>
      </c>
      <c r="B32" s="17">
        <f>MEDIAN(B5:B30)</f>
        <v>4186</v>
      </c>
      <c r="C32" s="17">
        <f t="shared" ref="C32:O32" si="5">MEDIAN(C5:C30)</f>
        <v>4599</v>
      </c>
      <c r="D32" s="17">
        <f t="shared" si="5"/>
        <v>88</v>
      </c>
      <c r="E32" s="17">
        <f t="shared" si="5"/>
        <v>29</v>
      </c>
      <c r="F32" s="17">
        <f t="shared" si="5"/>
        <v>4</v>
      </c>
      <c r="G32" s="17">
        <f t="shared" si="5"/>
        <v>3977</v>
      </c>
      <c r="H32" s="17">
        <f t="shared" si="5"/>
        <v>960.5</v>
      </c>
      <c r="I32" s="17">
        <f t="shared" si="5"/>
        <v>1676.5</v>
      </c>
      <c r="J32" s="17">
        <f t="shared" si="5"/>
        <v>818.5</v>
      </c>
      <c r="K32" s="17">
        <f t="shared" si="5"/>
        <v>829.5</v>
      </c>
      <c r="L32" s="17">
        <f t="shared" si="5"/>
        <v>152.5</v>
      </c>
      <c r="M32" s="17">
        <f t="shared" si="5"/>
        <v>1080</v>
      </c>
      <c r="N32" s="17">
        <f t="shared" si="5"/>
        <v>10049.5</v>
      </c>
      <c r="O32" s="17">
        <f t="shared" si="5"/>
        <v>19814.5</v>
      </c>
    </row>
    <row r="33" spans="1:15">
      <c r="A33" s="2" t="s">
        <v>20</v>
      </c>
      <c r="B33" s="17" t="e">
        <f>_xlfn.MODE.SNGL(B5:B30)</f>
        <v>#N/A</v>
      </c>
      <c r="C33" s="17" t="e">
        <f t="shared" ref="C33:O33" si="6">_xlfn.MODE.SNGL(C5:C30)</f>
        <v>#N/A</v>
      </c>
      <c r="D33" s="17">
        <f t="shared" si="6"/>
        <v>77</v>
      </c>
      <c r="E33" s="17">
        <f t="shared" si="6"/>
        <v>29</v>
      </c>
      <c r="F33" s="17">
        <f t="shared" si="6"/>
        <v>4</v>
      </c>
      <c r="G33" s="17" t="e">
        <f t="shared" si="6"/>
        <v>#N/A</v>
      </c>
      <c r="H33" s="17" t="e">
        <f t="shared" si="6"/>
        <v>#N/A</v>
      </c>
      <c r="I33" s="17" t="e">
        <f t="shared" si="6"/>
        <v>#N/A</v>
      </c>
      <c r="J33" s="17" t="e">
        <f t="shared" si="6"/>
        <v>#N/A</v>
      </c>
      <c r="K33" s="17" t="e">
        <f t="shared" si="6"/>
        <v>#N/A</v>
      </c>
      <c r="L33" s="17" t="e">
        <f t="shared" si="6"/>
        <v>#N/A</v>
      </c>
      <c r="M33" s="17">
        <f t="shared" si="6"/>
        <v>668</v>
      </c>
      <c r="N33" s="17" t="e">
        <f t="shared" si="6"/>
        <v>#N/A</v>
      </c>
      <c r="O33" s="17" t="e">
        <f t="shared" si="6"/>
        <v>#N/A</v>
      </c>
    </row>
    <row r="34" spans="1:15" ht="25.5">
      <c r="A34" s="2" t="s">
        <v>21</v>
      </c>
      <c r="B34" s="17">
        <f>_xlfn.STDEV.S(B5:B30)</f>
        <v>1933.7118331970134</v>
      </c>
      <c r="C34" s="17">
        <f t="shared" ref="C34:O34" si="7">_xlfn.STDEV.S(C5:C30)</f>
        <v>5042.993805118299</v>
      </c>
      <c r="D34" s="17">
        <f t="shared" si="7"/>
        <v>54.568855586314072</v>
      </c>
      <c r="E34" s="17">
        <f t="shared" si="7"/>
        <v>15.77417558494311</v>
      </c>
      <c r="F34" s="17">
        <f t="shared" si="7"/>
        <v>12.079989811508694</v>
      </c>
      <c r="G34" s="17">
        <f t="shared" si="7"/>
        <v>1527.4180693122421</v>
      </c>
      <c r="H34" s="17">
        <f t="shared" si="7"/>
        <v>431.73925179263188</v>
      </c>
      <c r="I34" s="17">
        <f t="shared" si="7"/>
        <v>527.53294173481174</v>
      </c>
      <c r="J34" s="17">
        <f t="shared" si="7"/>
        <v>191.38620238026169</v>
      </c>
      <c r="K34" s="17">
        <f t="shared" si="7"/>
        <v>280.68216078799054</v>
      </c>
      <c r="L34" s="17">
        <f t="shared" si="7"/>
        <v>150.02627974919801</v>
      </c>
      <c r="M34" s="17">
        <f t="shared" si="7"/>
        <v>357.87907927764564</v>
      </c>
      <c r="N34" s="17">
        <f t="shared" si="7"/>
        <v>2952.5899681466099</v>
      </c>
      <c r="O34" s="17">
        <f t="shared" si="7"/>
        <v>8569.7219519565588</v>
      </c>
    </row>
    <row r="35" spans="1:15">
      <c r="A35" s="2" t="s">
        <v>22</v>
      </c>
      <c r="B35" s="17" cm="1">
        <f t="array" ref="B35">MAX(B5:B30-MIN(B5:B30))</f>
        <v>6214</v>
      </c>
      <c r="C35" s="17" cm="1">
        <f t="array" ref="C35">MAX(C5:C30-MIN(C5:C30))</f>
        <v>17417</v>
      </c>
      <c r="D35" s="17" cm="1">
        <f t="array" ref="D35">MAX(D5:D30-MIN(D5:D30))</f>
        <v>229</v>
      </c>
      <c r="E35" s="17" cm="1">
        <f t="array" ref="E35">MAX(E5:E30-MIN(E5:E30))</f>
        <v>65</v>
      </c>
      <c r="F35" s="17" cm="1">
        <f t="array" ref="F35">MAX(F5:F30-MIN(F5:F30))</f>
        <v>44</v>
      </c>
      <c r="G35" s="17" cm="1">
        <f t="array" ref="G35">MAX(G5:G30-MIN(G5:G30))</f>
        <v>6138</v>
      </c>
      <c r="H35" s="17" cm="1">
        <f t="array" ref="H35">MAX(H5:H30-MIN(H5:H30))</f>
        <v>1562</v>
      </c>
      <c r="I35" s="17" cm="1">
        <f t="array" ref="I35">MAX(I5:I30-MIN(I5:I30))</f>
        <v>1902</v>
      </c>
      <c r="J35" s="17" cm="1">
        <f t="array" ref="J35">MAX(J5:J30-MIN(J5:J30))</f>
        <v>645</v>
      </c>
      <c r="K35" s="17" cm="1">
        <f t="array" ref="K35">MAX(K5:K30-MIN(K5:K30))</f>
        <v>1201</v>
      </c>
      <c r="L35" s="17" cm="1">
        <f t="array" ref="L35">MAX(L5:L30-MIN(L5:L30))</f>
        <v>619</v>
      </c>
      <c r="M35" s="17" cm="1">
        <f t="array" ref="M35">MAX(M5:M30-MIN(M5:M30))</f>
        <v>1742</v>
      </c>
      <c r="N35" s="17" cm="1">
        <f t="array" ref="N35">MAX(N5:N30-MIN(N5:N30))</f>
        <v>11029</v>
      </c>
      <c r="O35" s="17" cm="1">
        <f t="array" ref="O35">MAX(O5:O30-MIN(O5:O30))</f>
        <v>31608</v>
      </c>
    </row>
    <row r="36" spans="1:15">
      <c r="A36" s="2"/>
      <c r="B36" s="17"/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9"/>
      <c r="N36" s="17"/>
      <c r="O36" s="20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5"/>
  <sheetViews>
    <sheetView topLeftCell="A7" zoomScaleNormal="100" workbookViewId="0">
      <selection activeCell="T50" sqref="T50"/>
    </sheetView>
  </sheetViews>
  <sheetFormatPr defaultColWidth="8.7109375" defaultRowHeight="1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23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24</v>
      </c>
      <c r="C4" s="10" t="s">
        <v>25</v>
      </c>
      <c r="D4" s="11" t="s">
        <v>26</v>
      </c>
      <c r="E4" s="11" t="s">
        <v>27</v>
      </c>
      <c r="F4" s="12" t="s">
        <v>28</v>
      </c>
      <c r="G4" s="12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3" t="s">
        <v>37</v>
      </c>
      <c r="P4" s="14" t="s">
        <v>38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A31" s="2" t="s">
        <v>18</v>
      </c>
      <c r="B31" s="17">
        <f>AVERAGE(B5:B30)</f>
        <v>23301.807692307691</v>
      </c>
      <c r="C31" s="17">
        <f>AVERAGE(C5:C30)</f>
        <v>8636.1923076923085</v>
      </c>
      <c r="D31" s="17">
        <f>AVERAGE(D5:D30)</f>
        <v>2613.6153846153848</v>
      </c>
      <c r="E31" s="17">
        <f t="shared" ref="E31:P31" si="0">AVERAGE(E5:E30)</f>
        <v>2281.7307692307691</v>
      </c>
      <c r="F31" s="17">
        <f t="shared" si="0"/>
        <v>163.30769230769232</v>
      </c>
      <c r="G31" s="17">
        <f t="shared" si="0"/>
        <v>5058.6923076923076</v>
      </c>
      <c r="H31" s="17">
        <f t="shared" si="0"/>
        <v>3076.3076923076924</v>
      </c>
      <c r="I31" s="17">
        <f t="shared" si="0"/>
        <v>1503.0769230769231</v>
      </c>
      <c r="J31" s="17">
        <f t="shared" si="0"/>
        <v>8734.3076923076915</v>
      </c>
      <c r="K31" s="17">
        <f t="shared" si="0"/>
        <v>5328.5</v>
      </c>
      <c r="L31" s="17">
        <f t="shared" si="0"/>
        <v>510.84615384615387</v>
      </c>
      <c r="M31" s="17">
        <f t="shared" si="0"/>
        <v>4985.9615384615381</v>
      </c>
      <c r="N31" s="17">
        <f t="shared" si="0"/>
        <v>1540.1538461538462</v>
      </c>
      <c r="O31" s="17">
        <f t="shared" si="0"/>
        <v>25678.807692307691</v>
      </c>
      <c r="P31" s="17">
        <f t="shared" si="0"/>
        <v>62675.5</v>
      </c>
    </row>
    <row r="32" spans="1:16">
      <c r="A32" s="2" t="s">
        <v>19</v>
      </c>
      <c r="B32" s="17">
        <f>MEDIAN(B5:B30)</f>
        <v>19846</v>
      </c>
      <c r="C32" s="17">
        <f t="shared" ref="C32:P32" si="1">MEDIAN(C5:C30)</f>
        <v>8715.5</v>
      </c>
      <c r="D32" s="17">
        <f t="shared" si="1"/>
        <v>2678</v>
      </c>
      <c r="E32" s="17">
        <f t="shared" si="1"/>
        <v>2025.5</v>
      </c>
      <c r="F32" s="17">
        <f t="shared" si="1"/>
        <v>151</v>
      </c>
      <c r="G32" s="17">
        <f t="shared" si="1"/>
        <v>4859.5</v>
      </c>
      <c r="H32" s="17">
        <f t="shared" si="1"/>
        <v>3188.5</v>
      </c>
      <c r="I32" s="17">
        <f t="shared" si="1"/>
        <v>1196.5</v>
      </c>
      <c r="J32" s="17">
        <f>MEDIAN(J5:J30)</f>
        <v>8883.5</v>
      </c>
      <c r="K32" s="17">
        <f t="shared" si="1"/>
        <v>4749</v>
      </c>
      <c r="L32" s="17">
        <f t="shared" si="1"/>
        <v>499</v>
      </c>
      <c r="M32" s="17">
        <f t="shared" si="1"/>
        <v>4989.5</v>
      </c>
      <c r="N32" s="17">
        <f t="shared" si="1"/>
        <v>1266.5</v>
      </c>
      <c r="O32" s="17">
        <f t="shared" si="1"/>
        <v>25533.5</v>
      </c>
      <c r="P32" s="17">
        <f t="shared" si="1"/>
        <v>60478.5</v>
      </c>
    </row>
    <row r="33" spans="1:16">
      <c r="A33" s="2" t="s">
        <v>20</v>
      </c>
      <c r="B33" s="17" t="e">
        <f>_xlfn.MODE.SNGL(B5:B30)</f>
        <v>#N/A</v>
      </c>
      <c r="C33" s="17">
        <f t="shared" ref="C33:P33" si="2">_xlfn.MODE.SNGL(C5:C30)</f>
        <v>5305</v>
      </c>
      <c r="D33" s="17">
        <f t="shared" si="2"/>
        <v>3296</v>
      </c>
      <c r="E33" s="17" t="e">
        <f t="shared" si="2"/>
        <v>#N/A</v>
      </c>
      <c r="F33" s="17">
        <f t="shared" si="2"/>
        <v>73</v>
      </c>
      <c r="G33" s="17" t="e">
        <f t="shared" si="2"/>
        <v>#N/A</v>
      </c>
      <c r="H33" s="17" t="e">
        <f t="shared" si="2"/>
        <v>#N/A</v>
      </c>
      <c r="I33" s="17" t="e">
        <f t="shared" si="2"/>
        <v>#N/A</v>
      </c>
      <c r="J33" s="17" t="e">
        <f t="shared" si="2"/>
        <v>#N/A</v>
      </c>
      <c r="K33" s="17" t="e">
        <f t="shared" si="2"/>
        <v>#N/A</v>
      </c>
      <c r="L33" s="17" t="e">
        <f t="shared" si="2"/>
        <v>#N/A</v>
      </c>
      <c r="M33" s="17" t="e">
        <f t="shared" si="2"/>
        <v>#N/A</v>
      </c>
      <c r="N33" s="17" t="e">
        <f t="shared" si="2"/>
        <v>#N/A</v>
      </c>
      <c r="O33" s="17" t="e">
        <f t="shared" si="2"/>
        <v>#N/A</v>
      </c>
      <c r="P33" s="17" t="e">
        <f t="shared" si="2"/>
        <v>#N/A</v>
      </c>
    </row>
    <row r="34" spans="1:16" ht="25.5">
      <c r="A34" s="2" t="s">
        <v>21</v>
      </c>
      <c r="B34" s="17">
        <f>_xlfn.STDEV.S(B5:B30)</f>
        <v>12315.36673272617</v>
      </c>
      <c r="C34" s="17">
        <f t="shared" ref="C34:P34" si="3">_xlfn.STDEV.S(C5:C30)</f>
        <v>3395.0424211692052</v>
      </c>
      <c r="D34" s="17">
        <f t="shared" si="3"/>
        <v>501.18069211996368</v>
      </c>
      <c r="E34" s="17">
        <f t="shared" si="3"/>
        <v>963.5538203003423</v>
      </c>
      <c r="F34" s="17">
        <f t="shared" si="3"/>
        <v>105.8254295453675</v>
      </c>
      <c r="G34" s="17">
        <f t="shared" si="3"/>
        <v>1272.6617388522618</v>
      </c>
      <c r="H34" s="17">
        <f t="shared" si="3"/>
        <v>1453.219398968532</v>
      </c>
      <c r="I34" s="17">
        <f t="shared" si="3"/>
        <v>834.15753538894194</v>
      </c>
      <c r="J34" s="17">
        <f t="shared" si="3"/>
        <v>2079.8119678322983</v>
      </c>
      <c r="K34" s="17">
        <f t="shared" si="3"/>
        <v>1524.3703815018187</v>
      </c>
      <c r="L34" s="17">
        <f t="shared" si="3"/>
        <v>133.24164283216939</v>
      </c>
      <c r="M34" s="17">
        <f t="shared" si="3"/>
        <v>1498.0525619822349</v>
      </c>
      <c r="N34" s="17">
        <f t="shared" si="3"/>
        <v>779.65359960986223</v>
      </c>
      <c r="O34" s="17">
        <f t="shared" si="3"/>
        <v>5047.2798695474048</v>
      </c>
      <c r="P34" s="17">
        <f t="shared" si="3"/>
        <v>19252.42941605033</v>
      </c>
    </row>
    <row r="35" spans="1:16">
      <c r="A35" s="2" t="s">
        <v>22</v>
      </c>
      <c r="B35" s="17" cm="1">
        <f t="array" ref="B35">MAX(B5:B30-MIN(B5:B30))</f>
        <v>42400</v>
      </c>
      <c r="C35" s="17" cm="1">
        <f t="array" ref="C35">MAX(C5:C30-MIN(C5:C30))</f>
        <v>11836</v>
      </c>
      <c r="D35" s="17" cm="1">
        <f t="array" ref="D35">MAX(D5:D30-MIN(D5:D30))</f>
        <v>1726</v>
      </c>
      <c r="E35" s="17" cm="1">
        <f t="array" ref="E35">MAX(E5:E30-MIN(E5:E30))</f>
        <v>3529</v>
      </c>
      <c r="F35" s="17" cm="1">
        <f t="array" ref="F35">MAX(F5:F30-MIN(F5:F30))</f>
        <v>424</v>
      </c>
      <c r="G35" s="17" cm="1">
        <f t="array" ref="G35">MAX(G5:G30-MIN(G5:G30))</f>
        <v>5160</v>
      </c>
      <c r="H35" s="17" cm="1">
        <f t="array" ref="H35">MAX(H5:H30-MIN(H5:H30))</f>
        <v>5400</v>
      </c>
      <c r="I35" s="17" cm="1">
        <f t="array" ref="I35">MAX(I5:I30-MIN(I5:I30))</f>
        <v>3640</v>
      </c>
      <c r="J35" s="17" cm="1">
        <f t="array" ref="J35">MAX(J5:J30-MIN(J5:J30))</f>
        <v>7795</v>
      </c>
      <c r="K35" s="17" cm="1">
        <f t="array" ref="K35">MAX(K5:K30-MIN(K5:K30))</f>
        <v>5212</v>
      </c>
      <c r="L35" s="17" cm="1">
        <f t="array" ref="L35">MAX(L5:L30-MIN(L5:L30))</f>
        <v>495</v>
      </c>
      <c r="M35" s="17" cm="1">
        <f t="array" ref="M35">MAX(M5:M30-MIN(M5:M30))</f>
        <v>5340</v>
      </c>
      <c r="N35" s="17" cm="1">
        <f t="array" ref="N35">MAX(N5:N30-MIN(N5:N30))</f>
        <v>2783</v>
      </c>
      <c r="O35" s="17" cm="1">
        <f t="array" ref="O35">MAX(O5:O30-MIN(O5:O30))</f>
        <v>20443</v>
      </c>
      <c r="P35" s="17" cm="1">
        <f t="array" ref="P35">MAX(P5:P30-MIN(P5:P30))</f>
        <v>67708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32"/>
  <sheetViews>
    <sheetView tabSelected="1" zoomScale="80" zoomScaleNormal="80" workbookViewId="0">
      <selection activeCell="U15" sqref="U15"/>
    </sheetView>
  </sheetViews>
  <sheetFormatPr defaultColWidth="8.7109375" defaultRowHeight="15"/>
  <cols>
    <col min="1" max="1" width="17.42578125" customWidth="1"/>
    <col min="2" max="3" width="8.85546875" customWidth="1"/>
    <col min="4" max="4" width="17.7109375" customWidth="1"/>
    <col min="5" max="27" width="8.85546875" customWidth="1"/>
  </cols>
  <sheetData>
    <row r="1" spans="1:28" ht="19.5">
      <c r="A1" s="3" t="s">
        <v>39</v>
      </c>
    </row>
    <row r="2" spans="1:28" ht="19.5">
      <c r="A2" s="3"/>
    </row>
    <row r="3" spans="1:28">
      <c r="A3" s="25" t="s">
        <v>40</v>
      </c>
      <c r="B3" s="15" t="s">
        <v>41</v>
      </c>
      <c r="C3" s="15" t="s">
        <v>42</v>
      </c>
      <c r="D3" s="15" t="s">
        <v>43</v>
      </c>
      <c r="E3" s="15" t="s">
        <v>44</v>
      </c>
      <c r="F3" s="15" t="s">
        <v>45</v>
      </c>
      <c r="G3" s="15" t="s">
        <v>46</v>
      </c>
      <c r="H3" s="15" t="s">
        <v>47</v>
      </c>
      <c r="I3" s="15" t="s">
        <v>48</v>
      </c>
      <c r="J3" s="15" t="s">
        <v>49</v>
      </c>
      <c r="K3" s="15" t="s">
        <v>50</v>
      </c>
      <c r="L3" s="15" t="s">
        <v>51</v>
      </c>
      <c r="M3" s="15" t="s">
        <v>52</v>
      </c>
      <c r="N3" s="8" t="s">
        <v>53</v>
      </c>
      <c r="O3" s="15" t="s">
        <v>54</v>
      </c>
      <c r="P3" s="15" t="s">
        <v>55</v>
      </c>
      <c r="Q3" s="15" t="s">
        <v>56</v>
      </c>
      <c r="R3" s="15" t="s">
        <v>57</v>
      </c>
      <c r="S3" s="15" t="s">
        <v>58</v>
      </c>
      <c r="T3" s="15" t="s">
        <v>59</v>
      </c>
      <c r="U3" s="15" t="s">
        <v>60</v>
      </c>
      <c r="V3" s="15" t="s">
        <v>61</v>
      </c>
      <c r="W3" s="15" t="s">
        <v>62</v>
      </c>
      <c r="X3" s="15" t="s">
        <v>63</v>
      </c>
      <c r="Y3" s="15" t="s">
        <v>64</v>
      </c>
      <c r="Z3" s="15" t="s">
        <v>65</v>
      </c>
      <c r="AA3" s="15" t="s">
        <v>66</v>
      </c>
      <c r="AB3" s="15" t="s">
        <v>67</v>
      </c>
    </row>
    <row r="4" spans="1:28">
      <c r="A4" s="6" t="s">
        <v>68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69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70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71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72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73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74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75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76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77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78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79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80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81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ht="30">
      <c r="B19" s="31" t="s">
        <v>18</v>
      </c>
      <c r="C19" t="s">
        <v>19</v>
      </c>
      <c r="D19" s="32" t="s">
        <v>21</v>
      </c>
      <c r="E19" t="s">
        <v>22</v>
      </c>
      <c r="F19" t="s">
        <v>82</v>
      </c>
    </row>
    <row r="20" spans="1:28">
      <c r="B20" s="31">
        <f>AVERAGE(B4:AB4)</f>
        <v>101101.03703703704</v>
      </c>
      <c r="C20" s="31">
        <f>MEDIAN(B4:AB4)</f>
        <v>88018</v>
      </c>
      <c r="D20">
        <f>_xlfn.STDEV.S(B4:AB4)</f>
        <v>30444.321253322403</v>
      </c>
      <c r="E20" cm="1">
        <f t="array" ref="E20">MAX(B4:AB4-MIN(B4:AB4))</f>
        <v>86642</v>
      </c>
      <c r="F20" t="e">
        <f>_xlfn.MODE.SNGL(B4:AB4)</f>
        <v>#N/A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>
      <c r="B21" s="31">
        <f t="shared" ref="B21:B32" si="0">AVERAGE(B5:AB5)</f>
        <v>68227</v>
      </c>
      <c r="C21" s="31">
        <f t="shared" ref="C21:C32" si="1">MEDIAN(B5:AB5)</f>
        <v>62910</v>
      </c>
      <c r="D21">
        <f t="shared" ref="D21:D32" si="2">_xlfn.STDEV.S(B5:AB5)</f>
        <v>18096.289783352746</v>
      </c>
      <c r="E21" cm="1">
        <f t="array" ref="E21">MAX(B5:AB5-MIN(B5:AB5))</f>
        <v>56294</v>
      </c>
      <c r="F21" t="e">
        <f t="shared" ref="F21:F32" si="3">_xlfn.MODE.SNGL(B5:AB5)</f>
        <v>#N/A</v>
      </c>
    </row>
    <row r="22" spans="1:28">
      <c r="B22" s="31">
        <f t="shared" si="0"/>
        <v>29494.296296296296</v>
      </c>
      <c r="C22" s="31">
        <f t="shared" si="1"/>
        <v>30375</v>
      </c>
      <c r="D22">
        <f t="shared" si="2"/>
        <v>7127.7593944910232</v>
      </c>
      <c r="E22" cm="1">
        <f t="array" ref="E22">MAX(B6:AB6-MIN(B6:AB6))</f>
        <v>25307</v>
      </c>
      <c r="F22" t="e">
        <f t="shared" si="3"/>
        <v>#N/A</v>
      </c>
      <c r="G22" s="31"/>
    </row>
    <row r="23" spans="1:28">
      <c r="B23" s="31">
        <f t="shared" si="0"/>
        <v>10845.777777777777</v>
      </c>
      <c r="C23" s="31">
        <f t="shared" si="1"/>
        <v>11774</v>
      </c>
      <c r="D23">
        <f t="shared" si="2"/>
        <v>3221.2702264471491</v>
      </c>
      <c r="E23" cm="1">
        <f t="array" ref="E23">MAX(B7:AB7-MIN(B7:AB7))</f>
        <v>10591</v>
      </c>
      <c r="F23">
        <f t="shared" si="3"/>
        <v>11455</v>
      </c>
    </row>
    <row r="24" spans="1:28">
      <c r="B24" s="31">
        <f t="shared" si="0"/>
        <v>5847.0740740740739</v>
      </c>
      <c r="C24" s="31">
        <f t="shared" si="1"/>
        <v>6203</v>
      </c>
      <c r="D24">
        <f t="shared" si="2"/>
        <v>1235.8401043552367</v>
      </c>
      <c r="E24" cm="1">
        <f t="array" ref="E24">MAX(B8:AB8-MIN(B8:AB8))</f>
        <v>4190</v>
      </c>
      <c r="F24" t="e">
        <f t="shared" si="3"/>
        <v>#N/A</v>
      </c>
    </row>
    <row r="25" spans="1:28">
      <c r="B25" s="31">
        <f t="shared" si="0"/>
        <v>1820.4814814814815</v>
      </c>
      <c r="C25" s="31">
        <f>MEDIAN(B9:AB9)</f>
        <v>1885</v>
      </c>
      <c r="D25">
        <f t="shared" si="2"/>
        <v>285.13955697441764</v>
      </c>
      <c r="E25" cm="1">
        <f t="array" ref="E25">MAX(B9:AB9-MIN(B9:AB9))</f>
        <v>1086</v>
      </c>
      <c r="F25">
        <f t="shared" si="3"/>
        <v>1201</v>
      </c>
    </row>
    <row r="26" spans="1:28">
      <c r="B26" s="31">
        <f t="shared" si="0"/>
        <v>1759.1851851851852</v>
      </c>
      <c r="C26" s="31">
        <f t="shared" si="1"/>
        <v>1849</v>
      </c>
      <c r="D26">
        <f t="shared" si="2"/>
        <v>320.12714265489501</v>
      </c>
      <c r="E26" cm="1">
        <f t="array" ref="E26">MAX(B10:AB10-MIN(B10:AB10))</f>
        <v>1212</v>
      </c>
      <c r="F26" t="e">
        <f t="shared" si="3"/>
        <v>#N/A</v>
      </c>
    </row>
    <row r="27" spans="1:28">
      <c r="B27" s="31">
        <f t="shared" si="0"/>
        <v>530.22222222222217</v>
      </c>
      <c r="C27" s="31">
        <f t="shared" si="1"/>
        <v>549</v>
      </c>
      <c r="D27">
        <f t="shared" si="2"/>
        <v>80.279000670897503</v>
      </c>
      <c r="E27" cm="1">
        <f t="array" ref="E27">MAX(B11:AB11-MIN(B11:AB11))</f>
        <v>293</v>
      </c>
      <c r="F27">
        <f t="shared" si="3"/>
        <v>583</v>
      </c>
    </row>
    <row r="28" spans="1:28">
      <c r="B28" s="31">
        <f t="shared" si="0"/>
        <v>424.33333333333331</v>
      </c>
      <c r="C28" s="31">
        <f t="shared" si="1"/>
        <v>441</v>
      </c>
      <c r="D28">
        <f t="shared" si="2"/>
        <v>66.389874112061577</v>
      </c>
      <c r="E28" cm="1">
        <f t="array" ref="E28">MAX(B12:AB12-MIN(B12:AB12))</f>
        <v>240</v>
      </c>
      <c r="F28">
        <f t="shared" si="3"/>
        <v>304</v>
      </c>
    </row>
    <row r="29" spans="1:28">
      <c r="B29" s="31">
        <f t="shared" si="0"/>
        <v>508.74074074074076</v>
      </c>
      <c r="C29" s="31">
        <f t="shared" si="1"/>
        <v>531</v>
      </c>
      <c r="D29">
        <f>_xlfn.STDEV.S(B13:AB13)</f>
        <v>68.921690563997686</v>
      </c>
      <c r="E29" cm="1">
        <f t="array" ref="E29">MAX(B13:AB13-MIN(B13:AB13))</f>
        <v>261</v>
      </c>
      <c r="F29">
        <f t="shared" si="3"/>
        <v>560</v>
      </c>
    </row>
    <row r="30" spans="1:28">
      <c r="B30" s="31">
        <f t="shared" si="0"/>
        <v>136.55555555555554</v>
      </c>
      <c r="C30" s="31">
        <f t="shared" si="1"/>
        <v>143</v>
      </c>
      <c r="D30">
        <f t="shared" si="2"/>
        <v>16.674100906065124</v>
      </c>
      <c r="E30" cm="1">
        <f t="array" ref="E30">MAX(B14:AB14-MIN(B14:AB14))</f>
        <v>73</v>
      </c>
      <c r="F30">
        <f t="shared" si="3"/>
        <v>125</v>
      </c>
    </row>
    <row r="31" spans="1:28">
      <c r="B31" s="31">
        <f t="shared" si="0"/>
        <v>60.037037037037038</v>
      </c>
      <c r="C31" s="31">
        <f t="shared" si="1"/>
        <v>59</v>
      </c>
      <c r="D31">
        <f t="shared" si="2"/>
        <v>6.6591838347300012</v>
      </c>
      <c r="E31" cm="1">
        <f t="array" ref="E31">MAX(B15:AB15-MIN(B15:AB15))</f>
        <v>27</v>
      </c>
      <c r="F31">
        <f t="shared" si="3"/>
        <v>56</v>
      </c>
    </row>
    <row r="32" spans="1:28">
      <c r="B32" s="31">
        <f t="shared" si="0"/>
        <v>54.851851851851855</v>
      </c>
      <c r="C32" s="31">
        <f t="shared" si="1"/>
        <v>57</v>
      </c>
      <c r="D32">
        <f t="shared" si="2"/>
        <v>7.5176904376057738</v>
      </c>
      <c r="E32" cm="1">
        <f t="array" ref="E32">MAX(B16:AB16-MIN(B16:AB16))</f>
        <v>29</v>
      </c>
      <c r="F32">
        <f t="shared" si="3"/>
        <v>60</v>
      </c>
    </row>
  </sheetData>
  <autoFilter ref="B19:F32" xr:uid="{3C6F93EB-94F3-47E4-BDF0-3917663B0684}"/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33"/>
  <sheetViews>
    <sheetView workbookViewId="0">
      <selection activeCell="T35" sqref="T35"/>
    </sheetView>
  </sheetViews>
  <sheetFormatPr defaultRowHeight="15"/>
  <cols>
    <col min="1" max="1" width="35.28515625" customWidth="1"/>
    <col min="4" max="4" width="22" bestFit="1" customWidth="1"/>
  </cols>
  <sheetData>
    <row r="1" spans="1:18" ht="19.5">
      <c r="A1" s="7" t="s">
        <v>83</v>
      </c>
    </row>
    <row r="2" spans="1:18" ht="19.5">
      <c r="A2" s="7"/>
    </row>
    <row r="3" spans="1:18" ht="30">
      <c r="A3" s="25" t="s">
        <v>84</v>
      </c>
      <c r="B3" s="29" t="s">
        <v>51</v>
      </c>
      <c r="C3" s="30" t="s">
        <v>52</v>
      </c>
      <c r="D3" s="26" t="s">
        <v>85</v>
      </c>
      <c r="E3" s="26" t="s">
        <v>86</v>
      </c>
      <c r="F3" s="26" t="s">
        <v>87</v>
      </c>
      <c r="G3" s="26" t="s">
        <v>88</v>
      </c>
      <c r="H3" s="26" t="s">
        <v>89</v>
      </c>
      <c r="I3" s="26" t="s">
        <v>90</v>
      </c>
      <c r="J3" s="26" t="s">
        <v>91</v>
      </c>
      <c r="K3" s="26" t="s">
        <v>92</v>
      </c>
      <c r="L3" s="26" t="s">
        <v>93</v>
      </c>
      <c r="M3" s="26" t="s">
        <v>94</v>
      </c>
      <c r="N3" s="26" t="s">
        <v>95</v>
      </c>
      <c r="O3" s="26" t="s">
        <v>96</v>
      </c>
      <c r="P3" s="26" t="s">
        <v>97</v>
      </c>
      <c r="Q3" s="26" t="s">
        <v>98</v>
      </c>
      <c r="R3" s="26" t="s">
        <v>67</v>
      </c>
    </row>
    <row r="4" spans="1:18">
      <c r="A4" s="27" t="s">
        <v>99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100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101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102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103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104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105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106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107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108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109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110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81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8" spans="1:18">
      <c r="A18" t="s">
        <v>18</v>
      </c>
      <c r="B18" t="s">
        <v>19</v>
      </c>
      <c r="C18" t="s">
        <v>111</v>
      </c>
      <c r="D18" t="s">
        <v>22</v>
      </c>
      <c r="E18" t="s">
        <v>20</v>
      </c>
    </row>
    <row r="19" spans="1:18">
      <c r="A19" s="31">
        <f>AVERAGE(B4:R4)</f>
        <v>246081.64705882352</v>
      </c>
      <c r="B19" s="31">
        <f>MEDIAN(B4:R4)</f>
        <v>228603</v>
      </c>
      <c r="C19">
        <f>_xlfn.STDEV.S(B4:R4)</f>
        <v>35189.859629481973</v>
      </c>
      <c r="D19" s="31">
        <f>MAX(B4:R4)-MIN(B4:R4)</f>
        <v>105358</v>
      </c>
      <c r="E19" t="e">
        <f>_xlfn.MODE.SNGL(B4:R4)</f>
        <v>#N/A</v>
      </c>
    </row>
    <row r="20" spans="1:18">
      <c r="A20" s="31">
        <f t="shared" ref="A20:A30" si="0">AVERAGE(B5:R5)</f>
        <v>24842.411764705881</v>
      </c>
      <c r="B20" s="31">
        <f t="shared" ref="B20:B31" si="1">MEDIAN(B5:R5)</f>
        <v>24657</v>
      </c>
      <c r="C20">
        <f t="shared" ref="C20:C31" si="2">_xlfn.STDEV.S(B5:R5)</f>
        <v>4410.9895298394158</v>
      </c>
      <c r="D20" s="31">
        <f t="shared" ref="D20:D31" si="3">MAX(B5:R5)-MIN(B5:R5)</f>
        <v>14719</v>
      </c>
      <c r="E20" t="e">
        <f t="shared" ref="E20:E31" si="4">_xlfn.MODE.SNGL(B5:R5)</f>
        <v>#N/A</v>
      </c>
    </row>
    <row r="21" spans="1:18">
      <c r="A21" s="31">
        <f t="shared" si="0"/>
        <v>21935.294117647059</v>
      </c>
      <c r="B21" s="31">
        <f t="shared" si="1"/>
        <v>21478</v>
      </c>
      <c r="C21">
        <f t="shared" si="2"/>
        <v>3575.0819355069621</v>
      </c>
      <c r="D21" s="31">
        <f t="shared" si="3"/>
        <v>11192</v>
      </c>
      <c r="E21" t="e">
        <f t="shared" si="4"/>
        <v>#N/A</v>
      </c>
    </row>
    <row r="22" spans="1:18">
      <c r="A22" s="31">
        <f t="shared" si="0"/>
        <v>2810.7647058823532</v>
      </c>
      <c r="B22" s="31">
        <f t="shared" si="1"/>
        <v>2744</v>
      </c>
      <c r="C22">
        <f t="shared" si="2"/>
        <v>570.07878067550485</v>
      </c>
      <c r="D22" s="31">
        <f t="shared" si="3"/>
        <v>1679</v>
      </c>
      <c r="E22" t="e">
        <f t="shared" si="4"/>
        <v>#N/A</v>
      </c>
    </row>
    <row r="23" spans="1:18">
      <c r="A23" s="31">
        <f t="shared" si="0"/>
        <v>1274.4117647058824</v>
      </c>
      <c r="B23" s="31">
        <f t="shared" si="1"/>
        <v>1262</v>
      </c>
      <c r="C23">
        <f t="shared" si="2"/>
        <v>284.91842227722168</v>
      </c>
      <c r="D23" s="31">
        <f t="shared" si="3"/>
        <v>837</v>
      </c>
      <c r="E23">
        <f t="shared" si="4"/>
        <v>1262</v>
      </c>
    </row>
    <row r="24" spans="1:18">
      <c r="A24" s="31">
        <f t="shared" si="0"/>
        <v>395.94117647058823</v>
      </c>
      <c r="B24" s="31">
        <f t="shared" si="1"/>
        <v>390</v>
      </c>
      <c r="C24">
        <f t="shared" si="2"/>
        <v>76.599992320687591</v>
      </c>
      <c r="D24" s="31">
        <f t="shared" si="3"/>
        <v>234</v>
      </c>
      <c r="E24" t="e">
        <f t="shared" si="4"/>
        <v>#N/A</v>
      </c>
    </row>
    <row r="25" spans="1:18">
      <c r="A25" s="31">
        <f t="shared" si="0"/>
        <v>196.94117647058823</v>
      </c>
      <c r="B25" s="31">
        <f t="shared" si="1"/>
        <v>180</v>
      </c>
      <c r="C25">
        <f t="shared" si="2"/>
        <v>53.053593879485796</v>
      </c>
      <c r="D25" s="31">
        <f t="shared" si="3"/>
        <v>153</v>
      </c>
      <c r="E25">
        <f t="shared" si="4"/>
        <v>243</v>
      </c>
    </row>
    <row r="26" spans="1:18">
      <c r="A26" s="31">
        <f t="shared" si="0"/>
        <v>124.94117647058823</v>
      </c>
      <c r="B26" s="31">
        <f t="shared" si="1"/>
        <v>117</v>
      </c>
      <c r="C26">
        <f t="shared" si="2"/>
        <v>31.746004843592722</v>
      </c>
      <c r="D26" s="31">
        <f t="shared" si="3"/>
        <v>101</v>
      </c>
      <c r="E26">
        <f t="shared" si="4"/>
        <v>98</v>
      </c>
    </row>
    <row r="27" spans="1:18">
      <c r="A27" s="31">
        <f t="shared" si="0"/>
        <v>246.52941176470588</v>
      </c>
      <c r="B27" s="31">
        <f t="shared" si="1"/>
        <v>227</v>
      </c>
      <c r="C27">
        <f t="shared" si="2"/>
        <v>54.051037972293827</v>
      </c>
      <c r="D27" s="31">
        <f t="shared" si="3"/>
        <v>167</v>
      </c>
      <c r="E27" t="e">
        <f t="shared" si="4"/>
        <v>#N/A</v>
      </c>
    </row>
    <row r="28" spans="1:18">
      <c r="A28" s="31">
        <f t="shared" si="0"/>
        <v>207.52941176470588</v>
      </c>
      <c r="B28" s="31">
        <f t="shared" si="1"/>
        <v>205</v>
      </c>
      <c r="C28">
        <f t="shared" si="2"/>
        <v>33.571039690220339</v>
      </c>
      <c r="D28" s="31">
        <f t="shared" si="3"/>
        <v>102</v>
      </c>
      <c r="E28" t="e">
        <f t="shared" si="4"/>
        <v>#N/A</v>
      </c>
    </row>
    <row r="29" spans="1:18">
      <c r="A29" s="31">
        <f t="shared" si="0"/>
        <v>20.823529411764707</v>
      </c>
      <c r="B29" s="31">
        <f t="shared" si="1"/>
        <v>20</v>
      </c>
      <c r="C29">
        <f t="shared" si="2"/>
        <v>4.4192094049395143</v>
      </c>
      <c r="D29" s="31">
        <f t="shared" si="3"/>
        <v>16</v>
      </c>
      <c r="E29">
        <f t="shared" si="4"/>
        <v>20</v>
      </c>
    </row>
    <row r="30" spans="1:18">
      <c r="A30" s="31">
        <f t="shared" si="0"/>
        <v>13</v>
      </c>
      <c r="B30" s="31">
        <f t="shared" si="1"/>
        <v>10</v>
      </c>
      <c r="C30">
        <f t="shared" si="2"/>
        <v>5.5677643628300215</v>
      </c>
      <c r="D30" s="31">
        <f t="shared" si="3"/>
        <v>17</v>
      </c>
      <c r="E30">
        <f t="shared" si="4"/>
        <v>10</v>
      </c>
    </row>
    <row r="31" spans="1:18">
      <c r="A31" s="31">
        <f>AVERAGE(B16:R16)</f>
        <v>298150.23529411765</v>
      </c>
      <c r="B31" s="31">
        <f t="shared" si="1"/>
        <v>279356</v>
      </c>
      <c r="C31">
        <f t="shared" si="2"/>
        <v>43522.476433920638</v>
      </c>
      <c r="D31" s="31">
        <f t="shared" si="3"/>
        <v>127227</v>
      </c>
      <c r="E31" t="e">
        <f t="shared" si="4"/>
        <v>#N/A</v>
      </c>
    </row>
    <row r="32" spans="1:18">
      <c r="A32" s="31"/>
    </row>
    <row r="33" spans="1:1">
      <c r="A33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B382-856B-48F0-897E-D0EF860CD785}">
  <dimension ref="A6:AB37"/>
  <sheetViews>
    <sheetView topLeftCell="B1" workbookViewId="0">
      <selection activeCell="Z31" sqref="Z31"/>
    </sheetView>
  </sheetViews>
  <sheetFormatPr defaultRowHeight="15"/>
  <sheetData>
    <row r="6" spans="1:28">
      <c r="B6">
        <v>1997</v>
      </c>
      <c r="C6">
        <v>1998</v>
      </c>
      <c r="D6">
        <v>1999</v>
      </c>
      <c r="E6">
        <v>2000</v>
      </c>
      <c r="F6">
        <v>2001</v>
      </c>
      <c r="G6">
        <v>2002</v>
      </c>
      <c r="H6">
        <v>2003</v>
      </c>
      <c r="I6">
        <v>2004</v>
      </c>
      <c r="J6">
        <v>2005</v>
      </c>
      <c r="K6">
        <v>2006</v>
      </c>
      <c r="L6">
        <v>2007</v>
      </c>
      <c r="M6">
        <v>2008</v>
      </c>
      <c r="N6">
        <v>2009</v>
      </c>
      <c r="O6">
        <v>2010</v>
      </c>
      <c r="P6">
        <v>2011</v>
      </c>
      <c r="Q6">
        <v>2012</v>
      </c>
      <c r="R6">
        <v>2013</v>
      </c>
      <c r="S6">
        <v>2014</v>
      </c>
      <c r="T6">
        <v>2015</v>
      </c>
      <c r="U6">
        <v>2016</v>
      </c>
      <c r="V6">
        <v>2017</v>
      </c>
      <c r="W6">
        <v>2018</v>
      </c>
      <c r="X6">
        <v>2019</v>
      </c>
      <c r="Y6">
        <v>2020</v>
      </c>
      <c r="Z6">
        <v>2021</v>
      </c>
      <c r="AA6">
        <v>2022</v>
      </c>
      <c r="AB6">
        <v>2023</v>
      </c>
    </row>
    <row r="7" spans="1:28">
      <c r="B7" s="21">
        <v>160148</v>
      </c>
      <c r="C7" s="21">
        <v>163236</v>
      </c>
      <c r="D7" s="21">
        <v>165561</v>
      </c>
      <c r="E7" s="21">
        <v>163426</v>
      </c>
      <c r="F7" s="21">
        <v>168123</v>
      </c>
      <c r="G7" s="21">
        <v>166181</v>
      </c>
      <c r="H7" s="21">
        <v>171092</v>
      </c>
      <c r="I7" s="21">
        <v>176403</v>
      </c>
      <c r="J7" s="21">
        <v>182644</v>
      </c>
      <c r="K7" s="21">
        <v>186107</v>
      </c>
      <c r="L7" s="21">
        <v>192199</v>
      </c>
      <c r="M7" s="21">
        <v>202407</v>
      </c>
      <c r="N7" s="22">
        <v>194025</v>
      </c>
      <c r="O7" s="21">
        <v>207245</v>
      </c>
      <c r="P7" s="21">
        <v>207205</v>
      </c>
      <c r="Q7" s="21">
        <v>204363</v>
      </c>
      <c r="R7" s="21">
        <v>210283</v>
      </c>
      <c r="S7" s="21">
        <v>210836</v>
      </c>
      <c r="T7" s="21">
        <v>235064</v>
      </c>
      <c r="U7" s="21">
        <v>256609</v>
      </c>
      <c r="V7" s="21">
        <v>274771</v>
      </c>
      <c r="W7" s="21">
        <v>286848</v>
      </c>
      <c r="X7" s="21">
        <v>297211</v>
      </c>
      <c r="Y7" s="21">
        <v>305656</v>
      </c>
      <c r="Z7" s="21">
        <v>318013</v>
      </c>
      <c r="AA7" s="21">
        <v>329231</v>
      </c>
      <c r="AB7" s="22">
        <v>327063</v>
      </c>
    </row>
    <row r="10" spans="1:28">
      <c r="D10">
        <v>1998</v>
      </c>
      <c r="E10" s="17">
        <v>8146</v>
      </c>
      <c r="F10" s="17">
        <v>4924</v>
      </c>
    </row>
    <row r="11" spans="1:28">
      <c r="B11" s="2"/>
      <c r="C11" s="2"/>
      <c r="D11" s="2">
        <v>1999</v>
      </c>
      <c r="E11" s="17">
        <v>8079</v>
      </c>
      <c r="F11" s="17">
        <v>4807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8">
      <c r="A12">
        <v>1998</v>
      </c>
      <c r="B12" s="17">
        <v>32710</v>
      </c>
      <c r="D12" s="2">
        <v>2000</v>
      </c>
      <c r="E12" s="17">
        <v>9475</v>
      </c>
      <c r="F12" s="17">
        <v>5305</v>
      </c>
    </row>
    <row r="13" spans="1:28">
      <c r="A13">
        <v>1999</v>
      </c>
      <c r="B13" s="17">
        <v>35629</v>
      </c>
      <c r="D13" s="2">
        <v>2001</v>
      </c>
      <c r="E13" s="17">
        <v>9639</v>
      </c>
      <c r="F13" s="17">
        <v>5782</v>
      </c>
    </row>
    <row r="14" spans="1:28">
      <c r="A14">
        <v>2000</v>
      </c>
      <c r="B14" s="17">
        <v>38105</v>
      </c>
      <c r="D14" s="2">
        <v>2002</v>
      </c>
      <c r="E14" s="17">
        <v>11453</v>
      </c>
      <c r="F14" s="17">
        <v>6034</v>
      </c>
    </row>
    <row r="15" spans="1:28">
      <c r="A15">
        <v>2001</v>
      </c>
      <c r="B15" s="17">
        <v>40118</v>
      </c>
      <c r="D15" s="2">
        <v>2003</v>
      </c>
      <c r="E15" s="17">
        <v>15017</v>
      </c>
      <c r="F15" s="17">
        <v>5395</v>
      </c>
    </row>
    <row r="16" spans="1:28">
      <c r="A16">
        <v>2002</v>
      </c>
      <c r="B16" s="17">
        <v>44030</v>
      </c>
      <c r="D16" s="2">
        <v>2004</v>
      </c>
      <c r="E16" s="17">
        <v>18977</v>
      </c>
      <c r="F16" s="17">
        <v>5099</v>
      </c>
    </row>
    <row r="17" spans="1:6">
      <c r="A17">
        <v>2003</v>
      </c>
      <c r="B17" s="17">
        <v>48070</v>
      </c>
      <c r="D17" s="2">
        <v>2005</v>
      </c>
      <c r="E17" s="17">
        <v>20715</v>
      </c>
      <c r="F17" s="17">
        <v>5160</v>
      </c>
    </row>
    <row r="18" spans="1:6">
      <c r="A18">
        <v>2004</v>
      </c>
      <c r="B18" s="17">
        <v>54795</v>
      </c>
      <c r="D18" s="2">
        <v>2006</v>
      </c>
      <c r="E18" s="17">
        <v>21765</v>
      </c>
      <c r="F18" s="17">
        <v>5305</v>
      </c>
    </row>
    <row r="19" spans="1:6">
      <c r="A19">
        <v>2005</v>
      </c>
      <c r="B19" s="17">
        <v>57810</v>
      </c>
      <c r="D19" s="2">
        <v>2007</v>
      </c>
      <c r="E19" s="17">
        <v>22146</v>
      </c>
      <c r="F19" s="17">
        <v>5582</v>
      </c>
    </row>
    <row r="20" spans="1:6">
      <c r="A20">
        <v>2006</v>
      </c>
      <c r="B20" s="17">
        <v>63499</v>
      </c>
      <c r="D20" s="2">
        <v>2008</v>
      </c>
      <c r="E20" s="17">
        <v>18138</v>
      </c>
      <c r="F20" s="17">
        <v>6322</v>
      </c>
    </row>
    <row r="21" spans="1:6">
      <c r="A21">
        <v>2007</v>
      </c>
      <c r="B21" s="17">
        <v>68570</v>
      </c>
      <c r="D21" s="2">
        <v>2009</v>
      </c>
      <c r="E21" s="17">
        <v>12592</v>
      </c>
      <c r="F21" s="17">
        <v>6448</v>
      </c>
    </row>
    <row r="22" spans="1:6">
      <c r="A22">
        <v>2008</v>
      </c>
      <c r="B22" s="17">
        <v>64989</v>
      </c>
      <c r="D22" s="2">
        <v>2010</v>
      </c>
      <c r="E22" s="17">
        <v>14839</v>
      </c>
      <c r="F22" s="17">
        <v>8535</v>
      </c>
    </row>
    <row r="23" spans="1:6">
      <c r="A23">
        <v>2009</v>
      </c>
      <c r="B23" s="17">
        <v>48113</v>
      </c>
      <c r="D23" s="2">
        <v>2011</v>
      </c>
      <c r="E23" s="17">
        <v>16334</v>
      </c>
      <c r="F23" s="17">
        <v>9710</v>
      </c>
    </row>
    <row r="24" spans="1:6">
      <c r="A24">
        <v>2010</v>
      </c>
      <c r="B24" s="17">
        <v>50635</v>
      </c>
      <c r="D24" s="2">
        <v>2012</v>
      </c>
      <c r="E24" s="17">
        <v>16066</v>
      </c>
      <c r="F24" s="17">
        <v>9567</v>
      </c>
    </row>
    <row r="25" spans="1:6">
      <c r="A25">
        <v>2011</v>
      </c>
      <c r="B25" s="17">
        <v>53424</v>
      </c>
      <c r="D25" s="2">
        <v>2013</v>
      </c>
      <c r="E25" s="17">
        <v>18088</v>
      </c>
      <c r="F25" s="17">
        <v>8896</v>
      </c>
    </row>
    <row r="26" spans="1:6">
      <c r="A26">
        <v>2012</v>
      </c>
      <c r="B26" s="17">
        <v>51653</v>
      </c>
      <c r="D26" s="2">
        <v>2014</v>
      </c>
      <c r="E26" s="17">
        <v>23717</v>
      </c>
      <c r="F26" s="17">
        <v>9377</v>
      </c>
    </row>
    <row r="27" spans="1:6">
      <c r="A27">
        <v>2013</v>
      </c>
      <c r="B27" s="17">
        <v>53975</v>
      </c>
      <c r="D27" s="2">
        <v>2015</v>
      </c>
      <c r="E27" s="17">
        <v>26261</v>
      </c>
      <c r="F27" s="17">
        <v>10979</v>
      </c>
    </row>
    <row r="28" spans="1:6">
      <c r="A28">
        <v>2014</v>
      </c>
      <c r="B28" s="17">
        <v>63147</v>
      </c>
      <c r="D28" s="2">
        <v>2016</v>
      </c>
      <c r="E28" s="17">
        <v>30573</v>
      </c>
      <c r="F28" s="17">
        <v>10517</v>
      </c>
    </row>
    <row r="29" spans="1:6">
      <c r="A29">
        <v>2015</v>
      </c>
      <c r="B29" s="17">
        <v>68814</v>
      </c>
      <c r="D29" s="2">
        <v>2017</v>
      </c>
      <c r="E29" s="17">
        <v>34406</v>
      </c>
      <c r="F29" s="17">
        <v>12331</v>
      </c>
    </row>
    <row r="30" spans="1:6">
      <c r="A30">
        <v>2016</v>
      </c>
      <c r="B30" s="17">
        <v>75429</v>
      </c>
      <c r="D30" s="2">
        <v>2018</v>
      </c>
      <c r="E30" s="17">
        <v>37669</v>
      </c>
      <c r="F30" s="17">
        <v>11139</v>
      </c>
    </row>
    <row r="31" spans="1:6">
      <c r="A31">
        <v>2017</v>
      </c>
      <c r="B31" s="17">
        <v>83933</v>
      </c>
      <c r="D31" s="2">
        <v>2019</v>
      </c>
      <c r="E31" s="17">
        <v>40668</v>
      </c>
      <c r="F31" s="17">
        <v>11937</v>
      </c>
    </row>
    <row r="32" spans="1:6">
      <c r="A32">
        <v>2018</v>
      </c>
      <c r="B32" s="17">
        <v>85443</v>
      </c>
      <c r="D32" s="2">
        <v>2020</v>
      </c>
      <c r="E32" s="17">
        <v>33319</v>
      </c>
      <c r="F32" s="17">
        <v>10839</v>
      </c>
    </row>
    <row r="33" spans="1:6">
      <c r="A33">
        <v>2019</v>
      </c>
      <c r="B33" s="17">
        <v>90138</v>
      </c>
      <c r="D33" s="2">
        <v>2021</v>
      </c>
      <c r="E33" s="19">
        <v>41031</v>
      </c>
      <c r="F33" s="17">
        <v>13836</v>
      </c>
    </row>
    <row r="34" spans="1:6">
      <c r="A34">
        <v>2020</v>
      </c>
      <c r="B34" s="17">
        <v>73931</v>
      </c>
      <c r="D34" s="2">
        <v>2022</v>
      </c>
      <c r="E34" s="19">
        <v>50479</v>
      </c>
      <c r="F34" s="17">
        <v>14072</v>
      </c>
    </row>
    <row r="35" spans="1:6">
      <c r="A35">
        <v>2021</v>
      </c>
      <c r="B35" s="17">
        <v>83818</v>
      </c>
      <c r="D35" s="2">
        <v>2023</v>
      </c>
      <c r="E35" s="17">
        <v>46255</v>
      </c>
      <c r="F35" s="17">
        <v>16643</v>
      </c>
    </row>
    <row r="36" spans="1:6">
      <c r="A36">
        <v>2022</v>
      </c>
      <c r="B36" s="17">
        <v>98367</v>
      </c>
      <c r="D36" s="2"/>
    </row>
    <row r="37" spans="1:6">
      <c r="A37">
        <v>2023</v>
      </c>
      <c r="B37" s="17">
        <v>100418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59DB9-607B-4B80-A22A-97A14A435B23}">
  <dimension ref="A1:E76"/>
  <sheetViews>
    <sheetView workbookViewId="0">
      <selection activeCell="I21" sqref="I21"/>
    </sheetView>
  </sheetViews>
  <sheetFormatPr defaultRowHeight="15"/>
  <cols>
    <col min="1" max="1" width="11.140625" bestFit="1" customWidth="1"/>
    <col min="2" max="2" width="12" bestFit="1" customWidth="1"/>
    <col min="3" max="3" width="15.28515625" bestFit="1" customWidth="1"/>
    <col min="4" max="5" width="8.85546875" bestFit="1" customWidth="1"/>
  </cols>
  <sheetData>
    <row r="1" spans="1:5">
      <c r="A1" t="s">
        <v>112</v>
      </c>
      <c r="B1" t="s">
        <v>113</v>
      </c>
      <c r="C1" t="s">
        <v>114</v>
      </c>
      <c r="D1" t="s">
        <v>115</v>
      </c>
      <c r="E1" t="s">
        <v>116</v>
      </c>
    </row>
    <row r="2" spans="1:5">
      <c r="A2">
        <v>2017</v>
      </c>
      <c r="B2" t="s">
        <v>117</v>
      </c>
      <c r="C2" t="s">
        <v>118</v>
      </c>
      <c r="D2" s="33">
        <v>20000</v>
      </c>
      <c r="E2" s="34">
        <v>0.75</v>
      </c>
    </row>
    <row r="3" spans="1:5">
      <c r="A3">
        <v>2015</v>
      </c>
      <c r="B3" t="s">
        <v>119</v>
      </c>
      <c r="C3" t="s">
        <v>120</v>
      </c>
      <c r="D3" s="33">
        <v>3700</v>
      </c>
      <c r="E3" s="34">
        <v>0.22</v>
      </c>
    </row>
    <row r="4" spans="1:5">
      <c r="A4">
        <v>2017</v>
      </c>
      <c r="B4" t="s">
        <v>119</v>
      </c>
      <c r="C4" t="s">
        <v>121</v>
      </c>
      <c r="D4" s="33">
        <v>4000</v>
      </c>
      <c r="E4" s="34">
        <v>0.22</v>
      </c>
    </row>
    <row r="5" spans="1:5">
      <c r="A5">
        <v>2015</v>
      </c>
      <c r="B5" t="s">
        <v>119</v>
      </c>
      <c r="C5" t="s">
        <v>122</v>
      </c>
      <c r="D5" s="33">
        <v>13300</v>
      </c>
      <c r="E5" s="34">
        <v>0.56000000000000005</v>
      </c>
    </row>
    <row r="6" spans="1:5">
      <c r="A6">
        <v>2017</v>
      </c>
      <c r="B6" t="s">
        <v>119</v>
      </c>
      <c r="C6" t="s">
        <v>123</v>
      </c>
      <c r="D6" s="33">
        <v>36000</v>
      </c>
      <c r="E6" s="34">
        <v>1</v>
      </c>
    </row>
    <row r="7" spans="1:5">
      <c r="A7">
        <v>2015</v>
      </c>
      <c r="B7" t="s">
        <v>117</v>
      </c>
      <c r="C7" t="s">
        <v>124</v>
      </c>
      <c r="D7" s="33">
        <v>2300</v>
      </c>
      <c r="E7" s="34">
        <v>0.35</v>
      </c>
    </row>
    <row r="8" spans="1:5">
      <c r="A8">
        <v>2016</v>
      </c>
      <c r="B8" t="s">
        <v>119</v>
      </c>
      <c r="C8" t="s">
        <v>120</v>
      </c>
      <c r="D8" s="33">
        <v>2300</v>
      </c>
      <c r="E8" s="34">
        <v>0.28000000000000003</v>
      </c>
    </row>
    <row r="9" spans="1:5">
      <c r="A9">
        <v>2016</v>
      </c>
      <c r="B9" t="s">
        <v>117</v>
      </c>
      <c r="C9" t="s">
        <v>125</v>
      </c>
      <c r="D9" s="33">
        <v>3400</v>
      </c>
      <c r="E9" s="34">
        <v>0.36</v>
      </c>
    </row>
    <row r="10" spans="1:5">
      <c r="A10">
        <v>2016</v>
      </c>
      <c r="B10" t="s">
        <v>126</v>
      </c>
      <c r="C10" t="s">
        <v>127</v>
      </c>
      <c r="D10" s="33">
        <v>6300</v>
      </c>
      <c r="E10" s="34">
        <v>0.4</v>
      </c>
    </row>
    <row r="11" spans="1:5">
      <c r="A11">
        <v>2017</v>
      </c>
      <c r="B11" t="s">
        <v>117</v>
      </c>
      <c r="C11" t="s">
        <v>125</v>
      </c>
      <c r="D11" s="33">
        <v>5400</v>
      </c>
      <c r="E11" s="34">
        <v>0.38</v>
      </c>
    </row>
    <row r="12" spans="1:5">
      <c r="A12">
        <v>2016</v>
      </c>
      <c r="B12" t="s">
        <v>128</v>
      </c>
      <c r="C12" t="s">
        <v>129</v>
      </c>
      <c r="D12" s="33">
        <v>17000</v>
      </c>
      <c r="E12" s="34">
        <v>0.9</v>
      </c>
    </row>
    <row r="13" spans="1:5">
      <c r="A13">
        <v>2016</v>
      </c>
      <c r="B13" t="s">
        <v>128</v>
      </c>
      <c r="C13" t="s">
        <v>130</v>
      </c>
      <c r="D13" s="33">
        <v>21600</v>
      </c>
      <c r="E13" s="34">
        <v>0.9</v>
      </c>
    </row>
    <row r="14" spans="1:5">
      <c r="A14">
        <v>2016</v>
      </c>
      <c r="B14" t="s">
        <v>128</v>
      </c>
      <c r="C14" t="s">
        <v>131</v>
      </c>
      <c r="D14" s="33">
        <v>29800</v>
      </c>
      <c r="E14" s="34">
        <v>0.9</v>
      </c>
    </row>
    <row r="15" spans="1:5">
      <c r="A15">
        <v>2016</v>
      </c>
      <c r="B15" t="s">
        <v>117</v>
      </c>
      <c r="C15" t="s">
        <v>132</v>
      </c>
      <c r="D15" s="33">
        <v>1000</v>
      </c>
      <c r="E15" s="34">
        <v>0.23</v>
      </c>
    </row>
    <row r="16" spans="1:5">
      <c r="A16">
        <v>2015</v>
      </c>
      <c r="B16" t="s">
        <v>119</v>
      </c>
      <c r="C16" t="s">
        <v>133</v>
      </c>
      <c r="D16" s="33">
        <v>6700</v>
      </c>
      <c r="E16" s="34">
        <v>0.05</v>
      </c>
    </row>
    <row r="17" spans="1:5">
      <c r="A17">
        <v>2017</v>
      </c>
      <c r="B17" t="s">
        <v>117</v>
      </c>
      <c r="C17" t="s">
        <v>132</v>
      </c>
      <c r="D17" s="33">
        <v>600</v>
      </c>
      <c r="E17" s="34">
        <v>0.27</v>
      </c>
    </row>
    <row r="18" spans="1:5">
      <c r="A18">
        <v>2015</v>
      </c>
      <c r="B18" t="s">
        <v>126</v>
      </c>
      <c r="C18" t="s">
        <v>134</v>
      </c>
      <c r="D18" s="33">
        <v>3500</v>
      </c>
      <c r="E18" s="34">
        <v>0.5</v>
      </c>
    </row>
    <row r="19" spans="1:5">
      <c r="A19">
        <v>2017</v>
      </c>
      <c r="B19" t="s">
        <v>119</v>
      </c>
      <c r="C19" t="s">
        <v>133</v>
      </c>
      <c r="D19" s="33">
        <v>7500</v>
      </c>
      <c r="E19" s="34">
        <v>0.4</v>
      </c>
    </row>
    <row r="20" spans="1:5">
      <c r="A20">
        <v>2017</v>
      </c>
      <c r="B20" t="s">
        <v>128</v>
      </c>
      <c r="C20" t="s">
        <v>135</v>
      </c>
      <c r="D20" s="33">
        <v>63700</v>
      </c>
      <c r="E20" s="34">
        <v>0.9</v>
      </c>
    </row>
    <row r="21" spans="1:5">
      <c r="A21">
        <v>2017</v>
      </c>
      <c r="B21" t="s">
        <v>126</v>
      </c>
      <c r="C21" t="s">
        <v>136</v>
      </c>
      <c r="D21" s="33">
        <v>9300</v>
      </c>
      <c r="E21" s="34">
        <v>0.6</v>
      </c>
    </row>
    <row r="22" spans="1:5">
      <c r="A22">
        <v>2017</v>
      </c>
      <c r="B22" t="s">
        <v>126</v>
      </c>
      <c r="C22" t="s">
        <v>127</v>
      </c>
      <c r="D22" s="33">
        <v>8500</v>
      </c>
      <c r="E22" s="34">
        <v>0.46</v>
      </c>
    </row>
    <row r="23" spans="1:5">
      <c r="A23">
        <v>2017</v>
      </c>
      <c r="B23" t="s">
        <v>128</v>
      </c>
      <c r="C23" t="s">
        <v>137</v>
      </c>
      <c r="D23" s="33">
        <v>33700</v>
      </c>
      <c r="E23" s="34">
        <v>0.92</v>
      </c>
    </row>
    <row r="24" spans="1:5">
      <c r="A24">
        <v>2017</v>
      </c>
      <c r="B24" t="s">
        <v>119</v>
      </c>
      <c r="C24" t="s">
        <v>138</v>
      </c>
      <c r="D24" s="33">
        <v>600</v>
      </c>
      <c r="E24" s="34">
        <v>0.15</v>
      </c>
    </row>
    <row r="25" spans="1:5">
      <c r="A25">
        <v>2015</v>
      </c>
      <c r="B25" t="s">
        <v>126</v>
      </c>
      <c r="C25" t="s">
        <v>127</v>
      </c>
      <c r="D25" s="33">
        <v>3100</v>
      </c>
      <c r="E25" s="34">
        <v>0.35</v>
      </c>
    </row>
    <row r="26" spans="1:5">
      <c r="A26">
        <v>2017</v>
      </c>
      <c r="B26" t="s">
        <v>128</v>
      </c>
      <c r="C26" t="s">
        <v>139</v>
      </c>
      <c r="D26" s="33">
        <v>30700</v>
      </c>
      <c r="E26" s="34">
        <v>0.95</v>
      </c>
    </row>
    <row r="27" spans="1:5">
      <c r="A27">
        <v>2016</v>
      </c>
      <c r="B27" t="s">
        <v>128</v>
      </c>
      <c r="C27" t="s">
        <v>139</v>
      </c>
      <c r="D27" s="33">
        <v>16400</v>
      </c>
      <c r="E27" s="34">
        <v>0.8</v>
      </c>
    </row>
    <row r="28" spans="1:5">
      <c r="A28">
        <v>2016</v>
      </c>
      <c r="B28" t="s">
        <v>128</v>
      </c>
      <c r="C28" t="s">
        <v>137</v>
      </c>
      <c r="D28" s="33">
        <v>22100</v>
      </c>
      <c r="E28" s="34">
        <v>0.9</v>
      </c>
    </row>
    <row r="29" spans="1:5">
      <c r="A29">
        <v>2017</v>
      </c>
      <c r="B29" t="s">
        <v>128</v>
      </c>
      <c r="C29" t="s">
        <v>129</v>
      </c>
      <c r="D29" s="33">
        <v>34000</v>
      </c>
      <c r="E29" s="34">
        <v>0.95</v>
      </c>
    </row>
    <row r="30" spans="1:5">
      <c r="A30">
        <v>2015</v>
      </c>
      <c r="B30" t="s">
        <v>128</v>
      </c>
      <c r="C30" t="s">
        <v>139</v>
      </c>
      <c r="D30" s="33">
        <v>700</v>
      </c>
      <c r="E30" s="34">
        <v>0.1</v>
      </c>
    </row>
    <row r="31" spans="1:5">
      <c r="A31">
        <v>2015</v>
      </c>
      <c r="B31" t="s">
        <v>119</v>
      </c>
      <c r="C31" t="s">
        <v>123</v>
      </c>
      <c r="D31" s="33">
        <v>3300</v>
      </c>
      <c r="E31" s="34">
        <v>0.3</v>
      </c>
    </row>
    <row r="32" spans="1:5">
      <c r="A32">
        <v>2017</v>
      </c>
      <c r="B32" t="s">
        <v>126</v>
      </c>
      <c r="C32" t="s">
        <v>134</v>
      </c>
      <c r="D32" s="33">
        <v>16900</v>
      </c>
      <c r="E32" s="34">
        <v>0.65</v>
      </c>
    </row>
    <row r="33" spans="1:5">
      <c r="A33">
        <v>2017</v>
      </c>
      <c r="B33" t="s">
        <v>128</v>
      </c>
      <c r="C33" t="s">
        <v>130</v>
      </c>
      <c r="D33" s="33">
        <v>36700</v>
      </c>
      <c r="E33" s="34">
        <v>0.9</v>
      </c>
    </row>
    <row r="34" spans="1:5">
      <c r="A34">
        <v>2015</v>
      </c>
      <c r="B34" t="s">
        <v>128</v>
      </c>
      <c r="C34" t="s">
        <v>129</v>
      </c>
      <c r="D34" s="33">
        <v>8300</v>
      </c>
      <c r="E34" s="34">
        <v>0.99</v>
      </c>
    </row>
    <row r="35" spans="1:5">
      <c r="A35">
        <v>2016</v>
      </c>
      <c r="B35" t="s">
        <v>119</v>
      </c>
      <c r="C35" t="s">
        <v>121</v>
      </c>
      <c r="D35" s="33">
        <v>2900</v>
      </c>
      <c r="E35" s="34">
        <v>0.36</v>
      </c>
    </row>
    <row r="36" spans="1:5">
      <c r="A36">
        <v>2015</v>
      </c>
      <c r="B36" t="s">
        <v>128</v>
      </c>
      <c r="C36" t="s">
        <v>135</v>
      </c>
      <c r="D36" s="33">
        <v>8700</v>
      </c>
      <c r="E36" s="34">
        <v>0.9</v>
      </c>
    </row>
    <row r="37" spans="1:5">
      <c r="A37">
        <v>2017</v>
      </c>
      <c r="B37" t="s">
        <v>128</v>
      </c>
      <c r="C37" t="s">
        <v>131</v>
      </c>
      <c r="D37" s="33">
        <v>35000</v>
      </c>
      <c r="E37" s="34">
        <v>1</v>
      </c>
    </row>
    <row r="38" spans="1:5">
      <c r="A38">
        <v>2016</v>
      </c>
      <c r="B38" t="s">
        <v>126</v>
      </c>
      <c r="C38" t="s">
        <v>134</v>
      </c>
      <c r="D38" s="33">
        <v>8300</v>
      </c>
      <c r="E38" s="34">
        <v>0.46</v>
      </c>
    </row>
    <row r="39" spans="1:5">
      <c r="A39">
        <v>2016</v>
      </c>
      <c r="B39" t="s">
        <v>117</v>
      </c>
      <c r="C39" t="s">
        <v>140</v>
      </c>
      <c r="D39" s="33">
        <v>16700</v>
      </c>
      <c r="E39" s="34">
        <v>0.75</v>
      </c>
    </row>
    <row r="40" spans="1:5">
      <c r="A40">
        <v>2016</v>
      </c>
      <c r="B40" t="s">
        <v>126</v>
      </c>
      <c r="C40" t="s">
        <v>141</v>
      </c>
      <c r="D40" s="33">
        <v>1800</v>
      </c>
      <c r="E40" s="34">
        <v>0.15</v>
      </c>
    </row>
    <row r="41" spans="1:5">
      <c r="A41">
        <v>2017</v>
      </c>
      <c r="B41" t="s">
        <v>119</v>
      </c>
      <c r="C41" t="s">
        <v>120</v>
      </c>
      <c r="D41" s="33">
        <v>3700</v>
      </c>
      <c r="E41" s="34">
        <v>0.48</v>
      </c>
    </row>
    <row r="42" spans="1:5">
      <c r="A42">
        <v>2016</v>
      </c>
      <c r="B42" t="s">
        <v>119</v>
      </c>
      <c r="C42" t="s">
        <v>122</v>
      </c>
      <c r="D42" s="33">
        <v>12000</v>
      </c>
      <c r="E42" s="34">
        <v>0.66</v>
      </c>
    </row>
    <row r="43" spans="1:5">
      <c r="A43">
        <v>2015</v>
      </c>
      <c r="B43" t="s">
        <v>128</v>
      </c>
      <c r="C43" t="s">
        <v>131</v>
      </c>
      <c r="D43" s="33">
        <v>10000</v>
      </c>
      <c r="E43" s="34">
        <v>0.85</v>
      </c>
    </row>
    <row r="44" spans="1:5">
      <c r="A44">
        <v>2015</v>
      </c>
      <c r="B44" t="s">
        <v>117</v>
      </c>
      <c r="C44" t="s">
        <v>132</v>
      </c>
      <c r="D44" s="33">
        <v>500</v>
      </c>
      <c r="E44" s="34">
        <v>0.35</v>
      </c>
    </row>
    <row r="45" spans="1:5">
      <c r="A45">
        <v>2017</v>
      </c>
      <c r="B45" t="s">
        <v>117</v>
      </c>
      <c r="C45" t="s">
        <v>140</v>
      </c>
      <c r="D45" s="33">
        <v>21800</v>
      </c>
      <c r="E45" s="34">
        <v>0.96</v>
      </c>
    </row>
    <row r="46" spans="1:5">
      <c r="A46">
        <v>2016</v>
      </c>
      <c r="B46" t="s">
        <v>117</v>
      </c>
      <c r="C46" t="s">
        <v>118</v>
      </c>
      <c r="D46" s="33">
        <v>16400</v>
      </c>
      <c r="E46" s="34">
        <v>0.7</v>
      </c>
    </row>
    <row r="47" spans="1:5">
      <c r="A47">
        <v>2016</v>
      </c>
      <c r="B47" t="s">
        <v>119</v>
      </c>
      <c r="C47" t="s">
        <v>138</v>
      </c>
      <c r="D47" s="33">
        <v>400</v>
      </c>
      <c r="E47" s="34">
        <v>0.2</v>
      </c>
    </row>
    <row r="48" spans="1:5">
      <c r="A48">
        <v>2015</v>
      </c>
      <c r="B48" t="s">
        <v>119</v>
      </c>
      <c r="C48" t="s">
        <v>142</v>
      </c>
      <c r="D48" s="33">
        <v>3300</v>
      </c>
      <c r="E48" s="34">
        <v>0.36</v>
      </c>
    </row>
    <row r="49" spans="1:5">
      <c r="A49">
        <v>2017</v>
      </c>
      <c r="B49" t="s">
        <v>117</v>
      </c>
      <c r="C49" t="s">
        <v>124</v>
      </c>
      <c r="D49" s="33">
        <v>5000</v>
      </c>
      <c r="E49" s="34">
        <v>0.35</v>
      </c>
    </row>
    <row r="50" spans="1:5">
      <c r="A50">
        <v>2016</v>
      </c>
      <c r="B50" t="s">
        <v>117</v>
      </c>
      <c r="C50" t="s">
        <v>124</v>
      </c>
      <c r="D50" s="33">
        <v>3300</v>
      </c>
      <c r="E50" s="34">
        <v>0.38</v>
      </c>
    </row>
    <row r="51" spans="1:5">
      <c r="A51">
        <v>2015</v>
      </c>
      <c r="B51" t="s">
        <v>117</v>
      </c>
      <c r="C51" t="s">
        <v>143</v>
      </c>
      <c r="D51" s="33">
        <v>800</v>
      </c>
      <c r="E51" s="34">
        <v>0.36</v>
      </c>
    </row>
    <row r="52" spans="1:5">
      <c r="A52">
        <v>2016</v>
      </c>
      <c r="B52" t="s">
        <v>119</v>
      </c>
      <c r="C52" t="s">
        <v>144</v>
      </c>
      <c r="D52" s="33">
        <v>15600</v>
      </c>
      <c r="E52" s="34">
        <v>0.65</v>
      </c>
    </row>
    <row r="53" spans="1:5">
      <c r="A53">
        <v>2016</v>
      </c>
      <c r="B53" t="s">
        <v>117</v>
      </c>
      <c r="C53" t="s">
        <v>143</v>
      </c>
      <c r="D53" s="33">
        <v>1500</v>
      </c>
      <c r="E53" s="34">
        <v>0.17</v>
      </c>
    </row>
    <row r="54" spans="1:5">
      <c r="A54">
        <v>2017</v>
      </c>
      <c r="B54" t="s">
        <v>117</v>
      </c>
      <c r="C54" t="s">
        <v>143</v>
      </c>
      <c r="D54" s="33">
        <v>6200</v>
      </c>
      <c r="E54" s="34">
        <v>0.38</v>
      </c>
    </row>
    <row r="55" spans="1:5">
      <c r="A55">
        <v>2017</v>
      </c>
      <c r="B55" t="s">
        <v>119</v>
      </c>
      <c r="C55" t="s">
        <v>144</v>
      </c>
      <c r="D55" s="33">
        <v>27000</v>
      </c>
      <c r="E55" s="34">
        <v>0.88</v>
      </c>
    </row>
    <row r="56" spans="1:5">
      <c r="A56">
        <v>2016</v>
      </c>
      <c r="B56" t="s">
        <v>117</v>
      </c>
      <c r="C56" t="s">
        <v>145</v>
      </c>
      <c r="D56" s="33">
        <v>2800</v>
      </c>
      <c r="E56" s="34">
        <v>0.38</v>
      </c>
    </row>
    <row r="57" spans="1:5">
      <c r="A57">
        <v>2016</v>
      </c>
      <c r="B57" t="s">
        <v>126</v>
      </c>
      <c r="C57" t="s">
        <v>136</v>
      </c>
      <c r="D57" s="33">
        <v>6700</v>
      </c>
      <c r="E57" s="34">
        <v>0.46</v>
      </c>
    </row>
    <row r="58" spans="1:5">
      <c r="A58">
        <v>2015</v>
      </c>
      <c r="B58" t="s">
        <v>119</v>
      </c>
      <c r="C58" t="s">
        <v>144</v>
      </c>
      <c r="D58" s="33">
        <v>13300</v>
      </c>
      <c r="E58" s="34">
        <v>0.5</v>
      </c>
    </row>
    <row r="59" spans="1:5">
      <c r="A59">
        <v>2016</v>
      </c>
      <c r="B59" t="s">
        <v>128</v>
      </c>
      <c r="C59" t="s">
        <v>135</v>
      </c>
      <c r="D59" s="33">
        <v>13800</v>
      </c>
      <c r="E59" s="34">
        <v>0.85</v>
      </c>
    </row>
    <row r="60" spans="1:5">
      <c r="A60">
        <v>2017</v>
      </c>
      <c r="B60" t="s">
        <v>119</v>
      </c>
      <c r="C60" t="s">
        <v>142</v>
      </c>
      <c r="D60" s="33">
        <v>2400</v>
      </c>
      <c r="E60" s="34">
        <v>0.35</v>
      </c>
    </row>
    <row r="61" spans="1:5">
      <c r="A61">
        <v>2015</v>
      </c>
      <c r="B61" t="s">
        <v>128</v>
      </c>
      <c r="C61" t="s">
        <v>137</v>
      </c>
      <c r="D61" s="33">
        <v>300</v>
      </c>
      <c r="E61" s="34">
        <v>0.05</v>
      </c>
    </row>
    <row r="62" spans="1:5">
      <c r="A62">
        <v>2015</v>
      </c>
      <c r="B62" t="s">
        <v>117</v>
      </c>
      <c r="C62" t="s">
        <v>145</v>
      </c>
      <c r="D62" s="33">
        <v>2100</v>
      </c>
      <c r="E62" s="34">
        <v>0.49</v>
      </c>
    </row>
    <row r="63" spans="1:5">
      <c r="A63">
        <v>2015</v>
      </c>
      <c r="B63" t="s">
        <v>117</v>
      </c>
      <c r="C63" t="s">
        <v>125</v>
      </c>
      <c r="D63" s="33">
        <v>2300</v>
      </c>
      <c r="E63" s="34">
        <v>0.34</v>
      </c>
    </row>
    <row r="64" spans="1:5">
      <c r="A64">
        <v>2015</v>
      </c>
      <c r="B64" t="s">
        <v>117</v>
      </c>
      <c r="C64" t="s">
        <v>140</v>
      </c>
      <c r="D64" s="33">
        <v>10000</v>
      </c>
      <c r="E64" s="34">
        <v>0.66</v>
      </c>
    </row>
    <row r="65" spans="1:5">
      <c r="A65">
        <v>2015</v>
      </c>
      <c r="B65" t="s">
        <v>126</v>
      </c>
      <c r="C65" t="s">
        <v>141</v>
      </c>
      <c r="D65" s="33">
        <v>500</v>
      </c>
      <c r="E65" s="34">
        <v>0.22</v>
      </c>
    </row>
    <row r="66" spans="1:5">
      <c r="A66">
        <v>2016</v>
      </c>
      <c r="B66" t="s">
        <v>119</v>
      </c>
      <c r="C66" t="s">
        <v>133</v>
      </c>
      <c r="D66" s="33">
        <v>3800</v>
      </c>
      <c r="E66" s="34">
        <v>0.48</v>
      </c>
    </row>
    <row r="67" spans="1:5">
      <c r="A67">
        <v>2015</v>
      </c>
      <c r="B67" t="s">
        <v>126</v>
      </c>
      <c r="C67" t="s">
        <v>136</v>
      </c>
      <c r="D67" s="33">
        <v>3200</v>
      </c>
      <c r="E67" s="34">
        <v>0.48</v>
      </c>
    </row>
    <row r="68" spans="1:5">
      <c r="A68">
        <v>2017</v>
      </c>
      <c r="B68" t="s">
        <v>119</v>
      </c>
      <c r="C68" t="s">
        <v>122</v>
      </c>
      <c r="D68" s="33">
        <v>23000</v>
      </c>
      <c r="E68" s="34">
        <v>1</v>
      </c>
    </row>
    <row r="69" spans="1:5">
      <c r="A69">
        <v>2015</v>
      </c>
      <c r="B69" t="s">
        <v>119</v>
      </c>
      <c r="C69" t="s">
        <v>121</v>
      </c>
      <c r="D69" s="33">
        <v>700</v>
      </c>
      <c r="E69" s="34">
        <v>0.28000000000000003</v>
      </c>
    </row>
    <row r="70" spans="1:5">
      <c r="A70">
        <v>2015</v>
      </c>
      <c r="B70" t="s">
        <v>128</v>
      </c>
      <c r="C70" t="s">
        <v>130</v>
      </c>
      <c r="D70" s="33">
        <v>1300</v>
      </c>
      <c r="E70" s="34">
        <v>0.9</v>
      </c>
    </row>
    <row r="71" spans="1:5">
      <c r="A71">
        <v>2016</v>
      </c>
      <c r="B71" t="s">
        <v>119</v>
      </c>
      <c r="C71" t="s">
        <v>142</v>
      </c>
      <c r="D71" s="33">
        <v>1300</v>
      </c>
      <c r="E71" s="34">
        <v>0.25</v>
      </c>
    </row>
    <row r="72" spans="1:5">
      <c r="A72">
        <v>2016</v>
      </c>
      <c r="B72" t="s">
        <v>119</v>
      </c>
      <c r="C72" t="s">
        <v>123</v>
      </c>
      <c r="D72" s="33">
        <v>22100</v>
      </c>
      <c r="E72" s="34">
        <v>0.99</v>
      </c>
    </row>
    <row r="73" spans="1:5">
      <c r="A73">
        <v>2017</v>
      </c>
      <c r="B73" t="s">
        <v>117</v>
      </c>
      <c r="C73" t="s">
        <v>145</v>
      </c>
      <c r="D73" s="33">
        <v>3100</v>
      </c>
      <c r="E73" s="34">
        <v>0.42</v>
      </c>
    </row>
    <row r="74" spans="1:5">
      <c r="A74">
        <v>2015</v>
      </c>
      <c r="B74" t="s">
        <v>119</v>
      </c>
      <c r="C74" t="s">
        <v>138</v>
      </c>
      <c r="D74" s="33">
        <v>500</v>
      </c>
      <c r="E74" s="34">
        <v>0.5</v>
      </c>
    </row>
    <row r="75" spans="1:5">
      <c r="A75">
        <v>2017</v>
      </c>
      <c r="B75" t="s">
        <v>126</v>
      </c>
      <c r="C75" t="s">
        <v>141</v>
      </c>
      <c r="D75" s="33">
        <v>3100</v>
      </c>
      <c r="E75" s="34">
        <v>0.22</v>
      </c>
    </row>
    <row r="76" spans="1:5">
      <c r="A76">
        <v>2015</v>
      </c>
      <c r="B76" t="s">
        <v>117</v>
      </c>
      <c r="C76" t="s">
        <v>118</v>
      </c>
      <c r="D76" s="33">
        <v>8700</v>
      </c>
      <c r="E76" s="34">
        <v>0.92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Public Sector Value</vt:lpstr>
      <vt:lpstr>Private Sector Value</vt:lpstr>
      <vt:lpstr>Firm Size</vt:lpstr>
      <vt:lpstr>No. of Firms - Turnover</vt:lpstr>
      <vt:lpstr>Sheet2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2025-12-04T13:20:04Z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