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\OneDrive\Desktop\"/>
    </mc:Choice>
  </mc:AlternateContent>
  <bookViews>
    <workbookView xWindow="0" yWindow="0" windowWidth="19200" windowHeight="6930" tabRatio="500" firstSheet="4" activeTab="7"/>
  </bookViews>
  <sheets>
    <sheet name="IS_5yr" sheetId="1" r:id="rId1"/>
    <sheet name="Balance sheet 5yrs" sheetId="2" r:id="rId2"/>
    <sheet name="Cash Flow Statement 5yrs" sheetId="3" r:id="rId3"/>
    <sheet name="Ratio_5yrs" sheetId="4" r:id="rId4"/>
    <sheet name="Benchmarks" sheetId="5" r:id="rId5"/>
    <sheet name="CCC_5yrs" sheetId="7" r:id="rId6"/>
    <sheet name="Investment Appraisal" sheetId="8" r:id="rId7"/>
    <sheet name="Capital Rationing" sheetId="9" r:id="rId8"/>
  </sheets>
  <externalReferences>
    <externalReference r:id="rId9"/>
    <externalReference r:id="rId10"/>
  </externalReferences>
  <calcPr calcId="162913"/>
</workbook>
</file>

<file path=xl/calcChain.xml><?xml version="1.0" encoding="utf-8"?>
<calcChain xmlns="http://schemas.openxmlformats.org/spreadsheetml/2006/main">
  <c r="F30" i="7" l="1"/>
  <c r="E30" i="7"/>
  <c r="D30" i="7"/>
  <c r="C30" i="7"/>
  <c r="B30" i="7"/>
  <c r="F29" i="7"/>
  <c r="F31" i="7" s="1"/>
  <c r="F8" i="7" s="1"/>
  <c r="F28" i="7"/>
  <c r="E28" i="7"/>
  <c r="D28" i="7"/>
  <c r="C28" i="7"/>
  <c r="B28" i="7"/>
  <c r="F27" i="7"/>
  <c r="E27" i="7"/>
  <c r="E29" i="7" s="1"/>
  <c r="E31" i="7" s="1"/>
  <c r="E8" i="7" s="1"/>
  <c r="D27" i="7"/>
  <c r="D29" i="7" s="1"/>
  <c r="D31" i="7" s="1"/>
  <c r="D8" i="7" s="1"/>
  <c r="C27" i="7"/>
  <c r="C29" i="7" s="1"/>
  <c r="C31" i="7" s="1"/>
  <c r="C8" i="7" s="1"/>
  <c r="B27" i="7"/>
  <c r="B29" i="7" s="1"/>
  <c r="B31" i="7" s="1"/>
  <c r="B8" i="7" s="1"/>
  <c r="F24" i="7"/>
  <c r="E24" i="7"/>
  <c r="D24" i="7"/>
  <c r="C24" i="7"/>
  <c r="B24" i="7"/>
  <c r="F22" i="7"/>
  <c r="E22" i="7"/>
  <c r="D22" i="7"/>
  <c r="C22" i="7"/>
  <c r="B22" i="7"/>
  <c r="F21" i="7"/>
  <c r="F23" i="7" s="1"/>
  <c r="F25" i="7" s="1"/>
  <c r="F7" i="7" s="1"/>
  <c r="E21" i="7"/>
  <c r="E23" i="7" s="1"/>
  <c r="E25" i="7" s="1"/>
  <c r="E7" i="7" s="1"/>
  <c r="D21" i="7"/>
  <c r="D23" i="7" s="1"/>
  <c r="D25" i="7" s="1"/>
  <c r="D7" i="7" s="1"/>
  <c r="C21" i="7"/>
  <c r="C23" i="7" s="1"/>
  <c r="C25" i="7" s="1"/>
  <c r="C7" i="7" s="1"/>
  <c r="B21" i="7"/>
  <c r="B23" i="7" s="1"/>
  <c r="B25" i="7" s="1"/>
  <c r="B7" i="7" s="1"/>
  <c r="F18" i="7"/>
  <c r="E18" i="7"/>
  <c r="D18" i="7"/>
  <c r="C18" i="7"/>
  <c r="B18" i="7"/>
  <c r="F16" i="7"/>
  <c r="E16" i="7"/>
  <c r="D16" i="7"/>
  <c r="C16" i="7"/>
  <c r="B16" i="7"/>
  <c r="F15" i="7"/>
  <c r="F17" i="7" s="1"/>
  <c r="F19" i="7" s="1"/>
  <c r="E15" i="7"/>
  <c r="E17" i="7" s="1"/>
  <c r="E19" i="7" s="1"/>
  <c r="D15" i="7"/>
  <c r="D17" i="7" s="1"/>
  <c r="D19" i="7" s="1"/>
  <c r="C15" i="7"/>
  <c r="C17" i="7" s="1"/>
  <c r="C19" i="7" s="1"/>
  <c r="B15" i="7"/>
  <c r="B17" i="7" s="1"/>
  <c r="B19" i="7" s="1"/>
  <c r="B6" i="7" l="1"/>
  <c r="B33" i="7"/>
  <c r="B9" i="7" s="1"/>
  <c r="E33" i="7"/>
  <c r="E9" i="7" s="1"/>
  <c r="E6" i="7"/>
  <c r="C6" i="7"/>
  <c r="C33" i="7"/>
  <c r="C9" i="7" s="1"/>
  <c r="D6" i="7"/>
  <c r="D33" i="7"/>
  <c r="D9" i="7" s="1"/>
  <c r="F33" i="7"/>
  <c r="F9" i="7" s="1"/>
  <c r="S3" i="7" s="1"/>
  <c r="F6" i="7"/>
  <c r="H15" i="5"/>
  <c r="G15" i="5"/>
  <c r="F15" i="5"/>
  <c r="B8" i="5" s="1"/>
  <c r="E15" i="5"/>
  <c r="D15" i="5"/>
  <c r="C15" i="5"/>
  <c r="B15" i="5"/>
  <c r="D9" i="5"/>
  <c r="C9" i="5"/>
  <c r="E9" i="5" s="1"/>
  <c r="D8" i="5"/>
  <c r="C8" i="5"/>
  <c r="E8" i="5" s="1"/>
  <c r="D7" i="5"/>
  <c r="C7" i="5"/>
  <c r="E7" i="5" s="1"/>
  <c r="B7" i="5"/>
  <c r="F7" i="5" s="1"/>
  <c r="E6" i="5"/>
  <c r="D6" i="5"/>
  <c r="C6" i="5"/>
  <c r="O5" i="5"/>
  <c r="N5" i="5"/>
  <c r="D5" i="5"/>
  <c r="E5" i="5" s="1"/>
  <c r="C5" i="5"/>
  <c r="O4" i="5"/>
  <c r="N4" i="5"/>
  <c r="D10" i="7" l="1"/>
  <c r="S5" i="7"/>
  <c r="C10" i="7"/>
  <c r="S6" i="7"/>
  <c r="E10" i="7"/>
  <c r="S4" i="7"/>
  <c r="B10" i="7"/>
  <c r="S7" i="7"/>
  <c r="B5" i="5"/>
  <c r="F5" i="5" s="1"/>
  <c r="B9" i="5"/>
  <c r="O3" i="5" s="1"/>
  <c r="F9" i="5"/>
  <c r="F8" i="5"/>
  <c r="B6" i="5"/>
  <c r="N3" i="5" l="1"/>
  <c r="F6" i="5"/>
</calcChain>
</file>

<file path=xl/sharedStrings.xml><?xml version="1.0" encoding="utf-8"?>
<sst xmlns="http://schemas.openxmlformats.org/spreadsheetml/2006/main" count="501" uniqueCount="419">
  <si>
    <t>Line Item (USD $ Millions)</t>
  </si>
  <si>
    <t>FY 2020</t>
  </si>
  <si>
    <t>FY 2021</t>
  </si>
  <si>
    <t>FY 2022</t>
  </si>
  <si>
    <t>FY 2023</t>
  </si>
  <si>
    <t>FY 2024</t>
  </si>
  <si>
    <t>Revenue from Fee Business</t>
  </si>
  <si>
    <t>Revenue from Owned, Leased and Managed Lease Hotels</t>
  </si>
  <si>
    <t>Revenue from Insurance Activities</t>
  </si>
  <si>
    <t>System Fund Revenues</t>
  </si>
  <si>
    <t>Reimbursement of Costs</t>
  </si>
  <si>
    <t>System Fund and Reimbursable Revenues</t>
  </si>
  <si>
    <t>Total Revenue</t>
  </si>
  <si>
    <t>Cost of Sales</t>
  </si>
  <si>
    <t>System Fund Expenses</t>
  </si>
  <si>
    <t>Reimbursed Costs</t>
  </si>
  <si>
    <t>System Fund and Reimbursable Expenses</t>
  </si>
  <si>
    <t>Administrative Expenses</t>
  </si>
  <si>
    <t>Insurance Expenses</t>
  </si>
  <si>
    <t>Share of (Losses) / Profits of Associates and JVs</t>
  </si>
  <si>
    <t>Other Operating Income</t>
  </si>
  <si>
    <t>Depreciation and Amortisation</t>
  </si>
  <si>
    <t>Impairment (Loss) / Reversal on Financial Assets</t>
  </si>
  <si>
    <t>Other Net Impairment (Charges) / Reversals</t>
  </si>
  <si>
    <t>Operating Profit / (Loss)</t>
  </si>
  <si>
    <t>Financial Income</t>
  </si>
  <si>
    <t>Financial Expenses</t>
  </si>
  <si>
    <t>Fair Value Gains / (Losses) on Contingent Purchase Consideration</t>
  </si>
  <si>
    <t>Profit / (Loss) Before Tax</t>
  </si>
  <si>
    <t>Taxation Benefit / (Expense)</t>
  </si>
  <si>
    <t>Profit / (Loss) for the Year</t>
  </si>
  <si>
    <t>Equity Holders of the Parent</t>
  </si>
  <si>
    <t>Non-Controlling Interest</t>
  </si>
  <si>
    <t>Basic EPS (cents)</t>
  </si>
  <si>
    <t>Diluted EPS (cents)</t>
  </si>
  <si>
    <t>ASSETS</t>
  </si>
  <si>
    <t>Non-Current Assets</t>
  </si>
  <si>
    <t>Goodwill and other intangible assets</t>
  </si>
  <si>
    <t>Property, plant and equipment</t>
  </si>
  <si>
    <t>Right-of-use assets</t>
  </si>
  <si>
    <t>Investment in associates and joint ventures</t>
  </si>
  <si>
    <t>Other financial assets (non-current)</t>
  </si>
  <si>
    <t>Deferred tax assets</t>
  </si>
  <si>
    <t>Retirement benefit assets / Other receivables</t>
  </si>
  <si>
    <t>Contract costs (non-current)</t>
  </si>
  <si>
    <t>Contract assets (non-current)</t>
  </si>
  <si>
    <t>Derivative financial instruments</t>
  </si>
  <si>
    <t>–</t>
  </si>
  <si>
    <t>Total Non-Current Assets</t>
  </si>
  <si>
    <t>Current Assets</t>
  </si>
  <si>
    <t>Inventories</t>
  </si>
  <si>
    <t>Trade and other receivables</t>
  </si>
  <si>
    <t>Current tax receivable</t>
  </si>
  <si>
    <t>Cash and cash equivalents</t>
  </si>
  <si>
    <t>Contract costs (current)</t>
  </si>
  <si>
    <t>Contract assets (current)</t>
  </si>
  <si>
    <t>Other financial assets (current)</t>
  </si>
  <si>
    <t>Total Current Assets</t>
  </si>
  <si>
    <t>TOTAL ASSETS</t>
  </si>
  <si>
    <t>LIABILITIES</t>
  </si>
  <si>
    <t>Current Liabilities</t>
  </si>
  <si>
    <t>Loans and other borrowings (current)</t>
  </si>
  <si>
    <t>Lease liabilities (current)</t>
  </si>
  <si>
    <t>Trade and other payables</t>
  </si>
  <si>
    <t>Deferred revenue (current)</t>
  </si>
  <si>
    <t>Current tax payable</t>
  </si>
  <si>
    <t>Provisions (current)</t>
  </si>
  <si>
    <t>Derivative financial instruments (current)</t>
  </si>
  <si>
    <t>Insurance liabilities / Other</t>
  </si>
  <si>
    <t>Total Current Liabilities</t>
  </si>
  <si>
    <t>Non-Current Liabilities</t>
  </si>
  <si>
    <t>Loans and other borrowings (non-current)</t>
  </si>
  <si>
    <t>Lease liabilities (non-current)</t>
  </si>
  <si>
    <t>Deferred tax liabilities</t>
  </si>
  <si>
    <t>Deferred compensation plan liabilities</t>
  </si>
  <si>
    <t>Retirement benefit obligations</t>
  </si>
  <si>
    <t>Provisions (non-current)</t>
  </si>
  <si>
    <t>Derivative financial instruments (non-current)</t>
  </si>
  <si>
    <t>Other non-current payables</t>
  </si>
  <si>
    <t>Total Non-Current Liabilities</t>
  </si>
  <si>
    <t>TOTAL LIABILITIES</t>
  </si>
  <si>
    <t>NET ASSETS</t>
  </si>
  <si>
    <t>EQUITY</t>
  </si>
  <si>
    <t>Called up share capital</t>
  </si>
  <si>
    <t>Share premium account</t>
  </si>
  <si>
    <t>Capital redemption reserve</t>
  </si>
  <si>
    <t>Other reserves (incl. Hedges, FV, etc.)</t>
  </si>
  <si>
    <t>Currency translation reserve</t>
  </si>
  <si>
    <t>376*</t>
  </si>
  <si>
    <t>298*</t>
  </si>
  <si>
    <t>381*</t>
  </si>
  <si>
    <t>Retained earnings</t>
  </si>
  <si>
    <t>Shares held by employee share trusts (Treasury)</t>
  </si>
  <si>
    <t>IHG Shareholders’ Equity</t>
  </si>
  <si>
    <t>Non-controlling interest</t>
  </si>
  <si>
    <t>TOTAL EQUITY</t>
  </si>
  <si>
    <t>Cash Flow Category</t>
  </si>
  <si>
    <t>OPERATING ACTIVITIES</t>
  </si>
  <si>
    <t>Profit/(Loss) for the year</t>
  </si>
  <si>
    <t>$628</t>
  </si>
  <si>
    <t>$750</t>
  </si>
  <si>
    <t>$376</t>
  </si>
  <si>
    <t>$265</t>
  </si>
  <si>
    <t>$(260)</t>
  </si>
  <si>
    <t>Adjustments for:</t>
  </si>
  <si>
    <t>Depreciation &amp; Amortization</t>
  </si>
  <si>
    <t>$65</t>
  </si>
  <si>
    <t>$67</t>
  </si>
  <si>
    <t>$68</t>
  </si>
  <si>
    <t>$98</t>
  </si>
  <si>
    <t>$110</t>
  </si>
  <si>
    <t>Impairment losses/(reversals)</t>
  </si>
  <si>
    <t>$10</t>
  </si>
  <si>
    <t>$(1)</t>
  </si>
  <si>
    <t>$5</t>
  </si>
  <si>
    <t>$88</t>
  </si>
  <si>
    <t>$8</t>
  </si>
  <si>
    <t>Share-based payments</t>
  </si>
  <si>
    <t>$44</t>
  </si>
  <si>
    <t>$36</t>
  </si>
  <si>
    <t>$30</t>
  </si>
  <si>
    <t>$28</t>
  </si>
  <si>
    <t>$21</t>
  </si>
  <si>
    <t>Net financial expenses</t>
  </si>
  <si>
    <t>$140</t>
  </si>
  <si>
    <t>$52</t>
  </si>
  <si>
    <t>$96</t>
  </si>
  <si>
    <t>$139</t>
  </si>
  <si>
    <t>Tax charge</t>
  </si>
  <si>
    <t>$269</t>
  </si>
  <si>
    <t>$260</t>
  </si>
  <si>
    <t>$164</t>
  </si>
  <si>
    <t>$(20)</t>
  </si>
  <si>
    <t>Working Capital Changes:</t>
  </si>
  <si>
    <t>Increase in Deferred Revenue</t>
  </si>
  <si>
    <t>$214</t>
  </si>
  <si>
    <t>$123</t>
  </si>
  <si>
    <t>$108</t>
  </si>
  <si>
    <t>$39</t>
  </si>
  <si>
    <t>$1</t>
  </si>
  <si>
    <t>(Increase)/Decrease in Receivables</t>
  </si>
  <si>
    <t>$(106)</t>
  </si>
  <si>
    <t>$(70)</t>
  </si>
  <si>
    <t>$(132)</t>
  </si>
  <si>
    <t>$(75)</t>
  </si>
  <si>
    <t>$38</t>
  </si>
  <si>
    <t>(Decrease)/Increase in Payables</t>
  </si>
  <si>
    <t>$(45)</t>
  </si>
  <si>
    <t>$31</t>
  </si>
  <si>
    <t>$121</t>
  </si>
  <si>
    <t>$153</t>
  </si>
  <si>
    <t>$(69)</t>
  </si>
  <si>
    <t>Net Cash from Operating Activities</t>
  </si>
  <si>
    <t>$724</t>
  </si>
  <si>
    <t>$893</t>
  </si>
  <si>
    <t>$646</t>
  </si>
  <si>
    <t>$636</t>
  </si>
  <si>
    <t>$137</t>
  </si>
  <si>
    <t>INVESTING ACTIVITIES</t>
  </si>
  <si>
    <t>Purchase of Property, Plant &amp; Equipment</t>
  </si>
  <si>
    <t>$(29)</t>
  </si>
  <si>
    <t>$(28)</t>
  </si>
  <si>
    <t>$(54)</t>
  </si>
  <si>
    <t>$(17)</t>
  </si>
  <si>
    <t>$(26)</t>
  </si>
  <si>
    <t>Purchase of Intangible Assets</t>
  </si>
  <si>
    <t>$(49)</t>
  </si>
  <si>
    <t>$(35)</t>
  </si>
  <si>
    <t>$(50)</t>
  </si>
  <si>
    <t>Investment in Associates/JV</t>
  </si>
  <si>
    <t>$(6)</t>
  </si>
  <si>
    <t>$(3)</t>
  </si>
  <si>
    <t>$0</t>
  </si>
  <si>
    <t>$(2)</t>
  </si>
  <si>
    <t>Investment in Other Financial Assets</t>
  </si>
  <si>
    <t>$(60)</t>
  </si>
  <si>
    <t>$(5)</t>
  </si>
  <si>
    <t>Deferred Consideration Paid/Received</t>
  </si>
  <si>
    <t>$24</t>
  </si>
  <si>
    <t>Net Cash from Investing Activities</t>
  </si>
  <si>
    <t>$(56)</t>
  </si>
  <si>
    <t>$(148)</t>
  </si>
  <si>
    <t>$(100)</t>
  </si>
  <si>
    <t>$(57)</t>
  </si>
  <si>
    <t>$(83)</t>
  </si>
  <si>
    <t>FINANCING ACTIVITIES</t>
  </si>
  <si>
    <t>Proceeds from Borrowings</t>
  </si>
  <si>
    <t>$287</t>
  </si>
  <si>
    <t>$1,100</t>
  </si>
  <si>
    <t>Repayment of Borrowings</t>
  </si>
  <si>
    <t>$(600)</t>
  </si>
  <si>
    <t>Principal Lease Payments</t>
  </si>
  <si>
    <t>$(46)</t>
  </si>
  <si>
    <t>$(36)</t>
  </si>
  <si>
    <t>$(32)</t>
  </si>
  <si>
    <t>$(65)</t>
  </si>
  <si>
    <t>Purchase of Own Shares (Buybacks)</t>
  </si>
  <si>
    <t>$(812)</t>
  </si>
  <si>
    <t>$(765)</t>
  </si>
  <si>
    <t>$(513)</t>
  </si>
  <si>
    <t>Dividends Paid</t>
  </si>
  <si>
    <t>$(259)</t>
  </si>
  <si>
    <t>$(245)</t>
  </si>
  <si>
    <t>$(233)</t>
  </si>
  <si>
    <t>Other Financing Items</t>
  </si>
  <si>
    <t>$17</t>
  </si>
  <si>
    <t>Net Cash from Financing Activities</t>
  </si>
  <si>
    <t>$(813)</t>
  </si>
  <si>
    <t>$(1,028)</t>
  </si>
  <si>
    <t>$(781)</t>
  </si>
  <si>
    <t>$435</t>
  </si>
  <si>
    <t>Net Movement in Cash</t>
  </si>
  <si>
    <t>$(145)</t>
  </si>
  <si>
    <t>$(283)</t>
  </si>
  <si>
    <t>$(235)</t>
  </si>
  <si>
    <t>$547</t>
  </si>
  <si>
    <t>$489</t>
  </si>
  <si>
    <t>Cash at Beginning of Year</t>
  </si>
  <si>
    <t>$1,278</t>
  </si>
  <si>
    <t>$1,391</t>
  </si>
  <si>
    <t>$1,624</t>
  </si>
  <si>
    <t>$600</t>
  </si>
  <si>
    <t>Exchange Rate Effects</t>
  </si>
  <si>
    <t>$(77)</t>
  </si>
  <si>
    <t>$3</t>
  </si>
  <si>
    <t>$86</t>
  </si>
  <si>
    <t>Cash at End of Year</t>
  </si>
  <si>
    <t>$1,056</t>
  </si>
  <si>
    <t>$1,111</t>
  </si>
  <si>
    <t>$1,475</t>
  </si>
  <si>
    <t>$658</t>
  </si>
  <si>
    <t>$1,175</t>
  </si>
  <si>
    <t>Ratio</t>
  </si>
  <si>
    <t>Formula</t>
  </si>
  <si>
    <t>Profitability</t>
  </si>
  <si>
    <t>Operating Margin</t>
  </si>
  <si>
    <t>Operating Profit / Revenue</t>
  </si>
  <si>
    <t>Net Margin</t>
  </si>
  <si>
    <t>Net Profit / Revenue</t>
  </si>
  <si>
    <t>Return on Assets (ROA)</t>
  </si>
  <si>
    <t>Net Profit / Total Assets</t>
  </si>
  <si>
    <t>Liquidity</t>
  </si>
  <si>
    <t>Current Ratio</t>
  </si>
  <si>
    <t>Current Assets / Current Liab.</t>
  </si>
  <si>
    <t>Quick Ratio</t>
  </si>
  <si>
    <t>(Cash + Receivables) / Current Liab.</t>
  </si>
  <si>
    <t>Cash Ratio</t>
  </si>
  <si>
    <t>Cash / Current Liab.</t>
  </si>
  <si>
    <t>Efficiency</t>
  </si>
  <si>
    <t>Asset Turnover</t>
  </si>
  <si>
    <t>Revenue / Total Assets</t>
  </si>
  <si>
    <t>Fixed Asset Turnover</t>
  </si>
  <si>
    <t>Revenue / PPE</t>
  </si>
  <si>
    <t>19.0x</t>
  </si>
  <si>
    <t>18.8x</t>
  </si>
  <si>
    <t>11.8x</t>
  </si>
  <si>
    <t>12.7x</t>
  </si>
  <si>
    <t>15.4x</t>
  </si>
  <si>
    <t>Leverage</t>
  </si>
  <si>
    <t>Debt-to-Equity</t>
  </si>
  <si>
    <t>Total Debt / Total Equity</t>
  </si>
  <si>
    <t>(-1.41x)</t>
  </si>
  <si>
    <t>(-1.52x)</t>
  </si>
  <si>
    <t>(-1.73x)</t>
  </si>
  <si>
    <t>(-1.63x)</t>
  </si>
  <si>
    <t>(-2.05x)</t>
  </si>
  <si>
    <t>Interest Coverage</t>
  </si>
  <si>
    <t>Operating Profit / Finance Costs</t>
  </si>
  <si>
    <t>9.7x</t>
  </si>
  <si>
    <t>11.2x</t>
  </si>
  <si>
    <t>7.8x</t>
  </si>
  <si>
    <t>4.1x</t>
  </si>
  <si>
    <t>1.8x</t>
  </si>
  <si>
    <t>Net Debt / EBITDA</t>
  </si>
  <si>
    <t>(Debt - Cash) / EBITDA</t>
  </si>
  <si>
    <t>2.35x</t>
  </si>
  <si>
    <t>2.10x</t>
  </si>
  <si>
    <t>2.80x</t>
  </si>
  <si>
    <t>4.50x</t>
  </si>
  <si>
    <t>5.20x</t>
  </si>
  <si>
    <t>IHG 2024 Benchmark Comparison - Direct Hotel Competitors</t>
  </si>
  <si>
    <t>Comparison with Marriott International and Hilton Worldwide using 2024 annual-report data. Ratios use the same formulas across all companies.</t>
  </si>
  <si>
    <t>Company</t>
  </si>
  <si>
    <t>ROA</t>
  </si>
  <si>
    <t>Free cash flow margin</t>
  </si>
  <si>
    <t>IHG</t>
  </si>
  <si>
    <t>IHG 2024</t>
  </si>
  <si>
    <t>Marriott 2024</t>
  </si>
  <si>
    <t>Hilton 2024</t>
  </si>
  <si>
    <t>Peer average</t>
  </si>
  <si>
    <t>IHG vs peer average</t>
  </si>
  <si>
    <t>Strength / weakness</t>
  </si>
  <si>
    <t>Marriott</t>
  </si>
  <si>
    <t>Return on equity (ROE)</t>
  </si>
  <si>
    <t>Not directly meaningful: all three companies report negative equity. IHG is less negative, but this should not be treated as a normal ROE strength.</t>
  </si>
  <si>
    <t>Hilton</t>
  </si>
  <si>
    <t>Return on assets (ROA)</t>
  </si>
  <si>
    <t>Strength: IHG's 13.1% ROA is above both Marriott and Hilton, showing stronger profit generation from its asset base.</t>
  </si>
  <si>
    <t>Price/earnings ratio (P/E)</t>
  </si>
  <si>
    <t>Mixed: IHG trades at a slightly lower P/E than Marriott and well below Hilton, which may indicate better relative value but also lower expected growth.</t>
  </si>
  <si>
    <t>Operating cash flow ratio</t>
  </si>
  <si>
    <t>Moderate strength: IHG's 0.38x exceeds Marriott's 0.32x but remains below Hilton's 0.43x.</t>
  </si>
  <si>
    <t>Strength: IHG's 13.1% margin is well above Marriott's 8.0%, although Hilton leads at 16.2%.</t>
  </si>
  <si>
    <t>UNDERLYING 2024 BENCHMARK INPUTS</t>
  </si>
  <si>
    <t>Net income attributable ($m)</t>
  </si>
  <si>
    <t>Average equity ($m)</t>
  </si>
  <si>
    <t>Average assets ($m)</t>
  </si>
  <si>
    <t>Current liabilities ($m)</t>
  </si>
  <si>
    <t>Operating cash flow ($m)</t>
  </si>
  <si>
    <t>Capital expenditure ($m)</t>
  </si>
  <si>
    <t>Revenue ($m)</t>
  </si>
  <si>
    <t>P/E (x)</t>
  </si>
  <si>
    <t>Annual report source</t>
  </si>
  <si>
    <t>P/E source</t>
  </si>
  <si>
    <t>https://www.ihgplc.com/~/media/Files/I/Ihg-Plc/investors/annual-report/2024/annual-report-2024-IHG-144ppi.pdf</t>
  </si>
  <si>
    <t>https://stockanalysis.com/stocks/ihg/financials/ratios/</t>
  </si>
  <si>
    <t>Marriott International</t>
  </si>
  <si>
    <t>https://www.sec.gov/Archives/edgar/data/1048286/000162828025004818/mar-20241231.htm</t>
  </si>
  <si>
    <t>https://stockanalysis.com/stocks/mar/financials/ratios/</t>
  </si>
  <si>
    <t>Hilton Worldwide</t>
  </si>
  <si>
    <t>https://www.sec.gov/Archives/edgar/data/1585689/000158568925000008/hlt-20241231.htm</t>
  </si>
  <si>
    <t>https://stockanalysis.com/stocks/hlt/financials/ratios/</t>
  </si>
  <si>
    <t>METHODOLOGY AND INTERPRETATION NOTES</t>
  </si>
  <si>
    <t>ROE</t>
  </si>
  <si>
    <t>Net income attributable to shareholders / average shareholders' equity. Negative equity makes the result unconventional.</t>
  </si>
  <si>
    <t>Net income attributable to shareholders / average total assets.</t>
  </si>
  <si>
    <t>P/E</t>
  </si>
  <si>
    <t>Fiscal-year P/E from StockAnalysis. A lower figure can indicate lower valuation, but it may also reflect lower expected growth or higher perceived risk.</t>
  </si>
  <si>
    <t>Net cash provided by operating activities / current liabilities.</t>
  </si>
  <si>
    <t>(Operating cash flow - capital expenditure) / revenue. Hilton capex includes property/equipment capex and capitalised software.</t>
  </si>
  <si>
    <t>InterContinental Hotels Group PLC (IHG) - Five-Year Cash Conversion Cycle</t>
  </si>
  <si>
    <t>Years ended 31 December; US$m except days. CCC = Inventory Days + Receivable Days - Payable Days.</t>
  </si>
  <si>
    <t>Year</t>
  </si>
  <si>
    <t>CCC (days)</t>
  </si>
  <si>
    <t>CASH CONVERSION CYCLE SUMMARY</t>
  </si>
  <si>
    <t>Metric</t>
  </si>
  <si>
    <t>Trend interpretation</t>
  </si>
  <si>
    <t>Inventory Days</t>
  </si>
  <si>
    <t>Inventory days stayed very low throughout the period because IHG holds minimal inventory.</t>
  </si>
  <si>
    <t>Receivable Days</t>
  </si>
  <si>
    <t>Receivable days fell sharply after 2020, then remained broadly stable in the mid-50-day range.</t>
  </si>
  <si>
    <t>Payable Days</t>
  </si>
  <si>
    <t>Payable days declined every year, reducing the amount of supplier financing available to the business.</t>
  </si>
  <si>
    <t>Cash Conversion Cycle</t>
  </si>
  <si>
    <t>CCC remained strongly negative, meaning IHG generally collected cash well before paying suppliers.</t>
  </si>
  <si>
    <t>Year-on-year change in CCC</t>
  </si>
  <si>
    <t>N/A</t>
  </si>
  <si>
    <t>The CCC became less negative each year. The largest change occurred in 2021 as activity recovered from the pandemic-distorted 2020 base.</t>
  </si>
  <si>
    <t>DETAILED WORKINGS</t>
  </si>
  <si>
    <t>Calculation component</t>
  </si>
  <si>
    <t>Opening inventory</t>
  </si>
  <si>
    <t>Prior-year closing inventory</t>
  </si>
  <si>
    <t>Closing inventory</t>
  </si>
  <si>
    <t>Current-year closing inventory</t>
  </si>
  <si>
    <t>Average inventory</t>
  </si>
  <si>
    <t>(Opening inventory + closing inventory) / 2</t>
  </si>
  <si>
    <t>Cost of sales</t>
  </si>
  <si>
    <t>Absolute cost of sales</t>
  </si>
  <si>
    <t>Average inventory / cost of sales × 365</t>
  </si>
  <si>
    <t>Opening trade and other receivables</t>
  </si>
  <si>
    <t>Prior-year closing receivables</t>
  </si>
  <si>
    <t>Closing trade and other receivables</t>
  </si>
  <si>
    <t>Current-year closing receivables</t>
  </si>
  <si>
    <t>Average trade and other receivables</t>
  </si>
  <si>
    <t>(Opening receivables + closing receivables) / 2</t>
  </si>
  <si>
    <t>Total revenue</t>
  </si>
  <si>
    <t>Average receivables / revenue × 365</t>
  </si>
  <si>
    <t>Opening trade and other payables</t>
  </si>
  <si>
    <t>Prior-year closing payables</t>
  </si>
  <si>
    <t>Closing trade and other payables</t>
  </si>
  <si>
    <t>Current-year closing payables</t>
  </si>
  <si>
    <t>Average trade and other payables</t>
  </si>
  <si>
    <t>(Opening payables + closing payables) / 2</t>
  </si>
  <si>
    <t>Average payables / cost of sales × 365</t>
  </si>
  <si>
    <t>Inventory Days + Receivable Days - Payable Days</t>
  </si>
  <si>
    <t>2019 OPENING BALANCES USED FOR THE 2020 AVERAGES</t>
  </si>
  <si>
    <t>Input</t>
  </si>
  <si>
    <t>US$m</t>
  </si>
  <si>
    <t>Source</t>
  </si>
  <si>
    <t>Inventory</t>
  </si>
  <si>
    <t>IHG Annual Report and Form 20-F 2020, Group statement of financial position, page 131</t>
  </si>
  <si>
    <t>Average inventory / absolute cost of sales × 365</t>
  </si>
  <si>
    <t>Average trade and other receivables / total revenue × 365</t>
  </si>
  <si>
    <t>Average trade and other payables / absolute cost of sales × 365</t>
  </si>
  <si>
    <t>Interpretation</t>
  </si>
  <si>
    <t>A negative CCC indicates that cash is generally collected before suppliers are paid.</t>
  </si>
  <si>
    <t>Limitation</t>
  </si>
  <si>
    <t>The consolidated statements report trade and other receivables/payables together. The CCC is therefore an indicative working-capital measure rather than a trade-only cycle.</t>
  </si>
  <si>
    <t>Project A</t>
  </si>
  <si>
    <t>Project B</t>
  </si>
  <si>
    <t>Project C</t>
  </si>
  <si>
    <t>Payback Period (PBP)</t>
  </si>
  <si>
    <t>4.50 years</t>
  </si>
  <si>
    <t>4.55 years</t>
  </si>
  <si>
    <t>3.60 years</t>
  </si>
  <si>
    <t>ARR (%)</t>
  </si>
  <si>
    <t>NPV (£)</t>
  </si>
  <si>
    <t>-£6,545,331</t>
  </si>
  <si>
    <t>-£6,080,306</t>
  </si>
  <si>
    <t>+£856,965</t>
  </si>
  <si>
    <t>Decision Rule</t>
  </si>
  <si>
    <t>Initial Investment</t>
  </si>
  <si>
    <t>£50,000,000</t>
  </si>
  <si>
    <t>-</t>
  </si>
  <si>
    <t>Payback (PBP)</t>
  </si>
  <si>
    <t>4.50 Years</t>
  </si>
  <si>
    <t>4.55 Years</t>
  </si>
  <si>
    <t>3.60 Years</t>
  </si>
  <si>
    <t>Accept shortest</t>
  </si>
  <si>
    <t>ARR</t>
  </si>
  <si>
    <t>Accept highest</t>
  </si>
  <si>
    <t>(£6,545,331)</t>
  </si>
  <si>
    <t>(£6,080,306)</t>
  </si>
  <si>
    <t>£856,965</t>
  </si>
  <si>
    <t>Accept if &gt; £0</t>
  </si>
  <si>
    <t>Profitability Index</t>
  </si>
  <si>
    <t>Accept if &gt; 1.0</t>
  </si>
  <si>
    <t>IRR</t>
  </si>
  <si>
    <t>Accept if &gt; 8% (Cost of Capital)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</si>
</sst>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%;[Red]\(0.0%\);\-"/>
    <numFmt numFmtId="165" formatCode="0.0\x;[Red]\(0.0\x\);\-"/>
    <numFmt numFmtId="166" formatCode="0.00\x;[Red]\(0.00\x\);\-"/>
    <numFmt numFmtId="167" formatCode="#,##0.0;[Red]\(#,##0.0\);\-"/>
    <numFmt numFmtId="168" formatCode="#,##0;[Red]\(#,##0\);\-"/>
    <numFmt numFmtId="169" formatCode="0.0;[Red]\(0.0\);\-"/>
  </numFmts>
  <fonts count="16">
    <font>
      <sz val="11"/>
      <color theme="1"/>
      <name val="Calibri"/>
      <family val="2"/>
      <charset val="1"/>
    </font>
    <font>
      <b/>
      <sz val="10"/>
      <name val="Cambria"/>
      <family val="1"/>
    </font>
    <font>
      <sz val="10"/>
      <name val="Cambria"/>
      <family val="1"/>
    </font>
    <font>
      <b/>
      <sz val="11"/>
      <color theme="1"/>
      <name val="Calibri"/>
      <family val="2"/>
      <scheme val="minor"/>
    </font>
    <font>
      <b/>
      <sz val="18"/>
      <color rgb="FFFFFFFF"/>
      <name val="Carlito"/>
    </font>
    <font>
      <i/>
      <sz val="10"/>
      <color rgb="FF5B6570"/>
      <name val="Carlito"/>
    </font>
    <font>
      <b/>
      <sz val="11"/>
      <color rgb="FFFFFFFF"/>
      <name val="Carlito"/>
    </font>
    <font>
      <b/>
      <sz val="11"/>
      <color rgb="FF0B5661"/>
      <name val="Carlito"/>
    </font>
    <font>
      <sz val="11"/>
      <color rgb="FF000000"/>
      <name val="Carlito"/>
    </font>
    <font>
      <sz val="10"/>
      <color rgb="FF333333"/>
      <name val="Carlito"/>
    </font>
    <font>
      <sz val="11"/>
      <color rgb="FF008000"/>
      <name val="Carlito"/>
    </font>
    <font>
      <sz val="11"/>
      <color rgb="FF0000FF"/>
      <name val="Carlito"/>
    </font>
    <font>
      <sz val="8"/>
      <color rgb="FF0000FF"/>
      <name val="Carlito"/>
    </font>
    <font>
      <sz val="11"/>
      <name val="Carlito"/>
    </font>
    <font>
      <i/>
      <sz val="9"/>
      <color rgb="FF5B6570"/>
      <name val="Carlito"/>
    </font>
    <font>
      <b/>
      <sz val="10"/>
      <color rgb="FF0B5661"/>
      <name val="Carlito"/>
    </font>
  </fonts>
  <fills count="6">
    <fill>
      <patternFill patternType="none"/>
    </fill>
    <fill>
      <patternFill patternType="gray125"/>
    </fill>
    <fill>
      <patternFill patternType="solid">
        <fgColor rgb="FF0B5661"/>
      </patternFill>
    </fill>
    <fill>
      <patternFill patternType="solid">
        <fgColor rgb="FFF05A00"/>
      </patternFill>
    </fill>
    <fill>
      <patternFill patternType="solid">
        <fgColor rgb="FFFFF2CC"/>
      </patternFill>
    </fill>
    <fill>
      <patternFill patternType="solid">
        <fgColor rgb="FFD9E1F2"/>
      </patternFill>
    </fill>
  </fills>
  <borders count="17">
    <border>
      <left/>
      <right/>
      <top/>
      <bottom/>
      <diagonal/>
    </border>
    <border>
      <left style="thin">
        <color rgb="FFD9E1E5"/>
      </left>
      <right/>
      <top style="thin">
        <color rgb="FFB7C9CE"/>
      </top>
      <bottom/>
      <diagonal/>
    </border>
    <border>
      <left/>
      <right/>
      <top style="thin">
        <color rgb="FFB7C9CE"/>
      </top>
      <bottom/>
      <diagonal/>
    </border>
    <border>
      <left/>
      <right style="thin">
        <color rgb="FFD9E1E5"/>
      </right>
      <top style="thin">
        <color rgb="FFB7C9CE"/>
      </top>
      <bottom/>
      <diagonal/>
    </border>
    <border>
      <left style="thin">
        <color rgb="FFD9E1E5"/>
      </left>
      <right/>
      <top/>
      <bottom/>
      <diagonal/>
    </border>
    <border>
      <left/>
      <right style="thin">
        <color rgb="FFD9E1E5"/>
      </right>
      <top/>
      <bottom/>
      <diagonal/>
    </border>
    <border>
      <left style="thin">
        <color rgb="FFD9E1E5"/>
      </left>
      <right/>
      <top/>
      <bottom style="thin">
        <color rgb="FFB7C9CE"/>
      </bottom>
      <diagonal/>
    </border>
    <border>
      <left/>
      <right/>
      <top/>
      <bottom style="thin">
        <color rgb="FFB7C9CE"/>
      </bottom>
      <diagonal/>
    </border>
    <border>
      <left/>
      <right style="thin">
        <color rgb="FFD9E1E5"/>
      </right>
      <top/>
      <bottom style="thin">
        <color rgb="FFB7C9CE"/>
      </bottom>
      <diagonal/>
    </border>
    <border>
      <left style="thin">
        <color rgb="FFE7ECEF"/>
      </left>
      <right/>
      <top style="thin">
        <color rgb="FFD9E1E5"/>
      </top>
      <bottom/>
      <diagonal/>
    </border>
    <border>
      <left/>
      <right/>
      <top style="thin">
        <color rgb="FFD9E1E5"/>
      </top>
      <bottom/>
      <diagonal/>
    </border>
    <border>
      <left/>
      <right style="thin">
        <color rgb="FFE7ECEF"/>
      </right>
      <top style="thin">
        <color rgb="FFD9E1E5"/>
      </top>
      <bottom/>
      <diagonal/>
    </border>
    <border>
      <left style="thin">
        <color rgb="FFE7ECEF"/>
      </left>
      <right/>
      <top/>
      <bottom/>
      <diagonal/>
    </border>
    <border>
      <left/>
      <right style="thin">
        <color rgb="FFE7ECEF"/>
      </right>
      <top/>
      <bottom/>
      <diagonal/>
    </border>
    <border>
      <left style="thin">
        <color rgb="FFE7ECEF"/>
      </left>
      <right/>
      <top/>
      <bottom style="thin">
        <color rgb="FFD9E1E5"/>
      </bottom>
      <diagonal/>
    </border>
    <border>
      <left/>
      <right/>
      <top/>
      <bottom style="thin">
        <color rgb="FFD9E1E5"/>
      </bottom>
      <diagonal/>
    </border>
    <border>
      <left/>
      <right style="thin">
        <color rgb="FFE7ECEF"/>
      </right>
      <top/>
      <bottom style="thin">
        <color rgb="FFD9E1E5"/>
      </bottom>
      <diagonal/>
    </border>
  </borders>
  <cellStyleXfs count="2">
    <xf numFmtId="0" fontId="0" fillId="0" borderId="0"/>
    <xf numFmtId="0" fontId="13" fillId="0" borderId="0"/>
  </cellStyleXfs>
  <cellXfs count="64">
    <xf numFmtId="0" fontId="0" fillId="0" borderId="0" xfId="0"/>
    <xf numFmtId="0" fontId="1" fillId="0" borderId="0" xfId="0" applyFont="1" applyAlignment="1">
      <alignment horizontal="center"/>
    </xf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3" fillId="0" borderId="0" xfId="0" applyFont="1"/>
    <xf numFmtId="10" fontId="0" fillId="0" borderId="0" xfId="0" applyNumberFormat="1"/>
    <xf numFmtId="0" fontId="6" fillId="3" borderId="1" xfId="0" applyNumberFormat="1" applyFont="1" applyFill="1" applyBorder="1" applyAlignment="1">
      <alignment horizontal="center" vertical="center" wrapText="1"/>
    </xf>
    <xf numFmtId="0" fontId="6" fillId="3" borderId="2" xfId="0" applyNumberFormat="1" applyFont="1" applyFill="1" applyBorder="1" applyAlignment="1">
      <alignment horizontal="center" vertical="center" wrapText="1"/>
    </xf>
    <xf numFmtId="0" fontId="6" fillId="3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/>
    <xf numFmtId="164" fontId="8" fillId="0" borderId="0" xfId="0" applyNumberFormat="1" applyFont="1" applyFill="1"/>
    <xf numFmtId="0" fontId="9" fillId="0" borderId="5" xfId="0" applyNumberFormat="1" applyFont="1" applyFill="1" applyBorder="1" applyAlignment="1">
      <alignment vertical="top" wrapText="1"/>
    </xf>
    <xf numFmtId="165" fontId="8" fillId="0" borderId="0" xfId="0" applyNumberFormat="1" applyFont="1" applyFill="1"/>
    <xf numFmtId="166" fontId="8" fillId="0" borderId="0" xfId="0" applyNumberFormat="1" applyFont="1" applyFill="1"/>
    <xf numFmtId="0" fontId="7" fillId="0" borderId="6" xfId="0" applyNumberFormat="1" applyFont="1" applyFill="1" applyBorder="1"/>
    <xf numFmtId="164" fontId="8" fillId="0" borderId="7" xfId="0" applyNumberFormat="1" applyFont="1" applyFill="1" applyBorder="1"/>
    <xf numFmtId="0" fontId="9" fillId="0" borderId="8" xfId="0" applyNumberFormat="1" applyFont="1" applyFill="1" applyBorder="1" applyAlignment="1">
      <alignment vertical="top" wrapText="1"/>
    </xf>
    <xf numFmtId="0" fontId="6" fillId="3" borderId="9" xfId="0" applyNumberFormat="1" applyFont="1" applyFill="1" applyBorder="1" applyAlignment="1">
      <alignment horizontal="center" vertical="center" wrapText="1"/>
    </xf>
    <xf numFmtId="0" fontId="6" fillId="3" borderId="10" xfId="0" applyNumberFormat="1" applyFont="1" applyFill="1" applyBorder="1" applyAlignment="1">
      <alignment horizontal="center" vertical="center" wrapText="1"/>
    </xf>
    <xf numFmtId="0" fontId="6" fillId="3" borderId="11" xfId="0" applyNumberFormat="1" applyFont="1" applyFill="1" applyBorder="1" applyAlignment="1">
      <alignment horizontal="center" vertical="center" wrapText="1"/>
    </xf>
    <xf numFmtId="0" fontId="0" fillId="0" borderId="12" xfId="0" applyNumberFormat="1" applyFont="1" applyFill="1" applyBorder="1"/>
    <xf numFmtId="167" fontId="10" fillId="0" borderId="0" xfId="0" applyNumberFormat="1" applyFont="1" applyFill="1"/>
    <xf numFmtId="165" fontId="11" fillId="0" borderId="0" xfId="0" applyNumberFormat="1" applyFont="1" applyFill="1"/>
    <xf numFmtId="0" fontId="12" fillId="0" borderId="0" xfId="0" applyNumberFormat="1" applyFont="1" applyFill="1" applyAlignment="1">
      <alignment wrapText="1"/>
    </xf>
    <xf numFmtId="0" fontId="12" fillId="0" borderId="13" xfId="0" applyNumberFormat="1" applyFont="1" applyFill="1" applyBorder="1" applyAlignment="1">
      <alignment wrapText="1"/>
    </xf>
    <xf numFmtId="167" fontId="11" fillId="0" borderId="0" xfId="0" applyNumberFormat="1" applyFont="1" applyFill="1"/>
    <xf numFmtId="0" fontId="0" fillId="0" borderId="14" xfId="0" applyNumberFormat="1" applyFont="1" applyFill="1" applyBorder="1"/>
    <xf numFmtId="167" fontId="11" fillId="0" borderId="15" xfId="0" applyNumberFormat="1" applyFont="1" applyFill="1" applyBorder="1"/>
    <xf numFmtId="165" fontId="11" fillId="0" borderId="15" xfId="0" applyNumberFormat="1" applyFont="1" applyFill="1" applyBorder="1"/>
    <xf numFmtId="0" fontId="12" fillId="0" borderId="15" xfId="0" applyNumberFormat="1" applyFont="1" applyFill="1" applyBorder="1" applyAlignment="1">
      <alignment wrapText="1"/>
    </xf>
    <xf numFmtId="0" fontId="12" fillId="0" borderId="16" xfId="0" applyNumberFormat="1" applyFont="1" applyFill="1" applyBorder="1" applyAlignment="1">
      <alignment wrapText="1"/>
    </xf>
    <xf numFmtId="0" fontId="7" fillId="0" borderId="9" xfId="0" applyNumberFormat="1" applyFont="1" applyFill="1" applyBorder="1" applyAlignment="1">
      <alignment vertical="center"/>
    </xf>
    <xf numFmtId="0" fontId="7" fillId="0" borderId="12" xfId="0" applyNumberFormat="1" applyFont="1" applyFill="1" applyBorder="1" applyAlignment="1">
      <alignment vertical="center"/>
    </xf>
    <xf numFmtId="0" fontId="7" fillId="0" borderId="14" xfId="0" applyNumberFormat="1" applyFont="1" applyFill="1" applyBorder="1" applyAlignment="1">
      <alignment vertical="center"/>
    </xf>
    <xf numFmtId="169" fontId="8" fillId="0" borderId="0" xfId="0" applyNumberFormat="1" applyFont="1" applyFill="1"/>
    <xf numFmtId="0" fontId="9" fillId="0" borderId="13" xfId="0" applyNumberFormat="1" applyFont="1" applyFill="1" applyBorder="1" applyAlignment="1">
      <alignment vertical="top" wrapText="1"/>
    </xf>
    <xf numFmtId="0" fontId="7" fillId="5" borderId="12" xfId="0" applyNumberFormat="1" applyFont="1" applyFill="1" applyBorder="1"/>
    <xf numFmtId="169" fontId="7" fillId="5" borderId="0" xfId="0" applyNumberFormat="1" applyFont="1" applyFill="1"/>
    <xf numFmtId="0" fontId="15" fillId="5" borderId="13" xfId="0" applyNumberFormat="1" applyFont="1" applyFill="1" applyBorder="1" applyAlignment="1">
      <alignment vertical="top" wrapText="1"/>
    </xf>
    <xf numFmtId="169" fontId="8" fillId="0" borderId="15" xfId="0" applyNumberFormat="1" applyFont="1" applyFill="1" applyBorder="1"/>
    <xf numFmtId="0" fontId="9" fillId="0" borderId="16" xfId="0" applyNumberFormat="1" applyFont="1" applyFill="1" applyBorder="1" applyAlignment="1">
      <alignment vertical="top" wrapText="1"/>
    </xf>
    <xf numFmtId="0" fontId="14" fillId="0" borderId="13" xfId="0" applyNumberFormat="1" applyFont="1" applyFill="1" applyBorder="1" applyAlignment="1">
      <alignment wrapText="1"/>
    </xf>
    <xf numFmtId="167" fontId="8" fillId="0" borderId="0" xfId="0" applyNumberFormat="1" applyFont="1" applyFill="1"/>
    <xf numFmtId="0" fontId="0" fillId="0" borderId="0" xfId="0" applyNumberFormat="1" applyFont="1" applyFill="1"/>
    <xf numFmtId="169" fontId="0" fillId="0" borderId="0" xfId="0" applyNumberFormat="1" applyFont="1" applyFill="1"/>
    <xf numFmtId="0" fontId="14" fillId="0" borderId="16" xfId="0" applyNumberFormat="1" applyFont="1" applyFill="1" applyBorder="1" applyAlignment="1">
      <alignment wrapText="1"/>
    </xf>
    <xf numFmtId="168" fontId="11" fillId="4" borderId="0" xfId="0" applyNumberFormat="1" applyFont="1" applyFill="1" applyAlignment="1">
      <alignment horizontal="right"/>
    </xf>
    <xf numFmtId="168" fontId="11" fillId="4" borderId="15" xfId="0" applyNumberFormat="1" applyFont="1" applyFill="1" applyBorder="1" applyAlignment="1">
      <alignment horizontal="right"/>
    </xf>
    <xf numFmtId="0" fontId="9" fillId="0" borderId="0" xfId="0" applyNumberFormat="1" applyFont="1" applyFill="1" applyAlignment="1">
      <alignment vertical="center" wrapText="1"/>
    </xf>
    <xf numFmtId="0" fontId="9" fillId="0" borderId="13" xfId="0" applyNumberFormat="1" applyFont="1" applyFill="1" applyBorder="1" applyAlignment="1">
      <alignment vertical="center" wrapText="1"/>
    </xf>
    <xf numFmtId="0" fontId="9" fillId="0" borderId="15" xfId="0" applyNumberFormat="1" applyFont="1" applyFill="1" applyBorder="1" applyAlignment="1">
      <alignment vertical="center" wrapText="1"/>
    </xf>
    <xf numFmtId="0" fontId="9" fillId="0" borderId="16" xfId="0" applyNumberFormat="1" applyFont="1" applyFill="1" applyBorder="1" applyAlignment="1">
      <alignment vertical="center" wrapText="1"/>
    </xf>
    <xf numFmtId="0" fontId="4" fillId="2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wrapText="1"/>
    </xf>
    <xf numFmtId="0" fontId="6" fillId="2" borderId="0" xfId="0" applyNumberFormat="1" applyFont="1" applyFill="1" applyBorder="1" applyAlignment="1">
      <alignment horizontal="left"/>
    </xf>
    <xf numFmtId="0" fontId="9" fillId="0" borderId="10" xfId="0" applyNumberFormat="1" applyFont="1" applyFill="1" applyBorder="1" applyAlignment="1">
      <alignment vertical="center" wrapText="1"/>
    </xf>
    <xf numFmtId="0" fontId="9" fillId="0" borderId="11" xfId="0" applyNumberFormat="1" applyFont="1" applyFill="1" applyBorder="1" applyAlignment="1">
      <alignment vertical="center" wrapText="1"/>
    </xf>
    <xf numFmtId="0" fontId="14" fillId="0" borderId="13" xfId="0" applyNumberFormat="1" applyFont="1" applyFill="1" applyBorder="1" applyAlignment="1">
      <alignment vertical="center" wrapText="1"/>
    </xf>
    <xf numFmtId="0" fontId="14" fillId="0" borderId="0" xfId="0" applyNumberFormat="1" applyFont="1" applyFill="1" applyBorder="1" applyAlignment="1">
      <alignment vertical="center" wrapText="1"/>
    </xf>
    <xf numFmtId="0" fontId="5" fillId="0" borderId="0" xfId="0" applyNumberFormat="1" applyFont="1" applyFill="1" applyBorder="1" applyAlignment="1">
      <alignment vertical="center" wrapText="1"/>
    </xf>
    <xf numFmtId="0" fontId="9" fillId="0" borderId="0" xfId="0" applyNumberFormat="1" applyFont="1" applyFill="1" applyBorder="1" applyAlignment="1">
      <alignment vertical="center" wrapText="1"/>
    </xf>
    <xf numFmtId="0" fontId="14" fillId="0" borderId="16" xfId="0" applyNumberFormat="1" applyFont="1" applyFill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lang="en-IN"/>
              <a:t>2024 ROA and Free Cash Flow Margin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ROA</c:v>
          </c:tx>
          <c:invertIfNegative val="1"/>
          <c:cat>
            <c:strRef>
              <c:f>[1]Benchmark!$M$3:$M$5</c:f>
              <c:strCache>
                <c:ptCount val="3"/>
                <c:pt idx="0">
                  <c:v>IHG</c:v>
                </c:pt>
                <c:pt idx="1">
                  <c:v>Marriott</c:v>
                </c:pt>
                <c:pt idx="2">
                  <c:v>Hilton</c:v>
                </c:pt>
              </c:strCache>
            </c:strRef>
          </c:cat>
          <c:val>
            <c:numRef>
              <c:f>[1]Benchmark!$N$3:$N$5</c:f>
              <c:numCache>
                <c:formatCode>General</c:formatCode>
                <c:ptCount val="3"/>
                <c:pt idx="0">
                  <c:v>0.13136701181884741</c:v>
                </c:pt>
                <c:pt idx="1">
                  <c:v>9.1599814871953095E-2</c:v>
                </c:pt>
                <c:pt idx="2">
                  <c:v>9.6168906431099835E-2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46B-412D-910B-258356D93D30}"/>
            </c:ext>
          </c:extLst>
        </c:ser>
        <c:ser>
          <c:idx val="1"/>
          <c:order val="1"/>
          <c:tx>
            <c:v>Free cash flow margin</c:v>
          </c:tx>
          <c:invertIfNegative val="1"/>
          <c:cat>
            <c:strRef>
              <c:f>[1]Benchmark!$M$3:$M$5</c:f>
              <c:strCache>
                <c:ptCount val="3"/>
                <c:pt idx="0">
                  <c:v>IHG</c:v>
                </c:pt>
                <c:pt idx="1">
                  <c:v>Marriott</c:v>
                </c:pt>
                <c:pt idx="2">
                  <c:v>Hilton</c:v>
                </c:pt>
              </c:strCache>
            </c:strRef>
          </c:cat>
          <c:val>
            <c:numRef>
              <c:f>[1]Benchmark!$O$3:$O$5</c:f>
              <c:numCache>
                <c:formatCode>General</c:formatCode>
                <c:ptCount val="3"/>
                <c:pt idx="0">
                  <c:v>0.13122080032500508</c:v>
                </c:pt>
                <c:pt idx="1">
                  <c:v>7.9641434262948202E-2</c:v>
                </c:pt>
                <c:pt idx="2">
                  <c:v>0.16243064256309289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46B-412D-910B-258356D93D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0%" sourceLinked="0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lang="en-IN"/>
              <a:t>Cash Conversion Cycle Trend (2020-2024)</a:t>
            </a:r>
          </a:p>
        </c:rich>
      </c:tx>
      <c:overlay val="0"/>
    </c:title>
    <c:autoTitleDeleted val="0"/>
    <c:plotArea>
      <c:layout/>
      <c:lineChart>
        <c:grouping val="standard"/>
        <c:varyColors val="1"/>
        <c:ser>
          <c:idx val="0"/>
          <c:order val="0"/>
          <c:tx>
            <c:v>CCC (days)</c:v>
          </c:tx>
          <c:cat>
            <c:numRef>
              <c:f>[2]CCC_5yr!$R$3:$R$7</c:f>
              <c:numCache>
                <c:formatCode>General</c:formatCode>
                <c:ptCount val="5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</c:numCache>
            </c:numRef>
          </c:cat>
          <c:val>
            <c:numRef>
              <c:f>[2]CCC_5yr!$S$3:$S$7</c:f>
              <c:numCache>
                <c:formatCode>General</c:formatCode>
                <c:ptCount val="5"/>
                <c:pt idx="0">
                  <c:v>-437.44001600045317</c:v>
                </c:pt>
                <c:pt idx="1">
                  <c:v>-320.72882824344811</c:v>
                </c:pt>
                <c:pt idx="2">
                  <c:v>-299.90710606118284</c:v>
                </c:pt>
                <c:pt idx="3">
                  <c:v>-289.39102735988956</c:v>
                </c:pt>
                <c:pt idx="4">
                  <c:v>-274.66152098014118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260-497B-B07E-C25DB9CF6F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0.0" sourceLinked="0"/>
        <c:majorTickMark val="none"/>
        <c:minorTickMark val="none"/>
        <c:tickLblPos val="nextTo"/>
        <c:crossAx val="48650112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0</xdr:rowOff>
    </xdr:from>
    <xdr:to>
      <xdr:col>16</xdr:col>
      <xdr:colOff>0</xdr:colOff>
      <xdr:row>12</xdr:row>
      <xdr:rowOff>0</xdr:rowOff>
    </xdr:to>
    <xdr:graphicFrame macro="">
      <xdr:nvGraphicFramePr>
        <xdr:cNvPr id="2" name="Char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0</xdr:rowOff>
    </xdr:from>
    <xdr:to>
      <xdr:col>16</xdr:col>
      <xdr:colOff>0</xdr:colOff>
      <xdr:row>16</xdr:row>
      <xdr:rowOff>0</xdr:rowOff>
    </xdr:to>
    <xdr:graphicFrame macro="">
      <xdr:nvGraphicFramePr>
        <xdr:cNvPr id="2" name="Char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AppData/Local/Packages/5319275A.51895FA4EA97F_cv1g1gvanyjgm/LocalState/sessions/F5BC734B8C7401998A5B167004DB74EE68965316/transfers/2026-31/IHG_5_Year_Financial_Ratios_and_Benchmark_Updated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AppData/Local/Packages/5319275A.51895FA4EA97F_cv1g1gvanyjgm/LocalState/sessions/F5BC734B8C7401998A5B167004DB74EE68965316/transfers/2026-31/IHG_5_Year_Financial_Ratios_Benchmark_and_CCC_Update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 Flow Statement"/>
      <sheetName val="5Y Income Statement"/>
      <sheetName val="Combined Balance Sheet"/>
      <sheetName val="Ratios_5yr"/>
      <sheetName val="Benchmark"/>
    </sheetNames>
    <sheetDataSet>
      <sheetData sheetId="0">
        <row r="11">
          <cell r="B11">
            <v>-78</v>
          </cell>
        </row>
        <row r="28">
          <cell r="B28">
            <v>724</v>
          </cell>
        </row>
      </sheetData>
      <sheetData sheetId="1">
        <row r="9">
          <cell r="B9">
            <v>4923</v>
          </cell>
        </row>
        <row r="29">
          <cell r="B29">
            <v>628</v>
          </cell>
        </row>
      </sheetData>
      <sheetData sheetId="2">
        <row r="32">
          <cell r="B32">
            <v>4748</v>
          </cell>
          <cell r="C32">
            <v>4813</v>
          </cell>
        </row>
        <row r="43">
          <cell r="B43">
            <v>-1928</v>
          </cell>
        </row>
        <row r="60">
          <cell r="B60">
            <v>-2312</v>
          </cell>
          <cell r="C60">
            <v>-1950</v>
          </cell>
        </row>
      </sheetData>
      <sheetData sheetId="3"/>
      <sheetData sheetId="4">
        <row r="3">
          <cell r="M3" t="str">
            <v>IHG</v>
          </cell>
          <cell r="N3">
            <v>0.13136701181884741</v>
          </cell>
          <cell r="O3">
            <v>0.13122080032500508</v>
          </cell>
        </row>
        <row r="4">
          <cell r="M4" t="str">
            <v>Marriott</v>
          </cell>
          <cell r="N4">
            <v>9.1599814871953095E-2</v>
          </cell>
          <cell r="O4">
            <v>7.9641434262948202E-2</v>
          </cell>
        </row>
        <row r="5">
          <cell r="M5" t="str">
            <v>Hilton</v>
          </cell>
          <cell r="N5">
            <v>9.6168906431099835E-2</v>
          </cell>
          <cell r="O5">
            <v>0.16243064256309289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 Flow Statement"/>
      <sheetName val="5Y Income Statement"/>
      <sheetName val="Combined Balance Sheet"/>
      <sheetName val="Ratios_5yr"/>
      <sheetName val="Benchmark"/>
      <sheetName val="CCC_5yr"/>
    </sheetNames>
    <sheetDataSet>
      <sheetData sheetId="0"/>
      <sheetData sheetId="1">
        <row r="9">
          <cell r="B9">
            <v>4923</v>
          </cell>
          <cell r="C9">
            <v>4624</v>
          </cell>
          <cell r="D9">
            <v>3892</v>
          </cell>
          <cell r="E9">
            <v>2907</v>
          </cell>
          <cell r="F9">
            <v>2394</v>
          </cell>
        </row>
        <row r="10">
          <cell r="B10">
            <v>-745</v>
          </cell>
          <cell r="C10">
            <v>-742</v>
          </cell>
          <cell r="D10">
            <v>-648</v>
          </cell>
          <cell r="E10">
            <v>-486</v>
          </cell>
          <cell r="F10">
            <v>-354</v>
          </cell>
        </row>
      </sheetData>
      <sheetData sheetId="2">
        <row r="22">
          <cell r="B22">
            <v>4</v>
          </cell>
          <cell r="C22">
            <v>5</v>
          </cell>
          <cell r="D22">
            <v>4</v>
          </cell>
          <cell r="E22">
            <v>4</v>
          </cell>
          <cell r="F22">
            <v>5</v>
          </cell>
        </row>
        <row r="23">
          <cell r="B23">
            <v>785</v>
          </cell>
          <cell r="C23">
            <v>740</v>
          </cell>
          <cell r="D23">
            <v>646</v>
          </cell>
          <cell r="E23">
            <v>574</v>
          </cell>
          <cell r="F23">
            <v>514</v>
          </cell>
        </row>
        <row r="38">
          <cell r="B38">
            <v>-650</v>
          </cell>
          <cell r="C38">
            <v>-711</v>
          </cell>
          <cell r="D38">
            <v>-697</v>
          </cell>
          <cell r="E38">
            <v>-579</v>
          </cell>
          <cell r="F38">
            <v>-466</v>
          </cell>
        </row>
      </sheetData>
      <sheetData sheetId="3"/>
      <sheetData sheetId="4"/>
      <sheetData sheetId="5">
        <row r="3">
          <cell r="R3">
            <v>2020</v>
          </cell>
          <cell r="S3">
            <v>-437.44001600045317</v>
          </cell>
        </row>
        <row r="4">
          <cell r="R4">
            <v>2021</v>
          </cell>
          <cell r="S4">
            <v>-320.72882824344811</v>
          </cell>
        </row>
        <row r="5">
          <cell r="R5">
            <v>2022</v>
          </cell>
          <cell r="S5">
            <v>-299.90710606118284</v>
          </cell>
        </row>
        <row r="6">
          <cell r="R6">
            <v>2023</v>
          </cell>
          <cell r="S6">
            <v>-289.39102735988956</v>
          </cell>
        </row>
        <row r="7">
          <cell r="R7">
            <v>2024</v>
          </cell>
          <cell r="S7">
            <v>-274.66152098014118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zoomScaleNormal="100" workbookViewId="0">
      <selection activeCell="F6" sqref="F6"/>
    </sheetView>
  </sheetViews>
  <sheetFormatPr defaultColWidth="8.6328125" defaultRowHeight="14.5"/>
  <cols>
    <col min="1" max="1" width="55.81640625" bestFit="1" customWidth="1"/>
    <col min="2" max="3" width="7.6328125" bestFit="1" customWidth="1"/>
    <col min="4" max="6" width="8.1796875" bestFit="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2">
        <v>823</v>
      </c>
      <c r="C2" s="2">
        <v>1153</v>
      </c>
      <c r="D2" s="2">
        <v>1449</v>
      </c>
      <c r="E2" s="2">
        <v>1672</v>
      </c>
      <c r="F2" s="2">
        <v>1774</v>
      </c>
    </row>
    <row r="3" spans="1:6">
      <c r="A3" s="1" t="s">
        <v>7</v>
      </c>
      <c r="B3" s="2">
        <v>169</v>
      </c>
      <c r="C3" s="2">
        <v>237</v>
      </c>
      <c r="D3" s="2">
        <v>394</v>
      </c>
      <c r="E3" s="2">
        <v>471</v>
      </c>
      <c r="F3" s="2">
        <v>515</v>
      </c>
    </row>
    <row r="4" spans="1:6">
      <c r="A4" s="1" t="s">
        <v>8</v>
      </c>
      <c r="B4" s="3"/>
      <c r="C4" s="3"/>
      <c r="D4" s="3"/>
      <c r="E4" s="2">
        <v>21</v>
      </c>
      <c r="F4" s="2">
        <v>23</v>
      </c>
    </row>
    <row r="5" spans="1:6">
      <c r="A5" s="1" t="s">
        <v>9</v>
      </c>
      <c r="B5" s="2">
        <v>765</v>
      </c>
      <c r="C5" s="2">
        <v>928</v>
      </c>
      <c r="D5" s="2">
        <v>1217</v>
      </c>
      <c r="E5" s="3"/>
      <c r="F5" s="3"/>
    </row>
    <row r="6" spans="1:6">
      <c r="A6" s="1" t="s">
        <v>10</v>
      </c>
      <c r="B6" s="2">
        <v>637</v>
      </c>
      <c r="C6" s="2">
        <v>589</v>
      </c>
      <c r="D6" s="2">
        <v>832</v>
      </c>
      <c r="E6" s="3"/>
      <c r="F6" s="3"/>
    </row>
    <row r="7" spans="1:6">
      <c r="A7" s="1" t="s">
        <v>11</v>
      </c>
      <c r="B7" s="3"/>
      <c r="C7" s="3"/>
      <c r="D7" s="3"/>
      <c r="E7" s="2">
        <v>2460</v>
      </c>
      <c r="F7" s="2">
        <v>2611</v>
      </c>
    </row>
    <row r="8" spans="1:6">
      <c r="A8" s="1" t="s">
        <v>12</v>
      </c>
      <c r="B8" s="2">
        <v>2394</v>
      </c>
      <c r="C8" s="2">
        <v>2907</v>
      </c>
      <c r="D8" s="2">
        <v>3892</v>
      </c>
      <c r="E8" s="2">
        <v>4624</v>
      </c>
      <c r="F8" s="2">
        <v>4923</v>
      </c>
    </row>
    <row r="9" spans="1:6">
      <c r="A9" s="1" t="s">
        <v>13</v>
      </c>
      <c r="B9" s="2">
        <v>-354</v>
      </c>
      <c r="C9" s="2">
        <v>-486</v>
      </c>
      <c r="D9" s="2">
        <v>-648</v>
      </c>
      <c r="E9" s="2">
        <v>-742</v>
      </c>
      <c r="F9" s="2">
        <v>-745</v>
      </c>
    </row>
    <row r="10" spans="1:6">
      <c r="A10" s="1" t="s">
        <v>14</v>
      </c>
      <c r="B10" s="2">
        <v>-867</v>
      </c>
      <c r="C10" s="2">
        <v>-939</v>
      </c>
      <c r="D10" s="2">
        <v>-1322</v>
      </c>
      <c r="E10" s="3"/>
      <c r="F10" s="3"/>
    </row>
    <row r="11" spans="1:6">
      <c r="A11" s="1" t="s">
        <v>15</v>
      </c>
      <c r="B11" s="2">
        <v>-637</v>
      </c>
      <c r="C11" s="2">
        <v>-589</v>
      </c>
      <c r="D11" s="2">
        <v>-832</v>
      </c>
      <c r="E11" s="3"/>
      <c r="F11" s="3"/>
    </row>
    <row r="12" spans="1:6">
      <c r="A12" s="1" t="s">
        <v>16</v>
      </c>
      <c r="B12" s="3"/>
      <c r="C12" s="3"/>
      <c r="D12" s="3"/>
      <c r="E12" s="2">
        <v>-2441</v>
      </c>
      <c r="F12" s="2">
        <v>-2694</v>
      </c>
    </row>
    <row r="13" spans="1:6">
      <c r="A13" s="1" t="s">
        <v>17</v>
      </c>
      <c r="B13" s="2">
        <v>-267</v>
      </c>
      <c r="C13" s="2">
        <v>-300</v>
      </c>
      <c r="D13" s="2">
        <v>-364</v>
      </c>
      <c r="E13" s="2">
        <v>-338</v>
      </c>
      <c r="F13" s="2">
        <v>-359</v>
      </c>
    </row>
    <row r="14" spans="1:6">
      <c r="A14" s="1" t="s">
        <v>18</v>
      </c>
      <c r="B14" s="3"/>
      <c r="C14" s="3"/>
      <c r="D14" s="3"/>
      <c r="E14" s="2">
        <v>-23</v>
      </c>
      <c r="F14" s="2">
        <v>-29</v>
      </c>
    </row>
    <row r="15" spans="1:6">
      <c r="A15" s="1" t="s">
        <v>19</v>
      </c>
      <c r="B15" s="2">
        <v>-14</v>
      </c>
      <c r="C15" s="2">
        <v>-8</v>
      </c>
      <c r="D15" s="2">
        <v>-59</v>
      </c>
      <c r="E15" s="2">
        <v>31</v>
      </c>
      <c r="F15" s="2">
        <v>10</v>
      </c>
    </row>
    <row r="16" spans="1:6">
      <c r="A16" s="1" t="s">
        <v>20</v>
      </c>
      <c r="B16" s="2">
        <v>16</v>
      </c>
      <c r="C16" s="2">
        <v>11</v>
      </c>
      <c r="D16" s="2">
        <v>29</v>
      </c>
      <c r="E16" s="2">
        <v>21</v>
      </c>
      <c r="F16" s="2">
        <v>10</v>
      </c>
    </row>
    <row r="17" spans="1:6">
      <c r="A17" s="1" t="s">
        <v>21</v>
      </c>
      <c r="B17" s="2">
        <v>-110</v>
      </c>
      <c r="C17" s="2">
        <v>-98</v>
      </c>
      <c r="D17" s="2">
        <v>-68</v>
      </c>
      <c r="E17" s="2">
        <v>-67</v>
      </c>
      <c r="F17" s="2">
        <v>-65</v>
      </c>
    </row>
    <row r="18" spans="1:6">
      <c r="A18" s="1" t="s">
        <v>22</v>
      </c>
      <c r="B18" s="2">
        <v>-88</v>
      </c>
      <c r="C18" s="3"/>
      <c r="D18" s="2">
        <v>-5</v>
      </c>
      <c r="E18" s="2">
        <v>1</v>
      </c>
      <c r="F18" s="2">
        <v>-10</v>
      </c>
    </row>
    <row r="19" spans="1:6">
      <c r="A19" s="1" t="s">
        <v>23</v>
      </c>
      <c r="B19" s="2">
        <v>-226</v>
      </c>
      <c r="C19" s="2">
        <v>-4</v>
      </c>
      <c r="D19" s="2">
        <v>5</v>
      </c>
      <c r="E19" s="3"/>
      <c r="F19" s="3"/>
    </row>
    <row r="20" spans="1:6">
      <c r="A20" s="1" t="s">
        <v>24</v>
      </c>
      <c r="B20" s="2">
        <v>-153</v>
      </c>
      <c r="C20" s="2">
        <v>494</v>
      </c>
      <c r="D20" s="2">
        <v>628</v>
      </c>
      <c r="E20" s="2">
        <v>1066</v>
      </c>
      <c r="F20" s="2">
        <v>1041</v>
      </c>
    </row>
    <row r="21" spans="1:6">
      <c r="A21" s="1" t="s">
        <v>25</v>
      </c>
      <c r="B21" s="2">
        <v>4</v>
      </c>
      <c r="C21" s="2">
        <v>8</v>
      </c>
      <c r="D21" s="2">
        <v>22</v>
      </c>
      <c r="E21" s="2">
        <v>39</v>
      </c>
      <c r="F21" s="2">
        <v>63</v>
      </c>
    </row>
    <row r="22" spans="1:6">
      <c r="A22" s="1" t="s">
        <v>26</v>
      </c>
      <c r="B22" s="2">
        <v>-144</v>
      </c>
      <c r="C22" s="2">
        <v>-147</v>
      </c>
      <c r="D22" s="2">
        <v>-118</v>
      </c>
      <c r="E22" s="2">
        <v>-91</v>
      </c>
      <c r="F22" s="2">
        <v>-203</v>
      </c>
    </row>
    <row r="23" spans="1:6">
      <c r="A23" s="1" t="s">
        <v>27</v>
      </c>
      <c r="B23" s="2">
        <v>13</v>
      </c>
      <c r="C23" s="2">
        <v>6</v>
      </c>
      <c r="D23" s="2">
        <v>8</v>
      </c>
      <c r="E23" s="2">
        <v>-4</v>
      </c>
      <c r="F23" s="2">
        <v>-4</v>
      </c>
    </row>
    <row r="24" spans="1:6">
      <c r="A24" s="1" t="s">
        <v>28</v>
      </c>
      <c r="B24" s="2">
        <v>-280</v>
      </c>
      <c r="C24" s="2">
        <v>361</v>
      </c>
      <c r="D24" s="2">
        <v>540</v>
      </c>
      <c r="E24" s="2">
        <v>1010</v>
      </c>
      <c r="F24" s="2">
        <v>897</v>
      </c>
    </row>
    <row r="25" spans="1:6">
      <c r="A25" s="1" t="s">
        <v>29</v>
      </c>
      <c r="B25" s="2">
        <v>20</v>
      </c>
      <c r="C25" s="2">
        <v>-96</v>
      </c>
      <c r="D25" s="2">
        <v>-164</v>
      </c>
      <c r="E25" s="2">
        <v>-260</v>
      </c>
      <c r="F25" s="2">
        <v>-269</v>
      </c>
    </row>
    <row r="26" spans="1:6">
      <c r="A26" s="1" t="s">
        <v>30</v>
      </c>
      <c r="B26" s="2">
        <v>-260</v>
      </c>
      <c r="C26" s="2">
        <v>265</v>
      </c>
      <c r="D26" s="2">
        <v>376</v>
      </c>
      <c r="E26" s="2">
        <v>750</v>
      </c>
      <c r="F26" s="2">
        <v>628</v>
      </c>
    </row>
    <row r="27" spans="1:6">
      <c r="A27" s="1" t="s">
        <v>31</v>
      </c>
      <c r="B27" s="2">
        <v>-260</v>
      </c>
      <c r="C27" s="2">
        <v>266</v>
      </c>
      <c r="D27" s="2">
        <v>375</v>
      </c>
      <c r="E27" s="2">
        <v>750</v>
      </c>
      <c r="F27" s="2">
        <v>628</v>
      </c>
    </row>
    <row r="28" spans="1:6">
      <c r="A28" s="1" t="s">
        <v>32</v>
      </c>
      <c r="B28" s="2">
        <v>0</v>
      </c>
      <c r="C28" s="2">
        <v>-1</v>
      </c>
      <c r="D28" s="2">
        <v>1</v>
      </c>
      <c r="E28" s="2">
        <v>0</v>
      </c>
      <c r="F28" s="2">
        <v>0</v>
      </c>
    </row>
    <row r="29" spans="1:6">
      <c r="A29" s="1" t="s">
        <v>33</v>
      </c>
      <c r="B29" s="2">
        <v>-142.9</v>
      </c>
      <c r="C29" s="2">
        <v>145.4</v>
      </c>
      <c r="D29" s="2">
        <v>207.2</v>
      </c>
      <c r="E29" s="2">
        <v>443.8</v>
      </c>
      <c r="F29" s="2">
        <v>389.6</v>
      </c>
    </row>
    <row r="30" spans="1:6">
      <c r="A30" s="1" t="s">
        <v>34</v>
      </c>
      <c r="B30" s="2">
        <v>-142.9</v>
      </c>
      <c r="C30" s="2">
        <v>144.6</v>
      </c>
      <c r="D30" s="2">
        <v>206</v>
      </c>
      <c r="E30" s="2">
        <v>441.2</v>
      </c>
      <c r="F30" s="2">
        <v>385.3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workbookViewId="0">
      <selection activeCell="G3" sqref="G3"/>
    </sheetView>
  </sheetViews>
  <sheetFormatPr defaultRowHeight="14.5"/>
  <cols>
    <col min="1" max="1" width="41.54296875" style="4" bestFit="1" customWidth="1"/>
    <col min="2" max="2" width="5.90625" style="4" bestFit="1" customWidth="1"/>
    <col min="3" max="3" width="8.7265625" style="4"/>
    <col min="4" max="6" width="5.90625" style="4" bestFit="1" customWidth="1"/>
    <col min="7" max="16384" width="8.7265625" style="4"/>
  </cols>
  <sheetData>
    <row r="1" spans="1:6">
      <c r="A1" s="4" t="s">
        <v>35</v>
      </c>
      <c r="B1" s="4">
        <v>2024</v>
      </c>
      <c r="C1" s="4">
        <v>2023</v>
      </c>
      <c r="D1" s="4">
        <v>2022</v>
      </c>
      <c r="E1" s="4">
        <v>2021</v>
      </c>
      <c r="F1" s="4">
        <v>2020</v>
      </c>
    </row>
    <row r="2" spans="1:6">
      <c r="A2" s="4" t="s">
        <v>36</v>
      </c>
    </row>
    <row r="3" spans="1:6">
      <c r="A3" s="4" t="s">
        <v>37</v>
      </c>
      <c r="B3" s="5">
        <v>1042</v>
      </c>
      <c r="C3" s="5">
        <v>1099</v>
      </c>
      <c r="D3" s="5">
        <v>1144</v>
      </c>
      <c r="E3" s="5">
        <v>1195</v>
      </c>
      <c r="F3" s="5">
        <v>1293</v>
      </c>
    </row>
    <row r="4" spans="1:6">
      <c r="A4" s="4" t="s">
        <v>38</v>
      </c>
      <c r="B4" s="4">
        <v>146</v>
      </c>
      <c r="C4" s="4">
        <v>153</v>
      </c>
      <c r="D4" s="4">
        <v>157</v>
      </c>
      <c r="E4" s="4">
        <v>137</v>
      </c>
      <c r="F4" s="4">
        <v>201</v>
      </c>
    </row>
    <row r="5" spans="1:6">
      <c r="A5" s="4" t="s">
        <v>39</v>
      </c>
      <c r="B5" s="4">
        <v>276</v>
      </c>
      <c r="C5" s="4">
        <v>273</v>
      </c>
      <c r="D5" s="4">
        <v>280</v>
      </c>
      <c r="E5" s="4">
        <v>274</v>
      </c>
      <c r="F5" s="4">
        <v>303</v>
      </c>
    </row>
    <row r="6" spans="1:6">
      <c r="A6" s="4" t="s">
        <v>40</v>
      </c>
      <c r="B6" s="4">
        <v>51</v>
      </c>
      <c r="C6" s="4">
        <v>48</v>
      </c>
      <c r="D6" s="4">
        <v>36</v>
      </c>
      <c r="E6" s="4">
        <v>77</v>
      </c>
      <c r="F6" s="4">
        <v>81</v>
      </c>
    </row>
    <row r="7" spans="1:6">
      <c r="A7" s="4" t="s">
        <v>41</v>
      </c>
      <c r="B7" s="4">
        <v>212</v>
      </c>
      <c r="C7" s="4">
        <v>185</v>
      </c>
      <c r="D7" s="4">
        <v>156</v>
      </c>
      <c r="E7" s="4">
        <v>173</v>
      </c>
      <c r="F7" s="4">
        <v>168</v>
      </c>
    </row>
    <row r="8" spans="1:6">
      <c r="A8" s="4" t="s">
        <v>42</v>
      </c>
      <c r="B8" s="4">
        <v>122</v>
      </c>
      <c r="C8" s="4">
        <v>134</v>
      </c>
      <c r="D8" s="4">
        <v>126</v>
      </c>
      <c r="E8" s="4">
        <v>147</v>
      </c>
      <c r="F8" s="4">
        <v>113</v>
      </c>
    </row>
    <row r="9" spans="1:6">
      <c r="A9" s="4" t="s">
        <v>43</v>
      </c>
      <c r="B9" s="4">
        <v>38</v>
      </c>
      <c r="C9" s="4">
        <v>16</v>
      </c>
      <c r="D9" s="4">
        <v>5</v>
      </c>
      <c r="E9" s="4">
        <v>3</v>
      </c>
      <c r="F9" s="4">
        <v>17</v>
      </c>
    </row>
    <row r="10" spans="1:6">
      <c r="A10" s="4" t="s">
        <v>44</v>
      </c>
      <c r="B10" s="4">
        <v>90</v>
      </c>
      <c r="C10" s="4">
        <v>82</v>
      </c>
      <c r="D10" s="4">
        <v>75</v>
      </c>
      <c r="E10" s="4">
        <v>72</v>
      </c>
      <c r="F10" s="4">
        <v>70</v>
      </c>
    </row>
    <row r="11" spans="1:6">
      <c r="A11" s="4" t="s">
        <v>45</v>
      </c>
      <c r="B11" s="4">
        <v>612</v>
      </c>
      <c r="C11" s="4">
        <v>424</v>
      </c>
      <c r="D11" s="4">
        <v>336</v>
      </c>
      <c r="E11" s="4">
        <v>316</v>
      </c>
      <c r="F11" s="4">
        <v>311</v>
      </c>
    </row>
    <row r="12" spans="1:6">
      <c r="A12" s="4" t="s">
        <v>46</v>
      </c>
      <c r="B12" s="4">
        <v>4</v>
      </c>
      <c r="C12" s="4">
        <v>20</v>
      </c>
      <c r="D12" s="4">
        <v>7</v>
      </c>
      <c r="E12" s="4" t="s">
        <v>47</v>
      </c>
      <c r="F12" s="4">
        <v>5</v>
      </c>
    </row>
    <row r="13" spans="1:6">
      <c r="A13" s="4" t="s">
        <v>48</v>
      </c>
      <c r="B13" s="5">
        <v>2593</v>
      </c>
      <c r="C13" s="5">
        <v>2434</v>
      </c>
      <c r="D13" s="5">
        <v>2322</v>
      </c>
      <c r="E13" s="5">
        <v>2394</v>
      </c>
      <c r="F13" s="5">
        <v>2562</v>
      </c>
    </row>
    <row r="15" spans="1:6">
      <c r="A15" s="4" t="s">
        <v>49</v>
      </c>
    </row>
    <row r="16" spans="1:6">
      <c r="A16" s="4" t="s">
        <v>50</v>
      </c>
      <c r="B16" s="4">
        <v>5</v>
      </c>
      <c r="C16" s="4">
        <v>5</v>
      </c>
      <c r="D16" s="4">
        <v>4</v>
      </c>
      <c r="E16" s="4">
        <v>4</v>
      </c>
      <c r="F16" s="4">
        <v>5</v>
      </c>
    </row>
    <row r="17" spans="1:6">
      <c r="A17" s="4" t="s">
        <v>51</v>
      </c>
      <c r="B17" s="4">
        <v>785</v>
      </c>
      <c r="C17" s="4">
        <v>740</v>
      </c>
      <c r="D17" s="4">
        <v>646</v>
      </c>
      <c r="E17" s="4">
        <v>574</v>
      </c>
      <c r="F17" s="4">
        <v>514</v>
      </c>
    </row>
    <row r="18" spans="1:6">
      <c r="A18" s="4" t="s">
        <v>52</v>
      </c>
      <c r="B18" s="4">
        <v>22</v>
      </c>
      <c r="C18" s="4">
        <v>15</v>
      </c>
      <c r="D18" s="4">
        <v>16</v>
      </c>
      <c r="E18" s="4">
        <v>1</v>
      </c>
      <c r="F18" s="4">
        <v>18</v>
      </c>
    </row>
    <row r="19" spans="1:6">
      <c r="A19" s="4" t="s">
        <v>53</v>
      </c>
      <c r="B19" s="5">
        <v>1008</v>
      </c>
      <c r="C19" s="5">
        <v>1322</v>
      </c>
      <c r="D19" s="4">
        <v>976</v>
      </c>
      <c r="E19" s="5">
        <v>1450</v>
      </c>
      <c r="F19" s="5">
        <v>1675</v>
      </c>
    </row>
    <row r="20" spans="1:6">
      <c r="A20" s="4" t="s">
        <v>54</v>
      </c>
      <c r="B20" s="4">
        <v>5</v>
      </c>
      <c r="C20" s="4">
        <v>5</v>
      </c>
      <c r="D20" s="4">
        <v>5</v>
      </c>
      <c r="E20" s="4">
        <v>5</v>
      </c>
      <c r="F20" s="4">
        <v>5</v>
      </c>
    </row>
    <row r="21" spans="1:6">
      <c r="A21" s="4" t="s">
        <v>55</v>
      </c>
      <c r="B21" s="4">
        <v>38</v>
      </c>
      <c r="C21" s="4">
        <v>35</v>
      </c>
      <c r="D21" s="4">
        <v>31</v>
      </c>
      <c r="E21" s="4">
        <v>30</v>
      </c>
      <c r="F21" s="4">
        <v>25</v>
      </c>
    </row>
    <row r="22" spans="1:6">
      <c r="A22" s="4" t="s">
        <v>56</v>
      </c>
      <c r="B22" s="4">
        <v>7</v>
      </c>
      <c r="C22" s="4">
        <v>7</v>
      </c>
      <c r="D22" s="4" t="s">
        <v>47</v>
      </c>
      <c r="E22" s="4">
        <v>2</v>
      </c>
      <c r="F22" s="4">
        <v>1</v>
      </c>
    </row>
    <row r="23" spans="1:6">
      <c r="A23" s="4" t="s">
        <v>57</v>
      </c>
      <c r="B23" s="5">
        <v>1870</v>
      </c>
      <c r="C23" s="5">
        <v>2129</v>
      </c>
      <c r="D23" s="5">
        <v>1678</v>
      </c>
      <c r="E23" s="5">
        <v>2066</v>
      </c>
      <c r="F23" s="5">
        <v>2243</v>
      </c>
    </row>
    <row r="25" spans="1:6">
      <c r="A25" s="4" t="s">
        <v>58</v>
      </c>
      <c r="B25" s="5">
        <v>4463</v>
      </c>
      <c r="C25" s="5">
        <v>4563</v>
      </c>
      <c r="D25" s="5">
        <v>4000</v>
      </c>
      <c r="E25" s="5">
        <v>4460</v>
      </c>
      <c r="F25" s="5">
        <v>4805</v>
      </c>
    </row>
    <row r="27" spans="1:6">
      <c r="A27" s="4" t="s">
        <v>59</v>
      </c>
    </row>
    <row r="28" spans="1:6">
      <c r="A28" s="4" t="s">
        <v>60</v>
      </c>
    </row>
    <row r="29" spans="1:6">
      <c r="A29" s="4" t="s">
        <v>61</v>
      </c>
      <c r="B29" s="4">
        <v>-381</v>
      </c>
      <c r="C29" s="4">
        <v>-599</v>
      </c>
      <c r="D29" s="4">
        <v>-55</v>
      </c>
      <c r="E29" s="4">
        <v>-292</v>
      </c>
      <c r="F29" s="4">
        <v>-869</v>
      </c>
    </row>
    <row r="30" spans="1:6">
      <c r="A30" s="4" t="s">
        <v>62</v>
      </c>
      <c r="B30" s="4">
        <v>-26</v>
      </c>
      <c r="C30" s="4">
        <v>-30</v>
      </c>
      <c r="D30" s="4">
        <v>-26</v>
      </c>
      <c r="E30" s="4">
        <v>-35</v>
      </c>
      <c r="F30" s="4">
        <v>-34</v>
      </c>
    </row>
    <row r="31" spans="1:6">
      <c r="A31" s="4" t="s">
        <v>63</v>
      </c>
      <c r="B31" s="4">
        <v>-650</v>
      </c>
      <c r="C31" s="4">
        <v>-711</v>
      </c>
      <c r="D31" s="4">
        <v>-697</v>
      </c>
      <c r="E31" s="4">
        <v>-579</v>
      </c>
      <c r="F31" s="4">
        <v>-466</v>
      </c>
    </row>
    <row r="32" spans="1:6">
      <c r="A32" s="4" t="s">
        <v>64</v>
      </c>
      <c r="B32" s="4">
        <v>-766</v>
      </c>
      <c r="C32" s="4">
        <v>-752</v>
      </c>
      <c r="D32" s="4">
        <v>-681</v>
      </c>
      <c r="E32" s="4">
        <v>-617</v>
      </c>
      <c r="F32" s="4">
        <v>-452</v>
      </c>
    </row>
    <row r="33" spans="1:6">
      <c r="A33" s="4" t="s">
        <v>65</v>
      </c>
      <c r="B33" s="4">
        <v>-52</v>
      </c>
      <c r="C33" s="4">
        <v>-51</v>
      </c>
      <c r="D33" s="4">
        <v>-32</v>
      </c>
      <c r="E33" s="4">
        <v>-52</v>
      </c>
      <c r="F33" s="4">
        <v>-30</v>
      </c>
    </row>
    <row r="34" spans="1:6">
      <c r="A34" s="4" t="s">
        <v>66</v>
      </c>
      <c r="B34" s="4">
        <v>-22</v>
      </c>
      <c r="C34" s="4">
        <v>-10</v>
      </c>
      <c r="D34" s="4">
        <v>-53</v>
      </c>
      <c r="E34" s="4">
        <v>-49</v>
      </c>
      <c r="F34" s="4">
        <v>-16</v>
      </c>
    </row>
    <row r="35" spans="1:6">
      <c r="A35" s="4" t="s">
        <v>67</v>
      </c>
      <c r="B35" s="4" t="s">
        <v>47</v>
      </c>
      <c r="C35" s="4">
        <v>-25</v>
      </c>
      <c r="D35" s="4" t="s">
        <v>47</v>
      </c>
      <c r="E35" s="4">
        <v>-62</v>
      </c>
      <c r="F35" s="4">
        <v>-18</v>
      </c>
    </row>
    <row r="36" spans="1:6">
      <c r="A36" s="4" t="s">
        <v>68</v>
      </c>
      <c r="B36" s="4">
        <v>-14</v>
      </c>
      <c r="C36" s="4">
        <v>-12</v>
      </c>
      <c r="D36" s="4">
        <v>-9</v>
      </c>
      <c r="E36" s="4" t="s">
        <v>47</v>
      </c>
      <c r="F36" s="4" t="s">
        <v>47</v>
      </c>
    </row>
    <row r="37" spans="1:6">
      <c r="A37" s="4" t="s">
        <v>69</v>
      </c>
      <c r="B37" s="5">
        <v>-1911</v>
      </c>
      <c r="C37" s="5">
        <v>-2190</v>
      </c>
      <c r="D37" s="5">
        <v>-1553</v>
      </c>
      <c r="E37" s="5">
        <v>-1686</v>
      </c>
      <c r="F37" s="5">
        <v>-1885</v>
      </c>
    </row>
    <row r="39" spans="1:6">
      <c r="A39" s="4" t="s">
        <v>70</v>
      </c>
    </row>
    <row r="40" spans="1:6">
      <c r="A40" s="4" t="s">
        <v>71</v>
      </c>
      <c r="B40" s="5">
        <v>-1469</v>
      </c>
      <c r="C40" s="5">
        <v>-1904</v>
      </c>
      <c r="D40" s="5">
        <v>-2341</v>
      </c>
      <c r="E40" s="5">
        <v>-2553</v>
      </c>
      <c r="F40" s="5">
        <v>-2898</v>
      </c>
    </row>
    <row r="41" spans="1:6">
      <c r="A41" s="4" t="s">
        <v>72</v>
      </c>
      <c r="B41" s="4">
        <v>-250</v>
      </c>
      <c r="C41" s="4">
        <v>-243</v>
      </c>
      <c r="D41" s="4">
        <v>-401</v>
      </c>
      <c r="E41" s="4">
        <v>-384</v>
      </c>
      <c r="F41" s="4">
        <v>-416</v>
      </c>
    </row>
    <row r="42" spans="1:6">
      <c r="A42" s="4" t="s">
        <v>73</v>
      </c>
      <c r="B42" s="4">
        <v>-18</v>
      </c>
      <c r="C42" s="4">
        <v>-68</v>
      </c>
      <c r="D42" s="4" t="s">
        <v>47</v>
      </c>
      <c r="E42" s="4">
        <v>-93</v>
      </c>
      <c r="F42" s="4">
        <v>-95</v>
      </c>
    </row>
    <row r="43" spans="1:6">
      <c r="A43" s="4" t="s">
        <v>74</v>
      </c>
      <c r="B43" s="4">
        <v>-286</v>
      </c>
      <c r="C43" s="4">
        <v>-250</v>
      </c>
      <c r="D43" s="4">
        <v>-216</v>
      </c>
      <c r="E43" s="4">
        <v>-236</v>
      </c>
      <c r="F43" s="4">
        <v>-236</v>
      </c>
    </row>
    <row r="44" spans="1:6">
      <c r="A44" s="4" t="s">
        <v>75</v>
      </c>
      <c r="B44" s="4" t="s">
        <v>47</v>
      </c>
      <c r="C44" s="4" t="s">
        <v>47</v>
      </c>
      <c r="D44" s="4" t="s">
        <v>47</v>
      </c>
      <c r="E44" s="4">
        <v>-92</v>
      </c>
      <c r="F44" s="4">
        <v>-103</v>
      </c>
    </row>
    <row r="45" spans="1:6">
      <c r="A45" s="4" t="s">
        <v>76</v>
      </c>
      <c r="B45" s="4" t="s">
        <v>47</v>
      </c>
      <c r="C45" s="4" t="s">
        <v>47</v>
      </c>
      <c r="D45" s="4" t="s">
        <v>47</v>
      </c>
      <c r="E45" s="4">
        <v>-41</v>
      </c>
      <c r="F45" s="4">
        <v>-44</v>
      </c>
    </row>
    <row r="46" spans="1:6">
      <c r="A46" s="4" t="s">
        <v>77</v>
      </c>
      <c r="B46" s="4">
        <v>-14</v>
      </c>
      <c r="C46" s="4" t="s">
        <v>47</v>
      </c>
      <c r="D46" s="4">
        <v>-11</v>
      </c>
      <c r="E46" s="4" t="s">
        <v>47</v>
      </c>
      <c r="F46" s="4" t="s">
        <v>47</v>
      </c>
    </row>
    <row r="47" spans="1:6">
      <c r="A47" s="4" t="s">
        <v>78</v>
      </c>
      <c r="B47" s="4">
        <v>-2</v>
      </c>
      <c r="C47" s="4" t="s">
        <v>47</v>
      </c>
      <c r="D47" s="4" t="s">
        <v>47</v>
      </c>
      <c r="E47" s="4">
        <v>-89</v>
      </c>
      <c r="F47" s="4">
        <v>-94</v>
      </c>
    </row>
    <row r="48" spans="1:6">
      <c r="A48" s="4" t="s">
        <v>79</v>
      </c>
      <c r="B48" s="5">
        <v>-2039</v>
      </c>
      <c r="C48" s="5">
        <v>-2465</v>
      </c>
      <c r="D48" s="5">
        <v>-2969</v>
      </c>
      <c r="E48" s="5">
        <v>-3488</v>
      </c>
      <c r="F48" s="5">
        <v>-3886</v>
      </c>
    </row>
    <row r="50" spans="1:6">
      <c r="A50" s="4" t="s">
        <v>80</v>
      </c>
      <c r="B50" s="5">
        <v>-3950</v>
      </c>
      <c r="C50" s="5">
        <v>-4655</v>
      </c>
      <c r="D50" s="5">
        <v>-4522</v>
      </c>
      <c r="E50" s="5">
        <v>-5174</v>
      </c>
      <c r="F50" s="5">
        <v>-5771</v>
      </c>
    </row>
    <row r="52" spans="1:6">
      <c r="A52" s="4" t="s">
        <v>81</v>
      </c>
      <c r="B52" s="4">
        <v>513</v>
      </c>
      <c r="C52" s="4">
        <v>-92</v>
      </c>
      <c r="D52" s="4">
        <v>-522</v>
      </c>
      <c r="E52" s="4">
        <v>-714</v>
      </c>
      <c r="F52" s="4">
        <v>-966</v>
      </c>
    </row>
    <row r="54" spans="1:6">
      <c r="A54" s="4" t="s">
        <v>82</v>
      </c>
    </row>
    <row r="55" spans="1:6">
      <c r="A55" s="4" t="s">
        <v>83</v>
      </c>
      <c r="B55" s="4">
        <v>43</v>
      </c>
      <c r="C55" s="4">
        <v>46</v>
      </c>
      <c r="D55" s="4">
        <v>38</v>
      </c>
      <c r="E55" s="4">
        <v>39</v>
      </c>
      <c r="F55" s="4">
        <v>39</v>
      </c>
    </row>
    <row r="56" spans="1:6">
      <c r="A56" s="4" t="s">
        <v>84</v>
      </c>
      <c r="B56" s="4">
        <v>94</v>
      </c>
      <c r="C56" s="4">
        <v>95</v>
      </c>
      <c r="D56" s="4">
        <v>75</v>
      </c>
      <c r="E56" s="4">
        <v>75</v>
      </c>
      <c r="F56" s="4">
        <v>75</v>
      </c>
    </row>
    <row r="57" spans="1:6">
      <c r="A57" s="4" t="s">
        <v>85</v>
      </c>
      <c r="B57" s="4">
        <v>25</v>
      </c>
      <c r="C57" s="4">
        <v>23</v>
      </c>
      <c r="D57" s="4">
        <v>10</v>
      </c>
      <c r="E57" s="4">
        <v>7</v>
      </c>
      <c r="F57" s="4">
        <v>7</v>
      </c>
    </row>
    <row r="58" spans="1:6">
      <c r="A58" s="4" t="s">
        <v>86</v>
      </c>
      <c r="B58" s="4">
        <v>759</v>
      </c>
      <c r="C58" s="4">
        <v>707</v>
      </c>
      <c r="D58" s="4">
        <v>498</v>
      </c>
      <c r="E58" s="4">
        <v>316</v>
      </c>
      <c r="F58" s="4">
        <v>298</v>
      </c>
    </row>
    <row r="59" spans="1:6">
      <c r="A59" s="4" t="s">
        <v>87</v>
      </c>
      <c r="B59" s="4">
        <v>-250</v>
      </c>
      <c r="C59" s="4">
        <v>-212</v>
      </c>
      <c r="D59" s="4" t="s">
        <v>88</v>
      </c>
      <c r="E59" s="4" t="s">
        <v>89</v>
      </c>
      <c r="F59" s="4" t="s">
        <v>90</v>
      </c>
    </row>
    <row r="60" spans="1:6">
      <c r="A60" s="4" t="s">
        <v>91</v>
      </c>
      <c r="B60" s="5">
        <v>1826</v>
      </c>
      <c r="C60" s="5">
        <v>2164</v>
      </c>
      <c r="D60" s="4">
        <v>607</v>
      </c>
      <c r="E60" s="4">
        <v>904</v>
      </c>
      <c r="F60" s="4">
        <v>568</v>
      </c>
    </row>
    <row r="61" spans="1:6">
      <c r="A61" s="4" t="s">
        <v>92</v>
      </c>
      <c r="B61" s="5">
        <v>-2862</v>
      </c>
      <c r="C61" s="5">
        <v>-2863</v>
      </c>
      <c r="D61" s="5">
        <v>-2856</v>
      </c>
      <c r="E61" s="5">
        <v>-2873</v>
      </c>
      <c r="F61" s="5">
        <v>-2875</v>
      </c>
    </row>
    <row r="62" spans="1:6">
      <c r="A62" s="4" t="s">
        <v>93</v>
      </c>
      <c r="B62" s="4">
        <v>-365</v>
      </c>
      <c r="C62" s="4">
        <v>-39</v>
      </c>
      <c r="D62" s="5">
        <v>-1254</v>
      </c>
      <c r="E62" s="5">
        <v>-1234</v>
      </c>
      <c r="F62" s="5">
        <v>-1507</v>
      </c>
    </row>
    <row r="63" spans="1:6">
      <c r="A63" s="4" t="s">
        <v>94</v>
      </c>
      <c r="B63" s="4">
        <v>4</v>
      </c>
      <c r="C63" s="4">
        <v>4</v>
      </c>
      <c r="D63" s="4">
        <v>7</v>
      </c>
      <c r="E63" s="4">
        <v>7</v>
      </c>
      <c r="F63" s="4">
        <v>8</v>
      </c>
    </row>
    <row r="64" spans="1:6">
      <c r="A64" s="4" t="s">
        <v>95</v>
      </c>
      <c r="B64" s="4">
        <v>-361</v>
      </c>
      <c r="C64" s="4">
        <v>-35</v>
      </c>
      <c r="D64" s="5">
        <v>-1247</v>
      </c>
      <c r="E64" s="5">
        <v>-1227</v>
      </c>
      <c r="F64" s="5">
        <v>-1499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workbookViewId="0">
      <selection activeCell="M9" sqref="M9"/>
    </sheetView>
  </sheetViews>
  <sheetFormatPr defaultRowHeight="14.5"/>
  <cols>
    <col min="1" max="1" width="35.1796875" style="4" bestFit="1" customWidth="1"/>
    <col min="2" max="16384" width="8.7265625" style="4"/>
  </cols>
  <sheetData>
    <row r="1" spans="1:6">
      <c r="A1" s="4" t="s">
        <v>96</v>
      </c>
      <c r="B1" s="4">
        <v>2024</v>
      </c>
      <c r="C1" s="4">
        <v>2023</v>
      </c>
      <c r="D1" s="4">
        <v>2022</v>
      </c>
      <c r="E1" s="4">
        <v>2021</v>
      </c>
      <c r="F1" s="4">
        <v>2020</v>
      </c>
    </row>
    <row r="2" spans="1:6">
      <c r="A2" s="4" t="s">
        <v>97</v>
      </c>
    </row>
    <row r="3" spans="1:6">
      <c r="A3" s="4" t="s">
        <v>98</v>
      </c>
      <c r="B3" s="4" t="s">
        <v>99</v>
      </c>
      <c r="C3" s="4" t="s">
        <v>100</v>
      </c>
      <c r="D3" s="4" t="s">
        <v>101</v>
      </c>
      <c r="E3" s="4" t="s">
        <v>102</v>
      </c>
      <c r="F3" s="4" t="s">
        <v>103</v>
      </c>
    </row>
    <row r="4" spans="1:6">
      <c r="A4" s="4" t="s">
        <v>104</v>
      </c>
    </row>
    <row r="5" spans="1:6">
      <c r="A5" s="4" t="s">
        <v>105</v>
      </c>
      <c r="B5" s="4" t="s">
        <v>106</v>
      </c>
      <c r="C5" s="4" t="s">
        <v>107</v>
      </c>
      <c r="D5" s="4" t="s">
        <v>108</v>
      </c>
      <c r="E5" s="4" t="s">
        <v>109</v>
      </c>
      <c r="F5" s="4" t="s">
        <v>110</v>
      </c>
    </row>
    <row r="6" spans="1:6">
      <c r="A6" s="4" t="s">
        <v>111</v>
      </c>
      <c r="B6" s="4" t="s">
        <v>112</v>
      </c>
      <c r="C6" s="4" t="s">
        <v>113</v>
      </c>
      <c r="D6" s="4" t="s">
        <v>114</v>
      </c>
      <c r="E6" s="4" t="s">
        <v>115</v>
      </c>
      <c r="F6" s="4" t="s">
        <v>116</v>
      </c>
    </row>
    <row r="7" spans="1:6">
      <c r="A7" s="4" t="s">
        <v>117</v>
      </c>
      <c r="B7" s="4" t="s">
        <v>118</v>
      </c>
      <c r="C7" s="4" t="s">
        <v>119</v>
      </c>
      <c r="D7" s="4" t="s">
        <v>120</v>
      </c>
      <c r="E7" s="4" t="s">
        <v>121</v>
      </c>
      <c r="F7" s="4" t="s">
        <v>122</v>
      </c>
    </row>
    <row r="8" spans="1:6">
      <c r="A8" s="4" t="s">
        <v>123</v>
      </c>
      <c r="B8" s="4" t="s">
        <v>124</v>
      </c>
      <c r="C8" s="4" t="s">
        <v>125</v>
      </c>
      <c r="D8" s="4" t="s">
        <v>126</v>
      </c>
      <c r="E8" s="4" t="s">
        <v>127</v>
      </c>
      <c r="F8" s="4" t="s">
        <v>124</v>
      </c>
    </row>
    <row r="9" spans="1:6">
      <c r="A9" s="4" t="s">
        <v>128</v>
      </c>
      <c r="B9" s="4" t="s">
        <v>129</v>
      </c>
      <c r="C9" s="4" t="s">
        <v>130</v>
      </c>
      <c r="D9" s="4" t="s">
        <v>131</v>
      </c>
      <c r="E9" s="4" t="s">
        <v>126</v>
      </c>
      <c r="F9" s="4" t="s">
        <v>132</v>
      </c>
    </row>
    <row r="10" spans="1:6">
      <c r="A10" s="4" t="s">
        <v>133</v>
      </c>
    </row>
    <row r="11" spans="1:6">
      <c r="A11" s="4" t="s">
        <v>134</v>
      </c>
      <c r="B11" s="4" t="s">
        <v>135</v>
      </c>
      <c r="C11" s="4" t="s">
        <v>136</v>
      </c>
      <c r="D11" s="4" t="s">
        <v>137</v>
      </c>
      <c r="E11" s="4" t="s">
        <v>138</v>
      </c>
      <c r="F11" s="4" t="s">
        <v>139</v>
      </c>
    </row>
    <row r="12" spans="1:6">
      <c r="A12" s="4" t="s">
        <v>140</v>
      </c>
      <c r="B12" s="4" t="s">
        <v>141</v>
      </c>
      <c r="C12" s="4" t="s">
        <v>142</v>
      </c>
      <c r="D12" s="4" t="s">
        <v>143</v>
      </c>
      <c r="E12" s="4" t="s">
        <v>144</v>
      </c>
      <c r="F12" s="4" t="s">
        <v>145</v>
      </c>
    </row>
    <row r="13" spans="1:6">
      <c r="A13" s="4" t="s">
        <v>146</v>
      </c>
      <c r="B13" s="4" t="s">
        <v>147</v>
      </c>
      <c r="C13" s="4" t="s">
        <v>148</v>
      </c>
      <c r="D13" s="4" t="s">
        <v>149</v>
      </c>
      <c r="E13" s="4" t="s">
        <v>150</v>
      </c>
      <c r="F13" s="4" t="s">
        <v>151</v>
      </c>
    </row>
    <row r="14" spans="1:6">
      <c r="A14" s="4" t="s">
        <v>152</v>
      </c>
      <c r="B14" s="4" t="s">
        <v>153</v>
      </c>
      <c r="C14" s="4" t="s">
        <v>154</v>
      </c>
      <c r="D14" s="4" t="s">
        <v>155</v>
      </c>
      <c r="E14" s="4" t="s">
        <v>156</v>
      </c>
      <c r="F14" s="4" t="s">
        <v>157</v>
      </c>
    </row>
    <row r="16" spans="1:6">
      <c r="A16" s="4" t="s">
        <v>158</v>
      </c>
    </row>
    <row r="17" spans="1:6">
      <c r="A17" s="4" t="s">
        <v>159</v>
      </c>
      <c r="B17" s="4" t="s">
        <v>160</v>
      </c>
      <c r="C17" s="4" t="s">
        <v>161</v>
      </c>
      <c r="D17" s="4" t="s">
        <v>162</v>
      </c>
      <c r="E17" s="4" t="s">
        <v>163</v>
      </c>
      <c r="F17" s="4" t="s">
        <v>164</v>
      </c>
    </row>
    <row r="18" spans="1:6">
      <c r="A18" s="4" t="s">
        <v>165</v>
      </c>
      <c r="B18" s="4" t="s">
        <v>166</v>
      </c>
      <c r="C18" s="4" t="s">
        <v>162</v>
      </c>
      <c r="D18" s="4" t="s">
        <v>147</v>
      </c>
      <c r="E18" s="4" t="s">
        <v>167</v>
      </c>
      <c r="F18" s="4" t="s">
        <v>168</v>
      </c>
    </row>
    <row r="19" spans="1:6">
      <c r="A19" s="4" t="s">
        <v>169</v>
      </c>
      <c r="B19" s="4" t="s">
        <v>170</v>
      </c>
      <c r="C19" s="4" t="s">
        <v>171</v>
      </c>
      <c r="D19" s="4" t="s">
        <v>113</v>
      </c>
      <c r="E19" s="4" t="s">
        <v>172</v>
      </c>
      <c r="F19" s="4" t="s">
        <v>173</v>
      </c>
    </row>
    <row r="20" spans="1:6">
      <c r="A20" s="4" t="s">
        <v>174</v>
      </c>
      <c r="B20" s="4" t="s">
        <v>172</v>
      </c>
      <c r="C20" s="4" t="s">
        <v>175</v>
      </c>
      <c r="D20" s="4" t="s">
        <v>172</v>
      </c>
      <c r="E20" s="4" t="s">
        <v>176</v>
      </c>
      <c r="F20" s="4" t="s">
        <v>176</v>
      </c>
    </row>
    <row r="21" spans="1:6">
      <c r="A21" s="4" t="s">
        <v>177</v>
      </c>
      <c r="B21" s="4" t="s">
        <v>178</v>
      </c>
      <c r="C21" s="4" t="s">
        <v>171</v>
      </c>
      <c r="D21" s="4" t="s">
        <v>172</v>
      </c>
      <c r="E21" s="4" t="s">
        <v>172</v>
      </c>
      <c r="F21" s="4" t="s">
        <v>172</v>
      </c>
    </row>
    <row r="22" spans="1:6">
      <c r="A22" s="4" t="s">
        <v>179</v>
      </c>
      <c r="B22" s="4" t="s">
        <v>180</v>
      </c>
      <c r="C22" s="4" t="s">
        <v>181</v>
      </c>
      <c r="D22" s="4" t="s">
        <v>182</v>
      </c>
      <c r="E22" s="4" t="s">
        <v>183</v>
      </c>
      <c r="F22" s="4" t="s">
        <v>184</v>
      </c>
    </row>
    <row r="24" spans="1:6">
      <c r="A24" s="4" t="s">
        <v>185</v>
      </c>
    </row>
    <row r="25" spans="1:6">
      <c r="A25" s="4" t="s">
        <v>186</v>
      </c>
      <c r="B25" s="4" t="s">
        <v>187</v>
      </c>
      <c r="C25" s="4" t="s">
        <v>172</v>
      </c>
      <c r="D25" s="4" t="s">
        <v>172</v>
      </c>
      <c r="E25" s="4" t="s">
        <v>172</v>
      </c>
      <c r="F25" s="4" t="s">
        <v>188</v>
      </c>
    </row>
    <row r="26" spans="1:6">
      <c r="A26" s="4" t="s">
        <v>189</v>
      </c>
      <c r="B26" s="4" t="s">
        <v>172</v>
      </c>
      <c r="C26" s="4" t="s">
        <v>172</v>
      </c>
      <c r="D26" s="4" t="s">
        <v>172</v>
      </c>
      <c r="E26" s="4" t="s">
        <v>172</v>
      </c>
      <c r="F26" s="4" t="s">
        <v>190</v>
      </c>
    </row>
    <row r="27" spans="1:6">
      <c r="A27" s="4" t="s">
        <v>191</v>
      </c>
      <c r="B27" s="4" t="s">
        <v>192</v>
      </c>
      <c r="C27" s="4" t="s">
        <v>161</v>
      </c>
      <c r="D27" s="4" t="s">
        <v>193</v>
      </c>
      <c r="E27" s="4" t="s">
        <v>194</v>
      </c>
      <c r="F27" s="4" t="s">
        <v>195</v>
      </c>
    </row>
    <row r="28" spans="1:6">
      <c r="A28" s="4" t="s">
        <v>196</v>
      </c>
      <c r="B28" s="4" t="s">
        <v>197</v>
      </c>
      <c r="C28" s="4" t="s">
        <v>198</v>
      </c>
      <c r="D28" s="4" t="s">
        <v>199</v>
      </c>
      <c r="E28" s="4" t="s">
        <v>172</v>
      </c>
      <c r="F28" s="4" t="s">
        <v>172</v>
      </c>
    </row>
    <row r="29" spans="1:6">
      <c r="A29" s="4" t="s">
        <v>200</v>
      </c>
      <c r="B29" s="4" t="s">
        <v>201</v>
      </c>
      <c r="C29" s="4" t="s">
        <v>202</v>
      </c>
      <c r="D29" s="4" t="s">
        <v>203</v>
      </c>
      <c r="E29" s="4" t="s">
        <v>172</v>
      </c>
      <c r="F29" s="4" t="s">
        <v>172</v>
      </c>
    </row>
    <row r="30" spans="1:6">
      <c r="A30" s="4" t="s">
        <v>204</v>
      </c>
      <c r="B30" s="4" t="s">
        <v>205</v>
      </c>
      <c r="C30" s="4" t="s">
        <v>112</v>
      </c>
      <c r="D30" s="4" t="s">
        <v>139</v>
      </c>
      <c r="E30" s="4" t="s">
        <v>172</v>
      </c>
      <c r="F30" s="4" t="s">
        <v>172</v>
      </c>
    </row>
    <row r="31" spans="1:6">
      <c r="A31" s="4" t="s">
        <v>206</v>
      </c>
      <c r="B31" s="4" t="s">
        <v>207</v>
      </c>
      <c r="C31" s="4" t="s">
        <v>208</v>
      </c>
      <c r="D31" s="4" t="s">
        <v>209</v>
      </c>
      <c r="E31" s="4" t="s">
        <v>194</v>
      </c>
      <c r="F31" s="4" t="s">
        <v>210</v>
      </c>
    </row>
    <row r="33" spans="1:6">
      <c r="A33" s="4" t="s">
        <v>211</v>
      </c>
      <c r="B33" s="4" t="s">
        <v>212</v>
      </c>
      <c r="C33" s="4" t="s">
        <v>213</v>
      </c>
      <c r="D33" s="4" t="s">
        <v>214</v>
      </c>
      <c r="E33" s="4" t="s">
        <v>215</v>
      </c>
      <c r="F33" s="4" t="s">
        <v>216</v>
      </c>
    </row>
    <row r="34" spans="1:6">
      <c r="A34" s="4" t="s">
        <v>217</v>
      </c>
      <c r="B34" s="4" t="s">
        <v>218</v>
      </c>
      <c r="C34" s="4" t="s">
        <v>219</v>
      </c>
      <c r="D34" s="4" t="s">
        <v>220</v>
      </c>
      <c r="E34" s="4" t="s">
        <v>137</v>
      </c>
      <c r="F34" s="4" t="s">
        <v>221</v>
      </c>
    </row>
    <row r="35" spans="1:6">
      <c r="A35" s="4" t="s">
        <v>222</v>
      </c>
      <c r="B35" s="4" t="s">
        <v>223</v>
      </c>
      <c r="C35" s="4" t="s">
        <v>224</v>
      </c>
      <c r="D35" s="4" t="s">
        <v>225</v>
      </c>
      <c r="E35" s="4" t="s">
        <v>224</v>
      </c>
      <c r="F35" s="4" t="s">
        <v>225</v>
      </c>
    </row>
    <row r="36" spans="1:6">
      <c r="A36" s="4" t="s">
        <v>226</v>
      </c>
      <c r="B36" s="4" t="s">
        <v>227</v>
      </c>
      <c r="C36" s="4" t="s">
        <v>228</v>
      </c>
      <c r="D36" s="4" t="s">
        <v>229</v>
      </c>
      <c r="E36" s="4" t="s">
        <v>230</v>
      </c>
      <c r="F36" s="4" t="s">
        <v>231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B9" sqref="B9"/>
    </sheetView>
  </sheetViews>
  <sheetFormatPr defaultRowHeight="14.5"/>
  <cols>
    <col min="1" max="1" width="20.36328125" bestFit="1" customWidth="1"/>
    <col min="2" max="2" width="30.54296875" bestFit="1" customWidth="1"/>
  </cols>
  <sheetData>
    <row r="1" spans="1:7">
      <c r="A1" s="6" t="s">
        <v>232</v>
      </c>
      <c r="B1" s="6" t="s">
        <v>233</v>
      </c>
      <c r="C1" s="6">
        <v>2024</v>
      </c>
      <c r="D1" s="6">
        <v>2023</v>
      </c>
      <c r="E1" s="6">
        <v>2022</v>
      </c>
      <c r="F1" s="6">
        <v>2021</v>
      </c>
      <c r="G1" s="6">
        <v>2020</v>
      </c>
    </row>
    <row r="2" spans="1:7">
      <c r="A2" s="6" t="s">
        <v>234</v>
      </c>
    </row>
    <row r="3" spans="1:7">
      <c r="A3" t="s">
        <v>235</v>
      </c>
      <c r="B3" t="s">
        <v>236</v>
      </c>
      <c r="C3" s="7">
        <v>0.36499999999999999</v>
      </c>
      <c r="D3" s="7">
        <v>0.371</v>
      </c>
      <c r="E3" s="7">
        <v>0.33800000000000002</v>
      </c>
      <c r="F3" s="7">
        <v>0.28499999999999998</v>
      </c>
      <c r="G3" s="7">
        <v>-0.104</v>
      </c>
    </row>
    <row r="4" spans="1:7">
      <c r="A4" t="s">
        <v>237</v>
      </c>
      <c r="B4" t="s">
        <v>238</v>
      </c>
      <c r="C4" s="7">
        <v>0.22</v>
      </c>
      <c r="D4" s="7">
        <v>0.26100000000000001</v>
      </c>
      <c r="E4" s="7">
        <v>0.20399999999999999</v>
      </c>
      <c r="F4" s="7">
        <v>0.152</v>
      </c>
      <c r="G4" s="7">
        <v>-0.109</v>
      </c>
    </row>
    <row r="5" spans="1:7">
      <c r="A5" t="s">
        <v>239</v>
      </c>
      <c r="B5" t="s">
        <v>240</v>
      </c>
      <c r="C5" s="7">
        <v>0.13500000000000001</v>
      </c>
      <c r="D5" s="7">
        <v>0.158</v>
      </c>
      <c r="E5" s="7">
        <v>8.8999999999999996E-2</v>
      </c>
      <c r="F5" s="7">
        <v>5.6000000000000001E-2</v>
      </c>
      <c r="G5" s="7">
        <v>-5.8000000000000003E-2</v>
      </c>
    </row>
    <row r="6" spans="1:7">
      <c r="A6" s="6" t="s">
        <v>241</v>
      </c>
    </row>
    <row r="7" spans="1:7">
      <c r="A7" t="s">
        <v>242</v>
      </c>
      <c r="B7" t="s">
        <v>243</v>
      </c>
      <c r="C7">
        <v>0.88</v>
      </c>
      <c r="D7">
        <v>0.92</v>
      </c>
      <c r="E7">
        <v>0.95</v>
      </c>
      <c r="F7">
        <v>1.27</v>
      </c>
      <c r="G7">
        <v>0.91</v>
      </c>
    </row>
    <row r="8" spans="1:7">
      <c r="A8" t="s">
        <v>244</v>
      </c>
      <c r="B8" t="s">
        <v>245</v>
      </c>
      <c r="C8">
        <v>0.85</v>
      </c>
      <c r="D8">
        <v>0.89</v>
      </c>
      <c r="E8">
        <v>0.92</v>
      </c>
      <c r="F8">
        <v>1.24</v>
      </c>
      <c r="G8">
        <v>0.87</v>
      </c>
    </row>
    <row r="9" spans="1:7">
      <c r="A9" t="s">
        <v>246</v>
      </c>
      <c r="B9" t="s">
        <v>247</v>
      </c>
      <c r="C9">
        <v>0.48</v>
      </c>
      <c r="D9">
        <v>0.56000000000000005</v>
      </c>
      <c r="E9">
        <v>0.55000000000000004</v>
      </c>
      <c r="F9">
        <v>0.89</v>
      </c>
      <c r="G9">
        <v>0.48</v>
      </c>
    </row>
    <row r="10" spans="1:7">
      <c r="A10" s="6" t="s">
        <v>248</v>
      </c>
    </row>
    <row r="11" spans="1:7">
      <c r="A11" t="s">
        <v>249</v>
      </c>
      <c r="B11" t="s">
        <v>250</v>
      </c>
      <c r="C11">
        <v>0.61</v>
      </c>
      <c r="D11">
        <v>0.6</v>
      </c>
      <c r="E11">
        <v>0.44</v>
      </c>
      <c r="F11">
        <v>0.37</v>
      </c>
      <c r="G11">
        <v>0.53</v>
      </c>
    </row>
    <row r="12" spans="1:7">
      <c r="A12" t="s">
        <v>251</v>
      </c>
      <c r="B12" t="s">
        <v>252</v>
      </c>
      <c r="C12" t="s">
        <v>253</v>
      </c>
      <c r="D12" t="s">
        <v>254</v>
      </c>
      <c r="E12" t="s">
        <v>255</v>
      </c>
      <c r="F12" t="s">
        <v>256</v>
      </c>
      <c r="G12" t="s">
        <v>257</v>
      </c>
    </row>
    <row r="13" spans="1:7">
      <c r="A13" s="6" t="s">
        <v>258</v>
      </c>
    </row>
    <row r="14" spans="1:7">
      <c r="A14" t="s">
        <v>259</v>
      </c>
      <c r="B14" t="s">
        <v>260</v>
      </c>
      <c r="C14" t="s">
        <v>261</v>
      </c>
      <c r="D14" t="s">
        <v>262</v>
      </c>
      <c r="E14" t="s">
        <v>263</v>
      </c>
      <c r="F14" t="s">
        <v>264</v>
      </c>
      <c r="G14" t="s">
        <v>265</v>
      </c>
    </row>
    <row r="15" spans="1:7">
      <c r="A15" t="s">
        <v>266</v>
      </c>
      <c r="B15" t="s">
        <v>267</v>
      </c>
      <c r="C15" t="s">
        <v>268</v>
      </c>
      <c r="D15" t="s">
        <v>269</v>
      </c>
      <c r="E15" t="s">
        <v>270</v>
      </c>
      <c r="F15" t="s">
        <v>271</v>
      </c>
      <c r="G15" t="s">
        <v>272</v>
      </c>
    </row>
    <row r="16" spans="1:7">
      <c r="A16" t="s">
        <v>273</v>
      </c>
      <c r="B16" t="s">
        <v>274</v>
      </c>
      <c r="C16" t="s">
        <v>275</v>
      </c>
      <c r="D16" t="s">
        <v>276</v>
      </c>
      <c r="E16" t="s">
        <v>277</v>
      </c>
      <c r="F16" t="s">
        <v>278</v>
      </c>
      <c r="G16" t="s">
        <v>279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workbookViewId="0">
      <selection activeCell="G12" sqref="G12"/>
    </sheetView>
  </sheetViews>
  <sheetFormatPr defaultRowHeight="14.5"/>
  <cols>
    <col min="1" max="1" width="26.1796875" customWidth="1"/>
    <col min="2" max="6" width="16.36328125" customWidth="1"/>
    <col min="7" max="7" width="56.7265625" customWidth="1"/>
    <col min="8" max="9" width="16.36328125" customWidth="1"/>
    <col min="10" max="11" width="37.08984375" customWidth="1"/>
  </cols>
  <sheetData>
    <row r="1" spans="1:15" ht="23">
      <c r="A1" s="54" t="s">
        <v>280</v>
      </c>
      <c r="B1" s="54"/>
      <c r="C1" s="54"/>
      <c r="D1" s="54"/>
      <c r="E1" s="54"/>
      <c r="F1" s="54"/>
      <c r="G1" s="54"/>
    </row>
    <row r="2" spans="1:15">
      <c r="A2" s="55" t="s">
        <v>281</v>
      </c>
      <c r="B2" s="55"/>
      <c r="C2" s="55"/>
      <c r="D2" s="55"/>
      <c r="E2" s="55"/>
      <c r="F2" s="55"/>
      <c r="G2" s="55"/>
      <c r="M2" t="s">
        <v>282</v>
      </c>
      <c r="N2" t="s">
        <v>283</v>
      </c>
      <c r="O2" t="s">
        <v>284</v>
      </c>
    </row>
    <row r="3" spans="1:15">
      <c r="M3" t="s">
        <v>285</v>
      </c>
      <c r="N3">
        <f>B6</f>
        <v>0.13136701181884741</v>
      </c>
      <c r="O3">
        <f>B9</f>
        <v>0.13122080032500508</v>
      </c>
    </row>
    <row r="4" spans="1:15" ht="28">
      <c r="A4" s="8" t="s">
        <v>232</v>
      </c>
      <c r="B4" s="9" t="s">
        <v>286</v>
      </c>
      <c r="C4" s="9" t="s">
        <v>287</v>
      </c>
      <c r="D4" s="9" t="s">
        <v>288</v>
      </c>
      <c r="E4" s="9" t="s">
        <v>289</v>
      </c>
      <c r="F4" s="9" t="s">
        <v>290</v>
      </c>
      <c r="G4" s="10" t="s">
        <v>291</v>
      </c>
      <c r="M4" t="s">
        <v>292</v>
      </c>
      <c r="N4">
        <f>C6</f>
        <v>9.1599814871953095E-2</v>
      </c>
      <c r="O4">
        <f>C9</f>
        <v>7.9641434262948202E-2</v>
      </c>
    </row>
    <row r="5" spans="1:15" ht="37.5">
      <c r="A5" s="11" t="s">
        <v>293</v>
      </c>
      <c r="B5" s="12">
        <f>B15/C15</f>
        <v>-0.29469732519943687</v>
      </c>
      <c r="C5" s="12">
        <f>B16/C16</f>
        <v>-1.2928688078388677</v>
      </c>
      <c r="D5" s="12">
        <f>B17/C17</f>
        <v>-0.50435354033185475</v>
      </c>
      <c r="E5" s="12">
        <f>AVERAGE(C5:D5)</f>
        <v>-0.89861117408536129</v>
      </c>
      <c r="F5" s="12">
        <f>B5-E5</f>
        <v>0.60391384888592436</v>
      </c>
      <c r="G5" s="13" t="s">
        <v>294</v>
      </c>
      <c r="M5" t="s">
        <v>295</v>
      </c>
      <c r="N5">
        <f>D6</f>
        <v>9.6168906431099835E-2</v>
      </c>
      <c r="O5">
        <f>D9</f>
        <v>0.16243064256309289</v>
      </c>
    </row>
    <row r="6" spans="1:15" ht="25">
      <c r="A6" s="11" t="s">
        <v>296</v>
      </c>
      <c r="B6" s="12">
        <f>B15/D15</f>
        <v>0.13136701181884741</v>
      </c>
      <c r="C6" s="12">
        <f>B16/D16</f>
        <v>9.1599814871953095E-2</v>
      </c>
      <c r="D6" s="12">
        <f>B17/D17</f>
        <v>9.6168906431099835E-2</v>
      </c>
      <c r="E6" s="12">
        <f>AVERAGE(C6:D6)</f>
        <v>9.3884360651526472E-2</v>
      </c>
      <c r="F6" s="12">
        <f>B6-E6</f>
        <v>3.7482651167320941E-2</v>
      </c>
      <c r="G6" s="13" t="s">
        <v>297</v>
      </c>
    </row>
    <row r="7" spans="1:15" ht="37.5">
      <c r="A7" s="11" t="s">
        <v>298</v>
      </c>
      <c r="B7" s="14">
        <f>I15</f>
        <v>32.42</v>
      </c>
      <c r="C7" s="14">
        <f>I16</f>
        <v>33.49</v>
      </c>
      <c r="D7" s="14">
        <f>I17</f>
        <v>40.25</v>
      </c>
      <c r="E7" s="14">
        <f>AVERAGE(C7:D7)</f>
        <v>36.870000000000005</v>
      </c>
      <c r="F7" s="14">
        <f>B7-E7</f>
        <v>-4.4500000000000028</v>
      </c>
      <c r="G7" s="13" t="s">
        <v>299</v>
      </c>
    </row>
    <row r="8" spans="1:15" ht="25">
      <c r="A8" s="11" t="s">
        <v>300</v>
      </c>
      <c r="B8" s="15">
        <f>F15/E15</f>
        <v>0.37551867219917012</v>
      </c>
      <c r="C8" s="15">
        <f>F16/E16</f>
        <v>0.31784021274135738</v>
      </c>
      <c r="D8" s="15">
        <f>F17/E17</f>
        <v>0.42829787234042555</v>
      </c>
      <c r="E8" s="15">
        <f>AVERAGE(C8:D8)</f>
        <v>0.37306904254089146</v>
      </c>
      <c r="F8" s="15">
        <f>B8-E8</f>
        <v>2.4496296582786625E-3</v>
      </c>
      <c r="G8" s="13" t="s">
        <v>301</v>
      </c>
    </row>
    <row r="9" spans="1:15" ht="25">
      <c r="A9" s="16" t="s">
        <v>284</v>
      </c>
      <c r="B9" s="17">
        <f>(F15-G15)/H15</f>
        <v>0.13122080032500508</v>
      </c>
      <c r="C9" s="17">
        <f>(F16-G16)/H16</f>
        <v>7.9641434262948202E-2</v>
      </c>
      <c r="D9" s="17">
        <f>(F17-G17)/H17</f>
        <v>0.16243064256309289</v>
      </c>
      <c r="E9" s="17">
        <f>AVERAGE(C9:D9)</f>
        <v>0.12103603841302055</v>
      </c>
      <c r="F9" s="17">
        <f>B9-E9</f>
        <v>1.018476191198453E-2</v>
      </c>
      <c r="G9" s="18" t="s">
        <v>302</v>
      </c>
    </row>
    <row r="13" spans="1:15">
      <c r="A13" s="56" t="s">
        <v>303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</row>
    <row r="14" spans="1:15" ht="28">
      <c r="A14" s="19" t="s">
        <v>282</v>
      </c>
      <c r="B14" s="20" t="s">
        <v>304</v>
      </c>
      <c r="C14" s="20" t="s">
        <v>305</v>
      </c>
      <c r="D14" s="20" t="s">
        <v>306</v>
      </c>
      <c r="E14" s="20" t="s">
        <v>307</v>
      </c>
      <c r="F14" s="20" t="s">
        <v>308</v>
      </c>
      <c r="G14" s="20" t="s">
        <v>309</v>
      </c>
      <c r="H14" s="20" t="s">
        <v>310</v>
      </c>
      <c r="I14" s="20" t="s">
        <v>311</v>
      </c>
      <c r="J14" s="20" t="s">
        <v>312</v>
      </c>
      <c r="K14" s="21" t="s">
        <v>313</v>
      </c>
    </row>
    <row r="15" spans="1:15" ht="31.5">
      <c r="A15" s="22" t="s">
        <v>285</v>
      </c>
      <c r="B15" s="23">
        <f>'[1]5Y Income Statement'!B29</f>
        <v>628</v>
      </c>
      <c r="C15" s="23">
        <f>AVERAGE('[1]Combined Balance Sheet'!B60,'[1]Combined Balance Sheet'!C60)</f>
        <v>-2131</v>
      </c>
      <c r="D15" s="23">
        <f>AVERAGE('[1]Combined Balance Sheet'!B32,'[1]Combined Balance Sheet'!C32)</f>
        <v>4780.5</v>
      </c>
      <c r="E15" s="23">
        <f>ABS('[1]Combined Balance Sheet'!B43)</f>
        <v>1928</v>
      </c>
      <c r="F15" s="23">
        <f>'[1]Cash Flow Statement'!B28</f>
        <v>724</v>
      </c>
      <c r="G15" s="23">
        <f>ABS('[1]Cash Flow Statement'!B11)</f>
        <v>78</v>
      </c>
      <c r="H15" s="23">
        <f>'[1]5Y Income Statement'!B9</f>
        <v>4923</v>
      </c>
      <c r="I15" s="24">
        <v>32.42</v>
      </c>
      <c r="J15" s="25" t="s">
        <v>314</v>
      </c>
      <c r="K15" s="26" t="s">
        <v>315</v>
      </c>
    </row>
    <row r="16" spans="1:15" ht="21.5">
      <c r="A16" s="22" t="s">
        <v>316</v>
      </c>
      <c r="B16" s="27">
        <v>2375</v>
      </c>
      <c r="C16" s="27">
        <v>-1837</v>
      </c>
      <c r="D16" s="27">
        <v>25928</v>
      </c>
      <c r="E16" s="27">
        <v>8649</v>
      </c>
      <c r="F16" s="27">
        <v>2749</v>
      </c>
      <c r="G16" s="27">
        <v>750</v>
      </c>
      <c r="H16" s="27">
        <v>25100</v>
      </c>
      <c r="I16" s="24">
        <v>33.49</v>
      </c>
      <c r="J16" s="25" t="s">
        <v>317</v>
      </c>
      <c r="K16" s="26" t="s">
        <v>318</v>
      </c>
    </row>
    <row r="17" spans="1:11" ht="21.5">
      <c r="A17" s="28" t="s">
        <v>319</v>
      </c>
      <c r="B17" s="29">
        <v>1535</v>
      </c>
      <c r="C17" s="29">
        <v>-3043.5</v>
      </c>
      <c r="D17" s="29">
        <v>15961.5</v>
      </c>
      <c r="E17" s="29">
        <v>4700</v>
      </c>
      <c r="F17" s="29">
        <v>2013</v>
      </c>
      <c r="G17" s="29">
        <v>198</v>
      </c>
      <c r="H17" s="29">
        <v>11174</v>
      </c>
      <c r="I17" s="30">
        <v>40.25</v>
      </c>
      <c r="J17" s="31" t="s">
        <v>320</v>
      </c>
      <c r="K17" s="32" t="s">
        <v>321</v>
      </c>
    </row>
    <row r="20" spans="1:11">
      <c r="A20" s="56" t="s">
        <v>322</v>
      </c>
      <c r="B20" s="56"/>
      <c r="C20" s="56"/>
      <c r="D20" s="56"/>
      <c r="E20" s="56"/>
      <c r="F20" s="56"/>
      <c r="G20" s="56"/>
    </row>
    <row r="21" spans="1:11">
      <c r="A21" s="33" t="s">
        <v>323</v>
      </c>
      <c r="B21" s="57" t="s">
        <v>324</v>
      </c>
      <c r="C21" s="57"/>
      <c r="D21" s="57"/>
      <c r="E21" s="57"/>
      <c r="F21" s="57"/>
      <c r="G21" s="58"/>
    </row>
    <row r="22" spans="1:11">
      <c r="A22" s="34" t="s">
        <v>283</v>
      </c>
      <c r="B22" s="50" t="s">
        <v>325</v>
      </c>
      <c r="C22" s="50"/>
      <c r="D22" s="50"/>
      <c r="E22" s="50"/>
      <c r="F22" s="50"/>
      <c r="G22" s="51"/>
    </row>
    <row r="23" spans="1:11">
      <c r="A23" s="34" t="s">
        <v>326</v>
      </c>
      <c r="B23" s="50" t="s">
        <v>327</v>
      </c>
      <c r="C23" s="50"/>
      <c r="D23" s="50"/>
      <c r="E23" s="50"/>
      <c r="F23" s="50"/>
      <c r="G23" s="51"/>
    </row>
    <row r="24" spans="1:11">
      <c r="A24" s="34" t="s">
        <v>300</v>
      </c>
      <c r="B24" s="50" t="s">
        <v>328</v>
      </c>
      <c r="C24" s="50"/>
      <c r="D24" s="50"/>
      <c r="E24" s="50"/>
      <c r="F24" s="50"/>
      <c r="G24" s="51"/>
    </row>
    <row r="25" spans="1:11">
      <c r="A25" s="35" t="s">
        <v>284</v>
      </c>
      <c r="B25" s="52" t="s">
        <v>329</v>
      </c>
      <c r="C25" s="52"/>
      <c r="D25" s="52"/>
      <c r="E25" s="52"/>
      <c r="F25" s="52"/>
      <c r="G25" s="53"/>
    </row>
  </sheetData>
  <mergeCells count="9">
    <mergeCell ref="B23:G23"/>
    <mergeCell ref="B24:G24"/>
    <mergeCell ref="B25:G25"/>
    <mergeCell ref="A1:G1"/>
    <mergeCell ref="A2:G2"/>
    <mergeCell ref="A13:K13"/>
    <mergeCell ref="A20:G20"/>
    <mergeCell ref="B21:G21"/>
    <mergeCell ref="B22:G22"/>
  </mergeCells>
  <conditionalFormatting sqref="F6:F9">
    <cfRule type="colorScale" priority="1">
      <colorScale>
        <cfvo type="min"/>
        <cfvo type="percentile" val="50"/>
        <cfvo type="max"/>
        <color rgb="FFFCE8E6"/>
        <color rgb="FFFFF2CC"/>
        <color rgb="FFE2F0D9"/>
      </colorScale>
    </cfRule>
  </conditionalFormatting>
  <conditionalFormatting sqref="B6:D6">
    <cfRule type="colorScale" priority="2">
      <colorScale>
        <cfvo type="min"/>
        <cfvo type="percentile" val="50"/>
        <cfvo type="max"/>
        <color rgb="FFFCE8E6"/>
        <color rgb="FFFFF2CC"/>
        <color rgb="FFE2F0D9"/>
      </colorScale>
    </cfRule>
  </conditionalFormatting>
  <conditionalFormatting sqref="B9:D9">
    <cfRule type="colorScale" priority="3">
      <colorScale>
        <cfvo type="min"/>
        <cfvo type="percentile" val="50"/>
        <cfvo type="max"/>
        <color rgb="FFFCE8E6"/>
        <color rgb="FFFFF2CC"/>
        <color rgb="FFE2F0D9"/>
      </colorScale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"/>
  <sheetViews>
    <sheetView workbookViewId="0">
      <selection activeCell="B6" sqref="B6"/>
    </sheetView>
  </sheetViews>
  <sheetFormatPr defaultRowHeight="14.5"/>
  <cols>
    <col min="1" max="1" width="37.08984375" customWidth="1"/>
    <col min="2" max="6" width="14.1796875" customWidth="1"/>
    <col min="7" max="7" width="56.7265625" customWidth="1"/>
  </cols>
  <sheetData>
    <row r="1" spans="1:19" ht="18.649999999999999" customHeight="1">
      <c r="A1" s="54" t="s">
        <v>330</v>
      </c>
      <c r="B1" s="54"/>
      <c r="C1" s="54"/>
      <c r="D1" s="54"/>
      <c r="E1" s="54"/>
      <c r="F1" s="54"/>
      <c r="G1" s="54"/>
    </row>
    <row r="2" spans="1:19" ht="20" customHeight="1">
      <c r="A2" s="61" t="s">
        <v>331</v>
      </c>
      <c r="B2" s="61"/>
      <c r="C2" s="61"/>
      <c r="D2" s="61"/>
      <c r="E2" s="61"/>
      <c r="F2" s="61"/>
      <c r="G2" s="61"/>
      <c r="R2" t="s">
        <v>332</v>
      </c>
      <c r="S2" t="s">
        <v>333</v>
      </c>
    </row>
    <row r="3" spans="1:19">
      <c r="R3">
        <v>2020</v>
      </c>
      <c r="S3">
        <f>F9</f>
        <v>-437.44001600045317</v>
      </c>
    </row>
    <row r="4" spans="1:19">
      <c r="A4" s="56" t="s">
        <v>334</v>
      </c>
      <c r="B4" s="56"/>
      <c r="C4" s="56"/>
      <c r="D4" s="56"/>
      <c r="E4" s="56"/>
      <c r="F4" s="56"/>
      <c r="G4" s="56"/>
      <c r="R4">
        <v>2021</v>
      </c>
      <c r="S4">
        <f>E9</f>
        <v>-320.72882824344811</v>
      </c>
    </row>
    <row r="5" spans="1:19" ht="21.4" customHeight="1">
      <c r="A5" s="19" t="s">
        <v>335</v>
      </c>
      <c r="B5" s="20">
        <v>2024</v>
      </c>
      <c r="C5" s="20">
        <v>2023</v>
      </c>
      <c r="D5" s="20">
        <v>2022</v>
      </c>
      <c r="E5" s="20">
        <v>2021</v>
      </c>
      <c r="F5" s="20">
        <v>2020</v>
      </c>
      <c r="G5" s="21" t="s">
        <v>336</v>
      </c>
      <c r="R5">
        <v>2022</v>
      </c>
      <c r="S5">
        <f>D9</f>
        <v>-299.90710606118284</v>
      </c>
    </row>
    <row r="6" spans="1:19" ht="28" customHeight="1">
      <c r="A6" s="22" t="s">
        <v>337</v>
      </c>
      <c r="B6" s="36">
        <f>B19</f>
        <v>2.2046979865771812</v>
      </c>
      <c r="C6" s="36">
        <f>C19</f>
        <v>2.213611859838275</v>
      </c>
      <c r="D6" s="36">
        <f>D19</f>
        <v>2.2530864197530862</v>
      </c>
      <c r="E6" s="36">
        <f>E19</f>
        <v>3.3796296296296293</v>
      </c>
      <c r="F6" s="36">
        <f>F19</f>
        <v>5.6709039548022604</v>
      </c>
      <c r="G6" s="37" t="s">
        <v>338</v>
      </c>
      <c r="R6">
        <v>2023</v>
      </c>
      <c r="S6">
        <f>C9</f>
        <v>-289.39102735988956</v>
      </c>
    </row>
    <row r="7" spans="1:19" ht="28" customHeight="1">
      <c r="A7" s="22" t="s">
        <v>339</v>
      </c>
      <c r="B7" s="36">
        <f>B25</f>
        <v>56.533109892342068</v>
      </c>
      <c r="C7" s="36">
        <f>C25</f>
        <v>54.702638408304502</v>
      </c>
      <c r="D7" s="36">
        <f>D25</f>
        <v>57.207091469681401</v>
      </c>
      <c r="E7" s="36">
        <f>E25</f>
        <v>68.304093567251456</v>
      </c>
      <c r="F7" s="36">
        <f>F25</f>
        <v>89.95405179615706</v>
      </c>
      <c r="G7" s="37" t="s">
        <v>340</v>
      </c>
      <c r="R7">
        <v>2024</v>
      </c>
      <c r="S7">
        <f>B9</f>
        <v>-274.66152098014118</v>
      </c>
    </row>
    <row r="8" spans="1:19" ht="28" customHeight="1">
      <c r="A8" s="22" t="s">
        <v>341</v>
      </c>
      <c r="B8" s="36">
        <f>B31</f>
        <v>333.3993288590604</v>
      </c>
      <c r="C8" s="36">
        <f>C31</f>
        <v>346.30727762803235</v>
      </c>
      <c r="D8" s="36">
        <f>D31</f>
        <v>359.36728395061732</v>
      </c>
      <c r="E8" s="36">
        <f>E31</f>
        <v>392.4125514403292</v>
      </c>
      <c r="F8" s="36">
        <f>F31</f>
        <v>533.06497175141249</v>
      </c>
      <c r="G8" s="37" t="s">
        <v>342</v>
      </c>
    </row>
    <row r="9" spans="1:19" ht="28" customHeight="1">
      <c r="A9" s="38" t="s">
        <v>343</v>
      </c>
      <c r="B9" s="39">
        <f>B33</f>
        <v>-274.66152098014118</v>
      </c>
      <c r="C9" s="39">
        <f>C33</f>
        <v>-289.39102735988956</v>
      </c>
      <c r="D9" s="39">
        <f>D33</f>
        <v>-299.90710606118284</v>
      </c>
      <c r="E9" s="39">
        <f>E33</f>
        <v>-320.72882824344811</v>
      </c>
      <c r="F9" s="39">
        <f>F33</f>
        <v>-437.44001600045317</v>
      </c>
      <c r="G9" s="40" t="s">
        <v>344</v>
      </c>
    </row>
    <row r="10" spans="1:19" ht="28" customHeight="1">
      <c r="A10" s="28" t="s">
        <v>345</v>
      </c>
      <c r="B10" s="41">
        <f>B9-C9</f>
        <v>14.729506379748386</v>
      </c>
      <c r="C10" s="41">
        <f>C9-D9</f>
        <v>10.516078701293281</v>
      </c>
      <c r="D10" s="41">
        <f>D9-E9</f>
        <v>20.821722182265262</v>
      </c>
      <c r="E10" s="41">
        <f>E9-F9</f>
        <v>116.71118775700506</v>
      </c>
      <c r="F10" s="41" t="s">
        <v>346</v>
      </c>
      <c r="G10" s="42" t="s">
        <v>347</v>
      </c>
    </row>
    <row r="13" spans="1:19">
      <c r="A13" s="56" t="s">
        <v>348</v>
      </c>
      <c r="B13" s="56"/>
      <c r="C13" s="56"/>
      <c r="D13" s="56"/>
      <c r="E13" s="56"/>
      <c r="F13" s="56"/>
      <c r="G13" s="56"/>
    </row>
    <row r="14" spans="1:19" ht="22.65" customHeight="1">
      <c r="A14" s="19" t="s">
        <v>349</v>
      </c>
      <c r="B14" s="20">
        <v>2024</v>
      </c>
      <c r="C14" s="20">
        <v>2023</v>
      </c>
      <c r="D14" s="20">
        <v>2022</v>
      </c>
      <c r="E14" s="20">
        <v>2021</v>
      </c>
      <c r="F14" s="20">
        <v>2020</v>
      </c>
      <c r="G14" s="21" t="s">
        <v>233</v>
      </c>
    </row>
    <row r="15" spans="1:19">
      <c r="A15" s="22" t="s">
        <v>350</v>
      </c>
      <c r="B15" s="23">
        <f>'[2]Combined Balance Sheet'!C22</f>
        <v>5</v>
      </c>
      <c r="C15" s="23">
        <f>'[2]Combined Balance Sheet'!D22</f>
        <v>4</v>
      </c>
      <c r="D15" s="23">
        <f>'[2]Combined Balance Sheet'!E22</f>
        <v>4</v>
      </c>
      <c r="E15" s="23">
        <f>'[2]Combined Balance Sheet'!F22</f>
        <v>5</v>
      </c>
      <c r="F15" s="23">
        <f>$B$38</f>
        <v>6</v>
      </c>
      <c r="G15" s="43" t="s">
        <v>351</v>
      </c>
    </row>
    <row r="16" spans="1:19">
      <c r="A16" s="22" t="s">
        <v>352</v>
      </c>
      <c r="B16" s="23">
        <f>'[2]Combined Balance Sheet'!B22</f>
        <v>4</v>
      </c>
      <c r="C16" s="23">
        <f>'[2]Combined Balance Sheet'!C22</f>
        <v>5</v>
      </c>
      <c r="D16" s="23">
        <f>'[2]Combined Balance Sheet'!D22</f>
        <v>4</v>
      </c>
      <c r="E16" s="23">
        <f>'[2]Combined Balance Sheet'!E22</f>
        <v>4</v>
      </c>
      <c r="F16" s="23">
        <f>'[2]Combined Balance Sheet'!F22</f>
        <v>5</v>
      </c>
      <c r="G16" s="43" t="s">
        <v>353</v>
      </c>
    </row>
    <row r="17" spans="1:7">
      <c r="A17" s="22" t="s">
        <v>354</v>
      </c>
      <c r="B17" s="44">
        <f>AVERAGE(B15:B16)</f>
        <v>4.5</v>
      </c>
      <c r="C17" s="44">
        <f>AVERAGE(C15:C16)</f>
        <v>4.5</v>
      </c>
      <c r="D17" s="44">
        <f>AVERAGE(D15:D16)</f>
        <v>4</v>
      </c>
      <c r="E17" s="44">
        <f>AVERAGE(E15:E16)</f>
        <v>4.5</v>
      </c>
      <c r="F17" s="44">
        <f>AVERAGE(F15:F16)</f>
        <v>5.5</v>
      </c>
      <c r="G17" s="43" t="s">
        <v>355</v>
      </c>
    </row>
    <row r="18" spans="1:7">
      <c r="A18" s="22" t="s">
        <v>356</v>
      </c>
      <c r="B18" s="23">
        <f>ABS('[2]5Y Income Statement'!B10)</f>
        <v>745</v>
      </c>
      <c r="C18" s="23">
        <f>ABS('[2]5Y Income Statement'!C10)</f>
        <v>742</v>
      </c>
      <c r="D18" s="23">
        <f>ABS('[2]5Y Income Statement'!D10)</f>
        <v>648</v>
      </c>
      <c r="E18" s="23">
        <f>ABS('[2]5Y Income Statement'!E10)</f>
        <v>486</v>
      </c>
      <c r="F18" s="23">
        <f>ABS('[2]5Y Income Statement'!F10)</f>
        <v>354</v>
      </c>
      <c r="G18" s="43" t="s">
        <v>357</v>
      </c>
    </row>
    <row r="19" spans="1:7">
      <c r="A19" s="22" t="s">
        <v>337</v>
      </c>
      <c r="B19" s="36">
        <f>B17/B18*365</f>
        <v>2.2046979865771812</v>
      </c>
      <c r="C19" s="36">
        <f>C17/C18*365</f>
        <v>2.213611859838275</v>
      </c>
      <c r="D19" s="36">
        <f>D17/D18*365</f>
        <v>2.2530864197530862</v>
      </c>
      <c r="E19" s="36">
        <f>E17/E18*365</f>
        <v>3.3796296296296293</v>
      </c>
      <c r="F19" s="36">
        <f>F17/F18*365</f>
        <v>5.6709039548022604</v>
      </c>
      <c r="G19" s="43" t="s">
        <v>358</v>
      </c>
    </row>
    <row r="20" spans="1:7">
      <c r="A20" s="22"/>
      <c r="B20" s="45"/>
      <c r="C20" s="45"/>
      <c r="D20" s="45"/>
      <c r="E20" s="45"/>
      <c r="F20" s="45"/>
      <c r="G20" s="43"/>
    </row>
    <row r="21" spans="1:7">
      <c r="A21" s="22" t="s">
        <v>359</v>
      </c>
      <c r="B21" s="23">
        <f>'[2]Combined Balance Sheet'!C23</f>
        <v>740</v>
      </c>
      <c r="C21" s="23">
        <f>'[2]Combined Balance Sheet'!D23</f>
        <v>646</v>
      </c>
      <c r="D21" s="23">
        <f>'[2]Combined Balance Sheet'!E23</f>
        <v>574</v>
      </c>
      <c r="E21" s="23">
        <f>'[2]Combined Balance Sheet'!F23</f>
        <v>514</v>
      </c>
      <c r="F21" s="23">
        <f>$B$39</f>
        <v>666</v>
      </c>
      <c r="G21" s="43" t="s">
        <v>360</v>
      </c>
    </row>
    <row r="22" spans="1:7">
      <c r="A22" s="22" t="s">
        <v>361</v>
      </c>
      <c r="B22" s="23">
        <f>'[2]Combined Balance Sheet'!B23</f>
        <v>785</v>
      </c>
      <c r="C22" s="23">
        <f>'[2]Combined Balance Sheet'!C23</f>
        <v>740</v>
      </c>
      <c r="D22" s="23">
        <f>'[2]Combined Balance Sheet'!D23</f>
        <v>646</v>
      </c>
      <c r="E22" s="23">
        <f>'[2]Combined Balance Sheet'!E23</f>
        <v>574</v>
      </c>
      <c r="F22" s="23">
        <f>'[2]Combined Balance Sheet'!F23</f>
        <v>514</v>
      </c>
      <c r="G22" s="43" t="s">
        <v>362</v>
      </c>
    </row>
    <row r="23" spans="1:7">
      <c r="A23" s="22" t="s">
        <v>363</v>
      </c>
      <c r="B23" s="44">
        <f>AVERAGE(B21:B22)</f>
        <v>762.5</v>
      </c>
      <c r="C23" s="44">
        <f>AVERAGE(C21:C22)</f>
        <v>693</v>
      </c>
      <c r="D23" s="44">
        <f>AVERAGE(D21:D22)</f>
        <v>610</v>
      </c>
      <c r="E23" s="44">
        <f>AVERAGE(E21:E22)</f>
        <v>544</v>
      </c>
      <c r="F23" s="44">
        <f>AVERAGE(F21:F22)</f>
        <v>590</v>
      </c>
      <c r="G23" s="43" t="s">
        <v>364</v>
      </c>
    </row>
    <row r="24" spans="1:7">
      <c r="A24" s="22" t="s">
        <v>365</v>
      </c>
      <c r="B24" s="23">
        <f>'[2]5Y Income Statement'!B9</f>
        <v>4923</v>
      </c>
      <c r="C24" s="23">
        <f>'[2]5Y Income Statement'!C9</f>
        <v>4624</v>
      </c>
      <c r="D24" s="23">
        <f>'[2]5Y Income Statement'!D9</f>
        <v>3892</v>
      </c>
      <c r="E24" s="23">
        <f>'[2]5Y Income Statement'!E9</f>
        <v>2907</v>
      </c>
      <c r="F24" s="23">
        <f>'[2]5Y Income Statement'!F9</f>
        <v>2394</v>
      </c>
      <c r="G24" s="43" t="s">
        <v>365</v>
      </c>
    </row>
    <row r="25" spans="1:7">
      <c r="A25" s="22" t="s">
        <v>339</v>
      </c>
      <c r="B25" s="36">
        <f>B23/B24*365</f>
        <v>56.533109892342068</v>
      </c>
      <c r="C25" s="36">
        <f>C23/C24*365</f>
        <v>54.702638408304502</v>
      </c>
      <c r="D25" s="36">
        <f>D23/D24*365</f>
        <v>57.207091469681401</v>
      </c>
      <c r="E25" s="36">
        <f>E23/E24*365</f>
        <v>68.304093567251456</v>
      </c>
      <c r="F25" s="36">
        <f>F23/F24*365</f>
        <v>89.95405179615706</v>
      </c>
      <c r="G25" s="43" t="s">
        <v>366</v>
      </c>
    </row>
    <row r="26" spans="1:7">
      <c r="A26" s="22"/>
      <c r="B26" s="45"/>
      <c r="C26" s="45"/>
      <c r="D26" s="45"/>
      <c r="E26" s="45"/>
      <c r="F26" s="45"/>
      <c r="G26" s="43"/>
    </row>
    <row r="27" spans="1:7">
      <c r="A27" s="22" t="s">
        <v>367</v>
      </c>
      <c r="B27" s="23">
        <f>ABS('[2]Combined Balance Sheet'!C38)</f>
        <v>711</v>
      </c>
      <c r="C27" s="23">
        <f>ABS('[2]Combined Balance Sheet'!D38)</f>
        <v>697</v>
      </c>
      <c r="D27" s="23">
        <f>ABS('[2]Combined Balance Sheet'!E38)</f>
        <v>579</v>
      </c>
      <c r="E27" s="23">
        <f>ABS('[2]Combined Balance Sheet'!F38)</f>
        <v>466</v>
      </c>
      <c r="F27" s="23">
        <f>$B$40</f>
        <v>568</v>
      </c>
      <c r="G27" s="43" t="s">
        <v>368</v>
      </c>
    </row>
    <row r="28" spans="1:7">
      <c r="A28" s="22" t="s">
        <v>369</v>
      </c>
      <c r="B28" s="23">
        <f>ABS('[2]Combined Balance Sheet'!B38)</f>
        <v>650</v>
      </c>
      <c r="C28" s="23">
        <f>ABS('[2]Combined Balance Sheet'!C38)</f>
        <v>711</v>
      </c>
      <c r="D28" s="23">
        <f>ABS('[2]Combined Balance Sheet'!D38)</f>
        <v>697</v>
      </c>
      <c r="E28" s="23">
        <f>ABS('[2]Combined Balance Sheet'!E38)</f>
        <v>579</v>
      </c>
      <c r="F28" s="23">
        <f>ABS('[2]Combined Balance Sheet'!F38)</f>
        <v>466</v>
      </c>
      <c r="G28" s="43" t="s">
        <v>370</v>
      </c>
    </row>
    <row r="29" spans="1:7">
      <c r="A29" s="22" t="s">
        <v>371</v>
      </c>
      <c r="B29" s="44">
        <f>AVERAGE(B27:B28)</f>
        <v>680.5</v>
      </c>
      <c r="C29" s="44">
        <f>AVERAGE(C27:C28)</f>
        <v>704</v>
      </c>
      <c r="D29" s="44">
        <f>AVERAGE(D27:D28)</f>
        <v>638</v>
      </c>
      <c r="E29" s="44">
        <f>AVERAGE(E27:E28)</f>
        <v>522.5</v>
      </c>
      <c r="F29" s="44">
        <f>AVERAGE(F27:F28)</f>
        <v>517</v>
      </c>
      <c r="G29" s="43" t="s">
        <v>372</v>
      </c>
    </row>
    <row r="30" spans="1:7">
      <c r="A30" s="22" t="s">
        <v>356</v>
      </c>
      <c r="B30" s="23">
        <f>ABS('[2]5Y Income Statement'!B10)</f>
        <v>745</v>
      </c>
      <c r="C30" s="23">
        <f>ABS('[2]5Y Income Statement'!C10)</f>
        <v>742</v>
      </c>
      <c r="D30" s="23">
        <f>ABS('[2]5Y Income Statement'!D10)</f>
        <v>648</v>
      </c>
      <c r="E30" s="23">
        <f>ABS('[2]5Y Income Statement'!E10)</f>
        <v>486</v>
      </c>
      <c r="F30" s="23">
        <f>ABS('[2]5Y Income Statement'!F10)</f>
        <v>354</v>
      </c>
      <c r="G30" s="43" t="s">
        <v>357</v>
      </c>
    </row>
    <row r="31" spans="1:7">
      <c r="A31" s="22" t="s">
        <v>341</v>
      </c>
      <c r="B31" s="36">
        <f>B29/B30*365</f>
        <v>333.3993288590604</v>
      </c>
      <c r="C31" s="36">
        <f>C29/C30*365</f>
        <v>346.30727762803235</v>
      </c>
      <c r="D31" s="36">
        <f>D29/D30*365</f>
        <v>359.36728395061732</v>
      </c>
      <c r="E31" s="36">
        <f>E29/E30*365</f>
        <v>392.4125514403292</v>
      </c>
      <c r="F31" s="36">
        <f>F29/F30*365</f>
        <v>533.06497175141249</v>
      </c>
      <c r="G31" s="43" t="s">
        <v>373</v>
      </c>
    </row>
    <row r="32" spans="1:7">
      <c r="A32" s="22"/>
      <c r="B32" s="46"/>
      <c r="C32" s="46"/>
      <c r="D32" s="46"/>
      <c r="E32" s="46"/>
      <c r="F32" s="46"/>
      <c r="G32" s="43"/>
    </row>
    <row r="33" spans="1:7">
      <c r="A33" s="28" t="s">
        <v>343</v>
      </c>
      <c r="B33" s="41">
        <f>B19+B25-B31</f>
        <v>-274.66152098014118</v>
      </c>
      <c r="C33" s="41">
        <f>C19+C25-C31</f>
        <v>-289.39102735988956</v>
      </c>
      <c r="D33" s="41">
        <f>D19+D25-D31</f>
        <v>-299.90710606118284</v>
      </c>
      <c r="E33" s="41">
        <f>E19+E25-E31</f>
        <v>-320.72882824344811</v>
      </c>
      <c r="F33" s="41">
        <f>F19+F25-F31</f>
        <v>-437.44001600045317</v>
      </c>
      <c r="G33" s="47" t="s">
        <v>374</v>
      </c>
    </row>
    <row r="36" spans="1:7">
      <c r="A36" s="56" t="s">
        <v>375</v>
      </c>
      <c r="B36" s="56"/>
      <c r="C36" s="56"/>
      <c r="D36" s="56"/>
      <c r="E36" s="56"/>
      <c r="F36" s="56"/>
      <c r="G36" s="56"/>
    </row>
    <row r="37" spans="1:7" ht="20" customHeight="1">
      <c r="A37" s="19" t="s">
        <v>376</v>
      </c>
      <c r="B37" s="20" t="s">
        <v>377</v>
      </c>
      <c r="C37" s="21" t="s">
        <v>378</v>
      </c>
    </row>
    <row r="38" spans="1:7" ht="22.65" customHeight="1">
      <c r="A38" s="22" t="s">
        <v>379</v>
      </c>
      <c r="B38" s="48">
        <v>6</v>
      </c>
      <c r="C38" s="59" t="s">
        <v>380</v>
      </c>
      <c r="D38" s="60"/>
      <c r="E38" s="60"/>
      <c r="F38" s="60"/>
      <c r="G38" s="60"/>
    </row>
    <row r="39" spans="1:7" ht="22.65" customHeight="1">
      <c r="A39" s="22" t="s">
        <v>51</v>
      </c>
      <c r="B39" s="48">
        <v>666</v>
      </c>
      <c r="C39" s="59" t="s">
        <v>380</v>
      </c>
      <c r="D39" s="60"/>
      <c r="E39" s="60"/>
      <c r="F39" s="60"/>
      <c r="G39" s="60"/>
    </row>
    <row r="40" spans="1:7" ht="22.65" customHeight="1">
      <c r="A40" s="28" t="s">
        <v>63</v>
      </c>
      <c r="B40" s="49">
        <v>568</v>
      </c>
      <c r="C40" s="63" t="s">
        <v>380</v>
      </c>
      <c r="D40" s="60"/>
      <c r="E40" s="60"/>
      <c r="F40" s="60"/>
      <c r="G40" s="60"/>
    </row>
    <row r="43" spans="1:7">
      <c r="A43" s="56" t="s">
        <v>322</v>
      </c>
      <c r="B43" s="56"/>
      <c r="C43" s="56"/>
      <c r="D43" s="56"/>
      <c r="E43" s="56"/>
      <c r="F43" s="56"/>
      <c r="G43" s="56"/>
    </row>
    <row r="44" spans="1:7" ht="18.649999999999999" customHeight="1">
      <c r="A44" s="33" t="s">
        <v>337</v>
      </c>
      <c r="B44" s="58" t="s">
        <v>381</v>
      </c>
      <c r="C44" s="62"/>
      <c r="D44" s="62"/>
      <c r="E44" s="62"/>
      <c r="F44" s="62"/>
      <c r="G44" s="62"/>
    </row>
    <row r="45" spans="1:7" ht="18.649999999999999" customHeight="1">
      <c r="A45" s="34" t="s">
        <v>339</v>
      </c>
      <c r="B45" s="51" t="s">
        <v>382</v>
      </c>
      <c r="C45" s="62"/>
      <c r="D45" s="62"/>
      <c r="E45" s="62"/>
      <c r="F45" s="62"/>
      <c r="G45" s="62"/>
    </row>
    <row r="46" spans="1:7" ht="18.649999999999999" customHeight="1">
      <c r="A46" s="34" t="s">
        <v>341</v>
      </c>
      <c r="B46" s="51" t="s">
        <v>383</v>
      </c>
      <c r="C46" s="62"/>
      <c r="D46" s="62"/>
      <c r="E46" s="62"/>
      <c r="F46" s="62"/>
      <c r="G46" s="62"/>
    </row>
    <row r="47" spans="1:7" ht="18.649999999999999" customHeight="1">
      <c r="A47" s="34" t="s">
        <v>343</v>
      </c>
      <c r="B47" s="51" t="s">
        <v>374</v>
      </c>
      <c r="C47" s="62"/>
      <c r="D47" s="62"/>
      <c r="E47" s="62"/>
      <c r="F47" s="62"/>
      <c r="G47" s="62"/>
    </row>
    <row r="48" spans="1:7" ht="18.649999999999999" customHeight="1">
      <c r="A48" s="34" t="s">
        <v>384</v>
      </c>
      <c r="B48" s="51" t="s">
        <v>385</v>
      </c>
      <c r="C48" s="62"/>
      <c r="D48" s="62"/>
      <c r="E48" s="62"/>
      <c r="F48" s="62"/>
      <c r="G48" s="62"/>
    </row>
    <row r="49" spans="1:7" ht="18.649999999999999" customHeight="1">
      <c r="A49" s="35" t="s">
        <v>386</v>
      </c>
      <c r="B49" s="53" t="s">
        <v>387</v>
      </c>
      <c r="C49" s="62"/>
      <c r="D49" s="62"/>
      <c r="E49" s="62"/>
      <c r="F49" s="62"/>
      <c r="G49" s="62"/>
    </row>
  </sheetData>
  <mergeCells count="15">
    <mergeCell ref="B47:G47"/>
    <mergeCell ref="B48:G48"/>
    <mergeCell ref="B49:G49"/>
    <mergeCell ref="C39:G39"/>
    <mergeCell ref="C40:G40"/>
    <mergeCell ref="A43:G43"/>
    <mergeCell ref="B44:G44"/>
    <mergeCell ref="B45:G45"/>
    <mergeCell ref="B46:G46"/>
    <mergeCell ref="C38:G38"/>
    <mergeCell ref="A1:G1"/>
    <mergeCell ref="A2:G2"/>
    <mergeCell ref="A4:G4"/>
    <mergeCell ref="A13:G13"/>
    <mergeCell ref="A36:G36"/>
  </mergeCells>
  <conditionalFormatting sqref="B9:F9">
    <cfRule type="colorScale" priority="1">
      <colorScale>
        <cfvo type="min"/>
        <cfvo type="percentile" val="50"/>
        <cfvo type="max"/>
        <color rgb="FFE2F0D9"/>
        <color rgb="FFFFF2CC"/>
        <color rgb="FFFCE8E6"/>
      </colorScale>
    </cfRule>
  </conditionalFormatting>
  <conditionalFormatting sqref="B10:E10">
    <cfRule type="dataBar" priority="2">
      <dataBar>
        <cfvo type="min"/>
        <cfvo type="max"/>
        <color rgb="FF5B9BD5"/>
      </dataBar>
    </cfRule>
  </conditionalFormatting>
  <conditionalFormatting sqref="B10:E10">
    <cfRule type="dataBar" priority="3">
      <dataBar>
        <cfvo type="min"/>
        <cfvo type="max"/>
        <color rgb="FF5B9BD5"/>
      </dataBar>
      <extLst>
        <ext xmlns:x14="http://schemas.microsoft.com/office/spreadsheetml/2009/9/main" uri="{B025F937-C7B1-47D3-B67F-A62EFF666E3E}">
          <x14:id>{F460D95D-5B55-45DB-8BBE-F4C2C3FA1186}</x14:id>
        </ext>
      </extLst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460D95D-5B55-45DB-8BBE-F4C2C3FA1186}">
            <x14:dataBar>
              <x14:cfvo type="min"/>
              <x14:cfvo type="max"/>
              <x14:negativeFillColor auto="1"/>
              <x14:axisColor auto="1"/>
            </x14:dataBar>
          </x14:cfRule>
          <xm:sqref>B10:E10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D5" sqref="D5"/>
    </sheetView>
  </sheetViews>
  <sheetFormatPr defaultRowHeight="14.5"/>
  <cols>
    <col min="1" max="1" width="18.36328125" bestFit="1" customWidth="1"/>
    <col min="2" max="3" width="10.36328125" bestFit="1" customWidth="1"/>
    <col min="4" max="4" width="9.26953125" bestFit="1" customWidth="1"/>
  </cols>
  <sheetData>
    <row r="1" spans="1:4">
      <c r="A1" t="s">
        <v>335</v>
      </c>
      <c r="B1" t="s">
        <v>388</v>
      </c>
      <c r="C1" t="s">
        <v>389</v>
      </c>
      <c r="D1" t="s">
        <v>390</v>
      </c>
    </row>
    <row r="2" spans="1:4">
      <c r="A2" t="s">
        <v>391</v>
      </c>
      <c r="B2" t="s">
        <v>392</v>
      </c>
      <c r="C2" t="s">
        <v>393</v>
      </c>
      <c r="D2" t="s">
        <v>394</v>
      </c>
    </row>
    <row r="3" spans="1:4">
      <c r="A3" t="s">
        <v>395</v>
      </c>
      <c r="B3" s="7">
        <v>1.6E-2</v>
      </c>
      <c r="C3" s="7">
        <v>0.02</v>
      </c>
      <c r="D3" s="7">
        <v>0.06</v>
      </c>
    </row>
    <row r="4" spans="1:4">
      <c r="A4" t="s">
        <v>396</v>
      </c>
      <c r="B4" t="s">
        <v>397</v>
      </c>
      <c r="C4" t="s">
        <v>398</v>
      </c>
      <c r="D4" t="s">
        <v>399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B10" sqref="B10"/>
    </sheetView>
  </sheetViews>
  <sheetFormatPr defaultRowHeight="14.5"/>
  <cols>
    <col min="1" max="1" width="15.54296875" bestFit="1" customWidth="1"/>
    <col min="2" max="3" width="11" bestFit="1" customWidth="1"/>
    <col min="4" max="4" width="10.7265625" bestFit="1" customWidth="1"/>
    <col min="5" max="5" width="26.36328125" bestFit="1" customWidth="1"/>
  </cols>
  <sheetData>
    <row r="1" spans="1:5">
      <c r="A1" t="s">
        <v>335</v>
      </c>
      <c r="B1" t="s">
        <v>388</v>
      </c>
      <c r="C1" t="s">
        <v>389</v>
      </c>
      <c r="D1" t="s">
        <v>390</v>
      </c>
      <c r="E1" t="s">
        <v>400</v>
      </c>
    </row>
    <row r="2" spans="1:5">
      <c r="A2" t="s">
        <v>401</v>
      </c>
      <c r="B2" t="s">
        <v>402</v>
      </c>
      <c r="C2" t="s">
        <v>402</v>
      </c>
      <c r="D2" t="s">
        <v>402</v>
      </c>
      <c r="E2" t="s">
        <v>403</v>
      </c>
    </row>
    <row r="3" spans="1:5">
      <c r="A3" t="s">
        <v>404</v>
      </c>
      <c r="B3" t="s">
        <v>405</v>
      </c>
      <c r="C3" t="s">
        <v>406</v>
      </c>
      <c r="D3" t="s">
        <v>407</v>
      </c>
      <c r="E3" t="s">
        <v>408</v>
      </c>
    </row>
    <row r="4" spans="1:5">
      <c r="A4" t="s">
        <v>409</v>
      </c>
      <c r="B4" s="7">
        <v>1.6E-2</v>
      </c>
      <c r="C4" s="7">
        <v>0.02</v>
      </c>
      <c r="D4" s="7">
        <v>0.06</v>
      </c>
      <c r="E4" t="s">
        <v>410</v>
      </c>
    </row>
    <row r="5" spans="1:5">
      <c r="A5" t="s">
        <v>396</v>
      </c>
      <c r="B5" t="s">
        <v>411</v>
      </c>
      <c r="C5" t="s">
        <v>412</v>
      </c>
      <c r="D5" t="s">
        <v>413</v>
      </c>
      <c r="E5" t="s">
        <v>414</v>
      </c>
    </row>
    <row r="6" spans="1:5">
      <c r="A6" t="s">
        <v>415</v>
      </c>
      <c r="B6">
        <v>0.86899999999999999</v>
      </c>
      <c r="C6">
        <v>0.878</v>
      </c>
      <c r="D6">
        <v>1.0169999999999999</v>
      </c>
      <c r="E6" t="s">
        <v>416</v>
      </c>
    </row>
    <row r="7" spans="1:5">
      <c r="A7" t="s">
        <v>417</v>
      </c>
      <c r="B7" s="7">
        <v>2.7199999999999998E-2</v>
      </c>
      <c r="C7" s="7">
        <v>3.27E-2</v>
      </c>
      <c r="D7" s="7">
        <v>8.5900000000000004E-2</v>
      </c>
      <c r="E7" t="s">
        <v>418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IS_5yr</vt:lpstr>
      <vt:lpstr>Balance sheet 5yrs</vt:lpstr>
      <vt:lpstr>Cash Flow Statement 5yrs</vt:lpstr>
      <vt:lpstr>Ratio_5yrs</vt:lpstr>
      <vt:lpstr>Benchmarks</vt:lpstr>
      <vt:lpstr>CCC_5yrs</vt:lpstr>
      <vt:lpstr>Investment Appraisal</vt:lpstr>
      <vt:lpstr>Capital Rationing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HP</cp:lastModifiedBy>
  <cp:revision>0</cp:revision>
  <dcterms:created xsi:type="dcterms:W3CDTF">2026-06-19T15:14:21Z</dcterms:created>
  <dcterms:modified xsi:type="dcterms:W3CDTF">2026-08-05T15:01:06Z</dcterms:modified>
  <dc:language>en-US</dc:language>
</cp:coreProperties>
</file>