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04900_student_uwtsd_ac_uk/Documents/year 2/Motorycle Technology/"/>
    </mc:Choice>
  </mc:AlternateContent>
  <xr:revisionPtr revIDLastSave="619" documentId="11_1BC88F415D53B2487D015F5EF5E42DF756AB4D18" xr6:coauthVersionLast="47" xr6:coauthVersionMax="47" xr10:uidLastSave="{69AB1E69-9C1F-41CF-8CC0-EB59DD1566AF}"/>
  <bookViews>
    <workbookView xWindow="-120" yWindow="-120" windowWidth="29040" windowHeight="158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/>
  <c r="N6" i="1"/>
  <c r="M6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N28" i="1" s="1"/>
  <c r="M29" i="1"/>
  <c r="M30" i="1"/>
  <c r="M31" i="1"/>
  <c r="M32" i="1"/>
  <c r="N32" i="1" s="1"/>
  <c r="M33" i="1"/>
  <c r="M34" i="1"/>
  <c r="M35" i="1"/>
  <c r="M36" i="1"/>
  <c r="M37" i="1"/>
  <c r="M38" i="1"/>
  <c r="M39" i="1"/>
  <c r="M40" i="1"/>
  <c r="N40" i="1" s="1"/>
  <c r="M41" i="1"/>
  <c r="M42" i="1"/>
  <c r="M43" i="1"/>
  <c r="M44" i="1"/>
  <c r="N44" i="1" s="1"/>
  <c r="M45" i="1"/>
  <c r="M46" i="1"/>
  <c r="M47" i="1"/>
  <c r="M48" i="1"/>
  <c r="N48" i="1" s="1"/>
  <c r="M49" i="1"/>
  <c r="M50" i="1"/>
  <c r="M51" i="1"/>
  <c r="M52" i="1"/>
  <c r="N52" i="1" s="1"/>
  <c r="M53" i="1"/>
  <c r="M54" i="1"/>
  <c r="M55" i="1"/>
  <c r="M56" i="1"/>
  <c r="N56" i="1" s="1"/>
  <c r="M57" i="1"/>
  <c r="M58" i="1"/>
  <c r="M59" i="1"/>
  <c r="M60" i="1"/>
  <c r="M61" i="1"/>
  <c r="M62" i="1"/>
  <c r="M63" i="1"/>
  <c r="M64" i="1"/>
  <c r="N64" i="1" s="1"/>
  <c r="M65" i="1"/>
  <c r="M66" i="1"/>
  <c r="M67" i="1"/>
  <c r="M68" i="1"/>
  <c r="N68" i="1" s="1"/>
  <c r="M69" i="1"/>
  <c r="M70" i="1"/>
  <c r="M71" i="1"/>
  <c r="M72" i="1"/>
  <c r="M73" i="1"/>
  <c r="M74" i="1"/>
  <c r="M75" i="1"/>
  <c r="M76" i="1"/>
  <c r="M77" i="1"/>
  <c r="M78" i="1"/>
  <c r="M79" i="1"/>
  <c r="N79" i="1" s="1"/>
  <c r="M80" i="1"/>
  <c r="N80" i="1" s="1"/>
  <c r="M81" i="1"/>
  <c r="M82" i="1"/>
  <c r="M83" i="1"/>
  <c r="M84" i="1"/>
  <c r="N84" i="1" s="1"/>
  <c r="M85" i="1"/>
  <c r="M86" i="1"/>
  <c r="M87" i="1"/>
  <c r="N87" i="1" s="1"/>
  <c r="M88" i="1"/>
  <c r="N88" i="1" s="1"/>
  <c r="M89" i="1"/>
  <c r="M90" i="1"/>
  <c r="M91" i="1"/>
  <c r="M92" i="1"/>
  <c r="N92" i="1" s="1"/>
  <c r="M93" i="1"/>
  <c r="M94" i="1"/>
  <c r="M95" i="1"/>
  <c r="M96" i="1"/>
  <c r="N96" i="1" s="1"/>
  <c r="M7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N30" i="1" s="1"/>
  <c r="L31" i="1"/>
  <c r="L32" i="1"/>
  <c r="L33" i="1"/>
  <c r="L34" i="1"/>
  <c r="L35" i="1"/>
  <c r="L36" i="1"/>
  <c r="L37" i="1"/>
  <c r="L38" i="1"/>
  <c r="N38" i="1" s="1"/>
  <c r="L39" i="1"/>
  <c r="L40" i="1"/>
  <c r="L41" i="1"/>
  <c r="L42" i="1"/>
  <c r="L43" i="1"/>
  <c r="L44" i="1"/>
  <c r="L45" i="1"/>
  <c r="L46" i="1"/>
  <c r="N46" i="1" s="1"/>
  <c r="L47" i="1"/>
  <c r="L48" i="1"/>
  <c r="L49" i="1"/>
  <c r="L50" i="1"/>
  <c r="L51" i="1"/>
  <c r="L52" i="1"/>
  <c r="L53" i="1"/>
  <c r="L54" i="1"/>
  <c r="N54" i="1" s="1"/>
  <c r="L55" i="1"/>
  <c r="L56" i="1"/>
  <c r="L57" i="1"/>
  <c r="L58" i="1"/>
  <c r="L59" i="1"/>
  <c r="L60" i="1"/>
  <c r="L61" i="1"/>
  <c r="L62" i="1"/>
  <c r="N62" i="1" s="1"/>
  <c r="L63" i="1"/>
  <c r="L64" i="1"/>
  <c r="L65" i="1"/>
  <c r="L66" i="1"/>
  <c r="L67" i="1"/>
  <c r="L68" i="1"/>
  <c r="L69" i="1"/>
  <c r="L70" i="1"/>
  <c r="N70" i="1" s="1"/>
  <c r="L71" i="1"/>
  <c r="L72" i="1"/>
  <c r="L73" i="1"/>
  <c r="L74" i="1"/>
  <c r="L75" i="1"/>
  <c r="L76" i="1"/>
  <c r="L77" i="1"/>
  <c r="L78" i="1"/>
  <c r="N78" i="1" s="1"/>
  <c r="L79" i="1"/>
  <c r="L80" i="1"/>
  <c r="L81" i="1"/>
  <c r="L82" i="1"/>
  <c r="L83" i="1"/>
  <c r="L84" i="1"/>
  <c r="L85" i="1"/>
  <c r="L86" i="1"/>
  <c r="N86" i="1" s="1"/>
  <c r="L87" i="1"/>
  <c r="L88" i="1"/>
  <c r="L89" i="1"/>
  <c r="L90" i="1"/>
  <c r="L91" i="1"/>
  <c r="L92" i="1"/>
  <c r="L93" i="1"/>
  <c r="L94" i="1"/>
  <c r="N94" i="1" s="1"/>
  <c r="L95" i="1"/>
  <c r="L96" i="1"/>
  <c r="Q9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H6" i="1"/>
  <c r="N10" i="1"/>
  <c r="N18" i="1"/>
  <c r="N24" i="1"/>
  <c r="N25" i="1"/>
  <c r="N26" i="1"/>
  <c r="N29" i="1"/>
  <c r="N33" i="1"/>
  <c r="N34" i="1"/>
  <c r="N36" i="1"/>
  <c r="N37" i="1"/>
  <c r="N41" i="1"/>
  <c r="N42" i="1"/>
  <c r="N45" i="1"/>
  <c r="N49" i="1"/>
  <c r="N50" i="1"/>
  <c r="N53" i="1"/>
  <c r="N57" i="1"/>
  <c r="N58" i="1"/>
  <c r="N60" i="1"/>
  <c r="N61" i="1"/>
  <c r="N65" i="1"/>
  <c r="N66" i="1"/>
  <c r="N67" i="1"/>
  <c r="N69" i="1"/>
  <c r="N71" i="1"/>
  <c r="N72" i="1"/>
  <c r="N73" i="1"/>
  <c r="N74" i="1"/>
  <c r="N75" i="1"/>
  <c r="N76" i="1"/>
  <c r="N77" i="1"/>
  <c r="N81" i="1"/>
  <c r="N82" i="1"/>
  <c r="N83" i="1"/>
  <c r="N85" i="1"/>
  <c r="N89" i="1"/>
  <c r="N90" i="1"/>
  <c r="N91" i="1"/>
  <c r="N93" i="1"/>
  <c r="N95" i="1"/>
  <c r="H8" i="1"/>
  <c r="H16" i="1"/>
  <c r="H24" i="1"/>
  <c r="H32" i="1"/>
  <c r="H40" i="1"/>
  <c r="H48" i="1"/>
  <c r="H56" i="1"/>
  <c r="H64" i="1"/>
  <c r="H72" i="1"/>
  <c r="H80" i="1"/>
  <c r="H88" i="1"/>
  <c r="H96" i="1"/>
  <c r="G6" i="1"/>
  <c r="G7" i="1"/>
  <c r="H7" i="1" s="1"/>
  <c r="G8" i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Q6" i="1"/>
  <c r="Q7" i="1" s="1"/>
  <c r="Q5" i="1"/>
  <c r="J9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N17" i="1" l="1"/>
  <c r="N9" i="1"/>
  <c r="N16" i="1"/>
  <c r="N8" i="1"/>
  <c r="N63" i="1"/>
  <c r="N55" i="1"/>
  <c r="N47" i="1"/>
  <c r="N39" i="1"/>
  <c r="N31" i="1"/>
  <c r="N23" i="1"/>
  <c r="N15" i="1"/>
  <c r="N22" i="1"/>
  <c r="N14" i="1"/>
  <c r="N21" i="1"/>
  <c r="N13" i="1"/>
  <c r="N7" i="1"/>
  <c r="N20" i="1"/>
  <c r="N12" i="1"/>
  <c r="N59" i="1"/>
  <c r="N51" i="1"/>
  <c r="N43" i="1"/>
  <c r="N35" i="1"/>
  <c r="N27" i="1"/>
  <c r="N19" i="1"/>
  <c r="N11" i="1"/>
  <c r="J93" i="1"/>
  <c r="J77" i="1"/>
  <c r="J61" i="1"/>
  <c r="J53" i="1"/>
  <c r="J37" i="1"/>
  <c r="J21" i="1"/>
  <c r="J13" i="1"/>
  <c r="J84" i="1"/>
  <c r="I60" i="1"/>
  <c r="J52" i="1"/>
  <c r="J44" i="1"/>
  <c r="I28" i="1"/>
  <c r="J20" i="1"/>
  <c r="J81" i="1"/>
  <c r="J57" i="1"/>
  <c r="J85" i="1"/>
  <c r="J45" i="1"/>
  <c r="J29" i="1"/>
  <c r="I91" i="1"/>
  <c r="J83" i="1"/>
  <c r="I75" i="1"/>
  <c r="I67" i="1"/>
  <c r="I51" i="1"/>
  <c r="I35" i="1"/>
  <c r="J27" i="1"/>
  <c r="I19" i="1"/>
  <c r="I90" i="1"/>
  <c r="I82" i="1"/>
  <c r="I74" i="1"/>
  <c r="I66" i="1"/>
  <c r="I58" i="1"/>
  <c r="I50" i="1"/>
  <c r="I42" i="1"/>
  <c r="I34" i="1"/>
  <c r="I26" i="1"/>
  <c r="I18" i="1"/>
  <c r="I10" i="1"/>
  <c r="J88" i="1"/>
  <c r="J72" i="1"/>
  <c r="J56" i="1"/>
  <c r="J40" i="1"/>
  <c r="J24" i="1"/>
  <c r="J8" i="1"/>
  <c r="J94" i="1"/>
  <c r="J86" i="1"/>
  <c r="J78" i="1"/>
  <c r="J70" i="1"/>
  <c r="J62" i="1"/>
  <c r="J54" i="1"/>
  <c r="J46" i="1"/>
  <c r="J38" i="1"/>
  <c r="J30" i="1"/>
  <c r="J22" i="1"/>
  <c r="J14" i="1"/>
  <c r="I68" i="1"/>
  <c r="I21" i="1"/>
  <c r="J66" i="1"/>
  <c r="I64" i="1"/>
  <c r="I20" i="1"/>
  <c r="J60" i="1"/>
  <c r="I53" i="1"/>
  <c r="I16" i="1"/>
  <c r="J36" i="1"/>
  <c r="I96" i="1"/>
  <c r="J34" i="1"/>
  <c r="I85" i="1"/>
  <c r="I48" i="1"/>
  <c r="I84" i="1"/>
  <c r="I94" i="1"/>
  <c r="I62" i="1"/>
  <c r="I46" i="1"/>
  <c r="J90" i="1"/>
  <c r="J26" i="1"/>
  <c r="I93" i="1"/>
  <c r="I77" i="1"/>
  <c r="I61" i="1"/>
  <c r="I45" i="1"/>
  <c r="I76" i="1"/>
  <c r="I44" i="1"/>
  <c r="I12" i="1"/>
  <c r="J50" i="1"/>
  <c r="I88" i="1"/>
  <c r="I56" i="1"/>
  <c r="I40" i="1"/>
  <c r="I8" i="1"/>
  <c r="J76" i="1"/>
  <c r="J12" i="1"/>
  <c r="I70" i="1"/>
  <c r="I38" i="1"/>
  <c r="J74" i="1"/>
  <c r="J42" i="1"/>
  <c r="I83" i="1"/>
  <c r="I59" i="1"/>
  <c r="I27" i="1"/>
  <c r="I11" i="1"/>
  <c r="J55" i="1"/>
  <c r="I7" i="1"/>
  <c r="I89" i="1"/>
  <c r="I49" i="1"/>
  <c r="I41" i="1"/>
  <c r="I33" i="1"/>
  <c r="I25" i="1"/>
  <c r="I17" i="1"/>
  <c r="I9" i="1"/>
  <c r="I63" i="1"/>
  <c r="I55" i="1"/>
  <c r="I39" i="1"/>
  <c r="J91" i="1"/>
  <c r="J75" i="1"/>
  <c r="J67" i="1"/>
  <c r="J19" i="1"/>
  <c r="J11" i="1"/>
  <c r="J89" i="1"/>
  <c r="J49" i="1"/>
  <c r="J41" i="1"/>
  <c r="J25" i="1"/>
  <c r="J17" i="1"/>
  <c r="J96" i="1"/>
  <c r="J80" i="1"/>
  <c r="J64" i="1"/>
  <c r="J48" i="1"/>
  <c r="J32" i="1"/>
  <c r="J7" i="1"/>
  <c r="J95" i="1"/>
  <c r="J79" i="1"/>
  <c r="J63" i="1"/>
  <c r="J39" i="1"/>
  <c r="J31" i="1"/>
  <c r="I92" i="1" l="1"/>
  <c r="J92" i="1"/>
  <c r="J28" i="1"/>
  <c r="J65" i="1"/>
  <c r="I15" i="1"/>
  <c r="I43" i="1"/>
  <c r="I22" i="1"/>
  <c r="J73" i="1"/>
  <c r="I23" i="1"/>
  <c r="I57" i="1"/>
  <c r="J69" i="1"/>
  <c r="I69" i="1"/>
  <c r="J15" i="1"/>
  <c r="J43" i="1"/>
  <c r="I31" i="1"/>
  <c r="I95" i="1"/>
  <c r="I65" i="1"/>
  <c r="J23" i="1"/>
  <c r="I54" i="1"/>
  <c r="I24" i="1"/>
  <c r="J18" i="1"/>
  <c r="I30" i="1"/>
  <c r="I32" i="1"/>
  <c r="I71" i="1"/>
  <c r="J58" i="1"/>
  <c r="I36" i="1"/>
  <c r="I79" i="1"/>
  <c r="I87" i="1"/>
  <c r="I14" i="1"/>
  <c r="J59" i="1"/>
  <c r="I47" i="1"/>
  <c r="I81" i="1"/>
  <c r="J71" i="1"/>
  <c r="I86" i="1"/>
  <c r="J82" i="1"/>
  <c r="I13" i="1"/>
  <c r="I37" i="1"/>
  <c r="I52" i="1"/>
  <c r="J35" i="1"/>
  <c r="J51" i="1"/>
  <c r="I73" i="1"/>
  <c r="J68" i="1"/>
  <c r="J47" i="1"/>
  <c r="J16" i="1"/>
  <c r="J33" i="1"/>
  <c r="J10" i="1"/>
  <c r="J87" i="1"/>
  <c r="I72" i="1"/>
  <c r="I29" i="1"/>
  <c r="I78" i="1"/>
  <c r="I80" i="1"/>
  <c r="I6" i="1"/>
  <c r="J6" i="1"/>
</calcChain>
</file>

<file path=xl/sharedStrings.xml><?xml version="1.0" encoding="utf-8"?>
<sst xmlns="http://schemas.openxmlformats.org/spreadsheetml/2006/main" count="40" uniqueCount="37">
  <si>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</si>
  <si>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</si>
  <si>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</si>
  <si>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</si>
  <si>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</si>
  <si>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</si>
  <si>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</si>
  <si>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</si>
  <si>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</si>
  <si>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</si>
  <si>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</si>
  <si>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</si>
  <si>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</si>
  <si>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R (m)</t>
  </si>
  <si>
    <t xml:space="preserve">Torque </t>
  </si>
  <si>
    <t>Nm</t>
  </si>
  <si>
    <t>Kw</t>
  </si>
  <si>
    <t>Work Done per rev</t>
  </si>
  <si>
    <t xml:space="preserve">Joules </t>
  </si>
  <si>
    <t>Bore (m)</t>
  </si>
  <si>
    <t>Stroke (m)</t>
  </si>
  <si>
    <t>SFC</t>
  </si>
  <si>
    <t>Area of piston m2</t>
  </si>
  <si>
    <t>BMEP</t>
  </si>
  <si>
    <t>pa</t>
  </si>
  <si>
    <t>volume (m3)</t>
  </si>
  <si>
    <t>Displacement (cc)</t>
  </si>
  <si>
    <t>Engine Measurements</t>
  </si>
  <si>
    <t>volume for Engine (m3)</t>
  </si>
  <si>
    <t xml:space="preserve">Power </t>
  </si>
  <si>
    <t>Calorific Gasoline (j/Kg)</t>
  </si>
  <si>
    <t>Mechanical energy</t>
  </si>
  <si>
    <t>Energy per min by fuel</t>
  </si>
  <si>
    <t>Mj</t>
  </si>
  <si>
    <t xml:space="preserve">Overall efficiency </t>
  </si>
  <si>
    <t>Fuel per hour</t>
  </si>
  <si>
    <t>kg/kWh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</si>
</sst>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against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General</c:formatCode>
                <c:ptCount val="91"/>
                <c:pt idx="0">
                  <c:v>483.9140087813285</c:v>
                </c:pt>
                <c:pt idx="1">
                  <c:v>471.74477724581419</c:v>
                </c:pt>
                <c:pt idx="2">
                  <c:v>454.26276528513625</c:v>
                </c:pt>
                <c:pt idx="3">
                  <c:v>427.06436460693942</c:v>
                </c:pt>
                <c:pt idx="4">
                  <c:v>411.93234514289992</c:v>
                </c:pt>
                <c:pt idx="5">
                  <c:v>413.00782795451528</c:v>
                </c:pt>
                <c:pt idx="6">
                  <c:v>390.1954851688331</c:v>
                </c:pt>
                <c:pt idx="7">
                  <c:v>370.77818416212051</c:v>
                </c:pt>
                <c:pt idx="8">
                  <c:v>366.94319439623382</c:v>
                </c:pt>
                <c:pt idx="9">
                  <c:v>354.67912924881648</c:v>
                </c:pt>
                <c:pt idx="10">
                  <c:v>355.15859164191164</c:v>
                </c:pt>
                <c:pt idx="11">
                  <c:v>358.87911906126868</c:v>
                </c:pt>
                <c:pt idx="12">
                  <c:v>355.67356983227671</c:v>
                </c:pt>
                <c:pt idx="13">
                  <c:v>354.24531406886263</c:v>
                </c:pt>
                <c:pt idx="14">
                  <c:v>348.69321072323544</c:v>
                </c:pt>
                <c:pt idx="15">
                  <c:v>348.28565822176762</c:v>
                </c:pt>
                <c:pt idx="16">
                  <c:v>356.97648124837184</c:v>
                </c:pt>
                <c:pt idx="17">
                  <c:v>361.68199763605395</c:v>
                </c:pt>
                <c:pt idx="18">
                  <c:v>361.61521834553963</c:v>
                </c:pt>
                <c:pt idx="19">
                  <c:v>359.33451621249213</c:v>
                </c:pt>
                <c:pt idx="20">
                  <c:v>361.27123733444932</c:v>
                </c:pt>
                <c:pt idx="21">
                  <c:v>356.90646129352695</c:v>
                </c:pt>
                <c:pt idx="22">
                  <c:v>353.98003116765534</c:v>
                </c:pt>
                <c:pt idx="23">
                  <c:v>352.02258618628605</c:v>
                </c:pt>
                <c:pt idx="24">
                  <c:v>351.63374333593998</c:v>
                </c:pt>
                <c:pt idx="25">
                  <c:v>349.69429869590721</c:v>
                </c:pt>
                <c:pt idx="26">
                  <c:v>349.79687368903012</c:v>
                </c:pt>
                <c:pt idx="27">
                  <c:v>353.47549464409769</c:v>
                </c:pt>
                <c:pt idx="28">
                  <c:v>355.3737239862964</c:v>
                </c:pt>
                <c:pt idx="29">
                  <c:v>352.92225970350177</c:v>
                </c:pt>
                <c:pt idx="30">
                  <c:v>354.96071006407806</c:v>
                </c:pt>
                <c:pt idx="31">
                  <c:v>355.10095384383976</c:v>
                </c:pt>
                <c:pt idx="32">
                  <c:v>360.16795483206477</c:v>
                </c:pt>
                <c:pt idx="33">
                  <c:v>361.42132363883303</c:v>
                </c:pt>
                <c:pt idx="34">
                  <c:v>364.05681415801365</c:v>
                </c:pt>
                <c:pt idx="35">
                  <c:v>368.01137560950855</c:v>
                </c:pt>
                <c:pt idx="36">
                  <c:v>365.4845641183054</c:v>
                </c:pt>
                <c:pt idx="37">
                  <c:v>366.0429640705832</c:v>
                </c:pt>
                <c:pt idx="38">
                  <c:v>371.78371474230329</c:v>
                </c:pt>
                <c:pt idx="39">
                  <c:v>376.62342963022201</c:v>
                </c:pt>
                <c:pt idx="40">
                  <c:v>383.15469469487999</c:v>
                </c:pt>
                <c:pt idx="41">
                  <c:v>392.11294870331369</c:v>
                </c:pt>
                <c:pt idx="42">
                  <c:v>393.2745213645415</c:v>
                </c:pt>
                <c:pt idx="43">
                  <c:v>398.98676722111878</c:v>
                </c:pt>
                <c:pt idx="44">
                  <c:v>397.04434567759688</c:v>
                </c:pt>
                <c:pt idx="45">
                  <c:v>399.27597021863198</c:v>
                </c:pt>
                <c:pt idx="46">
                  <c:v>394.95372255648715</c:v>
                </c:pt>
                <c:pt idx="47">
                  <c:v>392.46663861065105</c:v>
                </c:pt>
                <c:pt idx="48">
                  <c:v>393.91681273039836</c:v>
                </c:pt>
                <c:pt idx="49">
                  <c:v>389.55689763655647</c:v>
                </c:pt>
                <c:pt idx="50">
                  <c:v>393.73943514877863</c:v>
                </c:pt>
                <c:pt idx="51">
                  <c:v>391.34575552075523</c:v>
                </c:pt>
                <c:pt idx="52">
                  <c:v>401.45333525316289</c:v>
                </c:pt>
                <c:pt idx="53">
                  <c:v>400.15442337302454</c:v>
                </c:pt>
                <c:pt idx="54">
                  <c:v>405.82015178532509</c:v>
                </c:pt>
                <c:pt idx="55">
                  <c:v>401.54906547499877</c:v>
                </c:pt>
                <c:pt idx="56">
                  <c:v>403.38447078438588</c:v>
                </c:pt>
                <c:pt idx="57">
                  <c:v>407.48626630363344</c:v>
                </c:pt>
                <c:pt idx="58">
                  <c:v>407.13061250732488</c:v>
                </c:pt>
                <c:pt idx="59">
                  <c:v>415.41179897767199</c:v>
                </c:pt>
                <c:pt idx="60">
                  <c:v>416.74260296762031</c:v>
                </c:pt>
                <c:pt idx="61">
                  <c:v>419.72814705419989</c:v>
                </c:pt>
                <c:pt idx="62">
                  <c:v>421.87173322734532</c:v>
                </c:pt>
                <c:pt idx="63">
                  <c:v>426.12079373753534</c:v>
                </c:pt>
                <c:pt idx="64">
                  <c:v>425.78555511142906</c:v>
                </c:pt>
                <c:pt idx="65">
                  <c:v>427.29283131718131</c:v>
                </c:pt>
                <c:pt idx="66">
                  <c:v>431.91587971144702</c:v>
                </c:pt>
                <c:pt idx="67">
                  <c:v>433.81278781273329</c:v>
                </c:pt>
                <c:pt idx="68">
                  <c:v>433.84909698442522</c:v>
                </c:pt>
                <c:pt idx="69">
                  <c:v>429.51554396251078</c:v>
                </c:pt>
                <c:pt idx="70">
                  <c:v>433.56198989670298</c:v>
                </c:pt>
                <c:pt idx="71">
                  <c:v>433.29842797950045</c:v>
                </c:pt>
                <c:pt idx="72">
                  <c:v>435.07948008866356</c:v>
                </c:pt>
                <c:pt idx="73">
                  <c:v>436.36134572136814</c:v>
                </c:pt>
                <c:pt idx="74">
                  <c:v>436.19436733064668</c:v>
                </c:pt>
                <c:pt idx="75">
                  <c:v>442.49520205199957</c:v>
                </c:pt>
                <c:pt idx="76">
                  <c:v>443.92873848167449</c:v>
                </c:pt>
                <c:pt idx="77">
                  <c:v>448.60096576987542</c:v>
                </c:pt>
                <c:pt idx="78">
                  <c:v>453.68195455654546</c:v>
                </c:pt>
                <c:pt idx="79">
                  <c:v>455.83209140551867</c:v>
                </c:pt>
                <c:pt idx="80">
                  <c:v>457.10691836509466</c:v>
                </c:pt>
                <c:pt idx="81">
                  <c:v>462.35517649353415</c:v>
                </c:pt>
                <c:pt idx="82">
                  <c:v>465.74296646885978</c:v>
                </c:pt>
                <c:pt idx="83">
                  <c:v>471.3401180593429</c:v>
                </c:pt>
                <c:pt idx="84">
                  <c:v>476.01929571908784</c:v>
                </c:pt>
                <c:pt idx="85">
                  <c:v>476.52827070971188</c:v>
                </c:pt>
                <c:pt idx="86">
                  <c:v>480.35401306963433</c:v>
                </c:pt>
                <c:pt idx="87">
                  <c:v>479.81991095005509</c:v>
                </c:pt>
                <c:pt idx="88">
                  <c:v>492.06833020536317</c:v>
                </c:pt>
                <c:pt idx="89">
                  <c:v>498.70944069328647</c:v>
                </c:pt>
                <c:pt idx="90">
                  <c:v>502.93609801200432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90C-47CA-A7D5-C862B0C2DB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7827775"/>
        <c:axId val="703404431"/>
      </c:scatterChart>
      <c:valAx>
        <c:axId val="1137827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404431"/>
        <c:crosses val="autoZero"/>
        <c:crossBetween val="midCat"/>
      </c:valAx>
      <c:valAx>
        <c:axId val="703404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Kg/KWh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78277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Torpue against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83.354124999999996</c:v>
                </c:pt>
                <c:pt idx="1">
                  <c:v>83.746139999999997</c:v>
                </c:pt>
                <c:pt idx="2">
                  <c:v>84.506534999999985</c:v>
                </c:pt>
                <c:pt idx="3">
                  <c:v>84.930334999999999</c:v>
                </c:pt>
                <c:pt idx="4">
                  <c:v>86.235964999999993</c:v>
                </c:pt>
                <c:pt idx="5">
                  <c:v>87.620649999999998</c:v>
                </c:pt>
                <c:pt idx="6">
                  <c:v>89.23272</c:v>
                </c:pt>
                <c:pt idx="7">
                  <c:v>91.114554999999996</c:v>
                </c:pt>
                <c:pt idx="8">
                  <c:v>93.128419999999991</c:v>
                </c:pt>
                <c:pt idx="9">
                  <c:v>94.363144999999989</c:v>
                </c:pt>
                <c:pt idx="10">
                  <c:v>95.342774999999989</c:v>
                </c:pt>
                <c:pt idx="11">
                  <c:v>95.997219999999984</c:v>
                </c:pt>
                <c:pt idx="12">
                  <c:v>96.553865000000002</c:v>
                </c:pt>
                <c:pt idx="13">
                  <c:v>96.799179999999993</c:v>
                </c:pt>
                <c:pt idx="14">
                  <c:v>96.704639999999998</c:v>
                </c:pt>
                <c:pt idx="15">
                  <c:v>96.871714999999995</c:v>
                </c:pt>
                <c:pt idx="16">
                  <c:v>97.46096</c:v>
                </c:pt>
                <c:pt idx="17">
                  <c:v>97.746209999999991</c:v>
                </c:pt>
                <c:pt idx="18">
                  <c:v>97.943439999999995</c:v>
                </c:pt>
                <c:pt idx="19">
                  <c:v>98.572619999999986</c:v>
                </c:pt>
                <c:pt idx="20">
                  <c:v>99.557954999999993</c:v>
                </c:pt>
                <c:pt idx="21">
                  <c:v>100.118675</c:v>
                </c:pt>
                <c:pt idx="22">
                  <c:v>100.89373999999999</c:v>
                </c:pt>
                <c:pt idx="23">
                  <c:v>101.70710999999999</c:v>
                </c:pt>
                <c:pt idx="24">
                  <c:v>101.986655</c:v>
                </c:pt>
                <c:pt idx="25">
                  <c:v>102.71281999999999</c:v>
                </c:pt>
                <c:pt idx="26">
                  <c:v>103.22789999999999</c:v>
                </c:pt>
                <c:pt idx="27">
                  <c:v>103.35992999999999</c:v>
                </c:pt>
                <c:pt idx="28">
                  <c:v>103.25234999999999</c:v>
                </c:pt>
                <c:pt idx="29">
                  <c:v>103.13988000000001</c:v>
                </c:pt>
                <c:pt idx="30">
                  <c:v>103.04697</c:v>
                </c:pt>
                <c:pt idx="31">
                  <c:v>102.88478499999999</c:v>
                </c:pt>
                <c:pt idx="32">
                  <c:v>102.821215</c:v>
                </c:pt>
                <c:pt idx="33">
                  <c:v>102.565305</c:v>
                </c:pt>
                <c:pt idx="34">
                  <c:v>101.802465</c:v>
                </c:pt>
                <c:pt idx="35">
                  <c:v>101.000505</c:v>
                </c:pt>
                <c:pt idx="36">
                  <c:v>100.80653499999998</c:v>
                </c:pt>
                <c:pt idx="37">
                  <c:v>100.56203499999999</c:v>
                </c:pt>
                <c:pt idx="38">
                  <c:v>99.852985000000004</c:v>
                </c:pt>
                <c:pt idx="39">
                  <c:v>99.297154999999989</c:v>
                </c:pt>
                <c:pt idx="40">
                  <c:v>99.192835000000002</c:v>
                </c:pt>
                <c:pt idx="41">
                  <c:v>98.715244999999996</c:v>
                </c:pt>
                <c:pt idx="42">
                  <c:v>98.716059999999985</c:v>
                </c:pt>
                <c:pt idx="43">
                  <c:v>98.49356499999999</c:v>
                </c:pt>
                <c:pt idx="44">
                  <c:v>98.28573999999999</c:v>
                </c:pt>
                <c:pt idx="45">
                  <c:v>98.4846</c:v>
                </c:pt>
                <c:pt idx="46">
                  <c:v>99.130894999999995</c:v>
                </c:pt>
                <c:pt idx="47">
                  <c:v>99.577514999999991</c:v>
                </c:pt>
                <c:pt idx="48">
                  <c:v>100.190395</c:v>
                </c:pt>
                <c:pt idx="49">
                  <c:v>100.63212499999999</c:v>
                </c:pt>
                <c:pt idx="50">
                  <c:v>100.59381999999999</c:v>
                </c:pt>
                <c:pt idx="51">
                  <c:v>101.22707499999999</c:v>
                </c:pt>
                <c:pt idx="52">
                  <c:v>101.11378999999999</c:v>
                </c:pt>
                <c:pt idx="53">
                  <c:v>101.03310499999999</c:v>
                </c:pt>
                <c:pt idx="54">
                  <c:v>100.90922499999999</c:v>
                </c:pt>
                <c:pt idx="55">
                  <c:v>100.870105</c:v>
                </c:pt>
                <c:pt idx="56">
                  <c:v>100.65983499999999</c:v>
                </c:pt>
                <c:pt idx="57">
                  <c:v>99.977679999999992</c:v>
                </c:pt>
                <c:pt idx="58">
                  <c:v>99.557954999999993</c:v>
                </c:pt>
                <c:pt idx="59">
                  <c:v>98.764959999999988</c:v>
                </c:pt>
                <c:pt idx="60">
                  <c:v>97.803259999999995</c:v>
                </c:pt>
                <c:pt idx="61">
                  <c:v>96.768209999999996</c:v>
                </c:pt>
                <c:pt idx="62">
                  <c:v>95.715229999999991</c:v>
                </c:pt>
                <c:pt idx="63">
                  <c:v>94.947499999999991</c:v>
                </c:pt>
                <c:pt idx="64">
                  <c:v>94.483764999999991</c:v>
                </c:pt>
                <c:pt idx="65">
                  <c:v>93.752709999999993</c:v>
                </c:pt>
                <c:pt idx="66">
                  <c:v>93.228664999999992</c:v>
                </c:pt>
                <c:pt idx="67">
                  <c:v>92.92304</c:v>
                </c:pt>
                <c:pt idx="68">
                  <c:v>92.804864999999992</c:v>
                </c:pt>
                <c:pt idx="69">
                  <c:v>92.897774999999996</c:v>
                </c:pt>
                <c:pt idx="70">
                  <c:v>92.34438999999999</c:v>
                </c:pt>
                <c:pt idx="71">
                  <c:v>92.155309999999986</c:v>
                </c:pt>
                <c:pt idx="72">
                  <c:v>91.438924999999983</c:v>
                </c:pt>
                <c:pt idx="73">
                  <c:v>90.514714999999995</c:v>
                </c:pt>
                <c:pt idx="74">
                  <c:v>89.627994999999999</c:v>
                </c:pt>
                <c:pt idx="75">
                  <c:v>88.553009999999986</c:v>
                </c:pt>
                <c:pt idx="76">
                  <c:v>87.266939999999991</c:v>
                </c:pt>
                <c:pt idx="77">
                  <c:v>85.770599999999988</c:v>
                </c:pt>
                <c:pt idx="78">
                  <c:v>84.460080000000005</c:v>
                </c:pt>
                <c:pt idx="79">
                  <c:v>83.403024999999985</c:v>
                </c:pt>
                <c:pt idx="80">
                  <c:v>82.401389999999992</c:v>
                </c:pt>
                <c:pt idx="81">
                  <c:v>80.941643499999984</c:v>
                </c:pt>
                <c:pt idx="82">
                  <c:v>79.528922499999993</c:v>
                </c:pt>
                <c:pt idx="83">
                  <c:v>78.116608999999997</c:v>
                </c:pt>
                <c:pt idx="84">
                  <c:v>77.264689499999989</c:v>
                </c:pt>
                <c:pt idx="85">
                  <c:v>75.874544</c:v>
                </c:pt>
                <c:pt idx="86">
                  <c:v>74.807709000000003</c:v>
                </c:pt>
                <c:pt idx="87">
                  <c:v>73.833946999999995</c:v>
                </c:pt>
                <c:pt idx="88">
                  <c:v>73.054480999999996</c:v>
                </c:pt>
                <c:pt idx="89">
                  <c:v>72.474363999999994</c:v>
                </c:pt>
                <c:pt idx="90">
                  <c:v>72.247630999999998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D5B-44C2-B382-AE736401E7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8840943"/>
        <c:axId val="1348826063"/>
      </c:scatterChart>
      <c:valAx>
        <c:axId val="13488409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8826063"/>
        <c:crosses val="autoZero"/>
        <c:crossBetween val="midCat"/>
      </c:valAx>
      <c:valAx>
        <c:axId val="1348826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Nm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8840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against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General</c:formatCode>
                <c:ptCount val="91"/>
                <c:pt idx="0">
                  <c:v>8.7288235582135112</c:v>
                </c:pt>
                <c:pt idx="1">
                  <c:v>9.2083690366675803</c:v>
                </c:pt>
                <c:pt idx="2">
                  <c:v>9.7344540163320534</c:v>
                </c:pt>
                <c:pt idx="3">
                  <c:v>10.22796646594527</c:v>
                </c:pt>
                <c:pt idx="4">
                  <c:v>10.83673096476906</c:v>
                </c:pt>
                <c:pt idx="5">
                  <c:v>11.46951626428177</c:v>
                </c:pt>
                <c:pt idx="6">
                  <c:v>12.147757163179518</c:v>
                </c:pt>
                <c:pt idx="7">
                  <c:v>12.88101674803964</c:v>
                </c:pt>
                <c:pt idx="8">
                  <c:v>13.653339471913155</c:v>
                </c:pt>
                <c:pt idx="9">
                  <c:v>14.328443883245372</c:v>
                </c:pt>
                <c:pt idx="10">
                  <c:v>14.976408075643226</c:v>
                </c:pt>
                <c:pt idx="11">
                  <c:v>15.581848324380559</c:v>
                </c:pt>
                <c:pt idx="12">
                  <c:v>16.1777553578507</c:v>
                </c:pt>
                <c:pt idx="13">
                  <c:v>16.725697601883383</c:v>
                </c:pt>
                <c:pt idx="14">
                  <c:v>17.215706573549255</c:v>
                </c:pt>
                <c:pt idx="15">
                  <c:v>17.752668977437576</c:v>
                </c:pt>
                <c:pt idx="16">
                  <c:v>18.370958156868522</c:v>
                </c:pt>
                <c:pt idx="17">
                  <c:v>18.936524473888451</c:v>
                </c:pt>
                <c:pt idx="18">
                  <c:v>19.48756479951647</c:v>
                </c:pt>
                <c:pt idx="19">
                  <c:v>20.128876224411385</c:v>
                </c:pt>
                <c:pt idx="20">
                  <c:v>20.851369335628213</c:v>
                </c:pt>
                <c:pt idx="21">
                  <c:v>21.493026414254846</c:v>
                </c:pt>
                <c:pt idx="22">
                  <c:v>22.187692266403904</c:v>
                </c:pt>
                <c:pt idx="23">
                  <c:v>22.899098854225837</c:v>
                </c:pt>
                <c:pt idx="24">
                  <c:v>23.496038581561098</c:v>
                </c:pt>
                <c:pt idx="25">
                  <c:v>24.201138055611807</c:v>
                </c:pt>
                <c:pt idx="26">
                  <c:v>24.863000941888473</c:v>
                </c:pt>
                <c:pt idx="27">
                  <c:v>25.435992413145158</c:v>
                </c:pt>
                <c:pt idx="28">
                  <c:v>25.950145938070563</c:v>
                </c:pt>
                <c:pt idx="29">
                  <c:v>26.461918292844185</c:v>
                </c:pt>
                <c:pt idx="30">
                  <c:v>26.97763366055732</c:v>
                </c:pt>
                <c:pt idx="31">
                  <c:v>27.473877201384052</c:v>
                </c:pt>
                <c:pt idx="32">
                  <c:v>27.995272385355307</c:v>
                </c:pt>
                <c:pt idx="33">
                  <c:v>28.462626101939023</c:v>
                </c:pt>
                <c:pt idx="34">
                  <c:v>28.783968854519884</c:v>
                </c:pt>
                <c:pt idx="35">
                  <c:v>29.086057414045424</c:v>
                </c:pt>
                <c:pt idx="36">
                  <c:v>29.558019847051945</c:v>
                </c:pt>
                <c:pt idx="37">
                  <c:v>30.01287028667377</c:v>
                </c:pt>
                <c:pt idx="38">
                  <c:v>30.324082397784469</c:v>
                </c:pt>
                <c:pt idx="39">
                  <c:v>30.675202579252748</c:v>
                </c:pt>
                <c:pt idx="40">
                  <c:v>31.162348172474452</c:v>
                </c:pt>
                <c:pt idx="41">
                  <c:v>31.529180663080517</c:v>
                </c:pt>
                <c:pt idx="42">
                  <c:v>32.046317051690686</c:v>
                </c:pt>
                <c:pt idx="43">
                  <c:v>32.489799324136214</c:v>
                </c:pt>
                <c:pt idx="44">
                  <c:v>32.935867598574561</c:v>
                </c:pt>
                <c:pt idx="45">
                  <c:v>33.518170383937345</c:v>
                </c:pt>
                <c:pt idx="46">
                  <c:v>34.257178062335925</c:v>
                </c:pt>
                <c:pt idx="47">
                  <c:v>34.932905503851224</c:v>
                </c:pt>
                <c:pt idx="48">
                  <c:v>35.672506341122755</c:v>
                </c:pt>
                <c:pt idx="49">
                  <c:v>36.356691630739917</c:v>
                </c:pt>
                <c:pt idx="50">
                  <c:v>36.869560689328964</c:v>
                </c:pt>
                <c:pt idx="51">
                  <c:v>37.631684494451981</c:v>
                </c:pt>
                <c:pt idx="52">
                  <c:v>38.119000780874529</c:v>
                </c:pt>
                <c:pt idx="53">
                  <c:v>38.61759135321288</c:v>
                </c:pt>
                <c:pt idx="54">
                  <c:v>39.0986005258642</c:v>
                </c:pt>
                <c:pt idx="55">
                  <c:v>39.611597604353882</c:v>
                </c:pt>
                <c:pt idx="56">
                  <c:v>40.056078432024357</c:v>
                </c:pt>
                <c:pt idx="57">
                  <c:v>40.308106943072069</c:v>
                </c:pt>
                <c:pt idx="58">
                  <c:v>40.660170204475023</c:v>
                </c:pt>
                <c:pt idx="59">
                  <c:v>40.853437581131814</c:v>
                </c:pt>
                <c:pt idx="60">
                  <c:v>40.967733748417658</c:v>
                </c:pt>
                <c:pt idx="61">
                  <c:v>41.040850180999634</c:v>
                </c:pt>
                <c:pt idx="62">
                  <c:v>41.095429331969832</c:v>
                </c:pt>
                <c:pt idx="63">
                  <c:v>41.262947639279162</c:v>
                </c:pt>
                <c:pt idx="64">
                  <c:v>41.556130281050606</c:v>
                </c:pt>
                <c:pt idx="65">
                  <c:v>41.725483540269032</c:v>
                </c:pt>
                <c:pt idx="66">
                  <c:v>41.980396766411019</c:v>
                </c:pt>
                <c:pt idx="67">
                  <c:v>42.329319272918418</c:v>
                </c:pt>
                <c:pt idx="68">
                  <c:v>42.761412041537568</c:v>
                </c:pt>
                <c:pt idx="69">
                  <c:v>43.29063350876757</c:v>
                </c:pt>
                <c:pt idx="70">
                  <c:v>43.516268583634606</c:v>
                </c:pt>
                <c:pt idx="71">
                  <c:v>43.909690807602303</c:v>
                </c:pt>
                <c:pt idx="72">
                  <c:v>44.047124438262699</c:v>
                </c:pt>
                <c:pt idx="73">
                  <c:v>44.075856371294947</c:v>
                </c:pt>
                <c:pt idx="74">
                  <c:v>44.113361934850616</c:v>
                </c:pt>
                <c:pt idx="75">
                  <c:v>44.047935230966708</c:v>
                </c:pt>
                <c:pt idx="76">
                  <c:v>43.865148416841798</c:v>
                </c:pt>
                <c:pt idx="77">
                  <c:v>43.562099708061503</c:v>
                </c:pt>
                <c:pt idx="78">
                  <c:v>43.338730585435684</c:v>
                </c:pt>
                <c:pt idx="79">
                  <c:v>43.233024553482352</c:v>
                </c:pt>
                <c:pt idx="80">
                  <c:v>43.145266911597901</c:v>
                </c:pt>
                <c:pt idx="81">
                  <c:v>42.804754885829134</c:v>
                </c:pt>
                <c:pt idx="82">
                  <c:v>42.474071374565035</c:v>
                </c:pt>
                <c:pt idx="83">
                  <c:v>42.128813651079788</c:v>
                </c:pt>
                <c:pt idx="84">
                  <c:v>42.07392469195004</c:v>
                </c:pt>
                <c:pt idx="85">
                  <c:v>41.714209254353221</c:v>
                </c:pt>
                <c:pt idx="86">
                  <c:v>41.519378327976675</c:v>
                </c:pt>
                <c:pt idx="87">
                  <c:v>41.365519744064969</c:v>
                </c:pt>
                <c:pt idx="88">
                  <c:v>41.31133574785472</c:v>
                </c:pt>
                <c:pt idx="89">
                  <c:v>41.362762195405317</c:v>
                </c:pt>
                <c:pt idx="90">
                  <c:v>41.611648244625464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005-4DE5-82A9-B0B398816A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4164543"/>
        <c:axId val="1344163583"/>
      </c:scatterChart>
      <c:valAx>
        <c:axId val="13441645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4163583"/>
        <c:crosses val="autoZero"/>
        <c:crossBetween val="midCat"/>
      </c:valAx>
      <c:valAx>
        <c:axId val="134416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41645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Overall Efficiency againt</a:t>
            </a:r>
            <a:r>
              <a:rPr lang="en-US" baseline="0"/>
              <a:t> RPM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Overall Efficiency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BsC'!$N$6:$N$96</c:f>
              <c:numCache>
                <c:formatCode>General</c:formatCode>
                <c:ptCount val="91"/>
                <c:pt idx="0">
                  <c:v>0.16907586954184231</c:v>
                </c:pt>
                <c:pt idx="1">
                  <c:v>0.17343738768208652</c:v>
                </c:pt>
                <c:pt idx="2">
                  <c:v>0.1801120146108065</c:v>
                </c:pt>
                <c:pt idx="3">
                  <c:v>0.19158278844802579</c:v>
                </c:pt>
                <c:pt idx="4">
                  <c:v>0.19862043557128048</c:v>
                </c:pt>
                <c:pt idx="5">
                  <c:v>0.19810322294228402</c:v>
                </c:pt>
                <c:pt idx="6">
                  <c:v>0.20968510638399629</c:v>
                </c:pt>
                <c:pt idx="7">
                  <c:v>0.22066611605823958</c:v>
                </c:pt>
                <c:pt idx="8">
                  <c:v>0.2229723375924848</c:v>
                </c:pt>
                <c:pt idx="9">
                  <c:v>0.23068225635792697</c:v>
                </c:pt>
                <c:pt idx="10">
                  <c:v>0.23037083641967737</c:v>
                </c:pt>
                <c:pt idx="11">
                  <c:v>0.22798256424669172</c:v>
                </c:pt>
                <c:pt idx="12">
                  <c:v>0.23003728350342262</c:v>
                </c:pt>
                <c:pt idx="13">
                  <c:v>0.2309647539960881</c:v>
                </c:pt>
                <c:pt idx="14">
                  <c:v>0.23464231393688503</c:v>
                </c:pt>
                <c:pt idx="15">
                  <c:v>0.23491688470871477</c:v>
                </c:pt>
                <c:pt idx="16">
                  <c:v>0.2291976814048306</c:v>
                </c:pt>
                <c:pt idx="17">
                  <c:v>0.22621579827844285</c:v>
                </c:pt>
                <c:pt idx="18">
                  <c:v>0.2262575734298905</c:v>
                </c:pt>
                <c:pt idx="19">
                  <c:v>0.22769363400035503</c:v>
                </c:pt>
                <c:pt idx="20">
                  <c:v>0.22647300245061597</c:v>
                </c:pt>
                <c:pt idx="21">
                  <c:v>0.22924264671939612</c:v>
                </c:pt>
                <c:pt idx="22">
                  <c:v>0.23113784568099077</c:v>
                </c:pt>
                <c:pt idx="23">
                  <c:v>0.23242310303033972</c:v>
                </c:pt>
                <c:pt idx="24">
                  <c:v>0.23268012063340368</c:v>
                </c:pt>
                <c:pt idx="25">
                  <c:v>0.23397059123726402</c:v>
                </c:pt>
                <c:pt idx="26">
                  <c:v>0.23390198132793577</c:v>
                </c:pt>
                <c:pt idx="27">
                  <c:v>0.23146776242738332</c:v>
                </c:pt>
                <c:pt idx="28">
                  <c:v>0.23023137698648991</c:v>
                </c:pt>
                <c:pt idx="29">
                  <c:v>0.23183060736072353</c:v>
                </c:pt>
                <c:pt idx="30">
                  <c:v>0.23049926230824783</c:v>
                </c:pt>
                <c:pt idx="31">
                  <c:v>0.23040822879389511</c:v>
                </c:pt>
                <c:pt idx="32">
                  <c:v>0.227166744627048</c:v>
                </c:pt>
                <c:pt idx="33">
                  <c:v>0.22637895571414163</c:v>
                </c:pt>
                <c:pt idx="34">
                  <c:v>0.22474014669224074</c:v>
                </c:pt>
                <c:pt idx="35">
                  <c:v>0.22232514329936881</c:v>
                </c:pt>
                <c:pt idx="36">
                  <c:v>0.22386220883379832</c:v>
                </c:pt>
                <c:pt idx="37">
                  <c:v>0.22352070617154388</c:v>
                </c:pt>
                <c:pt idx="38">
                  <c:v>0.22006929990167254</c:v>
                </c:pt>
                <c:pt idx="39">
                  <c:v>0.21724134873529483</c:v>
                </c:pt>
                <c:pt idx="40">
                  <c:v>0.21353824695619769</c:v>
                </c:pt>
                <c:pt idx="41">
                  <c:v>0.2086597295211699</c:v>
                </c:pt>
                <c:pt idx="42">
                  <c:v>0.20804343371723624</c:v>
                </c:pt>
                <c:pt idx="43">
                  <c:v>0.20506490074353298</c:v>
                </c:pt>
                <c:pt idx="44">
                  <c:v>0.20606811986845122</c:v>
                </c:pt>
                <c:pt idx="45">
                  <c:v>0.20491636842903557</c:v>
                </c:pt>
                <c:pt idx="46">
                  <c:v>0.20715890785528676</c:v>
                </c:pt>
                <c:pt idx="47">
                  <c:v>0.20847168591914397</c:v>
                </c:pt>
                <c:pt idx="48">
                  <c:v>0.20770421361572911</c:v>
                </c:pt>
                <c:pt idx="49">
                  <c:v>0.21002883613298368</c:v>
                </c:pt>
                <c:pt idx="50">
                  <c:v>0.20779778329103851</c:v>
                </c:pt>
                <c:pt idx="51">
                  <c:v>0.20906878550224253</c:v>
                </c:pt>
                <c:pt idx="52">
                  <c:v>0.20380496220460084</c:v>
                </c:pt>
                <c:pt idx="53">
                  <c:v>0.20446651852180273</c:v>
                </c:pt>
                <c:pt idx="54">
                  <c:v>0.20161192453908214</c:v>
                </c:pt>
                <c:pt idx="55">
                  <c:v>0.20375637463231996</c:v>
                </c:pt>
                <c:pt idx="56">
                  <c:v>0.20282928011354873</c:v>
                </c:pt>
                <c:pt idx="57">
                  <c:v>0.20078758128553956</c:v>
                </c:pt>
                <c:pt idx="58">
                  <c:v>0.20096298166895954</c:v>
                </c:pt>
                <c:pt idx="59">
                  <c:v>0.19695680772557803</c:v>
                </c:pt>
                <c:pt idx="60">
                  <c:v>0.196327856176823</c:v>
                </c:pt>
                <c:pt idx="61">
                  <c:v>0.19493136782083986</c:v>
                </c:pt>
                <c:pt idx="62">
                  <c:v>0.19394089571317702</c:v>
                </c:pt>
                <c:pt idx="63">
                  <c:v>0.19200701542994136</c:v>
                </c:pt>
                <c:pt idx="64">
                  <c:v>0.19215819051627953</c:v>
                </c:pt>
                <c:pt idx="65">
                  <c:v>0.19148035216497195</c:v>
                </c:pt>
                <c:pt idx="66">
                  <c:v>0.18943082591184801</c:v>
                </c:pt>
                <c:pt idx="67">
                  <c:v>0.18860251268918518</c:v>
                </c:pt>
                <c:pt idx="68">
                  <c:v>0.18858672839676099</c:v>
                </c:pt>
                <c:pt idx="69">
                  <c:v>0.19048945484804877</c:v>
                </c:pt>
                <c:pt idx="70">
                  <c:v>0.18871161154527213</c:v>
                </c:pt>
                <c:pt idx="71">
                  <c:v>0.18882639893180658</c:v>
                </c:pt>
                <c:pt idx="72">
                  <c:v>0.18805341451982135</c:v>
                </c:pt>
                <c:pt idx="73">
                  <c:v>0.18750098426551642</c:v>
                </c:pt>
                <c:pt idx="74">
                  <c:v>0.18757276101220605</c:v>
                </c:pt>
                <c:pt idx="75">
                  <c:v>0.18490185077434354</c:v>
                </c:pt>
                <c:pt idx="76">
                  <c:v>0.18430476499002171</c:v>
                </c:pt>
                <c:pt idx="77">
                  <c:v>0.18238521104779151</c:v>
                </c:pt>
                <c:pt idx="78">
                  <c:v>0.18034259682679146</c:v>
                </c:pt>
                <c:pt idx="79">
                  <c:v>0.17949192994706134</c:v>
                </c:pt>
                <c:pt idx="80">
                  <c:v>0.17899134432446509</c:v>
                </c:pt>
                <c:pt idx="81">
                  <c:v>0.17695958859741676</c:v>
                </c:pt>
                <c:pt idx="82">
                  <c:v>0.17567239380662186</c:v>
                </c:pt>
                <c:pt idx="83">
                  <c:v>0.17358628871875639</c:v>
                </c:pt>
                <c:pt idx="84">
                  <c:v>0.17187996905584471</c:v>
                </c:pt>
                <c:pt idx="85">
                  <c:v>0.17169638581217198</c:v>
                </c:pt>
                <c:pt idx="86">
                  <c:v>0.17032892323587412</c:v>
                </c:pt>
                <c:pt idx="87">
                  <c:v>0.17051852153483965</c:v>
                </c:pt>
                <c:pt idx="88">
                  <c:v>0.16627402495916624</c:v>
                </c:pt>
                <c:pt idx="89">
                  <c:v>0.16405982149534079</c:v>
                </c:pt>
                <c:pt idx="90">
                  <c:v>0.16268106851266212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BE-447D-AB4B-90010FFB1F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9603599"/>
        <c:axId val="1739601199"/>
      </c:scatterChart>
      <c:valAx>
        <c:axId val="1739603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9601199"/>
        <c:crosses val="autoZero"/>
        <c:crossBetween val="midCat"/>
      </c:valAx>
      <c:valAx>
        <c:axId val="1739601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Effeciency</a:t>
                </a:r>
                <a:r>
                  <a:rPr lang="en-GB" baseline="0"/>
                  <a:t> %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96035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Fuel flow rate agianst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BsC'!$C$6:$C$96</c:f>
              <c:numCache>
                <c:formatCode>General</c:formatCode>
                <c:ptCount val="91"/>
                <c:pt idx="0">
                  <c:v>7.0400000000000004E-2</c:v>
                </c:pt>
                <c:pt idx="1">
                  <c:v>7.2400000000000006E-2</c:v>
                </c:pt>
                <c:pt idx="2">
                  <c:v>7.3700000000000002E-2</c:v>
                </c:pt>
                <c:pt idx="3">
                  <c:v>7.2800000000000004E-2</c:v>
                </c:pt>
                <c:pt idx="4">
                  <c:v>7.4399999999999994E-2</c:v>
                </c:pt>
                <c:pt idx="5">
                  <c:v>7.8950000000000006E-2</c:v>
                </c:pt>
                <c:pt idx="6">
                  <c:v>7.9000000000000001E-2</c:v>
                </c:pt>
                <c:pt idx="7">
                  <c:v>7.9600000000000004E-2</c:v>
                </c:pt>
                <c:pt idx="8">
                  <c:v>8.3500000000000005E-2</c:v>
                </c:pt>
                <c:pt idx="9">
                  <c:v>8.4699999999999998E-2</c:v>
                </c:pt>
                <c:pt idx="10">
                  <c:v>8.8650000000000007E-2</c:v>
                </c:pt>
                <c:pt idx="11">
                  <c:v>9.3200000000000005E-2</c:v>
                </c:pt>
                <c:pt idx="12">
                  <c:v>9.5899999999999999E-2</c:v>
                </c:pt>
                <c:pt idx="13">
                  <c:v>9.8750000000000004E-2</c:v>
                </c:pt>
                <c:pt idx="14">
                  <c:v>0.10005</c:v>
                </c:pt>
                <c:pt idx="15">
                  <c:v>0.10305</c:v>
                </c:pt>
                <c:pt idx="16">
                  <c:v>0.10929999999999999</c:v>
                </c:pt>
                <c:pt idx="17">
                  <c:v>0.11415</c:v>
                </c:pt>
                <c:pt idx="18">
                  <c:v>0.11745</c:v>
                </c:pt>
                <c:pt idx="19">
                  <c:v>0.12055</c:v>
                </c:pt>
                <c:pt idx="20">
                  <c:v>0.12554999999999999</c:v>
                </c:pt>
                <c:pt idx="21">
                  <c:v>0.12784999999999999</c:v>
                </c:pt>
                <c:pt idx="22">
                  <c:v>0.13089999999999999</c:v>
                </c:pt>
                <c:pt idx="23">
                  <c:v>0.13435</c:v>
                </c:pt>
                <c:pt idx="24">
                  <c:v>0.13769999999999999</c:v>
                </c:pt>
                <c:pt idx="25">
                  <c:v>0.14105000000000001</c:v>
                </c:pt>
                <c:pt idx="26">
                  <c:v>0.14495</c:v>
                </c:pt>
                <c:pt idx="27">
                  <c:v>0.14985000000000001</c:v>
                </c:pt>
                <c:pt idx="28">
                  <c:v>0.1537</c:v>
                </c:pt>
                <c:pt idx="29">
                  <c:v>0.15565000000000001</c:v>
                </c:pt>
                <c:pt idx="30">
                  <c:v>0.15959999999999999</c:v>
                </c:pt>
                <c:pt idx="31">
                  <c:v>0.16259999999999999</c:v>
                </c:pt>
                <c:pt idx="32">
                  <c:v>0.16805</c:v>
                </c:pt>
                <c:pt idx="33">
                  <c:v>0.17144999999999999</c:v>
                </c:pt>
                <c:pt idx="34">
                  <c:v>0.17465</c:v>
                </c:pt>
                <c:pt idx="35">
                  <c:v>0.1784</c:v>
                </c:pt>
                <c:pt idx="36">
                  <c:v>0.18004999999999999</c:v>
                </c:pt>
                <c:pt idx="37">
                  <c:v>0.18310000000000001</c:v>
                </c:pt>
                <c:pt idx="38">
                  <c:v>0.18790000000000001</c:v>
                </c:pt>
                <c:pt idx="39">
                  <c:v>0.19255</c:v>
                </c:pt>
                <c:pt idx="40">
                  <c:v>0.19900000000000001</c:v>
                </c:pt>
                <c:pt idx="41">
                  <c:v>0.20605000000000001</c:v>
                </c:pt>
                <c:pt idx="42">
                  <c:v>0.21004999999999999</c:v>
                </c:pt>
                <c:pt idx="43">
                  <c:v>0.21604999999999999</c:v>
                </c:pt>
                <c:pt idx="44">
                  <c:v>0.21795</c:v>
                </c:pt>
                <c:pt idx="45">
                  <c:v>0.22305</c:v>
                </c:pt>
                <c:pt idx="46">
                  <c:v>0.22550000000000001</c:v>
                </c:pt>
                <c:pt idx="47">
                  <c:v>0.22850000000000001</c:v>
                </c:pt>
                <c:pt idx="48">
                  <c:v>0.23419999999999999</c:v>
                </c:pt>
                <c:pt idx="49">
                  <c:v>0.23605000000000001</c:v>
                </c:pt>
                <c:pt idx="50">
                  <c:v>0.24195</c:v>
                </c:pt>
                <c:pt idx="51">
                  <c:v>0.24545</c:v>
                </c:pt>
                <c:pt idx="52">
                  <c:v>0.25505</c:v>
                </c:pt>
                <c:pt idx="53">
                  <c:v>0.25755</c:v>
                </c:pt>
                <c:pt idx="54">
                  <c:v>0.26445000000000002</c:v>
                </c:pt>
                <c:pt idx="55">
                  <c:v>0.2651</c:v>
                </c:pt>
                <c:pt idx="56">
                  <c:v>0.26929999999999998</c:v>
                </c:pt>
                <c:pt idx="57">
                  <c:v>0.27374999999999999</c:v>
                </c:pt>
                <c:pt idx="58">
                  <c:v>0.27589999999999998</c:v>
                </c:pt>
                <c:pt idx="59">
                  <c:v>0.28284999999999999</c:v>
                </c:pt>
                <c:pt idx="60">
                  <c:v>0.28455000000000003</c:v>
                </c:pt>
                <c:pt idx="61">
                  <c:v>0.28710000000000002</c:v>
                </c:pt>
                <c:pt idx="62">
                  <c:v>0.28894999999999998</c:v>
                </c:pt>
                <c:pt idx="63">
                  <c:v>0.29304999999999998</c:v>
                </c:pt>
                <c:pt idx="64">
                  <c:v>0.2949</c:v>
                </c:pt>
                <c:pt idx="65">
                  <c:v>0.29715000000000003</c:v>
                </c:pt>
                <c:pt idx="66">
                  <c:v>0.30220000000000002</c:v>
                </c:pt>
                <c:pt idx="67">
                  <c:v>0.30604999999999999</c:v>
                </c:pt>
                <c:pt idx="68">
                  <c:v>0.30919999999999997</c:v>
                </c:pt>
                <c:pt idx="69">
                  <c:v>0.30990000000000001</c:v>
                </c:pt>
                <c:pt idx="70">
                  <c:v>0.31445000000000001</c:v>
                </c:pt>
                <c:pt idx="71">
                  <c:v>0.31709999999999999</c:v>
                </c:pt>
                <c:pt idx="72">
                  <c:v>0.31940000000000002</c:v>
                </c:pt>
                <c:pt idx="73">
                  <c:v>0.32055</c:v>
                </c:pt>
                <c:pt idx="74">
                  <c:v>0.32069999999999999</c:v>
                </c:pt>
                <c:pt idx="75">
                  <c:v>0.32485000000000003</c:v>
                </c:pt>
                <c:pt idx="76">
                  <c:v>0.32455000000000001</c:v>
                </c:pt>
                <c:pt idx="77">
                  <c:v>0.32569999999999999</c:v>
                </c:pt>
                <c:pt idx="78">
                  <c:v>0.32769999999999999</c:v>
                </c:pt>
                <c:pt idx="79">
                  <c:v>0.32845000000000002</c:v>
                </c:pt>
                <c:pt idx="80">
                  <c:v>0.32869999999999999</c:v>
                </c:pt>
                <c:pt idx="81">
                  <c:v>0.32984999999999998</c:v>
                </c:pt>
                <c:pt idx="82">
                  <c:v>0.32969999999999999</c:v>
                </c:pt>
                <c:pt idx="83">
                  <c:v>0.33095000000000002</c:v>
                </c:pt>
                <c:pt idx="84">
                  <c:v>0.33379999999999999</c:v>
                </c:pt>
                <c:pt idx="85">
                  <c:v>0.33129999999999998</c:v>
                </c:pt>
                <c:pt idx="86">
                  <c:v>0.33239999999999997</c:v>
                </c:pt>
                <c:pt idx="87">
                  <c:v>0.33079999999999998</c:v>
                </c:pt>
                <c:pt idx="88">
                  <c:v>0.33879999999999999</c:v>
                </c:pt>
                <c:pt idx="89">
                  <c:v>0.34379999999999999</c:v>
                </c:pt>
                <c:pt idx="90">
                  <c:v>0.3488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C2B-4703-9471-B8152156E6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6600927"/>
        <c:axId val="1186602367"/>
      </c:scatterChart>
      <c:valAx>
        <c:axId val="11866009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6602367"/>
        <c:crosses val="autoZero"/>
        <c:crossBetween val="midCat"/>
      </c:valAx>
      <c:valAx>
        <c:axId val="1186602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flow rate L/min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66009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98</xdr:row>
      <xdr:rowOff>4762</xdr:rowOff>
    </xdr:from>
    <xdr:to>
      <xdr:col>8</xdr:col>
      <xdr:colOff>333375</xdr:colOff>
      <xdr:row>112</xdr:row>
      <xdr:rowOff>80962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C76BDD1-3A79-1E28-18D9-5B6F711E6D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962025</xdr:colOff>
      <xdr:row>112</xdr:row>
      <xdr:rowOff>147637</xdr:rowOff>
    </xdr:from>
    <xdr:to>
      <xdr:col>8</xdr:col>
      <xdr:colOff>314325</xdr:colOff>
      <xdr:row>127</xdr:row>
      <xdr:rowOff>33337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50B5B14-500E-1221-047D-F05E4991BD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762000</xdr:colOff>
      <xdr:row>98</xdr:row>
      <xdr:rowOff>14287</xdr:rowOff>
    </xdr:from>
    <xdr:to>
      <xdr:col>13</xdr:col>
      <xdr:colOff>104775</xdr:colOff>
      <xdr:row>112</xdr:row>
      <xdr:rowOff>90487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7AA41D3-6038-DC32-A434-5E920E9138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781050</xdr:colOff>
      <xdr:row>112</xdr:row>
      <xdr:rowOff>185737</xdr:rowOff>
    </xdr:from>
    <xdr:to>
      <xdr:col>13</xdr:col>
      <xdr:colOff>123825</xdr:colOff>
      <xdr:row>127</xdr:row>
      <xdr:rowOff>71437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39D1C02-D567-F072-4846-839CB7B844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828675</xdr:colOff>
      <xdr:row>97</xdr:row>
      <xdr:rowOff>109537</xdr:rowOff>
    </xdr:from>
    <xdr:to>
      <xdr:col>18</xdr:col>
      <xdr:colOff>361950</xdr:colOff>
      <xdr:row>111</xdr:row>
      <xdr:rowOff>185737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15927CC-7D65-47E8-284E-0007625023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6"/>
  <sheetViews>
    <sheetView tabSelected="1" topLeftCell="B91" workbookViewId="0">
      <selection activeCell="P113" sqref="P113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5" max="5" width="12" bestFit="1" customWidth="1"/>
    <col min="7" max="7" width="14.42578125" style="1" customWidth="1"/>
    <col min="8" max="8" width="17.5703125" style="1" customWidth="1"/>
    <col min="9" max="9" width="15.28515625" style="1" customWidth="1"/>
    <col min="10" max="10" width="11" customWidth="1"/>
    <col min="11" max="11" width="13.28515625" customWidth="1"/>
    <col min="12" max="12" width="22" customWidth="1"/>
    <col min="13" max="13" width="16.85546875" customWidth="1"/>
    <col min="14" max="14" width="19.5703125" customWidth="1"/>
    <col min="15" max="15" width="5.42578125" customWidth="1"/>
    <col min="16" max="16" width="25.140625" customWidth="1"/>
    <col min="17" max="17" width="16.28515625" customWidth="1"/>
    <col min="19" max="19" width="16.140625" customWidth="1"/>
  </cols>
  <sheetData>
    <row r="1" spans="1:17" x14ac:dyDescent="0.25">
      <c r="A1"/>
      <c r="B1"/>
      <c r="G1" s="2" t="s">
        <v>0</v>
      </c>
      <c r="H1" s="2" t="s">
        <v>1</v>
      </c>
      <c r="I1" s="2" t="s">
        <v>2</v>
      </c>
      <c r="P1" s="5" t="s">
        <v>27</v>
      </c>
    </row>
    <row r="2" spans="1:17" x14ac:dyDescent="0.25">
      <c r="C2" s="1"/>
      <c r="G2" s="2" t="s">
        <v>3</v>
      </c>
      <c r="H2" s="2" t="s">
        <v>4</v>
      </c>
      <c r="I2" s="2" t="s">
        <v>5</v>
      </c>
      <c r="P2" s="6" t="s">
        <v>13</v>
      </c>
      <c r="Q2" s="7">
        <v>0.81499999999999995</v>
      </c>
    </row>
    <row r="3" spans="1:17" x14ac:dyDescent="0.25">
      <c r="C3" s="1"/>
      <c r="E3" s="2"/>
      <c r="G3" s="3">
        <v>1018.9</v>
      </c>
      <c r="H3" s="3">
        <v>46</v>
      </c>
      <c r="I3" s="3">
        <v>27</v>
      </c>
      <c r="P3" s="6" t="s">
        <v>19</v>
      </c>
      <c r="Q3" s="7">
        <v>7.4999999999999997E-2</v>
      </c>
    </row>
    <row r="4" spans="1:17" x14ac:dyDescent="0.25">
      <c r="A4" s="2" t="s">
        <v>6</v>
      </c>
      <c r="B4" s="2" t="s">
        <v>7</v>
      </c>
      <c r="C4" s="2" t="s">
        <v>8</v>
      </c>
      <c r="D4" s="2" t="s">
        <v>9</v>
      </c>
      <c r="E4" s="2" t="s">
        <v>35</v>
      </c>
      <c r="G4" s="4" t="s">
        <v>14</v>
      </c>
      <c r="H4" s="2" t="s">
        <v>29</v>
      </c>
      <c r="I4" s="2" t="s">
        <v>17</v>
      </c>
      <c r="J4" s="2" t="s">
        <v>23</v>
      </c>
      <c r="K4" s="2" t="s">
        <v>21</v>
      </c>
      <c r="L4" s="2" t="s">
        <v>32</v>
      </c>
      <c r="M4" s="6" t="s">
        <v>31</v>
      </c>
      <c r="N4" s="2" t="s">
        <v>34</v>
      </c>
      <c r="O4" s="2"/>
      <c r="P4" s="6" t="s">
        <v>20</v>
      </c>
      <c r="Q4" s="7">
        <v>0.09</v>
      </c>
    </row>
    <row r="5" spans="1:17" x14ac:dyDescent="0.25">
      <c r="A5" s="2" t="s">
        <v>10</v>
      </c>
      <c r="B5" s="2" t="s">
        <v>11</v>
      </c>
      <c r="C5" s="2" t="s">
        <v>12</v>
      </c>
      <c r="D5" s="2" t="s">
        <v>9</v>
      </c>
      <c r="G5" s="2" t="s">
        <v>15</v>
      </c>
      <c r="H5" s="2" t="s">
        <v>16</v>
      </c>
      <c r="I5" s="2" t="s">
        <v>18</v>
      </c>
      <c r="J5" s="2" t="s">
        <v>24</v>
      </c>
      <c r="K5" s="4" t="s">
        <v>36</v>
      </c>
      <c r="L5" s="2" t="s">
        <v>33</v>
      </c>
      <c r="M5" s="2" t="s">
        <v>33</v>
      </c>
      <c r="N5" s="2" t="s">
        <v>4</v>
      </c>
      <c r="P5" s="6" t="s">
        <v>22</v>
      </c>
      <c r="Q5" s="7">
        <f>PI()*(Q3^2)/4</f>
        <v>4.4178646691106467E-3</v>
      </c>
    </row>
    <row r="6" spans="1:17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C6*60</f>
        <v>4.2240000000000002</v>
      </c>
      <c r="G6">
        <f t="shared" ref="G6:G37" si="0">A6*$Q$2</f>
        <v>83.354124999999996</v>
      </c>
      <c r="H6" s="1">
        <f t="shared" ref="H6:H37" si="1">2*PI()*(B6*G6)/60/1000</f>
        <v>8.7288235582135112</v>
      </c>
      <c r="I6" s="1">
        <f t="shared" ref="I6:I37" si="2">2*PI()*G6</f>
        <v>523.72941349281064</v>
      </c>
      <c r="J6" s="1">
        <f t="shared" ref="J6:J37" si="3">2*PI()*2*G6/$Q$8</f>
        <v>0.65466176686601329</v>
      </c>
      <c r="K6">
        <f>E6/H6*1000</f>
        <v>483.9140087813285</v>
      </c>
      <c r="L6">
        <f>E6*$Q$9</f>
        <v>185.85599999999999</v>
      </c>
      <c r="M6">
        <f>H6*3600/1000</f>
        <v>31.423764809568642</v>
      </c>
      <c r="N6">
        <f>M6/L6</f>
        <v>0.16907586954184231</v>
      </c>
      <c r="P6" s="6" t="s">
        <v>25</v>
      </c>
      <c r="Q6" s="7">
        <f>PI()*(Q3^2/4)*Q4</f>
        <v>3.9760782021995821E-4</v>
      </c>
    </row>
    <row r="7" spans="1:17" x14ac:dyDescent="0.25">
      <c r="A7" s="1">
        <v>102.756</v>
      </c>
      <c r="B7" s="1">
        <f t="shared" ref="B7:B38" si="4">B6+50</f>
        <v>1050</v>
      </c>
      <c r="C7" s="1">
        <v>7.2400000000000006E-2</v>
      </c>
      <c r="D7" s="1">
        <v>1.26783</v>
      </c>
      <c r="E7">
        <f t="shared" ref="E7:E70" si="5">C7*60</f>
        <v>4.3440000000000003</v>
      </c>
      <c r="G7">
        <f t="shared" si="0"/>
        <v>83.746139999999997</v>
      </c>
      <c r="H7" s="1">
        <f t="shared" si="1"/>
        <v>9.2083690366675803</v>
      </c>
      <c r="I7" s="1">
        <f t="shared" si="2"/>
        <v>526.19251638100457</v>
      </c>
      <c r="J7" s="1">
        <f t="shared" si="3"/>
        <v>0.65774064547625566</v>
      </c>
      <c r="K7">
        <f t="shared" ref="K7:K70" si="6">E7/H7*1000</f>
        <v>471.74477724581419</v>
      </c>
      <c r="L7">
        <f t="shared" ref="L7:L70" si="7">E7*$Q$9</f>
        <v>191.13600000000002</v>
      </c>
      <c r="M7">
        <f>H7*3600/1000</f>
        <v>33.150128532003293</v>
      </c>
      <c r="N7">
        <f t="shared" ref="N7:N70" si="8">M7/L7</f>
        <v>0.17343738768208652</v>
      </c>
      <c r="P7" s="6" t="s">
        <v>28</v>
      </c>
      <c r="Q7" s="7">
        <f>Q6*4</f>
        <v>1.5904312808798329E-3</v>
      </c>
    </row>
    <row r="8" spans="1:17" x14ac:dyDescent="0.25">
      <c r="A8" s="1">
        <v>103.68899999999999</v>
      </c>
      <c r="B8" s="1">
        <f t="shared" si="4"/>
        <v>1100</v>
      </c>
      <c r="C8" s="1">
        <v>7.3700000000000002E-2</v>
      </c>
      <c r="D8" s="1">
        <v>1.2734399999999999</v>
      </c>
      <c r="E8">
        <f t="shared" si="5"/>
        <v>4.4219999999999997</v>
      </c>
      <c r="G8">
        <f t="shared" si="0"/>
        <v>84.506534999999985</v>
      </c>
      <c r="H8" s="1">
        <f t="shared" si="1"/>
        <v>9.7344540163320534</v>
      </c>
      <c r="I8" s="1">
        <f t="shared" si="2"/>
        <v>530.97021907265741</v>
      </c>
      <c r="J8" s="1">
        <f t="shared" si="3"/>
        <v>0.66371277384082172</v>
      </c>
      <c r="K8">
        <f t="shared" si="6"/>
        <v>454.26276528513625</v>
      </c>
      <c r="L8">
        <f t="shared" si="7"/>
        <v>194.56799999999998</v>
      </c>
      <c r="M8">
        <f t="shared" ref="M8:M71" si="9">H8*3600/1000</f>
        <v>35.044034458795394</v>
      </c>
      <c r="N8">
        <f t="shared" si="8"/>
        <v>0.1801120146108065</v>
      </c>
      <c r="P8" s="6" t="s">
        <v>26</v>
      </c>
      <c r="Q8" s="7">
        <v>1600</v>
      </c>
    </row>
    <row r="9" spans="1:17" x14ac:dyDescent="0.25">
      <c r="A9" s="1">
        <v>104.209</v>
      </c>
      <c r="B9" s="1">
        <f t="shared" si="4"/>
        <v>1150</v>
      </c>
      <c r="C9" s="1">
        <v>7.2800000000000004E-2</v>
      </c>
      <c r="D9" s="1">
        <v>1.2847599999999999</v>
      </c>
      <c r="E9">
        <f t="shared" si="5"/>
        <v>4.3680000000000003</v>
      </c>
      <c r="G9">
        <f t="shared" si="0"/>
        <v>84.930334999999999</v>
      </c>
      <c r="H9" s="1">
        <f t="shared" si="1"/>
        <v>10.22796646594527</v>
      </c>
      <c r="I9" s="1">
        <f t="shared" si="2"/>
        <v>533.63303300584016</v>
      </c>
      <c r="J9" s="1">
        <f t="shared" si="3"/>
        <v>0.66704129125730016</v>
      </c>
      <c r="K9">
        <f t="shared" si="6"/>
        <v>427.06436460693942</v>
      </c>
      <c r="L9">
        <f t="shared" si="7"/>
        <v>192.19200000000001</v>
      </c>
      <c r="M9">
        <f t="shared" si="9"/>
        <v>36.820679277402974</v>
      </c>
      <c r="N9">
        <f t="shared" si="8"/>
        <v>0.19158278844802579</v>
      </c>
      <c r="P9" s="4" t="s">
        <v>30</v>
      </c>
      <c r="Q9">
        <f>44</f>
        <v>44</v>
      </c>
    </row>
    <row r="10" spans="1:17" x14ac:dyDescent="0.25">
      <c r="A10" s="1">
        <v>105.81100000000001</v>
      </c>
      <c r="B10" s="1">
        <f t="shared" si="4"/>
        <v>1200</v>
      </c>
      <c r="C10" s="1">
        <v>7.4399999999999994E-2</v>
      </c>
      <c r="D10" s="1">
        <v>1.2918099999999999</v>
      </c>
      <c r="E10">
        <f t="shared" si="5"/>
        <v>4.4639999999999995</v>
      </c>
      <c r="G10">
        <f t="shared" si="0"/>
        <v>86.235964999999993</v>
      </c>
      <c r="H10" s="1">
        <f t="shared" si="1"/>
        <v>10.83673096476906</v>
      </c>
      <c r="I10" s="1">
        <f t="shared" si="2"/>
        <v>541.83654823845302</v>
      </c>
      <c r="J10" s="1">
        <f t="shared" si="3"/>
        <v>0.67729568529806627</v>
      </c>
      <c r="K10">
        <f t="shared" si="6"/>
        <v>411.93234514289992</v>
      </c>
      <c r="L10">
        <f t="shared" si="7"/>
        <v>196.41599999999997</v>
      </c>
      <c r="M10">
        <f t="shared" si="9"/>
        <v>39.012231473168619</v>
      </c>
      <c r="N10">
        <f t="shared" si="8"/>
        <v>0.19862043557128048</v>
      </c>
    </row>
    <row r="11" spans="1:17" x14ac:dyDescent="0.25">
      <c r="A11" s="1">
        <v>107.51</v>
      </c>
      <c r="B11" s="1">
        <f t="shared" si="4"/>
        <v>1250</v>
      </c>
      <c r="C11" s="1">
        <v>7.8950000000000006E-2</v>
      </c>
      <c r="D11" s="1">
        <v>1.2972900000000001</v>
      </c>
      <c r="E11">
        <f t="shared" si="5"/>
        <v>4.7370000000000001</v>
      </c>
      <c r="G11">
        <f t="shared" si="0"/>
        <v>87.620649999999998</v>
      </c>
      <c r="H11" s="1">
        <f t="shared" si="1"/>
        <v>11.46951626428177</v>
      </c>
      <c r="I11" s="1">
        <f t="shared" si="2"/>
        <v>550.53678068552495</v>
      </c>
      <c r="J11" s="1">
        <f t="shared" si="3"/>
        <v>0.68817097585690623</v>
      </c>
      <c r="K11">
        <f t="shared" si="6"/>
        <v>413.00782795451528</v>
      </c>
      <c r="L11">
        <f t="shared" si="7"/>
        <v>208.428</v>
      </c>
      <c r="M11">
        <f t="shared" si="9"/>
        <v>41.290258551414375</v>
      </c>
      <c r="N11">
        <f t="shared" si="8"/>
        <v>0.19810322294228402</v>
      </c>
    </row>
    <row r="12" spans="1:17" x14ac:dyDescent="0.25">
      <c r="A12" s="1">
        <v>109.488</v>
      </c>
      <c r="B12" s="1">
        <f t="shared" si="4"/>
        <v>1300</v>
      </c>
      <c r="C12" s="1">
        <v>7.9000000000000001E-2</v>
      </c>
      <c r="D12" s="1">
        <v>1.29895</v>
      </c>
      <c r="E12">
        <f t="shared" si="5"/>
        <v>4.74</v>
      </c>
      <c r="G12">
        <f t="shared" si="0"/>
        <v>89.23272</v>
      </c>
      <c r="H12" s="1">
        <f t="shared" si="1"/>
        <v>12.147757163179518</v>
      </c>
      <c r="I12" s="1">
        <f t="shared" si="2"/>
        <v>560.66571522366996</v>
      </c>
      <c r="J12" s="1">
        <f t="shared" si="3"/>
        <v>0.70083214402958749</v>
      </c>
      <c r="K12">
        <f t="shared" si="6"/>
        <v>390.1954851688331</v>
      </c>
      <c r="L12">
        <f t="shared" si="7"/>
        <v>208.56</v>
      </c>
      <c r="M12">
        <f t="shared" si="9"/>
        <v>43.731925787446265</v>
      </c>
      <c r="N12">
        <f t="shared" si="8"/>
        <v>0.20968510638399629</v>
      </c>
    </row>
    <row r="13" spans="1:17" x14ac:dyDescent="0.25">
      <c r="A13" s="1">
        <v>111.797</v>
      </c>
      <c r="B13" s="1">
        <f t="shared" si="4"/>
        <v>1350</v>
      </c>
      <c r="C13" s="1">
        <v>7.9600000000000004E-2</v>
      </c>
      <c r="D13" s="1">
        <v>1.2946899999999999</v>
      </c>
      <c r="E13">
        <f t="shared" si="5"/>
        <v>4.7759999999999998</v>
      </c>
      <c r="G13">
        <f t="shared" si="0"/>
        <v>91.114554999999996</v>
      </c>
      <c r="H13" s="1">
        <f t="shared" si="1"/>
        <v>12.88101674803964</v>
      </c>
      <c r="I13" s="1">
        <f t="shared" si="2"/>
        <v>572.48963324620627</v>
      </c>
      <c r="J13" s="1">
        <f t="shared" si="3"/>
        <v>0.71561204155775782</v>
      </c>
      <c r="K13">
        <f t="shared" si="6"/>
        <v>370.77818416212051</v>
      </c>
      <c r="L13">
        <f t="shared" si="7"/>
        <v>210.14400000000001</v>
      </c>
      <c r="M13">
        <f t="shared" si="9"/>
        <v>46.3716602929427</v>
      </c>
      <c r="N13">
        <f t="shared" si="8"/>
        <v>0.22066611605823958</v>
      </c>
    </row>
    <row r="14" spans="1:17" x14ac:dyDescent="0.25">
      <c r="A14" s="1">
        <v>114.268</v>
      </c>
      <c r="B14" s="1">
        <f t="shared" si="4"/>
        <v>1400</v>
      </c>
      <c r="C14" s="1">
        <v>8.3500000000000005E-2</v>
      </c>
      <c r="D14" s="1">
        <v>1.2855000000000001</v>
      </c>
      <c r="E14">
        <f t="shared" si="5"/>
        <v>5.0100000000000007</v>
      </c>
      <c r="G14">
        <f t="shared" si="0"/>
        <v>93.128419999999991</v>
      </c>
      <c r="H14" s="1">
        <f t="shared" si="1"/>
        <v>13.653339471913155</v>
      </c>
      <c r="I14" s="1">
        <f t="shared" si="2"/>
        <v>585.14312022484944</v>
      </c>
      <c r="J14" s="1">
        <f t="shared" si="3"/>
        <v>0.73142890028106178</v>
      </c>
      <c r="K14">
        <f t="shared" si="6"/>
        <v>366.94319439623382</v>
      </c>
      <c r="L14">
        <f t="shared" si="7"/>
        <v>220.44000000000003</v>
      </c>
      <c r="M14">
        <f t="shared" si="9"/>
        <v>49.152022098887358</v>
      </c>
      <c r="N14">
        <f t="shared" si="8"/>
        <v>0.2229723375924848</v>
      </c>
    </row>
    <row r="15" spans="1:17" x14ac:dyDescent="0.25">
      <c r="A15" s="1">
        <v>115.783</v>
      </c>
      <c r="B15" s="1">
        <f t="shared" si="4"/>
        <v>1450</v>
      </c>
      <c r="C15" s="1">
        <v>8.4699999999999998E-2</v>
      </c>
      <c r="D15" s="1">
        <v>1.2781800000000001</v>
      </c>
      <c r="E15">
        <f t="shared" si="5"/>
        <v>5.0819999999999999</v>
      </c>
      <c r="G15">
        <f t="shared" si="0"/>
        <v>94.363144999999989</v>
      </c>
      <c r="H15" s="1">
        <f t="shared" si="1"/>
        <v>14.328443883245372</v>
      </c>
      <c r="I15" s="1">
        <f t="shared" si="2"/>
        <v>592.90112620325681</v>
      </c>
      <c r="J15" s="1">
        <f t="shared" si="3"/>
        <v>0.74112640775407101</v>
      </c>
      <c r="K15">
        <f t="shared" si="6"/>
        <v>354.67912924881648</v>
      </c>
      <c r="L15">
        <f t="shared" si="7"/>
        <v>223.608</v>
      </c>
      <c r="M15">
        <f t="shared" si="9"/>
        <v>51.582397979683336</v>
      </c>
      <c r="N15">
        <f t="shared" si="8"/>
        <v>0.23068225635792697</v>
      </c>
    </row>
    <row r="16" spans="1:17" x14ac:dyDescent="0.25">
      <c r="A16" s="1">
        <v>116.985</v>
      </c>
      <c r="B16" s="1">
        <f t="shared" si="4"/>
        <v>1500</v>
      </c>
      <c r="C16" s="1">
        <v>8.8650000000000007E-2</v>
      </c>
      <c r="D16" s="1">
        <v>1.2795000000000001</v>
      </c>
      <c r="E16">
        <f t="shared" si="5"/>
        <v>5.3190000000000008</v>
      </c>
      <c r="G16">
        <f t="shared" si="0"/>
        <v>95.342774999999989</v>
      </c>
      <c r="H16" s="1">
        <f t="shared" si="1"/>
        <v>14.976408075643226</v>
      </c>
      <c r="I16" s="1">
        <f t="shared" si="2"/>
        <v>599.05632302572906</v>
      </c>
      <c r="J16" s="1">
        <f t="shared" si="3"/>
        <v>0.7488204037821613</v>
      </c>
      <c r="K16">
        <f t="shared" si="6"/>
        <v>355.15859164191164</v>
      </c>
      <c r="L16">
        <f t="shared" si="7"/>
        <v>234.03600000000003</v>
      </c>
      <c r="M16">
        <f t="shared" si="9"/>
        <v>53.915069072315617</v>
      </c>
      <c r="N16">
        <f t="shared" si="8"/>
        <v>0.23037083641967737</v>
      </c>
    </row>
    <row r="17" spans="1:14" x14ac:dyDescent="0.25">
      <c r="A17" s="1">
        <v>117.788</v>
      </c>
      <c r="B17" s="1">
        <f t="shared" si="4"/>
        <v>1550</v>
      </c>
      <c r="C17" s="1">
        <v>9.3200000000000005E-2</v>
      </c>
      <c r="D17" s="1">
        <v>1.27766</v>
      </c>
      <c r="E17">
        <f t="shared" si="5"/>
        <v>5.5920000000000005</v>
      </c>
      <c r="G17">
        <f t="shared" si="0"/>
        <v>95.997219999999984</v>
      </c>
      <c r="H17" s="1">
        <f t="shared" si="1"/>
        <v>15.581848324380559</v>
      </c>
      <c r="I17" s="1">
        <f t="shared" si="2"/>
        <v>603.16832223408619</v>
      </c>
      <c r="J17" s="1">
        <f t="shared" si="3"/>
        <v>0.75396040279260779</v>
      </c>
      <c r="K17">
        <f t="shared" si="6"/>
        <v>358.87911906126868</v>
      </c>
      <c r="L17">
        <f t="shared" si="7"/>
        <v>246.04800000000003</v>
      </c>
      <c r="M17">
        <f t="shared" si="9"/>
        <v>56.094653967770014</v>
      </c>
      <c r="N17">
        <f t="shared" si="8"/>
        <v>0.22798256424669172</v>
      </c>
    </row>
    <row r="18" spans="1:14" x14ac:dyDescent="0.25">
      <c r="A18" s="1">
        <v>118.471</v>
      </c>
      <c r="B18" s="1">
        <f t="shared" si="4"/>
        <v>1600</v>
      </c>
      <c r="C18" s="1">
        <v>9.5899999999999999E-2</v>
      </c>
      <c r="D18" s="1">
        <v>1.2823500000000001</v>
      </c>
      <c r="E18">
        <f t="shared" si="5"/>
        <v>5.7539999999999996</v>
      </c>
      <c r="G18">
        <f t="shared" si="0"/>
        <v>96.553865000000002</v>
      </c>
      <c r="H18" s="1">
        <f t="shared" si="1"/>
        <v>16.1777553578507</v>
      </c>
      <c r="I18" s="1">
        <f t="shared" si="2"/>
        <v>606.6658259194013</v>
      </c>
      <c r="J18" s="1">
        <f t="shared" si="3"/>
        <v>0.75833228239925166</v>
      </c>
      <c r="K18">
        <f t="shared" si="6"/>
        <v>355.67356983227671</v>
      </c>
      <c r="L18">
        <f t="shared" si="7"/>
        <v>253.17599999999999</v>
      </c>
      <c r="M18">
        <f t="shared" si="9"/>
        <v>58.23991928826252</v>
      </c>
      <c r="N18">
        <f t="shared" si="8"/>
        <v>0.23003728350342262</v>
      </c>
    </row>
    <row r="19" spans="1:14" x14ac:dyDescent="0.25">
      <c r="A19" s="1">
        <v>118.77200000000001</v>
      </c>
      <c r="B19" s="1">
        <f t="shared" si="4"/>
        <v>1650</v>
      </c>
      <c r="C19" s="1">
        <v>9.8750000000000004E-2</v>
      </c>
      <c r="D19" s="1">
        <v>1.2902800000000001</v>
      </c>
      <c r="E19">
        <f t="shared" si="5"/>
        <v>5.9250000000000007</v>
      </c>
      <c r="G19">
        <f t="shared" si="0"/>
        <v>96.799179999999993</v>
      </c>
      <c r="H19" s="1">
        <f t="shared" si="1"/>
        <v>16.725697601883383</v>
      </c>
      <c r="I19" s="1">
        <f t="shared" si="2"/>
        <v>608.20718552303197</v>
      </c>
      <c r="J19" s="1">
        <f t="shared" si="3"/>
        <v>0.76025898190378993</v>
      </c>
      <c r="K19">
        <f t="shared" si="6"/>
        <v>354.24531406886263</v>
      </c>
      <c r="L19">
        <f t="shared" si="7"/>
        <v>260.70000000000005</v>
      </c>
      <c r="M19">
        <f t="shared" si="9"/>
        <v>60.212511366780177</v>
      </c>
      <c r="N19">
        <f t="shared" si="8"/>
        <v>0.2309647539960881</v>
      </c>
    </row>
    <row r="20" spans="1:14" x14ac:dyDescent="0.25">
      <c r="A20" s="1">
        <v>118.65600000000001</v>
      </c>
      <c r="B20" s="1">
        <f t="shared" si="4"/>
        <v>1700</v>
      </c>
      <c r="C20" s="1">
        <v>0.10005</v>
      </c>
      <c r="D20" s="1">
        <v>1.29942</v>
      </c>
      <c r="E20">
        <f t="shared" si="5"/>
        <v>6.0030000000000001</v>
      </c>
      <c r="G20">
        <f t="shared" si="0"/>
        <v>96.704639999999998</v>
      </c>
      <c r="H20" s="1">
        <f t="shared" si="1"/>
        <v>17.215706573549255</v>
      </c>
      <c r="I20" s="1">
        <f t="shared" si="2"/>
        <v>607.61317318409124</v>
      </c>
      <c r="J20" s="1">
        <f t="shared" si="3"/>
        <v>0.75951646648011406</v>
      </c>
      <c r="K20">
        <f t="shared" si="6"/>
        <v>348.69321072323544</v>
      </c>
      <c r="L20">
        <f t="shared" si="7"/>
        <v>264.13200000000001</v>
      </c>
      <c r="M20">
        <f t="shared" si="9"/>
        <v>61.976543664777317</v>
      </c>
      <c r="N20">
        <f t="shared" si="8"/>
        <v>0.23464231393688503</v>
      </c>
    </row>
    <row r="21" spans="1:14" x14ac:dyDescent="0.25">
      <c r="A21" s="1">
        <v>118.861</v>
      </c>
      <c r="B21" s="1">
        <f t="shared" si="4"/>
        <v>1750</v>
      </c>
      <c r="C21" s="1">
        <v>0.10305</v>
      </c>
      <c r="D21" s="1">
        <v>1.31053</v>
      </c>
      <c r="E21">
        <f t="shared" si="5"/>
        <v>6.1829999999999998</v>
      </c>
      <c r="G21">
        <f t="shared" si="0"/>
        <v>96.871714999999995</v>
      </c>
      <c r="H21" s="1">
        <f t="shared" si="1"/>
        <v>17.752668977437576</v>
      </c>
      <c r="I21" s="1">
        <f t="shared" si="2"/>
        <v>608.66293636928833</v>
      </c>
      <c r="J21" s="1">
        <f t="shared" si="3"/>
        <v>0.7608286704616104</v>
      </c>
      <c r="K21">
        <f t="shared" si="6"/>
        <v>348.28565822176762</v>
      </c>
      <c r="L21">
        <f t="shared" si="7"/>
        <v>272.05200000000002</v>
      </c>
      <c r="M21">
        <f t="shared" si="9"/>
        <v>63.909608318775277</v>
      </c>
      <c r="N21">
        <f t="shared" si="8"/>
        <v>0.23491688470871477</v>
      </c>
    </row>
    <row r="22" spans="1:14" x14ac:dyDescent="0.25">
      <c r="A22" s="1">
        <v>119.584</v>
      </c>
      <c r="B22" s="1">
        <f t="shared" si="4"/>
        <v>1800</v>
      </c>
      <c r="C22" s="1">
        <v>0.10929999999999999</v>
      </c>
      <c r="D22" s="1">
        <v>1.3149</v>
      </c>
      <c r="E22">
        <f t="shared" si="5"/>
        <v>6.5579999999999998</v>
      </c>
      <c r="G22">
        <f t="shared" si="0"/>
        <v>97.46096</v>
      </c>
      <c r="H22" s="1">
        <f t="shared" si="1"/>
        <v>18.370958156868522</v>
      </c>
      <c r="I22" s="1">
        <f t="shared" si="2"/>
        <v>612.36527189561741</v>
      </c>
      <c r="J22" s="1">
        <f t="shared" si="3"/>
        <v>0.76545658986952181</v>
      </c>
      <c r="K22">
        <f t="shared" si="6"/>
        <v>356.97648124837184</v>
      </c>
      <c r="L22">
        <f t="shared" si="7"/>
        <v>288.55200000000002</v>
      </c>
      <c r="M22">
        <f t="shared" si="9"/>
        <v>66.135449364726682</v>
      </c>
      <c r="N22">
        <f t="shared" si="8"/>
        <v>0.2291976814048306</v>
      </c>
    </row>
    <row r="23" spans="1:14" x14ac:dyDescent="0.25">
      <c r="A23" s="1">
        <v>119.934</v>
      </c>
      <c r="B23" s="1">
        <f t="shared" si="4"/>
        <v>1850</v>
      </c>
      <c r="C23" s="1">
        <v>0.11415</v>
      </c>
      <c r="D23" s="1">
        <v>1.3184899999999999</v>
      </c>
      <c r="E23">
        <f t="shared" si="5"/>
        <v>6.8490000000000002</v>
      </c>
      <c r="G23">
        <f t="shared" si="0"/>
        <v>97.746209999999991</v>
      </c>
      <c r="H23" s="1">
        <f t="shared" si="1"/>
        <v>18.936524473888451</v>
      </c>
      <c r="I23" s="1">
        <f t="shared" si="2"/>
        <v>614.15755050449025</v>
      </c>
      <c r="J23" s="1">
        <f t="shared" si="3"/>
        <v>0.76769693813061279</v>
      </c>
      <c r="K23">
        <f t="shared" si="6"/>
        <v>361.68199763605395</v>
      </c>
      <c r="L23">
        <f t="shared" si="7"/>
        <v>301.35599999999999</v>
      </c>
      <c r="M23">
        <f t="shared" si="9"/>
        <v>68.171488105998421</v>
      </c>
      <c r="N23">
        <f t="shared" si="8"/>
        <v>0.22621579827844285</v>
      </c>
    </row>
    <row r="24" spans="1:14" x14ac:dyDescent="0.25">
      <c r="A24" s="1">
        <v>120.176</v>
      </c>
      <c r="B24" s="1">
        <f t="shared" si="4"/>
        <v>1900</v>
      </c>
      <c r="C24" s="1">
        <v>0.11745</v>
      </c>
      <c r="D24" s="1">
        <v>1.3189200000000001</v>
      </c>
      <c r="E24">
        <f t="shared" si="5"/>
        <v>7.0469999999999997</v>
      </c>
      <c r="G24">
        <f t="shared" si="0"/>
        <v>97.943439999999995</v>
      </c>
      <c r="H24" s="1">
        <f t="shared" si="1"/>
        <v>19.48756479951647</v>
      </c>
      <c r="I24" s="1">
        <f t="shared" si="2"/>
        <v>615.3967831426254</v>
      </c>
      <c r="J24" s="1">
        <f t="shared" si="3"/>
        <v>0.76924597892828173</v>
      </c>
      <c r="K24">
        <f t="shared" si="6"/>
        <v>361.61521834553963</v>
      </c>
      <c r="L24">
        <f t="shared" si="7"/>
        <v>310.06799999999998</v>
      </c>
      <c r="M24">
        <f t="shared" si="9"/>
        <v>70.155233278259288</v>
      </c>
      <c r="N24">
        <f t="shared" si="8"/>
        <v>0.2262575734298905</v>
      </c>
    </row>
    <row r="25" spans="1:14" x14ac:dyDescent="0.25">
      <c r="A25" s="1">
        <v>120.94799999999999</v>
      </c>
      <c r="B25" s="1">
        <f t="shared" si="4"/>
        <v>1950</v>
      </c>
      <c r="C25" s="1">
        <v>0.12055</v>
      </c>
      <c r="D25" s="1">
        <v>1.31484</v>
      </c>
      <c r="E25">
        <f t="shared" si="5"/>
        <v>7.2330000000000005</v>
      </c>
      <c r="G25">
        <f t="shared" si="0"/>
        <v>98.572619999999986</v>
      </c>
      <c r="H25" s="1">
        <f t="shared" si="1"/>
        <v>20.128876224411385</v>
      </c>
      <c r="I25" s="1">
        <f t="shared" si="2"/>
        <v>619.35003767419653</v>
      </c>
      <c r="J25" s="1">
        <f t="shared" si="3"/>
        <v>0.77418754709274562</v>
      </c>
      <c r="K25">
        <f t="shared" si="6"/>
        <v>359.33451621249213</v>
      </c>
      <c r="L25">
        <f t="shared" si="7"/>
        <v>318.25200000000001</v>
      </c>
      <c r="M25">
        <f t="shared" si="9"/>
        <v>72.463954407880991</v>
      </c>
      <c r="N25">
        <f t="shared" si="8"/>
        <v>0.22769363400035503</v>
      </c>
    </row>
    <row r="26" spans="1:14" x14ac:dyDescent="0.25">
      <c r="A26" s="1">
        <v>122.157</v>
      </c>
      <c r="B26" s="1">
        <f t="shared" si="4"/>
        <v>2000</v>
      </c>
      <c r="C26" s="1">
        <v>0.12554999999999999</v>
      </c>
      <c r="D26" s="1">
        <v>1.31653</v>
      </c>
      <c r="E26">
        <f t="shared" si="5"/>
        <v>7.5329999999999995</v>
      </c>
      <c r="G26">
        <f t="shared" si="0"/>
        <v>99.557954999999993</v>
      </c>
      <c r="H26" s="1">
        <f t="shared" si="1"/>
        <v>20.851369335628213</v>
      </c>
      <c r="I26" s="1">
        <f t="shared" si="2"/>
        <v>625.54108006884633</v>
      </c>
      <c r="J26" s="1">
        <f t="shared" si="3"/>
        <v>0.78192635008605793</v>
      </c>
      <c r="K26">
        <f t="shared" si="6"/>
        <v>361.27123733444932</v>
      </c>
      <c r="L26">
        <f t="shared" si="7"/>
        <v>331.452</v>
      </c>
      <c r="M26">
        <f t="shared" si="9"/>
        <v>75.064929608261565</v>
      </c>
      <c r="N26">
        <f t="shared" si="8"/>
        <v>0.22647300245061597</v>
      </c>
    </row>
    <row r="27" spans="1:14" x14ac:dyDescent="0.25">
      <c r="A27" s="1">
        <v>122.845</v>
      </c>
      <c r="B27" s="1">
        <f t="shared" si="4"/>
        <v>2050</v>
      </c>
      <c r="C27" s="1">
        <v>0.12784999999999999</v>
      </c>
      <c r="D27" s="1">
        <v>1.32098</v>
      </c>
      <c r="E27">
        <f t="shared" si="5"/>
        <v>7.6709999999999994</v>
      </c>
      <c r="G27">
        <f t="shared" si="0"/>
        <v>100.118675</v>
      </c>
      <c r="H27" s="1">
        <f t="shared" si="1"/>
        <v>21.493026414254846</v>
      </c>
      <c r="I27" s="1">
        <f t="shared" si="2"/>
        <v>629.06418773428811</v>
      </c>
      <c r="J27" s="1">
        <f t="shared" si="3"/>
        <v>0.78633023466786012</v>
      </c>
      <c r="K27">
        <f t="shared" si="6"/>
        <v>356.90646129352695</v>
      </c>
      <c r="L27">
        <f t="shared" si="7"/>
        <v>337.524</v>
      </c>
      <c r="M27">
        <f t="shared" si="9"/>
        <v>77.374895091317455</v>
      </c>
      <c r="N27">
        <f t="shared" si="8"/>
        <v>0.22924264671939612</v>
      </c>
    </row>
    <row r="28" spans="1:14" x14ac:dyDescent="0.25">
      <c r="A28" s="1">
        <v>123.79600000000001</v>
      </c>
      <c r="B28" s="1">
        <f t="shared" si="4"/>
        <v>2100</v>
      </c>
      <c r="C28" s="1">
        <v>0.13089999999999999</v>
      </c>
      <c r="D28" s="1">
        <v>1.32287</v>
      </c>
      <c r="E28">
        <f t="shared" si="5"/>
        <v>7.8539999999999992</v>
      </c>
      <c r="G28">
        <f t="shared" si="0"/>
        <v>100.89373999999999</v>
      </c>
      <c r="H28" s="1">
        <f t="shared" si="1"/>
        <v>22.187692266403904</v>
      </c>
      <c r="I28" s="1">
        <f t="shared" si="2"/>
        <v>633.93406475439724</v>
      </c>
      <c r="J28" s="1">
        <f t="shared" si="3"/>
        <v>0.79241758094299652</v>
      </c>
      <c r="K28">
        <f t="shared" si="6"/>
        <v>353.98003116765534</v>
      </c>
      <c r="L28">
        <f t="shared" si="7"/>
        <v>345.57599999999996</v>
      </c>
      <c r="M28">
        <f t="shared" si="9"/>
        <v>79.875692159054054</v>
      </c>
      <c r="N28">
        <f t="shared" si="8"/>
        <v>0.23113784568099077</v>
      </c>
    </row>
    <row r="29" spans="1:14" x14ac:dyDescent="0.25">
      <c r="A29" s="1">
        <v>124.794</v>
      </c>
      <c r="B29" s="1">
        <f t="shared" si="4"/>
        <v>2150</v>
      </c>
      <c r="C29" s="1">
        <v>0.13435</v>
      </c>
      <c r="D29" s="1">
        <v>1.3216399999999999</v>
      </c>
      <c r="E29">
        <f t="shared" si="5"/>
        <v>8.0609999999999999</v>
      </c>
      <c r="G29">
        <f t="shared" si="0"/>
        <v>101.70710999999999</v>
      </c>
      <c r="H29" s="1">
        <f t="shared" si="1"/>
        <v>22.899098854225837</v>
      </c>
      <c r="I29" s="1">
        <f t="shared" si="2"/>
        <v>639.04461918769789</v>
      </c>
      <c r="J29" s="1">
        <f t="shared" si="3"/>
        <v>0.79880577398462238</v>
      </c>
      <c r="K29">
        <f t="shared" si="6"/>
        <v>352.02258618628605</v>
      </c>
      <c r="L29">
        <f t="shared" si="7"/>
        <v>354.68399999999997</v>
      </c>
      <c r="M29">
        <f t="shared" si="9"/>
        <v>82.436755875213009</v>
      </c>
      <c r="N29">
        <f t="shared" si="8"/>
        <v>0.23242310303033972</v>
      </c>
    </row>
    <row r="30" spans="1:14" x14ac:dyDescent="0.25">
      <c r="A30" s="1">
        <v>125.137</v>
      </c>
      <c r="B30" s="1">
        <f t="shared" si="4"/>
        <v>2200</v>
      </c>
      <c r="C30" s="1">
        <v>0.13769999999999999</v>
      </c>
      <c r="D30" s="1">
        <v>1.3165199999999999</v>
      </c>
      <c r="E30">
        <f t="shared" si="5"/>
        <v>8.2619999999999987</v>
      </c>
      <c r="G30">
        <f t="shared" si="0"/>
        <v>101.986655</v>
      </c>
      <c r="H30" s="1">
        <f t="shared" si="1"/>
        <v>23.496038581561098</v>
      </c>
      <c r="I30" s="1">
        <f t="shared" si="2"/>
        <v>640.80105222439352</v>
      </c>
      <c r="J30" s="1">
        <f t="shared" si="3"/>
        <v>0.8010013152804919</v>
      </c>
      <c r="K30">
        <f t="shared" si="6"/>
        <v>351.63374333593998</v>
      </c>
      <c r="L30">
        <f t="shared" si="7"/>
        <v>363.52799999999996</v>
      </c>
      <c r="M30">
        <f t="shared" si="9"/>
        <v>84.585738893619961</v>
      </c>
      <c r="N30">
        <f t="shared" si="8"/>
        <v>0.23268012063340368</v>
      </c>
    </row>
    <row r="31" spans="1:14" x14ac:dyDescent="0.25">
      <c r="A31" s="1">
        <v>126.02800000000001</v>
      </c>
      <c r="B31" s="1">
        <f t="shared" si="4"/>
        <v>2250</v>
      </c>
      <c r="C31" s="1">
        <v>0.14105000000000001</v>
      </c>
      <c r="D31" s="1">
        <v>1.3046500000000001</v>
      </c>
      <c r="E31">
        <f t="shared" si="5"/>
        <v>8.463000000000001</v>
      </c>
      <c r="G31">
        <f t="shared" si="0"/>
        <v>102.71281999999999</v>
      </c>
      <c r="H31" s="1">
        <f t="shared" si="1"/>
        <v>24.201138055611807</v>
      </c>
      <c r="I31" s="1">
        <f t="shared" si="2"/>
        <v>645.36368148298152</v>
      </c>
      <c r="J31" s="1">
        <f t="shared" si="3"/>
        <v>0.80670460185372694</v>
      </c>
      <c r="K31">
        <f t="shared" si="6"/>
        <v>349.69429869590721</v>
      </c>
      <c r="L31">
        <f t="shared" si="7"/>
        <v>372.37200000000007</v>
      </c>
      <c r="M31">
        <f t="shared" si="9"/>
        <v>87.124097000202497</v>
      </c>
      <c r="N31">
        <f t="shared" si="8"/>
        <v>0.23397059123726402</v>
      </c>
    </row>
    <row r="32" spans="1:14" x14ac:dyDescent="0.25">
      <c r="A32" s="1">
        <v>126.66</v>
      </c>
      <c r="B32" s="1">
        <f t="shared" si="4"/>
        <v>2300</v>
      </c>
      <c r="C32" s="1">
        <v>0.14495</v>
      </c>
      <c r="D32" s="1">
        <v>1.2964599999999999</v>
      </c>
      <c r="E32">
        <f t="shared" si="5"/>
        <v>8.6969999999999992</v>
      </c>
      <c r="G32">
        <f t="shared" si="0"/>
        <v>103.22789999999999</v>
      </c>
      <c r="H32" s="1">
        <f t="shared" si="1"/>
        <v>24.863000941888473</v>
      </c>
      <c r="I32" s="1">
        <f t="shared" si="2"/>
        <v>648.60002457100359</v>
      </c>
      <c r="J32" s="1">
        <f t="shared" si="3"/>
        <v>0.81075003071375451</v>
      </c>
      <c r="K32">
        <f t="shared" si="6"/>
        <v>349.79687368903012</v>
      </c>
      <c r="L32">
        <f t="shared" si="7"/>
        <v>382.66799999999995</v>
      </c>
      <c r="M32">
        <f t="shared" si="9"/>
        <v>89.50680339079851</v>
      </c>
      <c r="N32">
        <f t="shared" si="8"/>
        <v>0.23390198132793577</v>
      </c>
    </row>
    <row r="33" spans="1:14" x14ac:dyDescent="0.25">
      <c r="A33" s="1">
        <v>126.822</v>
      </c>
      <c r="B33" s="1">
        <f t="shared" si="4"/>
        <v>2350</v>
      </c>
      <c r="C33" s="1">
        <v>0.14985000000000001</v>
      </c>
      <c r="D33" s="1">
        <v>1.2822899999999999</v>
      </c>
      <c r="E33">
        <f t="shared" si="5"/>
        <v>8.9910000000000014</v>
      </c>
      <c r="G33">
        <f t="shared" si="0"/>
        <v>103.35992999999999</v>
      </c>
      <c r="H33" s="1">
        <f t="shared" si="1"/>
        <v>25.435992413145158</v>
      </c>
      <c r="I33" s="1">
        <f t="shared" si="2"/>
        <v>649.42959352711046</v>
      </c>
      <c r="J33" s="1">
        <f t="shared" si="3"/>
        <v>0.81178699190888803</v>
      </c>
      <c r="K33">
        <f t="shared" si="6"/>
        <v>353.47549464409769</v>
      </c>
      <c r="L33">
        <f t="shared" si="7"/>
        <v>395.60400000000004</v>
      </c>
      <c r="M33">
        <f t="shared" si="9"/>
        <v>91.569572687322562</v>
      </c>
      <c r="N33">
        <f t="shared" si="8"/>
        <v>0.23146776242738332</v>
      </c>
    </row>
    <row r="34" spans="1:14" x14ac:dyDescent="0.25">
      <c r="A34" s="1">
        <v>126.69</v>
      </c>
      <c r="B34" s="1">
        <f t="shared" si="4"/>
        <v>2400</v>
      </c>
      <c r="C34" s="1">
        <v>0.1537</v>
      </c>
      <c r="D34" s="1">
        <v>1.2730399999999999</v>
      </c>
      <c r="E34">
        <f t="shared" si="5"/>
        <v>9.2219999999999995</v>
      </c>
      <c r="G34">
        <f t="shared" si="0"/>
        <v>103.25234999999999</v>
      </c>
      <c r="H34" s="1">
        <f t="shared" si="1"/>
        <v>25.950145938070563</v>
      </c>
      <c r="I34" s="1">
        <f t="shared" si="2"/>
        <v>648.75364845176409</v>
      </c>
      <c r="J34" s="1">
        <f t="shared" si="3"/>
        <v>0.81094206056470508</v>
      </c>
      <c r="K34">
        <f t="shared" si="6"/>
        <v>355.3737239862964</v>
      </c>
      <c r="L34">
        <f t="shared" si="7"/>
        <v>405.76799999999997</v>
      </c>
      <c r="M34">
        <f t="shared" si="9"/>
        <v>93.420525377054034</v>
      </c>
      <c r="N34">
        <f t="shared" si="8"/>
        <v>0.23023137698648991</v>
      </c>
    </row>
    <row r="35" spans="1:14" x14ac:dyDescent="0.25">
      <c r="A35" s="1">
        <v>126.55200000000001</v>
      </c>
      <c r="B35" s="1">
        <f t="shared" si="4"/>
        <v>2450</v>
      </c>
      <c r="C35" s="1">
        <v>0.15565000000000001</v>
      </c>
      <c r="D35" s="1">
        <v>1.2698400000000001</v>
      </c>
      <c r="E35">
        <f t="shared" si="5"/>
        <v>9.3390000000000004</v>
      </c>
      <c r="G35">
        <f t="shared" si="0"/>
        <v>103.13988000000001</v>
      </c>
      <c r="H35" s="1">
        <f t="shared" si="1"/>
        <v>26.461918292844185</v>
      </c>
      <c r="I35" s="1">
        <f t="shared" si="2"/>
        <v>648.04697860026567</v>
      </c>
      <c r="J35" s="1">
        <f t="shared" si="3"/>
        <v>0.81005872325033212</v>
      </c>
      <c r="K35">
        <f t="shared" si="6"/>
        <v>352.92225970350177</v>
      </c>
      <c r="L35">
        <f t="shared" si="7"/>
        <v>410.916</v>
      </c>
      <c r="M35">
        <f t="shared" si="9"/>
        <v>95.262905854239065</v>
      </c>
      <c r="N35">
        <f t="shared" si="8"/>
        <v>0.23183060736072353</v>
      </c>
    </row>
    <row r="36" spans="1:14" x14ac:dyDescent="0.25">
      <c r="A36" s="1">
        <v>126.438</v>
      </c>
      <c r="B36" s="1">
        <f t="shared" si="4"/>
        <v>2500</v>
      </c>
      <c r="C36" s="1">
        <v>0.15959999999999999</v>
      </c>
      <c r="D36" s="1">
        <v>1.2744599999999999</v>
      </c>
      <c r="E36">
        <f t="shared" si="5"/>
        <v>9.5759999999999987</v>
      </c>
      <c r="G36">
        <f t="shared" si="0"/>
        <v>103.04697</v>
      </c>
      <c r="H36" s="1">
        <f t="shared" si="1"/>
        <v>26.97763366055732</v>
      </c>
      <c r="I36" s="1">
        <f t="shared" si="2"/>
        <v>647.46320785337559</v>
      </c>
      <c r="J36" s="1">
        <f t="shared" si="3"/>
        <v>0.80932900981671951</v>
      </c>
      <c r="K36">
        <f t="shared" si="6"/>
        <v>354.96071006407806</v>
      </c>
      <c r="L36">
        <f t="shared" si="7"/>
        <v>421.34399999999994</v>
      </c>
      <c r="M36">
        <f t="shared" si="9"/>
        <v>97.119481178006353</v>
      </c>
      <c r="N36">
        <f t="shared" si="8"/>
        <v>0.23049926230824783</v>
      </c>
    </row>
    <row r="37" spans="1:14" x14ac:dyDescent="0.25">
      <c r="A37" s="1">
        <v>126.239</v>
      </c>
      <c r="B37" s="1">
        <f t="shared" si="4"/>
        <v>2550</v>
      </c>
      <c r="C37" s="1">
        <v>0.16259999999999999</v>
      </c>
      <c r="D37" s="1">
        <v>1.2787599999999999</v>
      </c>
      <c r="E37">
        <f t="shared" si="5"/>
        <v>9.7560000000000002</v>
      </c>
      <c r="G37">
        <f t="shared" si="0"/>
        <v>102.88478499999999</v>
      </c>
      <c r="H37" s="1">
        <f t="shared" si="1"/>
        <v>27.473877201384052</v>
      </c>
      <c r="I37" s="1">
        <f t="shared" si="2"/>
        <v>646.44416944433067</v>
      </c>
      <c r="J37" s="1">
        <f t="shared" si="3"/>
        <v>0.80805521180541329</v>
      </c>
      <c r="K37">
        <f t="shared" si="6"/>
        <v>355.10095384383976</v>
      </c>
      <c r="L37">
        <f t="shared" si="7"/>
        <v>429.26400000000001</v>
      </c>
      <c r="M37">
        <f t="shared" si="9"/>
        <v>98.905957924982587</v>
      </c>
      <c r="N37">
        <f t="shared" si="8"/>
        <v>0.23040822879389511</v>
      </c>
    </row>
    <row r="38" spans="1:14" x14ac:dyDescent="0.25">
      <c r="A38" s="1">
        <v>126.161</v>
      </c>
      <c r="B38" s="1">
        <f t="shared" si="4"/>
        <v>2600</v>
      </c>
      <c r="C38" s="1">
        <v>0.16805</v>
      </c>
      <c r="D38" s="1">
        <v>1.27634</v>
      </c>
      <c r="E38">
        <f t="shared" si="5"/>
        <v>10.083</v>
      </c>
      <c r="G38">
        <f t="shared" ref="G38:G69" si="10">A38*$Q$2</f>
        <v>102.821215</v>
      </c>
      <c r="H38" s="1">
        <f t="shared" ref="H38:H69" si="11">2*PI()*(B38*G38)/60/1000</f>
        <v>27.995272385355307</v>
      </c>
      <c r="I38" s="1">
        <f t="shared" ref="I38:I69" si="12">2*PI()*G38</f>
        <v>646.04474735435326</v>
      </c>
      <c r="J38" s="1">
        <f t="shared" ref="J38:J69" si="13">2*PI()*2*G38/$Q$8</f>
        <v>0.80755593419294158</v>
      </c>
      <c r="K38">
        <f t="shared" si="6"/>
        <v>360.16795483206477</v>
      </c>
      <c r="L38">
        <f t="shared" si="7"/>
        <v>443.65199999999999</v>
      </c>
      <c r="M38">
        <f t="shared" si="9"/>
        <v>100.7829805872791</v>
      </c>
      <c r="N38">
        <f t="shared" si="8"/>
        <v>0.227166744627048</v>
      </c>
    </row>
    <row r="39" spans="1:14" x14ac:dyDescent="0.25">
      <c r="A39" s="1">
        <v>125.84699999999999</v>
      </c>
      <c r="B39" s="1">
        <f t="shared" ref="B39:B70" si="14">B38+50</f>
        <v>2650</v>
      </c>
      <c r="C39" s="1">
        <v>0.17144999999999999</v>
      </c>
      <c r="D39" s="1">
        <v>1.28027</v>
      </c>
      <c r="E39">
        <f t="shared" si="5"/>
        <v>10.286999999999999</v>
      </c>
      <c r="G39">
        <f t="shared" si="10"/>
        <v>102.565305</v>
      </c>
      <c r="H39" s="1">
        <f t="shared" si="11"/>
        <v>28.462626101939023</v>
      </c>
      <c r="I39" s="1">
        <f t="shared" si="12"/>
        <v>644.43681740239288</v>
      </c>
      <c r="J39" s="1">
        <f t="shared" si="13"/>
        <v>0.80554602175299106</v>
      </c>
      <c r="K39">
        <f t="shared" si="6"/>
        <v>361.42132363883303</v>
      </c>
      <c r="L39">
        <f t="shared" si="7"/>
        <v>452.62799999999993</v>
      </c>
      <c r="M39">
        <f t="shared" si="9"/>
        <v>102.46545396698048</v>
      </c>
      <c r="N39">
        <f t="shared" si="8"/>
        <v>0.22637895571414163</v>
      </c>
    </row>
    <row r="40" spans="1:14" x14ac:dyDescent="0.25">
      <c r="A40" s="1">
        <v>124.911</v>
      </c>
      <c r="B40" s="1">
        <f t="shared" si="14"/>
        <v>2700</v>
      </c>
      <c r="C40" s="1">
        <v>0.17465</v>
      </c>
      <c r="D40" s="1">
        <v>1.2837099999999999</v>
      </c>
      <c r="E40">
        <f t="shared" si="5"/>
        <v>10.478999999999999</v>
      </c>
      <c r="G40">
        <f t="shared" si="10"/>
        <v>101.802465</v>
      </c>
      <c r="H40" s="1">
        <f t="shared" si="11"/>
        <v>28.783968854519884</v>
      </c>
      <c r="I40" s="1">
        <f t="shared" si="12"/>
        <v>639.64375232266411</v>
      </c>
      <c r="J40" s="1">
        <f t="shared" si="13"/>
        <v>0.79955469040333016</v>
      </c>
      <c r="K40">
        <f t="shared" si="6"/>
        <v>364.05681415801365</v>
      </c>
      <c r="L40">
        <f t="shared" si="7"/>
        <v>461.07599999999996</v>
      </c>
      <c r="M40">
        <f t="shared" si="9"/>
        <v>103.62228787627159</v>
      </c>
      <c r="N40">
        <f t="shared" si="8"/>
        <v>0.22474014669224074</v>
      </c>
    </row>
    <row r="41" spans="1:14" x14ac:dyDescent="0.25">
      <c r="A41" s="1">
        <v>123.92700000000001</v>
      </c>
      <c r="B41" s="1">
        <f t="shared" si="14"/>
        <v>2750</v>
      </c>
      <c r="C41" s="1">
        <v>0.1784</v>
      </c>
      <c r="D41" s="1">
        <v>1.2811999999999999</v>
      </c>
      <c r="E41">
        <f t="shared" si="5"/>
        <v>10.704000000000001</v>
      </c>
      <c r="G41">
        <f t="shared" si="10"/>
        <v>101.000505</v>
      </c>
      <c r="H41" s="1">
        <f t="shared" si="11"/>
        <v>29.086057414045424</v>
      </c>
      <c r="I41" s="1">
        <f t="shared" si="12"/>
        <v>634.60488903371834</v>
      </c>
      <c r="J41" s="1">
        <f t="shared" si="13"/>
        <v>0.7932561112921479</v>
      </c>
      <c r="K41">
        <f t="shared" si="6"/>
        <v>368.01137560950855</v>
      </c>
      <c r="L41">
        <f t="shared" si="7"/>
        <v>470.976</v>
      </c>
      <c r="M41">
        <f t="shared" si="9"/>
        <v>104.70980669056352</v>
      </c>
      <c r="N41">
        <f t="shared" si="8"/>
        <v>0.22232514329936881</v>
      </c>
    </row>
    <row r="42" spans="1:14" x14ac:dyDescent="0.25">
      <c r="A42" s="1">
        <v>123.68899999999999</v>
      </c>
      <c r="B42" s="1">
        <f t="shared" si="14"/>
        <v>2800</v>
      </c>
      <c r="C42" s="1">
        <v>0.18004999999999999</v>
      </c>
      <c r="D42" s="1">
        <v>1.2744800000000001</v>
      </c>
      <c r="E42">
        <f t="shared" si="5"/>
        <v>10.802999999999999</v>
      </c>
      <c r="G42">
        <f t="shared" si="10"/>
        <v>100.80653499999998</v>
      </c>
      <c r="H42" s="1">
        <f t="shared" si="11"/>
        <v>29.558019847051945</v>
      </c>
      <c r="I42" s="1">
        <f t="shared" si="12"/>
        <v>633.3861395796846</v>
      </c>
      <c r="J42" s="1">
        <f t="shared" si="13"/>
        <v>0.79173267447460571</v>
      </c>
      <c r="K42">
        <f t="shared" si="6"/>
        <v>365.4845641183054</v>
      </c>
      <c r="L42">
        <f t="shared" si="7"/>
        <v>475.33199999999994</v>
      </c>
      <c r="M42">
        <f t="shared" si="9"/>
        <v>106.40887144938701</v>
      </c>
      <c r="N42">
        <f t="shared" si="8"/>
        <v>0.22386220883379832</v>
      </c>
    </row>
    <row r="43" spans="1:14" x14ac:dyDescent="0.25">
      <c r="A43" s="1">
        <v>123.389</v>
      </c>
      <c r="B43" s="1">
        <f t="shared" si="14"/>
        <v>2850</v>
      </c>
      <c r="C43" s="1">
        <v>0.18310000000000001</v>
      </c>
      <c r="D43" s="1">
        <v>1.2603599999999999</v>
      </c>
      <c r="E43">
        <f t="shared" si="5"/>
        <v>10.986000000000001</v>
      </c>
      <c r="G43">
        <f t="shared" si="10"/>
        <v>100.56203499999999</v>
      </c>
      <c r="H43" s="1">
        <f t="shared" si="11"/>
        <v>30.01287028667377</v>
      </c>
      <c r="I43" s="1">
        <f t="shared" si="12"/>
        <v>631.84990077207931</v>
      </c>
      <c r="J43" s="1">
        <f t="shared" si="13"/>
        <v>0.78981237596509912</v>
      </c>
      <c r="K43">
        <f t="shared" si="6"/>
        <v>366.0429640705832</v>
      </c>
      <c r="L43">
        <f t="shared" si="7"/>
        <v>483.38400000000001</v>
      </c>
      <c r="M43">
        <f t="shared" si="9"/>
        <v>108.04633303202557</v>
      </c>
      <c r="N43">
        <f t="shared" si="8"/>
        <v>0.22352070617154388</v>
      </c>
    </row>
    <row r="44" spans="1:14" x14ac:dyDescent="0.25">
      <c r="A44" s="1">
        <v>122.51900000000001</v>
      </c>
      <c r="B44" s="1">
        <f t="shared" si="14"/>
        <v>2900</v>
      </c>
      <c r="C44" s="1">
        <v>0.18790000000000001</v>
      </c>
      <c r="D44" s="1">
        <v>1.2531000000000001</v>
      </c>
      <c r="E44">
        <f t="shared" si="5"/>
        <v>11.274000000000001</v>
      </c>
      <c r="G44">
        <f t="shared" si="10"/>
        <v>99.852985000000004</v>
      </c>
      <c r="H44" s="1">
        <f t="shared" si="11"/>
        <v>30.324082397784469</v>
      </c>
      <c r="I44" s="1">
        <f t="shared" si="12"/>
        <v>627.39480823002361</v>
      </c>
      <c r="J44" s="1">
        <f t="shared" si="13"/>
        <v>0.78424351028752948</v>
      </c>
      <c r="K44">
        <f t="shared" si="6"/>
        <v>371.78371474230329</v>
      </c>
      <c r="L44">
        <f t="shared" si="7"/>
        <v>496.05600000000004</v>
      </c>
      <c r="M44">
        <f t="shared" si="9"/>
        <v>109.16669663202408</v>
      </c>
      <c r="N44">
        <f t="shared" si="8"/>
        <v>0.22006929990167254</v>
      </c>
    </row>
    <row r="45" spans="1:14" x14ac:dyDescent="0.25">
      <c r="A45" s="1">
        <v>121.837</v>
      </c>
      <c r="B45" s="1">
        <f t="shared" si="14"/>
        <v>2950</v>
      </c>
      <c r="C45" s="1">
        <v>0.19255</v>
      </c>
      <c r="D45" s="1">
        <v>1.23943</v>
      </c>
      <c r="E45">
        <f t="shared" si="5"/>
        <v>11.553000000000001</v>
      </c>
      <c r="G45">
        <f t="shared" si="10"/>
        <v>99.297154999999989</v>
      </c>
      <c r="H45" s="1">
        <f t="shared" si="11"/>
        <v>30.675202579252748</v>
      </c>
      <c r="I45" s="1">
        <f t="shared" si="12"/>
        <v>623.90242534073388</v>
      </c>
      <c r="J45" s="1">
        <f t="shared" si="13"/>
        <v>0.7798780316759174</v>
      </c>
      <c r="K45">
        <f t="shared" si="6"/>
        <v>376.62342963022201</v>
      </c>
      <c r="L45">
        <f t="shared" si="7"/>
        <v>508.33200000000005</v>
      </c>
      <c r="M45">
        <f t="shared" si="9"/>
        <v>110.43072928530989</v>
      </c>
      <c r="N45">
        <f t="shared" si="8"/>
        <v>0.21724134873529483</v>
      </c>
    </row>
    <row r="46" spans="1:14" x14ac:dyDescent="0.25">
      <c r="A46" s="1">
        <v>121.709</v>
      </c>
      <c r="B46" s="1">
        <f t="shared" si="14"/>
        <v>3000</v>
      </c>
      <c r="C46" s="1">
        <v>0.19900000000000001</v>
      </c>
      <c r="D46" s="1">
        <v>1.2273499999999999</v>
      </c>
      <c r="E46">
        <f t="shared" si="5"/>
        <v>11.940000000000001</v>
      </c>
      <c r="G46">
        <f t="shared" si="10"/>
        <v>99.192835000000002</v>
      </c>
      <c r="H46" s="1">
        <f t="shared" si="11"/>
        <v>31.162348172474452</v>
      </c>
      <c r="I46" s="1">
        <f t="shared" si="12"/>
        <v>623.24696344948904</v>
      </c>
      <c r="J46" s="1">
        <f t="shared" si="13"/>
        <v>0.77905870431186131</v>
      </c>
      <c r="K46">
        <f t="shared" si="6"/>
        <v>383.15469469487999</v>
      </c>
      <c r="L46">
        <f t="shared" si="7"/>
        <v>525.36</v>
      </c>
      <c r="M46">
        <f t="shared" si="9"/>
        <v>112.18445342090803</v>
      </c>
      <c r="N46">
        <f t="shared" si="8"/>
        <v>0.21353824695619769</v>
      </c>
    </row>
    <row r="47" spans="1:14" x14ac:dyDescent="0.25">
      <c r="A47" s="1">
        <v>121.123</v>
      </c>
      <c r="B47" s="1">
        <f t="shared" si="14"/>
        <v>3050</v>
      </c>
      <c r="C47" s="1">
        <v>0.20605000000000001</v>
      </c>
      <c r="D47" s="1">
        <v>1.2193000000000001</v>
      </c>
      <c r="E47">
        <f t="shared" si="5"/>
        <v>12.363000000000001</v>
      </c>
      <c r="G47">
        <f t="shared" si="10"/>
        <v>98.715244999999996</v>
      </c>
      <c r="H47" s="1">
        <f t="shared" si="11"/>
        <v>31.529180663080517</v>
      </c>
      <c r="I47" s="1">
        <f t="shared" si="12"/>
        <v>620.24617697863312</v>
      </c>
      <c r="J47" s="1">
        <f t="shared" si="13"/>
        <v>0.77530772122329139</v>
      </c>
      <c r="K47">
        <f t="shared" si="6"/>
        <v>392.11294870331369</v>
      </c>
      <c r="L47">
        <f t="shared" si="7"/>
        <v>543.97200000000009</v>
      </c>
      <c r="M47">
        <f t="shared" si="9"/>
        <v>113.50505038708985</v>
      </c>
      <c r="N47">
        <f t="shared" si="8"/>
        <v>0.2086597295211699</v>
      </c>
    </row>
    <row r="48" spans="1:14" x14ac:dyDescent="0.25">
      <c r="A48" s="1">
        <v>121.124</v>
      </c>
      <c r="B48" s="1">
        <f t="shared" si="14"/>
        <v>3100</v>
      </c>
      <c r="C48" s="1">
        <v>0.21004999999999999</v>
      </c>
      <c r="D48" s="1">
        <v>1.20692</v>
      </c>
      <c r="E48">
        <f t="shared" si="5"/>
        <v>12.603</v>
      </c>
      <c r="G48">
        <f t="shared" si="10"/>
        <v>98.716059999999985</v>
      </c>
      <c r="H48" s="1">
        <f t="shared" si="11"/>
        <v>32.046317051690686</v>
      </c>
      <c r="I48" s="1">
        <f t="shared" si="12"/>
        <v>620.25129777465838</v>
      </c>
      <c r="J48" s="1">
        <f t="shared" si="13"/>
        <v>0.77531412221832297</v>
      </c>
      <c r="K48">
        <f t="shared" si="6"/>
        <v>393.2745213645415</v>
      </c>
      <c r="L48">
        <f t="shared" si="7"/>
        <v>554.53200000000004</v>
      </c>
      <c r="M48">
        <f t="shared" si="9"/>
        <v>115.36674138608646</v>
      </c>
      <c r="N48">
        <f t="shared" si="8"/>
        <v>0.20804343371723624</v>
      </c>
    </row>
    <row r="49" spans="1:14" x14ac:dyDescent="0.25">
      <c r="A49" s="1">
        <v>120.851</v>
      </c>
      <c r="B49" s="1">
        <f t="shared" si="14"/>
        <v>3150</v>
      </c>
      <c r="C49" s="1">
        <v>0.21604999999999999</v>
      </c>
      <c r="D49" s="1">
        <v>1.1927399999999999</v>
      </c>
      <c r="E49">
        <f t="shared" si="5"/>
        <v>12.962999999999999</v>
      </c>
      <c r="G49">
        <f t="shared" si="10"/>
        <v>98.49356499999999</v>
      </c>
      <c r="H49" s="1">
        <f t="shared" si="11"/>
        <v>32.489799324136214</v>
      </c>
      <c r="I49" s="1">
        <f t="shared" si="12"/>
        <v>618.85332045973746</v>
      </c>
      <c r="J49" s="1">
        <f t="shared" si="13"/>
        <v>0.77356665057467178</v>
      </c>
      <c r="K49">
        <f t="shared" si="6"/>
        <v>398.98676722111878</v>
      </c>
      <c r="L49">
        <f t="shared" si="7"/>
        <v>570.37199999999996</v>
      </c>
      <c r="M49">
        <f t="shared" si="9"/>
        <v>116.96327756689038</v>
      </c>
      <c r="N49">
        <f t="shared" si="8"/>
        <v>0.20506490074353298</v>
      </c>
    </row>
    <row r="50" spans="1:14" x14ac:dyDescent="0.25">
      <c r="A50" s="1">
        <v>120.596</v>
      </c>
      <c r="B50" s="1">
        <f t="shared" si="14"/>
        <v>3200</v>
      </c>
      <c r="C50" s="1">
        <v>0.21795</v>
      </c>
      <c r="D50" s="1">
        <v>1.1848099999999999</v>
      </c>
      <c r="E50">
        <f t="shared" si="5"/>
        <v>13.077</v>
      </c>
      <c r="G50">
        <f t="shared" si="10"/>
        <v>98.28573999999999</v>
      </c>
      <c r="H50" s="1">
        <f t="shared" si="11"/>
        <v>32.935867598574561</v>
      </c>
      <c r="I50" s="1">
        <f t="shared" si="12"/>
        <v>617.54751747327293</v>
      </c>
      <c r="J50" s="1">
        <f t="shared" si="13"/>
        <v>0.77193439684159115</v>
      </c>
      <c r="K50">
        <f t="shared" si="6"/>
        <v>397.04434567759688</v>
      </c>
      <c r="L50">
        <f t="shared" si="7"/>
        <v>575.38800000000003</v>
      </c>
      <c r="M50">
        <f t="shared" si="9"/>
        <v>118.56912335486842</v>
      </c>
      <c r="N50">
        <f t="shared" si="8"/>
        <v>0.20606811986845122</v>
      </c>
    </row>
    <row r="51" spans="1:14" x14ac:dyDescent="0.25">
      <c r="A51" s="1">
        <v>120.84</v>
      </c>
      <c r="B51" s="1">
        <f t="shared" si="14"/>
        <v>3250</v>
      </c>
      <c r="C51" s="1">
        <v>0.22305</v>
      </c>
      <c r="D51" s="1">
        <v>1.17378</v>
      </c>
      <c r="E51">
        <f t="shared" si="5"/>
        <v>13.382999999999999</v>
      </c>
      <c r="G51">
        <f t="shared" si="10"/>
        <v>98.4846</v>
      </c>
      <c r="H51" s="1">
        <f t="shared" si="11"/>
        <v>33.518170383937345</v>
      </c>
      <c r="I51" s="1">
        <f t="shared" si="12"/>
        <v>618.79699170345873</v>
      </c>
      <c r="J51" s="1">
        <f t="shared" si="13"/>
        <v>0.77349623962932346</v>
      </c>
      <c r="K51">
        <f t="shared" si="6"/>
        <v>399.27597021863198</v>
      </c>
      <c r="L51">
        <f t="shared" si="7"/>
        <v>588.85199999999998</v>
      </c>
      <c r="M51">
        <f t="shared" si="9"/>
        <v>120.66541338217445</v>
      </c>
      <c r="N51">
        <f t="shared" si="8"/>
        <v>0.20491636842903557</v>
      </c>
    </row>
    <row r="52" spans="1:14" x14ac:dyDescent="0.25">
      <c r="A52" s="1">
        <v>121.633</v>
      </c>
      <c r="B52" s="1">
        <f t="shared" si="14"/>
        <v>3300</v>
      </c>
      <c r="C52" s="1">
        <v>0.22550000000000001</v>
      </c>
      <c r="D52" s="1">
        <v>1.1611800000000001</v>
      </c>
      <c r="E52">
        <f t="shared" si="5"/>
        <v>13.530000000000001</v>
      </c>
      <c r="G52">
        <f t="shared" si="10"/>
        <v>99.130894999999995</v>
      </c>
      <c r="H52" s="1">
        <f t="shared" si="11"/>
        <v>34.257178062335925</v>
      </c>
      <c r="I52" s="1">
        <f t="shared" si="12"/>
        <v>622.85778295156229</v>
      </c>
      <c r="J52" s="1">
        <f t="shared" si="13"/>
        <v>0.77857222868945286</v>
      </c>
      <c r="K52">
        <f t="shared" si="6"/>
        <v>394.95372255648715</v>
      </c>
      <c r="L52">
        <f t="shared" si="7"/>
        <v>595.32000000000005</v>
      </c>
      <c r="M52">
        <f t="shared" si="9"/>
        <v>123.32584102440933</v>
      </c>
      <c r="N52">
        <f t="shared" si="8"/>
        <v>0.20715890785528676</v>
      </c>
    </row>
    <row r="53" spans="1:14" x14ac:dyDescent="0.25">
      <c r="A53" s="1">
        <v>122.181</v>
      </c>
      <c r="B53" s="1">
        <f t="shared" si="14"/>
        <v>3350</v>
      </c>
      <c r="C53" s="1">
        <v>0.22850000000000001</v>
      </c>
      <c r="D53" s="1">
        <v>1.1510400000000001</v>
      </c>
      <c r="E53">
        <f t="shared" si="5"/>
        <v>13.71</v>
      </c>
      <c r="G53">
        <f t="shared" si="10"/>
        <v>99.577514999999991</v>
      </c>
      <c r="H53" s="1">
        <f t="shared" si="11"/>
        <v>34.932905503851224</v>
      </c>
      <c r="I53" s="1">
        <f t="shared" si="12"/>
        <v>625.66397917345478</v>
      </c>
      <c r="J53" s="1">
        <f t="shared" si="13"/>
        <v>0.7820799739668185</v>
      </c>
      <c r="K53">
        <f t="shared" si="6"/>
        <v>392.46663861065105</v>
      </c>
      <c r="L53">
        <f t="shared" si="7"/>
        <v>603.24</v>
      </c>
      <c r="M53">
        <f t="shared" si="9"/>
        <v>125.75845981386441</v>
      </c>
      <c r="N53">
        <f t="shared" si="8"/>
        <v>0.20847168591914397</v>
      </c>
    </row>
    <row r="54" spans="1:14" x14ac:dyDescent="0.25">
      <c r="A54" s="1">
        <v>122.93300000000001</v>
      </c>
      <c r="B54" s="1">
        <f t="shared" si="14"/>
        <v>3400</v>
      </c>
      <c r="C54" s="1">
        <v>0.23419999999999999</v>
      </c>
      <c r="D54" s="1">
        <v>1.14117</v>
      </c>
      <c r="E54">
        <f t="shared" si="5"/>
        <v>14.052</v>
      </c>
      <c r="G54">
        <f t="shared" si="10"/>
        <v>100.190395</v>
      </c>
      <c r="H54" s="1">
        <f t="shared" si="11"/>
        <v>35.672506341122755</v>
      </c>
      <c r="I54" s="1">
        <f t="shared" si="12"/>
        <v>629.5148177845191</v>
      </c>
      <c r="J54" s="1">
        <f t="shared" si="13"/>
        <v>0.7868935222306489</v>
      </c>
      <c r="K54">
        <f t="shared" si="6"/>
        <v>393.91681273039836</v>
      </c>
      <c r="L54">
        <f t="shared" si="7"/>
        <v>618.28800000000001</v>
      </c>
      <c r="M54">
        <f t="shared" si="9"/>
        <v>128.42102282804191</v>
      </c>
      <c r="N54">
        <f t="shared" si="8"/>
        <v>0.20770421361572911</v>
      </c>
    </row>
    <row r="55" spans="1:14" x14ac:dyDescent="0.25">
      <c r="A55" s="1">
        <v>123.47499999999999</v>
      </c>
      <c r="B55" s="1">
        <f t="shared" si="14"/>
        <v>3450</v>
      </c>
      <c r="C55" s="1">
        <v>0.23605000000000001</v>
      </c>
      <c r="D55" s="1">
        <v>1.12669</v>
      </c>
      <c r="E55">
        <f t="shared" si="5"/>
        <v>14.163</v>
      </c>
      <c r="G55">
        <f t="shared" si="10"/>
        <v>100.63212499999999</v>
      </c>
      <c r="H55" s="1">
        <f t="shared" si="11"/>
        <v>36.356691630739917</v>
      </c>
      <c r="I55" s="1">
        <f t="shared" si="12"/>
        <v>632.29028923025942</v>
      </c>
      <c r="J55" s="1">
        <f t="shared" si="13"/>
        <v>0.79036286153782431</v>
      </c>
      <c r="K55">
        <f t="shared" si="6"/>
        <v>389.55689763655647</v>
      </c>
      <c r="L55">
        <f t="shared" si="7"/>
        <v>623.17200000000003</v>
      </c>
      <c r="M55">
        <f t="shared" si="9"/>
        <v>130.8840898706637</v>
      </c>
      <c r="N55">
        <f t="shared" si="8"/>
        <v>0.21002883613298368</v>
      </c>
    </row>
    <row r="56" spans="1:14" x14ac:dyDescent="0.25">
      <c r="A56" s="1">
        <v>123.428</v>
      </c>
      <c r="B56" s="1">
        <f t="shared" si="14"/>
        <v>3500</v>
      </c>
      <c r="C56" s="1">
        <v>0.24195</v>
      </c>
      <c r="D56" s="1">
        <v>1.11975</v>
      </c>
      <c r="E56">
        <f t="shared" si="5"/>
        <v>14.516999999999999</v>
      </c>
      <c r="G56">
        <f t="shared" si="10"/>
        <v>100.59381999999999</v>
      </c>
      <c r="H56" s="1">
        <f t="shared" si="11"/>
        <v>36.869560689328964</v>
      </c>
      <c r="I56" s="1">
        <f t="shared" si="12"/>
        <v>632.04961181706801</v>
      </c>
      <c r="J56" s="1">
        <f t="shared" si="13"/>
        <v>0.79006201477133498</v>
      </c>
      <c r="K56">
        <f t="shared" si="6"/>
        <v>393.73943514877863</v>
      </c>
      <c r="L56">
        <f t="shared" si="7"/>
        <v>638.74799999999993</v>
      </c>
      <c r="M56">
        <f t="shared" si="9"/>
        <v>132.73041848158425</v>
      </c>
      <c r="N56">
        <f t="shared" si="8"/>
        <v>0.20779778329103851</v>
      </c>
    </row>
    <row r="57" spans="1:14" x14ac:dyDescent="0.25">
      <c r="A57" s="1">
        <v>124.205</v>
      </c>
      <c r="B57" s="1">
        <f t="shared" si="14"/>
        <v>3550</v>
      </c>
      <c r="C57" s="1">
        <v>0.24545</v>
      </c>
      <c r="D57" s="1">
        <v>1.10622</v>
      </c>
      <c r="E57">
        <f t="shared" si="5"/>
        <v>14.727</v>
      </c>
      <c r="G57">
        <f t="shared" si="10"/>
        <v>101.22707499999999</v>
      </c>
      <c r="H57" s="1">
        <f t="shared" si="11"/>
        <v>37.631684494451981</v>
      </c>
      <c r="I57" s="1">
        <f t="shared" si="12"/>
        <v>636.02847032876593</v>
      </c>
      <c r="J57" s="1">
        <f t="shared" si="13"/>
        <v>0.79503558791095741</v>
      </c>
      <c r="K57">
        <f t="shared" si="6"/>
        <v>391.34575552075523</v>
      </c>
      <c r="L57">
        <f t="shared" si="7"/>
        <v>647.98800000000006</v>
      </c>
      <c r="M57">
        <f t="shared" si="9"/>
        <v>135.47406418002714</v>
      </c>
      <c r="N57">
        <f t="shared" si="8"/>
        <v>0.20906878550224253</v>
      </c>
    </row>
    <row r="58" spans="1:14" x14ac:dyDescent="0.25">
      <c r="A58" s="1">
        <v>124.066</v>
      </c>
      <c r="B58" s="1">
        <f t="shared" si="14"/>
        <v>3600</v>
      </c>
      <c r="C58" s="1">
        <v>0.25505</v>
      </c>
      <c r="D58" s="1">
        <v>1.09697</v>
      </c>
      <c r="E58">
        <f t="shared" si="5"/>
        <v>15.303000000000001</v>
      </c>
      <c r="G58">
        <f t="shared" si="10"/>
        <v>101.11378999999999</v>
      </c>
      <c r="H58" s="1">
        <f t="shared" si="11"/>
        <v>38.119000780874529</v>
      </c>
      <c r="I58" s="1">
        <f t="shared" si="12"/>
        <v>635.31667968124214</v>
      </c>
      <c r="J58" s="1">
        <f t="shared" si="13"/>
        <v>0.79414584960155266</v>
      </c>
      <c r="K58">
        <f t="shared" si="6"/>
        <v>401.45333525316289</v>
      </c>
      <c r="L58">
        <f t="shared" si="7"/>
        <v>673.33199999999999</v>
      </c>
      <c r="M58">
        <f t="shared" si="9"/>
        <v>137.2284028111483</v>
      </c>
      <c r="N58">
        <f t="shared" si="8"/>
        <v>0.20380496220460084</v>
      </c>
    </row>
    <row r="59" spans="1:14" x14ac:dyDescent="0.25">
      <c r="A59" s="1">
        <v>123.967</v>
      </c>
      <c r="B59" s="1">
        <f t="shared" si="14"/>
        <v>3650</v>
      </c>
      <c r="C59" s="1">
        <v>0.25755</v>
      </c>
      <c r="D59" s="1">
        <v>1.0940099999999999</v>
      </c>
      <c r="E59">
        <f t="shared" si="5"/>
        <v>15.452999999999999</v>
      </c>
      <c r="G59">
        <f t="shared" si="10"/>
        <v>101.03310499999999</v>
      </c>
      <c r="H59" s="1">
        <f t="shared" si="11"/>
        <v>38.61759135321288</v>
      </c>
      <c r="I59" s="1">
        <f t="shared" si="12"/>
        <v>634.80972087473231</v>
      </c>
      <c r="J59" s="1">
        <f t="shared" si="13"/>
        <v>0.79351215109341533</v>
      </c>
      <c r="K59">
        <f t="shared" si="6"/>
        <v>400.15442337302454</v>
      </c>
      <c r="L59">
        <f t="shared" si="7"/>
        <v>679.93200000000002</v>
      </c>
      <c r="M59">
        <f t="shared" si="9"/>
        <v>139.02332887156638</v>
      </c>
      <c r="N59">
        <f t="shared" si="8"/>
        <v>0.20446651852180273</v>
      </c>
    </row>
    <row r="60" spans="1:14" x14ac:dyDescent="0.25">
      <c r="A60" s="1">
        <v>123.815</v>
      </c>
      <c r="B60" s="1">
        <f t="shared" si="14"/>
        <v>3700</v>
      </c>
      <c r="C60" s="1">
        <v>0.26445000000000002</v>
      </c>
      <c r="D60" s="1">
        <v>1.09659</v>
      </c>
      <c r="E60">
        <f t="shared" si="5"/>
        <v>15.867000000000001</v>
      </c>
      <c r="G60">
        <f t="shared" si="10"/>
        <v>100.90922499999999</v>
      </c>
      <c r="H60" s="1">
        <f t="shared" si="11"/>
        <v>39.0986005258642</v>
      </c>
      <c r="I60" s="1">
        <f t="shared" si="12"/>
        <v>634.0313598788789</v>
      </c>
      <c r="J60" s="1">
        <f t="shared" si="13"/>
        <v>0.79253919984859866</v>
      </c>
      <c r="K60">
        <f t="shared" si="6"/>
        <v>405.82015178532509</v>
      </c>
      <c r="L60">
        <f t="shared" si="7"/>
        <v>698.14800000000002</v>
      </c>
      <c r="M60">
        <f t="shared" si="9"/>
        <v>140.75496189311113</v>
      </c>
      <c r="N60">
        <f t="shared" si="8"/>
        <v>0.20161192453908214</v>
      </c>
    </row>
    <row r="61" spans="1:14" x14ac:dyDescent="0.25">
      <c r="A61" s="1">
        <v>123.767</v>
      </c>
      <c r="B61" s="1">
        <f t="shared" si="14"/>
        <v>3750</v>
      </c>
      <c r="C61" s="1">
        <v>0.2651</v>
      </c>
      <c r="D61" s="1">
        <v>1.0980799999999999</v>
      </c>
      <c r="E61">
        <f t="shared" si="5"/>
        <v>15.906000000000001</v>
      </c>
      <c r="G61">
        <f t="shared" si="10"/>
        <v>100.870105</v>
      </c>
      <c r="H61" s="1">
        <f t="shared" si="11"/>
        <v>39.611597604353882</v>
      </c>
      <c r="I61" s="1">
        <f t="shared" si="12"/>
        <v>633.78556166966212</v>
      </c>
      <c r="J61" s="1">
        <f t="shared" si="13"/>
        <v>0.79223195208707764</v>
      </c>
      <c r="K61">
        <f t="shared" si="6"/>
        <v>401.54906547499877</v>
      </c>
      <c r="L61">
        <f t="shared" si="7"/>
        <v>699.86400000000003</v>
      </c>
      <c r="M61">
        <f t="shared" si="9"/>
        <v>142.60175137567398</v>
      </c>
      <c r="N61">
        <f t="shared" si="8"/>
        <v>0.20375637463231996</v>
      </c>
    </row>
    <row r="62" spans="1:14" x14ac:dyDescent="0.25">
      <c r="A62" s="1">
        <v>123.509</v>
      </c>
      <c r="B62" s="1">
        <f t="shared" si="14"/>
        <v>3800</v>
      </c>
      <c r="C62" s="1">
        <v>0.26929999999999998</v>
      </c>
      <c r="D62" s="1">
        <v>1.09907</v>
      </c>
      <c r="E62">
        <f t="shared" si="5"/>
        <v>16.157999999999998</v>
      </c>
      <c r="G62">
        <f t="shared" si="10"/>
        <v>100.65983499999999</v>
      </c>
      <c r="H62" s="1">
        <f t="shared" si="11"/>
        <v>40.056078432024357</v>
      </c>
      <c r="I62" s="1">
        <f t="shared" si="12"/>
        <v>632.46439629512133</v>
      </c>
      <c r="J62" s="1">
        <f t="shared" si="13"/>
        <v>0.79058049536890163</v>
      </c>
      <c r="K62">
        <f t="shared" si="6"/>
        <v>403.38447078438588</v>
      </c>
      <c r="L62">
        <f t="shared" si="7"/>
        <v>710.95199999999988</v>
      </c>
      <c r="M62">
        <f t="shared" si="9"/>
        <v>144.20188235528767</v>
      </c>
      <c r="N62">
        <f t="shared" si="8"/>
        <v>0.20282928011354873</v>
      </c>
    </row>
    <row r="63" spans="1:14" x14ac:dyDescent="0.25">
      <c r="A63" s="1">
        <v>122.672</v>
      </c>
      <c r="B63" s="1">
        <f t="shared" si="14"/>
        <v>3850</v>
      </c>
      <c r="C63" s="1">
        <v>0.27374999999999999</v>
      </c>
      <c r="D63" s="1">
        <v>1.1053299999999999</v>
      </c>
      <c r="E63">
        <f t="shared" si="5"/>
        <v>16.425000000000001</v>
      </c>
      <c r="G63">
        <f t="shared" si="10"/>
        <v>99.977679999999992</v>
      </c>
      <c r="H63" s="1">
        <f t="shared" si="11"/>
        <v>40.308106943072069</v>
      </c>
      <c r="I63" s="1">
        <f t="shared" si="12"/>
        <v>628.17829002190228</v>
      </c>
      <c r="J63" s="1">
        <f t="shared" si="13"/>
        <v>0.78522286252737783</v>
      </c>
      <c r="K63">
        <f t="shared" si="6"/>
        <v>407.48626630363344</v>
      </c>
      <c r="L63">
        <f t="shared" si="7"/>
        <v>722.7</v>
      </c>
      <c r="M63">
        <f t="shared" si="9"/>
        <v>145.10918499505945</v>
      </c>
      <c r="N63">
        <f t="shared" si="8"/>
        <v>0.20078758128553956</v>
      </c>
    </row>
    <row r="64" spans="1:14" x14ac:dyDescent="0.25">
      <c r="A64" s="1">
        <v>122.157</v>
      </c>
      <c r="B64" s="1">
        <f t="shared" si="14"/>
        <v>3900</v>
      </c>
      <c r="C64" s="1">
        <v>0.27589999999999998</v>
      </c>
      <c r="D64" s="1">
        <v>1.11704</v>
      </c>
      <c r="E64">
        <f t="shared" si="5"/>
        <v>16.553999999999998</v>
      </c>
      <c r="G64">
        <f t="shared" si="10"/>
        <v>99.557954999999993</v>
      </c>
      <c r="H64" s="1">
        <f t="shared" si="11"/>
        <v>40.660170204475023</v>
      </c>
      <c r="I64" s="1">
        <f t="shared" si="12"/>
        <v>625.54108006884633</v>
      </c>
      <c r="J64" s="1">
        <f t="shared" si="13"/>
        <v>0.78192635008605793</v>
      </c>
      <c r="K64">
        <f t="shared" si="6"/>
        <v>407.13061250732488</v>
      </c>
      <c r="L64">
        <f t="shared" si="7"/>
        <v>728.37599999999998</v>
      </c>
      <c r="M64">
        <f t="shared" si="9"/>
        <v>146.37661273611008</v>
      </c>
      <c r="N64">
        <f t="shared" si="8"/>
        <v>0.20096298166895954</v>
      </c>
    </row>
    <row r="65" spans="1:14" x14ac:dyDescent="0.25">
      <c r="A65" s="1">
        <v>121.184</v>
      </c>
      <c r="B65" s="1">
        <f t="shared" si="14"/>
        <v>3950</v>
      </c>
      <c r="C65" s="1">
        <v>0.28284999999999999</v>
      </c>
      <c r="D65" s="1">
        <v>1.12259</v>
      </c>
      <c r="E65">
        <f t="shared" si="5"/>
        <v>16.971</v>
      </c>
      <c r="G65">
        <f t="shared" si="10"/>
        <v>98.764959999999988</v>
      </c>
      <c r="H65" s="1">
        <f t="shared" si="11"/>
        <v>40.853437581131814</v>
      </c>
      <c r="I65" s="1">
        <f t="shared" si="12"/>
        <v>620.55854553617951</v>
      </c>
      <c r="J65" s="1">
        <f t="shared" si="13"/>
        <v>0.77569818192022444</v>
      </c>
      <c r="K65">
        <f t="shared" si="6"/>
        <v>415.41179897767199</v>
      </c>
      <c r="L65">
        <f t="shared" si="7"/>
        <v>746.72400000000005</v>
      </c>
      <c r="M65">
        <f t="shared" si="9"/>
        <v>147.07237529207453</v>
      </c>
      <c r="N65">
        <f t="shared" si="8"/>
        <v>0.19695680772557803</v>
      </c>
    </row>
    <row r="66" spans="1:14" x14ac:dyDescent="0.25">
      <c r="A66" s="1">
        <v>120.004</v>
      </c>
      <c r="B66" s="1">
        <f t="shared" si="14"/>
        <v>4000</v>
      </c>
      <c r="C66" s="1">
        <v>0.28455000000000003</v>
      </c>
      <c r="D66" s="1">
        <v>1.1246100000000001</v>
      </c>
      <c r="E66">
        <f t="shared" si="5"/>
        <v>17.073</v>
      </c>
      <c r="G66">
        <f t="shared" si="10"/>
        <v>97.803259999999995</v>
      </c>
      <c r="H66" s="1">
        <f t="shared" si="11"/>
        <v>40.967733748417658</v>
      </c>
      <c r="I66" s="1">
        <f t="shared" si="12"/>
        <v>614.51600622626495</v>
      </c>
      <c r="J66" s="1">
        <f t="shared" si="13"/>
        <v>0.76814500778283124</v>
      </c>
      <c r="K66">
        <f t="shared" si="6"/>
        <v>416.74260296762031</v>
      </c>
      <c r="L66">
        <f t="shared" si="7"/>
        <v>751.21199999999999</v>
      </c>
      <c r="M66">
        <f t="shared" si="9"/>
        <v>147.48384149430356</v>
      </c>
      <c r="N66">
        <f t="shared" si="8"/>
        <v>0.196327856176823</v>
      </c>
    </row>
    <row r="67" spans="1:14" x14ac:dyDescent="0.25">
      <c r="A67" s="1">
        <v>118.73399999999999</v>
      </c>
      <c r="B67" s="1">
        <f t="shared" si="14"/>
        <v>4050</v>
      </c>
      <c r="C67" s="1">
        <v>0.28710000000000002</v>
      </c>
      <c r="D67" s="1">
        <v>1.1222000000000001</v>
      </c>
      <c r="E67">
        <f t="shared" si="5"/>
        <v>17.226000000000003</v>
      </c>
      <c r="G67">
        <f t="shared" si="10"/>
        <v>96.768209999999996</v>
      </c>
      <c r="H67" s="1">
        <f t="shared" si="11"/>
        <v>41.040850180999634</v>
      </c>
      <c r="I67" s="1">
        <f t="shared" si="12"/>
        <v>608.01259527406864</v>
      </c>
      <c r="J67" s="1">
        <f t="shared" si="13"/>
        <v>0.76001574409258577</v>
      </c>
      <c r="K67">
        <f t="shared" si="6"/>
        <v>419.72814705419989</v>
      </c>
      <c r="L67">
        <f t="shared" si="7"/>
        <v>757.94400000000007</v>
      </c>
      <c r="M67">
        <f t="shared" si="9"/>
        <v>147.74706065159867</v>
      </c>
      <c r="N67">
        <f t="shared" si="8"/>
        <v>0.19493136782083986</v>
      </c>
    </row>
    <row r="68" spans="1:14" x14ac:dyDescent="0.25">
      <c r="A68" s="1">
        <v>117.44199999999999</v>
      </c>
      <c r="B68" s="1">
        <f t="shared" si="14"/>
        <v>4100</v>
      </c>
      <c r="C68" s="1">
        <v>0.28894999999999998</v>
      </c>
      <c r="D68" s="1">
        <v>1.1239399999999999</v>
      </c>
      <c r="E68">
        <f t="shared" si="5"/>
        <v>17.337</v>
      </c>
      <c r="G68">
        <f t="shared" si="10"/>
        <v>95.715229999999991</v>
      </c>
      <c r="H68" s="1">
        <f t="shared" si="11"/>
        <v>41.095429331969832</v>
      </c>
      <c r="I68" s="1">
        <f t="shared" si="12"/>
        <v>601.39652680931465</v>
      </c>
      <c r="J68" s="1">
        <f t="shared" si="13"/>
        <v>0.75174565851164332</v>
      </c>
      <c r="K68">
        <f t="shared" si="6"/>
        <v>421.87173322734532</v>
      </c>
      <c r="L68">
        <f t="shared" si="7"/>
        <v>762.82799999999997</v>
      </c>
      <c r="M68">
        <f t="shared" si="9"/>
        <v>147.94354559509139</v>
      </c>
      <c r="N68">
        <f t="shared" si="8"/>
        <v>0.19394089571317702</v>
      </c>
    </row>
    <row r="69" spans="1:14" x14ac:dyDescent="0.25">
      <c r="A69" s="1">
        <v>116.5</v>
      </c>
      <c r="B69" s="1">
        <f t="shared" si="14"/>
        <v>4150</v>
      </c>
      <c r="C69" s="1">
        <v>0.29304999999999998</v>
      </c>
      <c r="D69" s="1">
        <v>1.12233</v>
      </c>
      <c r="E69">
        <f t="shared" si="5"/>
        <v>17.582999999999998</v>
      </c>
      <c r="G69">
        <f t="shared" si="10"/>
        <v>94.947499999999991</v>
      </c>
      <c r="H69" s="1">
        <f t="shared" si="11"/>
        <v>41.262947639279162</v>
      </c>
      <c r="I69" s="1">
        <f t="shared" si="12"/>
        <v>596.57273695343372</v>
      </c>
      <c r="J69" s="1">
        <f t="shared" si="13"/>
        <v>0.7457159211917922</v>
      </c>
      <c r="K69">
        <f t="shared" si="6"/>
        <v>426.12079373753534</v>
      </c>
      <c r="L69">
        <f t="shared" si="7"/>
        <v>773.65199999999993</v>
      </c>
      <c r="M69">
        <f t="shared" si="9"/>
        <v>148.54661150140498</v>
      </c>
      <c r="N69">
        <f t="shared" si="8"/>
        <v>0.19200701542994136</v>
      </c>
    </row>
    <row r="70" spans="1:14" x14ac:dyDescent="0.25">
      <c r="A70" s="1">
        <v>115.931</v>
      </c>
      <c r="B70" s="1">
        <f t="shared" si="14"/>
        <v>4200</v>
      </c>
      <c r="C70" s="1">
        <v>0.2949</v>
      </c>
      <c r="D70" s="1">
        <v>1.1217900000000001</v>
      </c>
      <c r="E70">
        <f t="shared" si="5"/>
        <v>17.693999999999999</v>
      </c>
      <c r="G70">
        <f t="shared" ref="G70:G96" si="15">A70*$Q$2</f>
        <v>94.483764999999991</v>
      </c>
      <c r="H70" s="1">
        <f t="shared" ref="H70:H96" si="16">2*PI()*(B70*G70)/60/1000</f>
        <v>41.556130281050606</v>
      </c>
      <c r="I70" s="1">
        <f t="shared" ref="I70:I96" si="17">2*PI()*G70</f>
        <v>593.6590040150088</v>
      </c>
      <c r="J70" s="1">
        <f t="shared" ref="J70:J96" si="18">2*PI()*2*G70/$Q$8</f>
        <v>0.74207375501876105</v>
      </c>
      <c r="K70">
        <f t="shared" si="6"/>
        <v>425.78555511142906</v>
      </c>
      <c r="L70">
        <f t="shared" si="7"/>
        <v>778.53599999999994</v>
      </c>
      <c r="M70">
        <f t="shared" si="9"/>
        <v>149.60206901178219</v>
      </c>
      <c r="N70">
        <f t="shared" si="8"/>
        <v>0.19215819051627953</v>
      </c>
    </row>
    <row r="71" spans="1:14" x14ac:dyDescent="0.25">
      <c r="A71" s="1">
        <v>115.03400000000001</v>
      </c>
      <c r="B71" s="1">
        <f t="shared" ref="B71:B96" si="19">B70+50</f>
        <v>4250</v>
      </c>
      <c r="C71" s="1">
        <v>0.29715000000000003</v>
      </c>
      <c r="D71" s="1">
        <v>1.12456</v>
      </c>
      <c r="E71">
        <f t="shared" ref="E71:E96" si="20">C71*60</f>
        <v>17.829000000000001</v>
      </c>
      <c r="G71">
        <f t="shared" si="15"/>
        <v>93.752709999999993</v>
      </c>
      <c r="H71" s="1">
        <f t="shared" si="16"/>
        <v>41.725483540269032</v>
      </c>
      <c r="I71" s="1">
        <f t="shared" si="17"/>
        <v>589.06564998026863</v>
      </c>
      <c r="J71" s="1">
        <f t="shared" si="18"/>
        <v>0.73633206247533578</v>
      </c>
      <c r="K71">
        <f t="shared" ref="K71:K96" si="21">E71/H71*1000</f>
        <v>427.29283131718131</v>
      </c>
      <c r="L71">
        <f t="shared" ref="L71:L96" si="22">E71*$Q$9</f>
        <v>784.476</v>
      </c>
      <c r="M71">
        <f t="shared" si="9"/>
        <v>150.21174074496852</v>
      </c>
      <c r="N71">
        <f t="shared" ref="N71:N96" si="23">M71/L71</f>
        <v>0.19148035216497195</v>
      </c>
    </row>
    <row r="72" spans="1:14" x14ac:dyDescent="0.25">
      <c r="A72" s="1">
        <v>114.39100000000001</v>
      </c>
      <c r="B72" s="1">
        <f t="shared" si="19"/>
        <v>4300</v>
      </c>
      <c r="C72" s="1">
        <v>0.30220000000000002</v>
      </c>
      <c r="D72" s="1">
        <v>1.1227799999999999</v>
      </c>
      <c r="E72">
        <f t="shared" si="20"/>
        <v>18.132000000000001</v>
      </c>
      <c r="G72">
        <f t="shared" si="15"/>
        <v>93.228664999999992</v>
      </c>
      <c r="H72" s="1">
        <f t="shared" si="16"/>
        <v>41.980396766411019</v>
      </c>
      <c r="I72" s="1">
        <f t="shared" si="17"/>
        <v>585.77297813596772</v>
      </c>
      <c r="J72" s="1">
        <f t="shared" si="18"/>
        <v>0.73221622266995967</v>
      </c>
      <c r="K72">
        <f t="shared" si="21"/>
        <v>431.91587971144702</v>
      </c>
      <c r="L72">
        <f t="shared" si="22"/>
        <v>797.80800000000011</v>
      </c>
      <c r="M72">
        <f t="shared" ref="M72:M96" si="24">H72*3600/1000</f>
        <v>151.12942835907967</v>
      </c>
      <c r="N72">
        <f t="shared" si="23"/>
        <v>0.18943082591184801</v>
      </c>
    </row>
    <row r="73" spans="1:14" x14ac:dyDescent="0.25">
      <c r="A73" s="1">
        <v>114.01600000000001</v>
      </c>
      <c r="B73" s="1">
        <f t="shared" si="19"/>
        <v>4350</v>
      </c>
      <c r="C73" s="1">
        <v>0.30604999999999999</v>
      </c>
      <c r="D73" s="1">
        <v>1.1194299999999999</v>
      </c>
      <c r="E73">
        <f t="shared" si="20"/>
        <v>18.363</v>
      </c>
      <c r="G73">
        <f t="shared" si="15"/>
        <v>92.92304</v>
      </c>
      <c r="H73" s="1">
        <f t="shared" si="16"/>
        <v>42.329319272918418</v>
      </c>
      <c r="I73" s="1">
        <f t="shared" si="17"/>
        <v>583.85267962646094</v>
      </c>
      <c r="J73" s="1">
        <f t="shared" si="18"/>
        <v>0.72981584953307621</v>
      </c>
      <c r="K73">
        <f t="shared" si="21"/>
        <v>433.81278781273329</v>
      </c>
      <c r="L73">
        <f t="shared" si="22"/>
        <v>807.97199999999998</v>
      </c>
      <c r="M73">
        <f t="shared" si="24"/>
        <v>152.38554938250633</v>
      </c>
      <c r="N73">
        <f t="shared" si="23"/>
        <v>0.18860251268918518</v>
      </c>
    </row>
    <row r="74" spans="1:14" x14ac:dyDescent="0.25">
      <c r="A74" s="1">
        <v>113.871</v>
      </c>
      <c r="B74" s="1">
        <f t="shared" si="19"/>
        <v>4400</v>
      </c>
      <c r="C74" s="1">
        <v>0.30919999999999997</v>
      </c>
      <c r="D74" s="1">
        <v>1.1198600000000001</v>
      </c>
      <c r="E74">
        <f t="shared" si="20"/>
        <v>18.552</v>
      </c>
      <c r="G74">
        <f t="shared" si="15"/>
        <v>92.804864999999992</v>
      </c>
      <c r="H74" s="1">
        <f t="shared" si="16"/>
        <v>42.761412041537568</v>
      </c>
      <c r="I74" s="1">
        <f t="shared" si="17"/>
        <v>583.11016420278497</v>
      </c>
      <c r="J74" s="1">
        <f t="shared" si="18"/>
        <v>0.72888770525348123</v>
      </c>
      <c r="K74">
        <f t="shared" si="21"/>
        <v>433.84909698442522</v>
      </c>
      <c r="L74">
        <f t="shared" si="22"/>
        <v>816.28800000000001</v>
      </c>
      <c r="M74">
        <f t="shared" si="24"/>
        <v>153.94108334953523</v>
      </c>
      <c r="N74">
        <f t="shared" si="23"/>
        <v>0.18858672839676099</v>
      </c>
    </row>
    <row r="75" spans="1:14" x14ac:dyDescent="0.25">
      <c r="A75" s="1">
        <v>113.985</v>
      </c>
      <c r="B75" s="1">
        <f t="shared" si="19"/>
        <v>4450</v>
      </c>
      <c r="C75" s="1">
        <v>0.30990000000000001</v>
      </c>
      <c r="D75" s="1">
        <v>1.11873</v>
      </c>
      <c r="E75">
        <f t="shared" si="20"/>
        <v>18.594000000000001</v>
      </c>
      <c r="G75">
        <f t="shared" si="15"/>
        <v>92.897774999999996</v>
      </c>
      <c r="H75" s="1">
        <f t="shared" si="16"/>
        <v>43.29063350876757</v>
      </c>
      <c r="I75" s="1">
        <f t="shared" si="17"/>
        <v>583.69393494967505</v>
      </c>
      <c r="J75" s="1">
        <f t="shared" si="18"/>
        <v>0.72961741868709384</v>
      </c>
      <c r="K75">
        <f t="shared" si="21"/>
        <v>429.51554396251078</v>
      </c>
      <c r="L75">
        <f t="shared" si="22"/>
        <v>818.13600000000008</v>
      </c>
      <c r="M75">
        <f t="shared" si="24"/>
        <v>155.84628063156325</v>
      </c>
      <c r="N75">
        <f t="shared" si="23"/>
        <v>0.19048945484804877</v>
      </c>
    </row>
    <row r="76" spans="1:14" x14ac:dyDescent="0.25">
      <c r="A76" s="1">
        <v>113.306</v>
      </c>
      <c r="B76" s="1">
        <f t="shared" si="19"/>
        <v>4500</v>
      </c>
      <c r="C76" s="1">
        <v>0.31445000000000001</v>
      </c>
      <c r="D76" s="1">
        <v>1.1156299999999999</v>
      </c>
      <c r="E76">
        <f t="shared" si="20"/>
        <v>18.867000000000001</v>
      </c>
      <c r="G76">
        <f t="shared" si="15"/>
        <v>92.34438999999999</v>
      </c>
      <c r="H76" s="1">
        <f t="shared" si="16"/>
        <v>43.516268583634606</v>
      </c>
      <c r="I76" s="1">
        <f t="shared" si="17"/>
        <v>580.21691444846147</v>
      </c>
      <c r="J76" s="1">
        <f t="shared" si="18"/>
        <v>0.72527114306057683</v>
      </c>
      <c r="K76">
        <f t="shared" si="21"/>
        <v>433.56198989670298</v>
      </c>
      <c r="L76">
        <f t="shared" si="22"/>
        <v>830.14800000000002</v>
      </c>
      <c r="M76">
        <f t="shared" si="24"/>
        <v>156.65856690108458</v>
      </c>
      <c r="N76">
        <f t="shared" si="23"/>
        <v>0.18871161154527213</v>
      </c>
    </row>
    <row r="77" spans="1:14" x14ac:dyDescent="0.25">
      <c r="A77" s="1">
        <v>113.074</v>
      </c>
      <c r="B77" s="1">
        <f t="shared" si="19"/>
        <v>4550</v>
      </c>
      <c r="C77" s="1">
        <v>0.31709999999999999</v>
      </c>
      <c r="D77" s="1">
        <v>1.1095299999999999</v>
      </c>
      <c r="E77">
        <f t="shared" si="20"/>
        <v>19.026</v>
      </c>
      <c r="G77">
        <f t="shared" si="15"/>
        <v>92.155309999999986</v>
      </c>
      <c r="H77" s="1">
        <f t="shared" si="16"/>
        <v>43.909690807602303</v>
      </c>
      <c r="I77" s="1">
        <f t="shared" si="17"/>
        <v>579.02888977057989</v>
      </c>
      <c r="J77" s="1">
        <f t="shared" si="18"/>
        <v>0.72378611221322486</v>
      </c>
      <c r="K77">
        <f t="shared" si="21"/>
        <v>433.29842797950045</v>
      </c>
      <c r="L77">
        <f t="shared" si="22"/>
        <v>837.14400000000001</v>
      </c>
      <c r="M77">
        <f t="shared" si="24"/>
        <v>158.0748869073683</v>
      </c>
      <c r="N77">
        <f t="shared" si="23"/>
        <v>0.18882639893180658</v>
      </c>
    </row>
    <row r="78" spans="1:14" x14ac:dyDescent="0.25">
      <c r="A78" s="1">
        <v>112.19499999999999</v>
      </c>
      <c r="B78" s="1">
        <f t="shared" si="19"/>
        <v>4600</v>
      </c>
      <c r="C78" s="1">
        <v>0.31940000000000002</v>
      </c>
      <c r="D78" s="1">
        <v>1.1056900000000001</v>
      </c>
      <c r="E78">
        <f t="shared" si="20"/>
        <v>19.164000000000001</v>
      </c>
      <c r="G78">
        <f t="shared" si="15"/>
        <v>91.438924999999983</v>
      </c>
      <c r="H78" s="1">
        <f t="shared" si="16"/>
        <v>44.047124438262699</v>
      </c>
      <c r="I78" s="1">
        <f t="shared" si="17"/>
        <v>574.527710064296</v>
      </c>
      <c r="J78" s="1">
        <f t="shared" si="18"/>
        <v>0.71815963758037005</v>
      </c>
      <c r="K78">
        <f t="shared" si="21"/>
        <v>435.07948008866356</v>
      </c>
      <c r="L78">
        <f t="shared" si="22"/>
        <v>843.21600000000012</v>
      </c>
      <c r="M78">
        <f t="shared" si="24"/>
        <v>158.56964797774572</v>
      </c>
      <c r="N78">
        <f t="shared" si="23"/>
        <v>0.18805341451982135</v>
      </c>
    </row>
    <row r="79" spans="1:14" x14ac:dyDescent="0.25">
      <c r="A79" s="1">
        <v>111.06100000000001</v>
      </c>
      <c r="B79" s="1">
        <f t="shared" si="19"/>
        <v>4650</v>
      </c>
      <c r="C79" s="1">
        <v>0.32055</v>
      </c>
      <c r="D79" s="1">
        <v>1.09782</v>
      </c>
      <c r="E79">
        <f t="shared" si="20"/>
        <v>19.233000000000001</v>
      </c>
      <c r="G79">
        <f t="shared" si="15"/>
        <v>90.514714999999995</v>
      </c>
      <c r="H79" s="1">
        <f t="shared" si="16"/>
        <v>44.075856371294947</v>
      </c>
      <c r="I79" s="1">
        <f t="shared" si="17"/>
        <v>568.7207273715477</v>
      </c>
      <c r="J79" s="1">
        <f t="shared" si="18"/>
        <v>0.71090090921443461</v>
      </c>
      <c r="K79">
        <f t="shared" si="21"/>
        <v>436.36134572136814</v>
      </c>
      <c r="L79">
        <f t="shared" si="22"/>
        <v>846.25200000000007</v>
      </c>
      <c r="M79">
        <f t="shared" si="24"/>
        <v>158.67308293666181</v>
      </c>
      <c r="N79">
        <f t="shared" si="23"/>
        <v>0.18750098426551642</v>
      </c>
    </row>
    <row r="80" spans="1:14" x14ac:dyDescent="0.25">
      <c r="A80" s="1">
        <v>109.973</v>
      </c>
      <c r="B80" s="1">
        <f t="shared" si="19"/>
        <v>4700</v>
      </c>
      <c r="C80" s="1">
        <v>0.32069999999999999</v>
      </c>
      <c r="D80" s="1">
        <v>1.09558</v>
      </c>
      <c r="E80">
        <f t="shared" si="20"/>
        <v>19.241999999999997</v>
      </c>
      <c r="G80">
        <f t="shared" si="15"/>
        <v>89.627994999999999</v>
      </c>
      <c r="H80" s="1">
        <f t="shared" si="16"/>
        <v>44.113361934850616</v>
      </c>
      <c r="I80" s="1">
        <f t="shared" si="17"/>
        <v>563.14930129596542</v>
      </c>
      <c r="J80" s="1">
        <f t="shared" si="18"/>
        <v>0.70393662661995682</v>
      </c>
      <c r="K80">
        <f t="shared" si="21"/>
        <v>436.19436733064668</v>
      </c>
      <c r="L80">
        <f t="shared" si="22"/>
        <v>846.64799999999991</v>
      </c>
      <c r="M80">
        <f t="shared" si="24"/>
        <v>158.80810296546221</v>
      </c>
      <c r="N80">
        <f t="shared" si="23"/>
        <v>0.18757276101220605</v>
      </c>
    </row>
    <row r="81" spans="1:14" x14ac:dyDescent="0.25">
      <c r="A81" s="1">
        <v>108.654</v>
      </c>
      <c r="B81" s="1">
        <f t="shared" si="19"/>
        <v>4750</v>
      </c>
      <c r="C81" s="1">
        <v>0.32485000000000003</v>
      </c>
      <c r="D81" s="1">
        <v>1.0882700000000001</v>
      </c>
      <c r="E81">
        <f t="shared" si="20"/>
        <v>19.491000000000003</v>
      </c>
      <c r="G81">
        <f t="shared" si="15"/>
        <v>88.553009999999986</v>
      </c>
      <c r="H81" s="1">
        <f t="shared" si="16"/>
        <v>44.047935230966708</v>
      </c>
      <c r="I81" s="1">
        <f t="shared" si="17"/>
        <v>556.39497133852683</v>
      </c>
      <c r="J81" s="1">
        <f t="shared" si="18"/>
        <v>0.69549371417315853</v>
      </c>
      <c r="K81">
        <f t="shared" si="21"/>
        <v>442.49520205199957</v>
      </c>
      <c r="L81">
        <f t="shared" si="22"/>
        <v>857.60400000000016</v>
      </c>
      <c r="M81">
        <f t="shared" si="24"/>
        <v>158.57256683148015</v>
      </c>
      <c r="N81">
        <f t="shared" si="23"/>
        <v>0.18490185077434354</v>
      </c>
    </row>
    <row r="82" spans="1:14" x14ac:dyDescent="0.25">
      <c r="A82" s="1">
        <v>107.07599999999999</v>
      </c>
      <c r="B82" s="1">
        <f t="shared" si="19"/>
        <v>4800</v>
      </c>
      <c r="C82" s="1">
        <v>0.32455000000000001</v>
      </c>
      <c r="D82" s="1">
        <v>1.08396</v>
      </c>
      <c r="E82">
        <f t="shared" si="20"/>
        <v>19.472999999999999</v>
      </c>
      <c r="G82">
        <f t="shared" si="15"/>
        <v>87.266939999999991</v>
      </c>
      <c r="H82" s="1">
        <f t="shared" si="16"/>
        <v>43.865148416841798</v>
      </c>
      <c r="I82" s="1">
        <f t="shared" si="17"/>
        <v>548.31435521052242</v>
      </c>
      <c r="J82" s="1">
        <f t="shared" si="18"/>
        <v>0.68539294401315298</v>
      </c>
      <c r="K82">
        <f t="shared" si="21"/>
        <v>443.92873848167449</v>
      </c>
      <c r="L82">
        <f t="shared" si="22"/>
        <v>856.8119999999999</v>
      </c>
      <c r="M82">
        <f t="shared" si="24"/>
        <v>157.91453430063046</v>
      </c>
      <c r="N82">
        <f t="shared" si="23"/>
        <v>0.18430476499002171</v>
      </c>
    </row>
    <row r="83" spans="1:14" x14ac:dyDescent="0.25">
      <c r="A83" s="1">
        <v>105.24</v>
      </c>
      <c r="B83" s="1">
        <f t="shared" si="19"/>
        <v>4850</v>
      </c>
      <c r="C83" s="1">
        <v>0.32569999999999999</v>
      </c>
      <c r="D83" s="1">
        <v>1.0822099999999999</v>
      </c>
      <c r="E83">
        <f t="shared" si="20"/>
        <v>19.541999999999998</v>
      </c>
      <c r="G83">
        <f t="shared" si="15"/>
        <v>85.770599999999988</v>
      </c>
      <c r="H83" s="1">
        <f t="shared" si="16"/>
        <v>43.562099708061503</v>
      </c>
      <c r="I83" s="1">
        <f t="shared" si="17"/>
        <v>538.91257370797734</v>
      </c>
      <c r="J83" s="1">
        <f t="shared" si="18"/>
        <v>0.67364071713497164</v>
      </c>
      <c r="K83">
        <f t="shared" si="21"/>
        <v>448.60096576987542</v>
      </c>
      <c r="L83">
        <f t="shared" si="22"/>
        <v>859.84799999999996</v>
      </c>
      <c r="M83">
        <f t="shared" si="24"/>
        <v>156.82355894902142</v>
      </c>
      <c r="N83">
        <f t="shared" si="23"/>
        <v>0.18238521104779151</v>
      </c>
    </row>
    <row r="84" spans="1:14" x14ac:dyDescent="0.25">
      <c r="A84" s="1">
        <v>103.63200000000001</v>
      </c>
      <c r="B84" s="1">
        <f t="shared" si="19"/>
        <v>4900</v>
      </c>
      <c r="C84" s="1">
        <v>0.32769999999999999</v>
      </c>
      <c r="D84" s="1">
        <v>1.0846</v>
      </c>
      <c r="E84">
        <f t="shared" si="20"/>
        <v>19.661999999999999</v>
      </c>
      <c r="G84">
        <f t="shared" si="15"/>
        <v>84.460080000000005</v>
      </c>
      <c r="H84" s="1">
        <f t="shared" si="16"/>
        <v>43.338730585435684</v>
      </c>
      <c r="I84" s="1">
        <f t="shared" si="17"/>
        <v>530.67833369921243</v>
      </c>
      <c r="J84" s="1">
        <f t="shared" si="18"/>
        <v>0.66334791712401553</v>
      </c>
      <c r="K84">
        <f t="shared" si="21"/>
        <v>453.68195455654546</v>
      </c>
      <c r="L84">
        <f t="shared" si="22"/>
        <v>865.12799999999993</v>
      </c>
      <c r="M84">
        <f t="shared" si="24"/>
        <v>156.01943010756844</v>
      </c>
      <c r="N84">
        <f t="shared" si="23"/>
        <v>0.18034259682679146</v>
      </c>
    </row>
    <row r="85" spans="1:14" x14ac:dyDescent="0.25">
      <c r="A85" s="1">
        <v>102.33499999999999</v>
      </c>
      <c r="B85" s="1">
        <f t="shared" si="19"/>
        <v>4950</v>
      </c>
      <c r="C85" s="1">
        <v>0.32845000000000002</v>
      </c>
      <c r="D85" s="1">
        <v>1.08823</v>
      </c>
      <c r="E85">
        <f t="shared" si="20"/>
        <v>19.707000000000001</v>
      </c>
      <c r="G85">
        <f t="shared" si="15"/>
        <v>83.403024999999985</v>
      </c>
      <c r="H85" s="1">
        <f t="shared" si="16"/>
        <v>43.233024553482352</v>
      </c>
      <c r="I85" s="1">
        <f t="shared" si="17"/>
        <v>524.03666125433165</v>
      </c>
      <c r="J85" s="1">
        <f t="shared" si="18"/>
        <v>0.65504582656791455</v>
      </c>
      <c r="K85">
        <f t="shared" si="21"/>
        <v>455.83209140551867</v>
      </c>
      <c r="L85">
        <f t="shared" si="22"/>
        <v>867.10800000000006</v>
      </c>
      <c r="M85">
        <f t="shared" si="24"/>
        <v>155.63888839253647</v>
      </c>
      <c r="N85">
        <f t="shared" si="23"/>
        <v>0.17949192994706134</v>
      </c>
    </row>
    <row r="86" spans="1:14" x14ac:dyDescent="0.25">
      <c r="A86" s="1">
        <v>101.10599999999999</v>
      </c>
      <c r="B86" s="1">
        <f t="shared" si="19"/>
        <v>5000</v>
      </c>
      <c r="C86" s="1">
        <v>0.32869999999999999</v>
      </c>
      <c r="D86" s="1">
        <v>1.08687</v>
      </c>
      <c r="E86">
        <f t="shared" si="20"/>
        <v>19.722000000000001</v>
      </c>
      <c r="G86">
        <f t="shared" si="15"/>
        <v>82.401389999999992</v>
      </c>
      <c r="H86" s="1">
        <f t="shared" si="16"/>
        <v>43.145266911597901</v>
      </c>
      <c r="I86" s="1">
        <f t="shared" si="17"/>
        <v>517.74320293917481</v>
      </c>
      <c r="J86" s="1">
        <f t="shared" si="18"/>
        <v>0.64717900367396852</v>
      </c>
      <c r="K86">
        <f t="shared" si="21"/>
        <v>457.10691836509466</v>
      </c>
      <c r="L86">
        <f t="shared" si="22"/>
        <v>867.76800000000003</v>
      </c>
      <c r="M86">
        <f t="shared" si="24"/>
        <v>155.32296088175244</v>
      </c>
      <c r="N86">
        <f t="shared" si="23"/>
        <v>0.17899134432446509</v>
      </c>
    </row>
    <row r="87" spans="1:14" x14ac:dyDescent="0.25">
      <c r="A87" s="1">
        <v>99.314899999999994</v>
      </c>
      <c r="B87" s="1">
        <f t="shared" si="19"/>
        <v>5050</v>
      </c>
      <c r="C87" s="1">
        <v>0.32984999999999998</v>
      </c>
      <c r="D87" s="1">
        <v>1.0891</v>
      </c>
      <c r="E87">
        <f t="shared" si="20"/>
        <v>19.790999999999997</v>
      </c>
      <c r="G87">
        <f t="shared" si="15"/>
        <v>80.941643499999984</v>
      </c>
      <c r="H87" s="1">
        <f t="shared" si="16"/>
        <v>42.804754885829134</v>
      </c>
      <c r="I87" s="1">
        <f t="shared" si="17"/>
        <v>508.57134517816797</v>
      </c>
      <c r="J87" s="1">
        <f t="shared" si="18"/>
        <v>0.63571418147270997</v>
      </c>
      <c r="K87">
        <f t="shared" si="21"/>
        <v>462.35517649353415</v>
      </c>
      <c r="L87">
        <f t="shared" si="22"/>
        <v>870.80399999999986</v>
      </c>
      <c r="M87">
        <f t="shared" si="24"/>
        <v>154.09711758898487</v>
      </c>
      <c r="N87">
        <f t="shared" si="23"/>
        <v>0.17695958859741676</v>
      </c>
    </row>
    <row r="88" spans="1:14" x14ac:dyDescent="0.25">
      <c r="A88" s="1">
        <v>97.581500000000005</v>
      </c>
      <c r="B88" s="1">
        <f t="shared" si="19"/>
        <v>5100</v>
      </c>
      <c r="C88" s="1">
        <v>0.32969999999999999</v>
      </c>
      <c r="D88" s="1">
        <v>1.09185</v>
      </c>
      <c r="E88">
        <f t="shared" si="20"/>
        <v>19.782</v>
      </c>
      <c r="G88">
        <f t="shared" si="15"/>
        <v>79.528922499999993</v>
      </c>
      <c r="H88" s="1">
        <f t="shared" si="16"/>
        <v>42.474071374565035</v>
      </c>
      <c r="I88" s="1">
        <f t="shared" si="17"/>
        <v>499.69495734782396</v>
      </c>
      <c r="J88" s="1">
        <f t="shared" si="18"/>
        <v>0.62461869668477998</v>
      </c>
      <c r="K88">
        <f t="shared" si="21"/>
        <v>465.74296646885978</v>
      </c>
      <c r="L88">
        <f t="shared" si="22"/>
        <v>870.40800000000002</v>
      </c>
      <c r="M88">
        <f t="shared" si="24"/>
        <v>152.90665694843412</v>
      </c>
      <c r="N88">
        <f t="shared" si="23"/>
        <v>0.17567239380662186</v>
      </c>
    </row>
    <row r="89" spans="1:14" x14ac:dyDescent="0.25">
      <c r="A89" s="1">
        <v>95.848600000000005</v>
      </c>
      <c r="B89" s="1">
        <f t="shared" si="19"/>
        <v>5150</v>
      </c>
      <c r="C89" s="1">
        <v>0.33095000000000002</v>
      </c>
      <c r="D89" s="1">
        <v>1.0940700000000001</v>
      </c>
      <c r="E89">
        <f t="shared" si="20"/>
        <v>19.857000000000003</v>
      </c>
      <c r="G89">
        <f t="shared" si="15"/>
        <v>78.116608999999997</v>
      </c>
      <c r="H89" s="1">
        <f t="shared" si="16"/>
        <v>42.128813651079788</v>
      </c>
      <c r="I89" s="1">
        <f t="shared" si="17"/>
        <v>490.82112991549263</v>
      </c>
      <c r="J89" s="1">
        <f t="shared" si="18"/>
        <v>0.61352641239436578</v>
      </c>
      <c r="K89">
        <f t="shared" si="21"/>
        <v>471.3401180593429</v>
      </c>
      <c r="L89">
        <f t="shared" si="22"/>
        <v>873.70800000000008</v>
      </c>
      <c r="M89">
        <f t="shared" si="24"/>
        <v>151.66372914388722</v>
      </c>
      <c r="N89">
        <f t="shared" si="23"/>
        <v>0.17358628871875639</v>
      </c>
    </row>
    <row r="90" spans="1:14" x14ac:dyDescent="0.25">
      <c r="A90" s="1">
        <v>94.803299999999993</v>
      </c>
      <c r="B90" s="1">
        <f t="shared" si="19"/>
        <v>5200</v>
      </c>
      <c r="C90" s="1">
        <v>0.33379999999999999</v>
      </c>
      <c r="D90" s="1">
        <v>1.0934600000000001</v>
      </c>
      <c r="E90">
        <f t="shared" si="20"/>
        <v>20.027999999999999</v>
      </c>
      <c r="G90">
        <f t="shared" si="15"/>
        <v>77.264689499999989</v>
      </c>
      <c r="H90" s="1">
        <f t="shared" si="16"/>
        <v>42.07392469195004</v>
      </c>
      <c r="I90" s="1">
        <f t="shared" si="17"/>
        <v>485.4683618301928</v>
      </c>
      <c r="J90" s="1">
        <f t="shared" si="18"/>
        <v>0.60683545228774105</v>
      </c>
      <c r="K90">
        <f t="shared" si="21"/>
        <v>476.01929571908784</v>
      </c>
      <c r="L90">
        <f t="shared" si="22"/>
        <v>881.23199999999997</v>
      </c>
      <c r="M90">
        <f t="shared" si="24"/>
        <v>151.46612889102013</v>
      </c>
      <c r="N90">
        <f t="shared" si="23"/>
        <v>0.17187996905584471</v>
      </c>
    </row>
    <row r="91" spans="1:14" x14ac:dyDescent="0.25">
      <c r="A91" s="1">
        <v>93.0976</v>
      </c>
      <c r="B91" s="1">
        <f t="shared" si="19"/>
        <v>5250</v>
      </c>
      <c r="C91" s="1">
        <v>0.33129999999999998</v>
      </c>
      <c r="D91" s="1">
        <v>1.0880399999999999</v>
      </c>
      <c r="E91">
        <f t="shared" si="20"/>
        <v>19.878</v>
      </c>
      <c r="G91">
        <f t="shared" si="15"/>
        <v>75.874544</v>
      </c>
      <c r="H91" s="1">
        <f t="shared" si="16"/>
        <v>41.714209254353221</v>
      </c>
      <c r="I91" s="1">
        <f t="shared" si="17"/>
        <v>476.73382004975105</v>
      </c>
      <c r="J91" s="1">
        <f t="shared" si="18"/>
        <v>0.59591727506218883</v>
      </c>
      <c r="K91">
        <f t="shared" si="21"/>
        <v>476.52827070971188</v>
      </c>
      <c r="L91">
        <f t="shared" si="22"/>
        <v>874.63200000000006</v>
      </c>
      <c r="M91">
        <f t="shared" si="24"/>
        <v>150.1711533156716</v>
      </c>
      <c r="N91">
        <f t="shared" si="23"/>
        <v>0.17169638581217198</v>
      </c>
    </row>
    <row r="92" spans="1:14" x14ac:dyDescent="0.25">
      <c r="A92" s="1">
        <v>91.788600000000002</v>
      </c>
      <c r="B92" s="1">
        <f t="shared" si="19"/>
        <v>5300</v>
      </c>
      <c r="C92" s="1">
        <v>0.33239999999999997</v>
      </c>
      <c r="D92" s="1">
        <v>1.0833900000000001</v>
      </c>
      <c r="E92">
        <f t="shared" si="20"/>
        <v>19.943999999999999</v>
      </c>
      <c r="G92">
        <f t="shared" si="15"/>
        <v>74.807709000000003</v>
      </c>
      <c r="H92" s="1">
        <f t="shared" si="16"/>
        <v>41.519378327976675</v>
      </c>
      <c r="I92" s="1">
        <f t="shared" si="17"/>
        <v>470.03069805256609</v>
      </c>
      <c r="J92" s="1">
        <f t="shared" si="18"/>
        <v>0.58753837256570762</v>
      </c>
      <c r="K92">
        <f t="shared" si="21"/>
        <v>480.35401306963433</v>
      </c>
      <c r="L92">
        <f t="shared" si="22"/>
        <v>877.53599999999994</v>
      </c>
      <c r="M92">
        <f t="shared" si="24"/>
        <v>149.46976198071602</v>
      </c>
      <c r="N92">
        <f t="shared" si="23"/>
        <v>0.17032892323587412</v>
      </c>
    </row>
    <row r="93" spans="1:14" x14ac:dyDescent="0.25">
      <c r="A93" s="1">
        <v>90.593800000000002</v>
      </c>
      <c r="B93" s="1">
        <f t="shared" si="19"/>
        <v>5350</v>
      </c>
      <c r="C93" s="1">
        <v>0.33079999999999998</v>
      </c>
      <c r="D93" s="1">
        <v>1.0800700000000001</v>
      </c>
      <c r="E93">
        <f t="shared" si="20"/>
        <v>19.847999999999999</v>
      </c>
      <c r="G93">
        <f t="shared" si="15"/>
        <v>73.833946999999995</v>
      </c>
      <c r="H93" s="1">
        <f t="shared" si="16"/>
        <v>41.365519744064969</v>
      </c>
      <c r="I93" s="1">
        <f t="shared" si="17"/>
        <v>463.91237096147626</v>
      </c>
      <c r="J93" s="1">
        <f t="shared" si="18"/>
        <v>0.57989046370184527</v>
      </c>
      <c r="K93">
        <f t="shared" si="21"/>
        <v>479.81991095005509</v>
      </c>
      <c r="L93">
        <f t="shared" si="22"/>
        <v>873.3119999999999</v>
      </c>
      <c r="M93">
        <f t="shared" si="24"/>
        <v>148.91587107863387</v>
      </c>
      <c r="N93">
        <f t="shared" si="23"/>
        <v>0.17051852153483965</v>
      </c>
    </row>
    <row r="94" spans="1:14" x14ac:dyDescent="0.25">
      <c r="A94" s="1">
        <v>89.6374</v>
      </c>
      <c r="B94" s="1">
        <f t="shared" si="19"/>
        <v>5400</v>
      </c>
      <c r="C94" s="1">
        <v>0.33879999999999999</v>
      </c>
      <c r="D94" s="1">
        <v>1.0789500000000001</v>
      </c>
      <c r="E94">
        <f t="shared" si="20"/>
        <v>20.327999999999999</v>
      </c>
      <c r="G94">
        <f t="shared" si="15"/>
        <v>73.054480999999996</v>
      </c>
      <c r="H94" s="1">
        <f t="shared" si="16"/>
        <v>41.31133574785472</v>
      </c>
      <c r="I94" s="1">
        <f t="shared" si="17"/>
        <v>459.01484164283022</v>
      </c>
      <c r="J94" s="1">
        <f t="shared" si="18"/>
        <v>0.57376855205353783</v>
      </c>
      <c r="K94">
        <f t="shared" si="21"/>
        <v>492.06833020536317</v>
      </c>
      <c r="L94">
        <f t="shared" si="22"/>
        <v>894.43200000000002</v>
      </c>
      <c r="M94">
        <f t="shared" si="24"/>
        <v>148.72080869227699</v>
      </c>
      <c r="N94">
        <f t="shared" si="23"/>
        <v>0.16627402495916624</v>
      </c>
    </row>
    <row r="95" spans="1:14" x14ac:dyDescent="0.25">
      <c r="A95" s="1">
        <v>88.925600000000003</v>
      </c>
      <c r="B95" s="1">
        <f t="shared" si="19"/>
        <v>5450</v>
      </c>
      <c r="C95" s="1">
        <v>0.34379999999999999</v>
      </c>
      <c r="D95" s="1">
        <v>1.0792299999999999</v>
      </c>
      <c r="E95">
        <f t="shared" si="20"/>
        <v>20.628</v>
      </c>
      <c r="G95">
        <f t="shared" si="15"/>
        <v>72.474363999999994</v>
      </c>
      <c r="H95" s="1">
        <f t="shared" si="16"/>
        <v>41.362762195405317</v>
      </c>
      <c r="I95" s="1">
        <f t="shared" si="17"/>
        <v>455.36985903198513</v>
      </c>
      <c r="J95" s="1">
        <f t="shared" si="18"/>
        <v>0.56921232378998143</v>
      </c>
      <c r="K95">
        <f t="shared" si="21"/>
        <v>498.70944069328647</v>
      </c>
      <c r="L95">
        <f t="shared" si="22"/>
        <v>907.63200000000006</v>
      </c>
      <c r="M95">
        <f t="shared" si="24"/>
        <v>148.90594390345916</v>
      </c>
      <c r="N95">
        <f t="shared" si="23"/>
        <v>0.16405982149534079</v>
      </c>
    </row>
    <row r="96" spans="1:14" x14ac:dyDescent="0.25">
      <c r="A96" s="1">
        <v>88.647400000000005</v>
      </c>
      <c r="B96" s="1">
        <f t="shared" si="19"/>
        <v>5500</v>
      </c>
      <c r="C96" s="1">
        <v>0.3488</v>
      </c>
      <c r="D96" s="1">
        <v>1.0836600000000001</v>
      </c>
      <c r="E96">
        <f t="shared" si="20"/>
        <v>20.928000000000001</v>
      </c>
      <c r="G96">
        <f t="shared" si="15"/>
        <v>72.247630999999998</v>
      </c>
      <c r="H96" s="1">
        <f t="shared" si="16"/>
        <v>41.611648244625464</v>
      </c>
      <c r="I96" s="1">
        <f t="shared" si="17"/>
        <v>453.94525357773239</v>
      </c>
      <c r="J96" s="1">
        <f t="shared" si="18"/>
        <v>0.56743156697216546</v>
      </c>
      <c r="K96">
        <f t="shared" si="21"/>
        <v>502.93609801200432</v>
      </c>
      <c r="L96">
        <f t="shared" si="22"/>
        <v>920.83199999999999</v>
      </c>
      <c r="M96">
        <f t="shared" si="24"/>
        <v>149.80193368065167</v>
      </c>
      <c r="N96">
        <f t="shared" si="23"/>
        <v>0.16268106851266212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A83B54-95F1-4FEB-AB21-A582ACD00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B6BB72-F88F-4998-A848-1BA1FEE0DB62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AEF41AD6-CAE7-4309-A340-7440A77455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James Minton (2204900)</cp:lastModifiedBy>
  <cp:revision/>
  <cp:lastPrinted>2024-03-10T16:55:03Z</cp:lastPrinted>
  <dcterms:created xsi:type="dcterms:W3CDTF">2019-10-18T15:00:30Z</dcterms:created>
  <dcterms:modified xsi:type="dcterms:W3CDTF">2024-03-14T19:03:52Z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