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9600" firstSheet="5" activeTab="9"/>
  </bookViews>
  <sheets>
    <sheet name="Sheet1" sheetId="1" r:id="rId1"/>
    <sheet name="Overall Summary" sheetId="5" r:id="rId2"/>
    <sheet name="Ambient test" sheetId="2" r:id="rId3"/>
    <sheet name="Cold test" sheetId="3" r:id="rId4"/>
    <sheet name="Hot Test" sheetId="4" r:id="rId5"/>
    <sheet name="Hot with external cooling" sheetId="6" r:id="rId6"/>
    <sheet name="Hot with internal cooling" sheetId="7" r:id="rId7"/>
    <sheet name="Hypoxic" sheetId="8" r:id="rId8"/>
    <sheet name="Normoxic" sheetId="9" r:id="rId9"/>
    <sheet name="Grip Strength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3" l="1"/>
  <c r="C37" i="3" s="1"/>
  <c r="C36" i="7"/>
  <c r="C37" i="7" s="1"/>
  <c r="C37" i="4"/>
  <c r="C36" i="4"/>
  <c r="C37" i="6"/>
  <c r="C36" i="6"/>
  <c r="C37" i="2"/>
  <c r="C36" i="2"/>
  <c r="J35" i="7" l="1"/>
  <c r="K35" i="7"/>
  <c r="L35" i="7"/>
  <c r="I35" i="7"/>
  <c r="I35" i="3"/>
  <c r="P30" i="9" l="1"/>
  <c r="N30" i="9"/>
  <c r="L30" i="9"/>
  <c r="K30" i="9"/>
  <c r="J30" i="9"/>
  <c r="I30" i="9"/>
  <c r="P26" i="9"/>
  <c r="N26" i="9"/>
  <c r="L26" i="9"/>
  <c r="K26" i="9"/>
  <c r="J26" i="9"/>
  <c r="I26" i="9"/>
  <c r="P22" i="9"/>
  <c r="N22" i="9"/>
  <c r="L22" i="9"/>
  <c r="K22" i="9"/>
  <c r="J22" i="9"/>
  <c r="I22" i="9"/>
  <c r="P18" i="9"/>
  <c r="N18" i="9"/>
  <c r="L18" i="9"/>
  <c r="K18" i="9"/>
  <c r="J18" i="9"/>
  <c r="I18" i="9"/>
  <c r="P14" i="9"/>
  <c r="N14" i="9"/>
  <c r="L14" i="9"/>
  <c r="K14" i="9"/>
  <c r="J14" i="9"/>
  <c r="I14" i="9"/>
  <c r="P10" i="9"/>
  <c r="N10" i="9"/>
  <c r="L10" i="9"/>
  <c r="K10" i="9"/>
  <c r="J10" i="9"/>
  <c r="I10" i="9"/>
  <c r="P6" i="9"/>
  <c r="N6" i="9"/>
  <c r="L6" i="9"/>
  <c r="K6" i="9"/>
  <c r="J6" i="9"/>
  <c r="I6" i="9"/>
  <c r="P2" i="9"/>
  <c r="N2" i="9"/>
  <c r="L2" i="9"/>
  <c r="K2" i="9"/>
  <c r="J2" i="9"/>
  <c r="I2" i="9"/>
  <c r="L30" i="8"/>
  <c r="L26" i="8"/>
  <c r="L22" i="8"/>
  <c r="L18" i="8"/>
  <c r="L14" i="8"/>
  <c r="L10" i="8"/>
  <c r="L6" i="8"/>
  <c r="L2" i="8"/>
  <c r="J2" i="8"/>
  <c r="L9" i="2"/>
  <c r="K2" i="2"/>
  <c r="J2" i="2"/>
  <c r="P30" i="8" l="1"/>
  <c r="N30" i="8"/>
  <c r="K30" i="8"/>
  <c r="J30" i="8"/>
  <c r="I30" i="8"/>
  <c r="P26" i="8"/>
  <c r="N26" i="8"/>
  <c r="K26" i="8"/>
  <c r="J26" i="8"/>
  <c r="I26" i="8"/>
  <c r="P22" i="8"/>
  <c r="N22" i="8"/>
  <c r="K22" i="8"/>
  <c r="J22" i="8"/>
  <c r="I22" i="8"/>
  <c r="P18" i="8"/>
  <c r="N18" i="8"/>
  <c r="K18" i="8"/>
  <c r="J18" i="8"/>
  <c r="I18" i="8"/>
  <c r="P14" i="8"/>
  <c r="N14" i="8"/>
  <c r="K14" i="8"/>
  <c r="J14" i="8"/>
  <c r="I14" i="8"/>
  <c r="P10" i="8"/>
  <c r="N10" i="8"/>
  <c r="K10" i="8"/>
  <c r="J10" i="8"/>
  <c r="I10" i="8"/>
  <c r="P6" i="8"/>
  <c r="N6" i="8"/>
  <c r="K6" i="8"/>
  <c r="J6" i="8"/>
  <c r="I6" i="8"/>
  <c r="P2" i="8"/>
  <c r="N2" i="8"/>
  <c r="K2" i="8"/>
  <c r="I2" i="8"/>
  <c r="N6" i="7" l="1"/>
  <c r="K6" i="7"/>
  <c r="P30" i="7"/>
  <c r="N30" i="7"/>
  <c r="L30" i="7"/>
  <c r="K30" i="7"/>
  <c r="J30" i="7"/>
  <c r="I30" i="7"/>
  <c r="P26" i="7"/>
  <c r="N26" i="7"/>
  <c r="L26" i="7"/>
  <c r="K26" i="7"/>
  <c r="J26" i="7"/>
  <c r="I26" i="7"/>
  <c r="P22" i="7"/>
  <c r="N22" i="7"/>
  <c r="L22" i="7"/>
  <c r="K22" i="7"/>
  <c r="J22" i="7"/>
  <c r="I22" i="7"/>
  <c r="P18" i="7"/>
  <c r="N18" i="7"/>
  <c r="L18" i="7"/>
  <c r="K18" i="7"/>
  <c r="J18" i="7"/>
  <c r="I18" i="7"/>
  <c r="P14" i="7"/>
  <c r="N14" i="7"/>
  <c r="L14" i="7"/>
  <c r="K14" i="7"/>
  <c r="J14" i="7"/>
  <c r="I14" i="7"/>
  <c r="P10" i="7"/>
  <c r="N10" i="7"/>
  <c r="L10" i="7"/>
  <c r="K10" i="7"/>
  <c r="J10" i="7"/>
  <c r="I10" i="7"/>
  <c r="P6" i="7"/>
  <c r="L6" i="7"/>
  <c r="J6" i="7"/>
  <c r="I6" i="7"/>
  <c r="P2" i="7"/>
  <c r="N2" i="7"/>
  <c r="L2" i="7"/>
  <c r="K2" i="7"/>
  <c r="J2" i="7"/>
  <c r="I2" i="7"/>
  <c r="P30" i="6" l="1"/>
  <c r="N30" i="6"/>
  <c r="L30" i="6"/>
  <c r="K30" i="6"/>
  <c r="J30" i="6"/>
  <c r="I30" i="6"/>
  <c r="P26" i="6"/>
  <c r="N26" i="6"/>
  <c r="L26" i="6"/>
  <c r="K26" i="6"/>
  <c r="J26" i="6"/>
  <c r="I26" i="6"/>
  <c r="P22" i="6"/>
  <c r="N22" i="6"/>
  <c r="L22" i="6"/>
  <c r="K22" i="6"/>
  <c r="J22" i="6"/>
  <c r="I22" i="6"/>
  <c r="P18" i="6"/>
  <c r="N18" i="6"/>
  <c r="L18" i="6"/>
  <c r="K18" i="6"/>
  <c r="J18" i="6"/>
  <c r="I18" i="6"/>
  <c r="P14" i="6"/>
  <c r="N14" i="6"/>
  <c r="L14" i="6"/>
  <c r="K14" i="6"/>
  <c r="J14" i="6"/>
  <c r="I14" i="6"/>
  <c r="P10" i="6"/>
  <c r="N10" i="6"/>
  <c r="L10" i="6"/>
  <c r="K10" i="6"/>
  <c r="K35" i="6" s="1"/>
  <c r="J10" i="6"/>
  <c r="J35" i="6" s="1"/>
  <c r="I10" i="6"/>
  <c r="I35" i="6" s="1"/>
  <c r="P6" i="6"/>
  <c r="N6" i="6"/>
  <c r="L6" i="6"/>
  <c r="K6" i="6"/>
  <c r="J6" i="6"/>
  <c r="I6" i="6"/>
  <c r="P2" i="6"/>
  <c r="N2" i="6"/>
  <c r="L2" i="6"/>
  <c r="K2" i="6"/>
  <c r="J2" i="6"/>
  <c r="I2" i="6"/>
  <c r="L35" i="6" l="1"/>
  <c r="J35" i="2"/>
  <c r="K35" i="2"/>
  <c r="L35" i="2"/>
  <c r="I35" i="2"/>
  <c r="K35" i="3"/>
  <c r="L35" i="3"/>
  <c r="K30" i="3"/>
  <c r="K26" i="3"/>
  <c r="K22" i="3"/>
  <c r="K18" i="3"/>
  <c r="K14" i="3"/>
  <c r="K10" i="3"/>
  <c r="K6" i="3"/>
  <c r="K2" i="3"/>
  <c r="K30" i="2"/>
  <c r="K26" i="2"/>
  <c r="K22" i="2"/>
  <c r="K18" i="2"/>
  <c r="K14" i="2"/>
  <c r="K10" i="2"/>
  <c r="K6" i="2"/>
  <c r="K30" i="4"/>
  <c r="K26" i="4"/>
  <c r="K22" i="4"/>
  <c r="K18" i="4"/>
  <c r="K14" i="4"/>
  <c r="K35" i="4" s="1"/>
  <c r="K10" i="4"/>
  <c r="K6" i="4"/>
  <c r="K2" i="4"/>
  <c r="P30" i="4"/>
  <c r="N30" i="4"/>
  <c r="L30" i="4"/>
  <c r="J30" i="4"/>
  <c r="I30" i="4"/>
  <c r="P26" i="4"/>
  <c r="N26" i="4"/>
  <c r="L26" i="4"/>
  <c r="J26" i="4"/>
  <c r="I26" i="4"/>
  <c r="P22" i="4"/>
  <c r="N22" i="4"/>
  <c r="L22" i="4"/>
  <c r="J22" i="4"/>
  <c r="J35" i="4" s="1"/>
  <c r="I22" i="4"/>
  <c r="P18" i="4"/>
  <c r="N18" i="4"/>
  <c r="L18" i="4"/>
  <c r="J18" i="4"/>
  <c r="I18" i="4"/>
  <c r="P14" i="4"/>
  <c r="N14" i="4"/>
  <c r="L14" i="4"/>
  <c r="J14" i="4"/>
  <c r="I14" i="4"/>
  <c r="I35" i="4" s="1"/>
  <c r="P10" i="4"/>
  <c r="N10" i="4"/>
  <c r="L10" i="4"/>
  <c r="J10" i="4"/>
  <c r="I10" i="4"/>
  <c r="P6" i="4"/>
  <c r="N6" i="4"/>
  <c r="L6" i="4"/>
  <c r="J6" i="4"/>
  <c r="I6" i="4"/>
  <c r="P2" i="4"/>
  <c r="N2" i="4"/>
  <c r="L2" i="4"/>
  <c r="J2" i="4"/>
  <c r="I2" i="4"/>
  <c r="L35" i="4" l="1"/>
  <c r="N26" i="3"/>
  <c r="P30" i="3"/>
  <c r="N30" i="3"/>
  <c r="L30" i="3"/>
  <c r="J30" i="3"/>
  <c r="I30" i="3"/>
  <c r="P26" i="3"/>
  <c r="L26" i="3"/>
  <c r="J26" i="3"/>
  <c r="I26" i="3"/>
  <c r="P22" i="3"/>
  <c r="N22" i="3"/>
  <c r="L22" i="3"/>
  <c r="J22" i="3"/>
  <c r="I22" i="3"/>
  <c r="P18" i="3"/>
  <c r="N18" i="3"/>
  <c r="L18" i="3"/>
  <c r="J18" i="3"/>
  <c r="J35" i="3" s="1"/>
  <c r="I18" i="3"/>
  <c r="P14" i="3"/>
  <c r="N14" i="3"/>
  <c r="L14" i="3"/>
  <c r="J14" i="3"/>
  <c r="I14" i="3"/>
  <c r="P10" i="3"/>
  <c r="N10" i="3"/>
  <c r="L10" i="3"/>
  <c r="J10" i="3"/>
  <c r="I10" i="3"/>
  <c r="P6" i="3"/>
  <c r="N6" i="3"/>
  <c r="L6" i="3"/>
  <c r="J6" i="3"/>
  <c r="I6" i="3"/>
  <c r="P2" i="3"/>
  <c r="N2" i="3"/>
  <c r="L2" i="3"/>
  <c r="J2" i="3"/>
  <c r="I2" i="3"/>
  <c r="L13" i="2" l="1"/>
  <c r="L17" i="2"/>
  <c r="L21" i="2"/>
  <c r="L25" i="2"/>
  <c r="L29" i="2"/>
  <c r="L33" i="2"/>
  <c r="L5" i="2"/>
  <c r="P5" i="2"/>
  <c r="P13" i="2"/>
  <c r="P17" i="2"/>
  <c r="P21" i="2"/>
  <c r="P25" i="2"/>
  <c r="P29" i="2"/>
  <c r="P33" i="2"/>
  <c r="P9" i="2"/>
  <c r="N5" i="2" l="1"/>
  <c r="N29" i="2"/>
  <c r="N25" i="2"/>
  <c r="N21" i="2"/>
  <c r="N17" i="2"/>
  <c r="N33" i="2"/>
  <c r="N13" i="2"/>
  <c r="N9" i="2"/>
  <c r="J30" i="2" l="1"/>
  <c r="I26" i="2"/>
  <c r="I14" i="2"/>
  <c r="I18" i="2"/>
  <c r="I22" i="2"/>
  <c r="I30" i="2"/>
  <c r="J14" i="2"/>
  <c r="J18" i="2"/>
  <c r="J22" i="2"/>
  <c r="J26" i="2"/>
  <c r="J6" i="2"/>
  <c r="J10" i="2"/>
  <c r="I6" i="2"/>
  <c r="I10" i="2"/>
  <c r="I2" i="2"/>
</calcChain>
</file>

<file path=xl/sharedStrings.xml><?xml version="1.0" encoding="utf-8"?>
<sst xmlns="http://schemas.openxmlformats.org/spreadsheetml/2006/main" count="232" uniqueCount="63">
  <si>
    <t>Name</t>
  </si>
  <si>
    <t>Geraint</t>
  </si>
  <si>
    <t>Body Weight before</t>
  </si>
  <si>
    <t>Body Weight After</t>
  </si>
  <si>
    <t>Time</t>
  </si>
  <si>
    <t>Temp</t>
  </si>
  <si>
    <t>HR</t>
  </si>
  <si>
    <t>Watts</t>
  </si>
  <si>
    <t>VO2</t>
  </si>
  <si>
    <t>Matt</t>
  </si>
  <si>
    <t>Participant</t>
  </si>
  <si>
    <t>Aaron</t>
  </si>
  <si>
    <t>Madeline</t>
  </si>
  <si>
    <t>Ben</t>
  </si>
  <si>
    <t>Shane</t>
  </si>
  <si>
    <t>Rhyd</t>
  </si>
  <si>
    <t>Sweat loss (kg)</t>
  </si>
  <si>
    <t>HR Drift (bpm)</t>
  </si>
  <si>
    <t>Weight post (kg)</t>
  </si>
  <si>
    <t>Weight pre (kg)</t>
  </si>
  <si>
    <t>VO2 (ml/kg/min)</t>
  </si>
  <si>
    <t>Power (W)</t>
  </si>
  <si>
    <t>HR (bpm)</t>
  </si>
  <si>
    <t>Temp (DegC)</t>
  </si>
  <si>
    <t>Time (mins)</t>
  </si>
  <si>
    <t>Rhys</t>
  </si>
  <si>
    <t>% of VO2 Max</t>
  </si>
  <si>
    <t>VO2 Max</t>
  </si>
  <si>
    <t>Target W</t>
  </si>
  <si>
    <t>Actual W</t>
  </si>
  <si>
    <t>Temp  diff (DegC)</t>
  </si>
  <si>
    <t>VO2 Drift</t>
  </si>
  <si>
    <t>Mean</t>
  </si>
  <si>
    <t>Test</t>
  </si>
  <si>
    <t>Cold</t>
  </si>
  <si>
    <t>Ambient</t>
  </si>
  <si>
    <t>Hot</t>
  </si>
  <si>
    <t>Sweat Loss</t>
  </si>
  <si>
    <t>HR Drift</t>
  </si>
  <si>
    <t>Temp increase</t>
  </si>
  <si>
    <t>O2 Sats</t>
  </si>
  <si>
    <t>O2 Sats Diff %</t>
  </si>
  <si>
    <t>Force Paltorm Results</t>
  </si>
  <si>
    <t>Max Power</t>
  </si>
  <si>
    <t>Max Force</t>
  </si>
  <si>
    <t>Average power</t>
  </si>
  <si>
    <t>Average Force</t>
  </si>
  <si>
    <t>Hot Ext Precool</t>
  </si>
  <si>
    <t>Pre-cooling</t>
  </si>
  <si>
    <t>Post-cooling</t>
  </si>
  <si>
    <t>Hot Int Precool</t>
  </si>
  <si>
    <t>Mean 30 min</t>
  </si>
  <si>
    <t>Temp @ 30min</t>
  </si>
  <si>
    <t>Maddy</t>
  </si>
  <si>
    <t>Start</t>
  </si>
  <si>
    <t>5min</t>
  </si>
  <si>
    <t>10min</t>
  </si>
  <si>
    <t>15min</t>
  </si>
  <si>
    <t>20min</t>
  </si>
  <si>
    <t>25min</t>
  </si>
  <si>
    <t>30min</t>
  </si>
  <si>
    <t>Max Difference</t>
  </si>
  <si>
    <t>Participants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</si>
</sst>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Border="1"/>
    <xf numFmtId="0" fontId="0" fillId="0" borderId="0" xfId="0" applyFill="1" applyBorder="1"/>
    <xf numFmtId="2" fontId="1" fillId="3" borderId="0" xfId="0" applyNumberFormat="1" applyFont="1" applyFill="1" applyAlignment="1" applyProtection="1">
      <alignment horizontal="center"/>
      <protection locked="0"/>
    </xf>
    <xf numFmtId="164" fontId="1" fillId="3" borderId="0" xfId="0" applyNumberFormat="1" applyFont="1" applyFill="1" applyAlignment="1" applyProtection="1">
      <alignment horizontal="center"/>
      <protection locked="0"/>
    </xf>
    <xf numFmtId="2" fontId="1" fillId="3" borderId="2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Border="1"/>
    <xf numFmtId="0" fontId="0" fillId="0" borderId="3" xfId="0" applyBorder="1"/>
    <xf numFmtId="0" fontId="0" fillId="0" borderId="4" xfId="0" applyBorder="1"/>
    <xf numFmtId="0" fontId="0" fillId="0" borderId="4" xfId="0" applyFill="1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Border="1"/>
    <xf numFmtId="0" fontId="0" fillId="0" borderId="8" xfId="0" applyFill="1" applyBorder="1"/>
    <xf numFmtId="164" fontId="0" fillId="0" borderId="0" xfId="0" applyNumberFormat="1" applyFill="1" applyBorder="1"/>
    <xf numFmtId="0" fontId="0" fillId="4" borderId="3" xfId="0" applyFill="1" applyBorder="1"/>
    <xf numFmtId="0" fontId="0" fillId="0" borderId="5" xfId="0" applyFill="1" applyBorder="1"/>
    <xf numFmtId="164" fontId="0" fillId="0" borderId="2" xfId="0" applyNumberFormat="1" applyBorder="1"/>
    <xf numFmtId="1" fontId="0" fillId="0" borderId="8" xfId="0" applyNumberFormat="1" applyBorder="1"/>
    <xf numFmtId="0" fontId="0" fillId="5" borderId="1" xfId="0" applyFill="1" applyBorder="1"/>
    <xf numFmtId="1" fontId="0" fillId="0" borderId="9" xfId="0" applyNumberFormat="1" applyBorder="1"/>
    <xf numFmtId="164" fontId="0" fillId="0" borderId="5" xfId="0" applyNumberFormat="1" applyBorder="1"/>
    <xf numFmtId="0" fontId="0" fillId="6" borderId="10" xfId="0" applyFill="1" applyBorder="1"/>
    <xf numFmtId="1" fontId="0" fillId="0" borderId="4" xfId="0" applyNumberFormat="1" applyBorder="1"/>
    <xf numFmtId="1" fontId="0" fillId="0" borderId="5" xfId="0" applyNumberFormat="1" applyBorder="1"/>
    <xf numFmtId="164" fontId="2" fillId="0" borderId="0" xfId="0" applyNumberFormat="1" applyFont="1" applyAlignment="1" applyProtection="1">
      <alignment horizontal="right"/>
    </xf>
    <xf numFmtId="164" fontId="2" fillId="0" borderId="8" xfId="0" applyNumberFormat="1" applyFont="1" applyBorder="1" applyAlignment="1" applyProtection="1">
      <alignment horizontal="right"/>
    </xf>
    <xf numFmtId="0" fontId="0" fillId="4" borderId="6" xfId="0" applyFill="1" applyBorder="1"/>
    <xf numFmtId="0" fontId="0" fillId="7" borderId="3" xfId="0" applyFill="1" applyBorder="1"/>
    <xf numFmtId="164" fontId="0" fillId="0" borderId="4" xfId="0" applyNumberFormat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2" fontId="0" fillId="0" borderId="1" xfId="0" applyNumberFormat="1" applyBorder="1"/>
    <xf numFmtId="0" fontId="0" fillId="6" borderId="6" xfId="0" applyFill="1" applyBorder="1"/>
    <xf numFmtId="2" fontId="0" fillId="0" borderId="1" xfId="0" applyNumberFormat="1" applyFill="1" applyBorder="1"/>
    <xf numFmtId="0" fontId="0" fillId="0" borderId="1" xfId="0" applyFill="1" applyBorder="1"/>
    <xf numFmtId="0" fontId="3" fillId="6" borderId="6" xfId="0" applyFont="1" applyFill="1" applyBorder="1"/>
    <xf numFmtId="0" fontId="0" fillId="12" borderId="6" xfId="0" applyFill="1" applyBorder="1"/>
    <xf numFmtId="0" fontId="0" fillId="0" borderId="10" xfId="0" applyBorder="1"/>
    <xf numFmtId="0" fontId="0" fillId="4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workbookViewId="0">
      <selection activeCell="C25" sqref="C25"/>
    </sheetView>
  </sheetViews>
  <sheetFormatPr defaultRowHeight="15" x14ac:dyDescent="0.25"/>
  <sheetData>
    <row r="2" spans="2:6" x14ac:dyDescent="0.25">
      <c r="B2" t="s">
        <v>0</v>
      </c>
      <c r="C2" t="s">
        <v>9</v>
      </c>
    </row>
    <row r="4" spans="2:6" x14ac:dyDescent="0.25">
      <c r="B4" t="s">
        <v>2</v>
      </c>
      <c r="E4">
        <v>88.3</v>
      </c>
    </row>
    <row r="5" spans="2:6" x14ac:dyDescent="0.25">
      <c r="B5" t="s">
        <v>3</v>
      </c>
      <c r="E5">
        <v>87.7</v>
      </c>
    </row>
    <row r="8" spans="2:6" x14ac:dyDescent="0.25"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</row>
    <row r="9" spans="2:6" x14ac:dyDescent="0.25">
      <c r="B9" s="1">
        <v>0</v>
      </c>
      <c r="C9" s="1">
        <v>37</v>
      </c>
      <c r="D9" s="1">
        <v>0</v>
      </c>
      <c r="E9" s="1">
        <v>0</v>
      </c>
      <c r="F9" s="1">
        <v>0</v>
      </c>
    </row>
    <row r="10" spans="2:6" x14ac:dyDescent="0.25">
      <c r="B10" s="1">
        <v>10</v>
      </c>
      <c r="C10" s="1">
        <v>36.9</v>
      </c>
      <c r="D10" s="1">
        <v>149</v>
      </c>
      <c r="E10" s="1">
        <v>231</v>
      </c>
      <c r="F10" s="1">
        <v>44.4</v>
      </c>
    </row>
    <row r="11" spans="2:6" x14ac:dyDescent="0.25">
      <c r="B11" s="1">
        <v>20</v>
      </c>
      <c r="C11" s="1">
        <v>38.1</v>
      </c>
      <c r="D11" s="1">
        <v>158</v>
      </c>
      <c r="E11" s="1">
        <v>235</v>
      </c>
      <c r="F11" s="1">
        <v>35.6</v>
      </c>
    </row>
    <row r="12" spans="2:6" x14ac:dyDescent="0.25">
      <c r="B12" s="1">
        <v>30</v>
      </c>
      <c r="C12" s="1">
        <v>38.200000000000003</v>
      </c>
      <c r="D12" s="1">
        <v>165</v>
      </c>
      <c r="E12" s="1">
        <v>225</v>
      </c>
      <c r="F12" s="1">
        <v>36.6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9"/>
  <sheetViews>
    <sheetView zoomScale="160" zoomScaleNormal="160" workbookViewId="0">
      <selection activeCell="H8" sqref="H8"/>
    </sheetView>
  </sheetViews>
  <sheetFormatPr defaultRowHeight="15" x14ac:dyDescent="0.25"/>
  <cols>
    <col min="2" max="2" width="19" customWidth="1"/>
    <col min="3" max="3" width="11.7109375" customWidth="1"/>
    <col min="4" max="4" width="10.42578125" customWidth="1"/>
    <col min="6" max="6" width="13.5703125" customWidth="1"/>
    <col min="7" max="7" width="13.85546875" customWidth="1"/>
  </cols>
  <sheetData>
    <row r="4" spans="2:7" x14ac:dyDescent="0.25">
      <c r="B4" s="36" t="s">
        <v>33</v>
      </c>
      <c r="C4" s="36" t="s">
        <v>37</v>
      </c>
      <c r="D4" s="36" t="s">
        <v>38</v>
      </c>
      <c r="E4" s="36" t="s">
        <v>31</v>
      </c>
      <c r="F4" s="36" t="s">
        <v>39</v>
      </c>
      <c r="G4" s="36" t="s">
        <v>52</v>
      </c>
    </row>
    <row r="5" spans="2:7" x14ac:dyDescent="0.25">
      <c r="B5" s="37" t="s">
        <v>34</v>
      </c>
      <c r="C5" s="40">
        <v>0.36249999999999893</v>
      </c>
      <c r="D5" s="40">
        <v>8.125</v>
      </c>
      <c r="E5" s="40">
        <v>2.3321522354487945</v>
      </c>
      <c r="F5" s="40">
        <v>0.58749999999999858</v>
      </c>
      <c r="G5" s="42">
        <v>36.799999999999997</v>
      </c>
    </row>
    <row r="6" spans="2:7" x14ac:dyDescent="0.25">
      <c r="B6" s="38" t="s">
        <v>35</v>
      </c>
      <c r="C6" s="40">
        <v>0.43749999999999734</v>
      </c>
      <c r="D6" s="40">
        <v>14.625</v>
      </c>
      <c r="E6" s="40">
        <v>2.8596354705130298</v>
      </c>
      <c r="F6" s="40">
        <v>1.0874999999999995</v>
      </c>
      <c r="G6" s="42">
        <v>37.6</v>
      </c>
    </row>
    <row r="7" spans="2:7" x14ac:dyDescent="0.25">
      <c r="B7" s="39" t="s">
        <v>36</v>
      </c>
      <c r="C7" s="1">
        <v>0.63</v>
      </c>
      <c r="D7" s="1">
        <v>21</v>
      </c>
      <c r="E7" s="1">
        <v>6</v>
      </c>
      <c r="F7" s="1">
        <v>1.58</v>
      </c>
      <c r="G7" s="43">
        <v>38.340000000000003</v>
      </c>
    </row>
    <row r="8" spans="2:7" x14ac:dyDescent="0.25">
      <c r="B8" s="1" t="s">
        <v>47</v>
      </c>
      <c r="C8" s="1">
        <v>0.34</v>
      </c>
      <c r="D8" s="1">
        <v>9.1199999999999992</v>
      </c>
      <c r="E8" s="1">
        <v>2.57</v>
      </c>
      <c r="F8" s="1">
        <v>1.17</v>
      </c>
      <c r="G8" s="43">
        <v>38.03</v>
      </c>
    </row>
    <row r="9" spans="2:7" x14ac:dyDescent="0.25">
      <c r="B9" s="1" t="s">
        <v>50</v>
      </c>
      <c r="C9" s="1">
        <v>0.35</v>
      </c>
      <c r="D9" s="1">
        <v>21.75</v>
      </c>
      <c r="E9" s="1">
        <v>6.6</v>
      </c>
      <c r="F9" s="1">
        <v>2.0499999999999998</v>
      </c>
      <c r="G9" s="43">
        <v>38.07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opLeftCell="A4" zoomScale="90" zoomScaleNormal="90" workbookViewId="0">
      <selection activeCell="C36" sqref="C36:C37"/>
    </sheetView>
  </sheetViews>
  <sheetFormatPr defaultRowHeight="15" x14ac:dyDescent="0.25"/>
  <cols>
    <col min="1" max="1" width="11.7109375" bestFit="1" customWidth="1"/>
    <col min="2" max="2" width="12.85546875" bestFit="1" customWidth="1"/>
    <col min="3" max="3" width="13.42578125" bestFit="1" customWidth="1"/>
    <col min="4" max="4" width="10.140625" bestFit="1" customWidth="1"/>
    <col min="5" max="5" width="11" bestFit="1" customWidth="1"/>
    <col min="6" max="6" width="17.28515625" bestFit="1" customWidth="1"/>
    <col min="7" max="7" width="16.28515625" bestFit="1" customWidth="1"/>
    <col min="8" max="8" width="17.28515625" bestFit="1" customWidth="1"/>
    <col min="9" max="9" width="16" bestFit="1" customWidth="1"/>
    <col min="10" max="10" width="15.140625" bestFit="1" customWidth="1"/>
    <col min="11" max="11" width="15.140625" customWidth="1"/>
    <col min="12" max="12" width="18" bestFit="1" customWidth="1"/>
    <col min="13" max="13" width="9.42578125" bestFit="1" customWidth="1"/>
    <col min="14" max="14" width="14.28515625" bestFit="1" customWidth="1"/>
    <col min="15" max="15" width="9.85546875" bestFit="1" customWidth="1"/>
    <col min="16" max="16" width="13" bestFit="1" customWidth="1"/>
  </cols>
  <sheetData>
    <row r="1" spans="1:16" x14ac:dyDescent="0.25">
      <c r="A1" s="1" t="s">
        <v>10</v>
      </c>
      <c r="B1" s="25" t="s">
        <v>24</v>
      </c>
      <c r="C1" s="25" t="s">
        <v>23</v>
      </c>
      <c r="D1" s="25" t="s">
        <v>22</v>
      </c>
      <c r="E1" s="25" t="s">
        <v>21</v>
      </c>
      <c r="F1" s="25" t="s">
        <v>20</v>
      </c>
      <c r="G1" s="25" t="s">
        <v>19</v>
      </c>
      <c r="H1" s="25" t="s">
        <v>18</v>
      </c>
      <c r="I1" s="28" t="s">
        <v>16</v>
      </c>
      <c r="J1" s="28" t="s">
        <v>17</v>
      </c>
      <c r="K1" s="28" t="s">
        <v>31</v>
      </c>
      <c r="L1" s="28" t="s">
        <v>30</v>
      </c>
      <c r="M1" s="28" t="s">
        <v>27</v>
      </c>
      <c r="N1" s="28" t="s">
        <v>26</v>
      </c>
      <c r="O1" s="28" t="s">
        <v>28</v>
      </c>
      <c r="P1" s="28" t="s">
        <v>29</v>
      </c>
    </row>
    <row r="2" spans="1:16" x14ac:dyDescent="0.25">
      <c r="A2" s="9" t="s">
        <v>11</v>
      </c>
      <c r="B2" s="10">
        <v>0</v>
      </c>
      <c r="C2" s="10">
        <v>36.6</v>
      </c>
      <c r="D2" s="10">
        <v>0</v>
      </c>
      <c r="E2" s="10">
        <v>0</v>
      </c>
      <c r="F2" s="10">
        <v>0</v>
      </c>
      <c r="G2" s="11">
        <v>95.1</v>
      </c>
      <c r="H2" s="11">
        <v>94.9</v>
      </c>
      <c r="I2" s="9">
        <f>G2-H2</f>
        <v>0.19999999999998863</v>
      </c>
      <c r="J2" s="10">
        <f>D5-D3</f>
        <v>19</v>
      </c>
      <c r="K2" s="35">
        <f>F5-F3</f>
        <v>3.4461247589933564</v>
      </c>
      <c r="L2" s="10"/>
      <c r="M2" s="10"/>
      <c r="N2" s="10"/>
      <c r="O2" s="10"/>
      <c r="P2" s="12"/>
    </row>
    <row r="3" spans="1:16" x14ac:dyDescent="0.25">
      <c r="A3" s="13"/>
      <c r="B3" s="3">
        <v>10</v>
      </c>
      <c r="C3" s="3">
        <v>37.200000000000003</v>
      </c>
      <c r="D3" s="3">
        <v>167</v>
      </c>
      <c r="E3" s="3">
        <v>207</v>
      </c>
      <c r="F3" s="8">
        <v>36.586031679306622</v>
      </c>
      <c r="G3" s="3"/>
      <c r="H3" s="3"/>
      <c r="I3" s="13"/>
      <c r="J3" s="3"/>
      <c r="K3" s="3"/>
      <c r="L3" s="3"/>
      <c r="M3" s="3"/>
      <c r="N3" s="3"/>
      <c r="O3" s="3"/>
      <c r="P3" s="14"/>
    </row>
    <row r="4" spans="1:16" x14ac:dyDescent="0.25">
      <c r="A4" s="13"/>
      <c r="B4" s="3">
        <v>20</v>
      </c>
      <c r="C4" s="3">
        <v>37.6</v>
      </c>
      <c r="D4" s="3">
        <v>173</v>
      </c>
      <c r="E4" s="3">
        <v>202</v>
      </c>
      <c r="F4" s="8">
        <v>36.781927788535526</v>
      </c>
      <c r="G4" s="3"/>
      <c r="H4" s="3"/>
      <c r="I4" s="13"/>
      <c r="J4" s="3"/>
      <c r="K4" s="3"/>
      <c r="L4" s="3"/>
      <c r="M4" s="3"/>
      <c r="N4" s="3"/>
      <c r="O4" s="3"/>
      <c r="P4" s="14"/>
    </row>
    <row r="5" spans="1:16" x14ac:dyDescent="0.25">
      <c r="A5" s="15"/>
      <c r="B5" s="16">
        <v>30</v>
      </c>
      <c r="C5" s="16">
        <v>37.4</v>
      </c>
      <c r="D5" s="16">
        <v>186</v>
      </c>
      <c r="E5" s="16">
        <v>212</v>
      </c>
      <c r="F5" s="17">
        <v>40.032156438299978</v>
      </c>
      <c r="G5" s="16"/>
      <c r="H5" s="16"/>
      <c r="I5" s="15"/>
      <c r="J5" s="16"/>
      <c r="K5" s="16"/>
      <c r="L5" s="16">
        <f>C5-C2</f>
        <v>0.79999999999999716</v>
      </c>
      <c r="M5" s="16">
        <v>53.5</v>
      </c>
      <c r="N5" s="24">
        <f>F5/M5*100</f>
        <v>74.826460632336406</v>
      </c>
      <c r="O5" s="16">
        <v>213</v>
      </c>
      <c r="P5" s="26">
        <f>SUM(E3:E5)/3</f>
        <v>207</v>
      </c>
    </row>
    <row r="6" spans="1:16" x14ac:dyDescent="0.25">
      <c r="A6" s="9" t="s">
        <v>1</v>
      </c>
      <c r="B6" s="10">
        <v>0</v>
      </c>
      <c r="C6" s="10">
        <v>36.700000000000003</v>
      </c>
      <c r="D6" s="10">
        <v>53</v>
      </c>
      <c r="E6" s="10">
        <v>0</v>
      </c>
      <c r="F6" s="10">
        <v>0</v>
      </c>
      <c r="G6" s="11">
        <v>78.099999999999994</v>
      </c>
      <c r="H6" s="11">
        <v>77.7</v>
      </c>
      <c r="I6" s="9">
        <f t="shared" ref="I6:I30" si="0">G6-H6</f>
        <v>0.39999999999999147</v>
      </c>
      <c r="J6" s="10">
        <f t="shared" ref="J6:J30" si="1">D9-D7</f>
        <v>9</v>
      </c>
      <c r="K6" s="35">
        <f>F9-F7</f>
        <v>5.3700665712757001</v>
      </c>
      <c r="L6" s="10"/>
      <c r="M6" s="10"/>
      <c r="N6" s="10"/>
      <c r="O6" s="10"/>
      <c r="P6" s="27"/>
    </row>
    <row r="7" spans="1:16" x14ac:dyDescent="0.25">
      <c r="A7" s="13"/>
      <c r="B7" s="3">
        <v>10</v>
      </c>
      <c r="C7" s="3">
        <v>37.5</v>
      </c>
      <c r="D7" s="3">
        <v>145</v>
      </c>
      <c r="E7" s="3">
        <v>240</v>
      </c>
      <c r="F7" s="8">
        <v>35.837019465067947</v>
      </c>
      <c r="G7" s="3"/>
      <c r="H7" s="3"/>
      <c r="I7" s="13"/>
      <c r="J7" s="3"/>
      <c r="K7" s="3"/>
      <c r="L7" s="3"/>
      <c r="M7" s="3"/>
      <c r="N7" s="3"/>
      <c r="O7" s="3"/>
      <c r="P7" s="23"/>
    </row>
    <row r="8" spans="1:16" x14ac:dyDescent="0.25">
      <c r="A8" s="13"/>
      <c r="B8" s="3">
        <v>20</v>
      </c>
      <c r="C8" s="3">
        <v>37.6</v>
      </c>
      <c r="D8" s="3">
        <v>149</v>
      </c>
      <c r="E8" s="3">
        <v>239</v>
      </c>
      <c r="F8" s="8">
        <v>40.874413466354028</v>
      </c>
      <c r="G8" s="3"/>
      <c r="H8" s="3"/>
      <c r="I8" s="13"/>
      <c r="J8" s="3"/>
      <c r="K8" s="3"/>
      <c r="L8" s="3"/>
      <c r="M8" s="3"/>
      <c r="N8" s="3"/>
      <c r="O8" s="3"/>
      <c r="P8" s="23"/>
    </row>
    <row r="9" spans="1:16" x14ac:dyDescent="0.25">
      <c r="A9" s="15"/>
      <c r="B9" s="16">
        <v>30</v>
      </c>
      <c r="C9" s="16">
        <v>38.799999999999997</v>
      </c>
      <c r="D9" s="16">
        <v>154</v>
      </c>
      <c r="E9" s="16">
        <v>239</v>
      </c>
      <c r="F9" s="17">
        <v>41.207086036343647</v>
      </c>
      <c r="G9" s="16"/>
      <c r="H9" s="16"/>
      <c r="I9" s="15"/>
      <c r="J9" s="16"/>
      <c r="K9" s="16"/>
      <c r="L9" s="16">
        <f>C9-C6</f>
        <v>2.0999999999999943</v>
      </c>
      <c r="M9" s="16">
        <v>61.7</v>
      </c>
      <c r="N9" s="24">
        <f>F9/M9*100</f>
        <v>66.786201031351126</v>
      </c>
      <c r="O9" s="16">
        <v>240</v>
      </c>
      <c r="P9" s="26">
        <f>SUM(E7:E9)/3</f>
        <v>239.33333333333334</v>
      </c>
    </row>
    <row r="10" spans="1:16" x14ac:dyDescent="0.25">
      <c r="A10" s="9" t="s">
        <v>9</v>
      </c>
      <c r="B10" s="10">
        <v>0</v>
      </c>
      <c r="C10" s="10">
        <v>36.4</v>
      </c>
      <c r="D10" s="10">
        <v>50</v>
      </c>
      <c r="E10" s="10">
        <v>0</v>
      </c>
      <c r="F10" s="10">
        <v>0</v>
      </c>
      <c r="G10" s="11">
        <v>88.3</v>
      </c>
      <c r="H10" s="11">
        <v>87.8</v>
      </c>
      <c r="I10" s="9">
        <f t="shared" si="0"/>
        <v>0.5</v>
      </c>
      <c r="J10" s="10">
        <f t="shared" si="1"/>
        <v>11</v>
      </c>
      <c r="K10" s="35">
        <f>F13-F11</f>
        <v>1.6745845235914629</v>
      </c>
      <c r="L10" s="10"/>
      <c r="M10" s="10"/>
      <c r="N10" s="10"/>
      <c r="O10" s="10"/>
      <c r="P10" s="12"/>
    </row>
    <row r="11" spans="1:16" x14ac:dyDescent="0.25">
      <c r="A11" s="13"/>
      <c r="B11" s="3">
        <v>10</v>
      </c>
      <c r="C11" s="3">
        <v>37.6</v>
      </c>
      <c r="D11" s="3">
        <v>143</v>
      </c>
      <c r="E11" s="3">
        <v>214</v>
      </c>
      <c r="F11" s="8">
        <v>36.328758372411215</v>
      </c>
      <c r="G11" s="3"/>
      <c r="H11" s="3"/>
      <c r="I11" s="13"/>
      <c r="J11" s="3"/>
      <c r="K11" s="3"/>
      <c r="L11" s="3"/>
      <c r="M11" s="3"/>
      <c r="N11" s="3"/>
      <c r="O11" s="3"/>
      <c r="P11" s="14"/>
    </row>
    <row r="12" spans="1:16" x14ac:dyDescent="0.25">
      <c r="A12" s="13"/>
      <c r="B12" s="3">
        <v>20</v>
      </c>
      <c r="C12" s="3">
        <v>38.5</v>
      </c>
      <c r="D12" s="3">
        <v>142</v>
      </c>
      <c r="E12" s="3">
        <v>212</v>
      </c>
      <c r="F12" s="8">
        <v>36.16484528174999</v>
      </c>
      <c r="G12" s="3"/>
      <c r="H12" s="3"/>
      <c r="I12" s="13"/>
      <c r="J12" s="3"/>
      <c r="K12" s="3"/>
      <c r="L12" s="3"/>
      <c r="M12" s="3"/>
      <c r="N12" s="3"/>
      <c r="O12" s="3"/>
      <c r="P12" s="14"/>
    </row>
    <row r="13" spans="1:16" x14ac:dyDescent="0.25">
      <c r="A13" s="15"/>
      <c r="B13" s="16">
        <v>30</v>
      </c>
      <c r="C13" s="16">
        <v>38.700000000000003</v>
      </c>
      <c r="D13" s="16">
        <v>154</v>
      </c>
      <c r="E13" s="16">
        <v>212</v>
      </c>
      <c r="F13" s="17">
        <v>38.003342896002678</v>
      </c>
      <c r="G13" s="16"/>
      <c r="H13" s="16"/>
      <c r="I13" s="15"/>
      <c r="J13" s="16"/>
      <c r="K13" s="16"/>
      <c r="L13" s="16">
        <f t="shared" ref="L13:L33" si="2">C13-C10</f>
        <v>2.3000000000000043</v>
      </c>
      <c r="M13" s="16">
        <v>49</v>
      </c>
      <c r="N13" s="24">
        <f>F13/M13*100</f>
        <v>77.557842644903431</v>
      </c>
      <c r="O13" s="16">
        <v>212</v>
      </c>
      <c r="P13" s="26">
        <f>SUM(E11:E13)/3</f>
        <v>212.66666666666666</v>
      </c>
    </row>
    <row r="14" spans="1:16" x14ac:dyDescent="0.25">
      <c r="A14" s="9" t="s">
        <v>12</v>
      </c>
      <c r="B14" s="10">
        <v>0</v>
      </c>
      <c r="C14" s="11">
        <v>36.9</v>
      </c>
      <c r="D14" s="11">
        <v>0</v>
      </c>
      <c r="E14" s="11">
        <v>0</v>
      </c>
      <c r="F14" s="11">
        <v>0</v>
      </c>
      <c r="G14" s="11">
        <v>58.7</v>
      </c>
      <c r="H14" s="11">
        <v>58.5</v>
      </c>
      <c r="I14" s="9">
        <f t="shared" si="0"/>
        <v>0.20000000000000284</v>
      </c>
      <c r="J14" s="10">
        <f t="shared" si="1"/>
        <v>8</v>
      </c>
      <c r="K14" s="35">
        <f>F17-F15</f>
        <v>1.7333754823482153</v>
      </c>
      <c r="L14" s="10"/>
      <c r="M14" s="10"/>
      <c r="N14" s="10"/>
      <c r="O14" s="10"/>
      <c r="P14" s="12"/>
    </row>
    <row r="15" spans="1:16" x14ac:dyDescent="0.25">
      <c r="A15" s="13"/>
      <c r="B15" s="3">
        <v>10</v>
      </c>
      <c r="C15" s="4">
        <v>37.6</v>
      </c>
      <c r="D15" s="3">
        <v>169</v>
      </c>
      <c r="E15" s="4">
        <v>117</v>
      </c>
      <c r="F15" s="8">
        <v>31.719667693866882</v>
      </c>
      <c r="G15" s="3"/>
      <c r="H15" s="3"/>
      <c r="I15" s="13"/>
      <c r="J15" s="3"/>
      <c r="K15" s="3"/>
      <c r="L15" s="3"/>
      <c r="M15" s="3"/>
      <c r="N15" s="3"/>
      <c r="O15" s="3"/>
      <c r="P15" s="14"/>
    </row>
    <row r="16" spans="1:16" x14ac:dyDescent="0.25">
      <c r="A16" s="13"/>
      <c r="B16" s="3">
        <v>20</v>
      </c>
      <c r="C16" s="4">
        <v>37.5</v>
      </c>
      <c r="D16" s="3">
        <v>173</v>
      </c>
      <c r="E16" s="4">
        <v>116</v>
      </c>
      <c r="F16" s="8">
        <v>35.646284577077907</v>
      </c>
      <c r="G16" s="3"/>
      <c r="H16" s="3"/>
      <c r="I16" s="13"/>
      <c r="J16" s="3"/>
      <c r="K16" s="3"/>
      <c r="L16" s="3"/>
      <c r="M16" s="3"/>
      <c r="N16" s="3"/>
      <c r="O16" s="3"/>
      <c r="P16" s="14"/>
    </row>
    <row r="17" spans="1:16" x14ac:dyDescent="0.25">
      <c r="A17" s="15"/>
      <c r="B17" s="16">
        <v>30</v>
      </c>
      <c r="C17" s="19">
        <v>37.5</v>
      </c>
      <c r="D17" s="16">
        <v>177</v>
      </c>
      <c r="E17" s="19">
        <v>117</v>
      </c>
      <c r="F17" s="17">
        <v>33.453043176215097</v>
      </c>
      <c r="G17" s="16"/>
      <c r="H17" s="16"/>
      <c r="I17" s="15"/>
      <c r="J17" s="16"/>
      <c r="K17" s="16"/>
      <c r="L17" s="16">
        <f t="shared" si="2"/>
        <v>0.60000000000000142</v>
      </c>
      <c r="M17" s="16">
        <v>50</v>
      </c>
      <c r="N17" s="24">
        <f>F17/M17*100</f>
        <v>66.906086352430194</v>
      </c>
      <c r="O17" s="16">
        <v>115</v>
      </c>
      <c r="P17" s="26">
        <f>SUM(E15:E17)/3</f>
        <v>116.66666666666667</v>
      </c>
    </row>
    <row r="18" spans="1:16" x14ac:dyDescent="0.25">
      <c r="A18" s="9" t="s">
        <v>13</v>
      </c>
      <c r="B18" s="10">
        <v>0</v>
      </c>
      <c r="C18" s="10">
        <v>35.9</v>
      </c>
      <c r="D18" s="10">
        <v>0</v>
      </c>
      <c r="E18" s="10">
        <v>0</v>
      </c>
      <c r="F18" s="10">
        <v>0</v>
      </c>
      <c r="G18" s="10">
        <v>76.7</v>
      </c>
      <c r="H18" s="10">
        <v>76.5</v>
      </c>
      <c r="I18" s="9">
        <f t="shared" si="0"/>
        <v>0.20000000000000284</v>
      </c>
      <c r="J18" s="10">
        <f t="shared" si="1"/>
        <v>16</v>
      </c>
      <c r="K18" s="35">
        <f>F21-F19</f>
        <v>4.4343837537927833</v>
      </c>
      <c r="L18" s="10"/>
      <c r="M18" s="10"/>
      <c r="N18" s="10"/>
      <c r="O18" s="10"/>
      <c r="P18" s="12"/>
    </row>
    <row r="19" spans="1:16" x14ac:dyDescent="0.25">
      <c r="A19" s="13"/>
      <c r="B19" s="3">
        <v>10</v>
      </c>
      <c r="C19" s="3">
        <v>36.9</v>
      </c>
      <c r="D19" s="3">
        <v>146</v>
      </c>
      <c r="E19" s="3">
        <v>131</v>
      </c>
      <c r="F19" s="8">
        <v>25.792655412017719</v>
      </c>
      <c r="G19" s="3"/>
      <c r="H19" s="3"/>
      <c r="I19" s="13"/>
      <c r="J19" s="3"/>
      <c r="K19" s="3"/>
      <c r="L19" s="3"/>
      <c r="M19" s="3"/>
      <c r="N19" s="3"/>
      <c r="O19" s="3"/>
      <c r="P19" s="14"/>
    </row>
    <row r="20" spans="1:16" x14ac:dyDescent="0.25">
      <c r="A20" s="13"/>
      <c r="B20" s="3">
        <v>20</v>
      </c>
      <c r="C20" s="3">
        <v>36.4</v>
      </c>
      <c r="D20" s="3">
        <v>156</v>
      </c>
      <c r="E20" s="3">
        <v>132</v>
      </c>
      <c r="F20" s="8">
        <v>30.616287399470576</v>
      </c>
      <c r="G20" s="3"/>
      <c r="H20" s="3"/>
      <c r="I20" s="13"/>
      <c r="J20" s="3"/>
      <c r="K20" s="3"/>
      <c r="L20" s="3"/>
      <c r="M20" s="3"/>
      <c r="N20" s="3"/>
      <c r="O20" s="3"/>
      <c r="P20" s="14"/>
    </row>
    <row r="21" spans="1:16" x14ac:dyDescent="0.25">
      <c r="A21" s="15"/>
      <c r="B21" s="16">
        <v>30</v>
      </c>
      <c r="C21" s="16">
        <v>35.9</v>
      </c>
      <c r="D21" s="16">
        <v>162</v>
      </c>
      <c r="E21" s="16">
        <v>133</v>
      </c>
      <c r="F21" s="17">
        <v>30.227039165810503</v>
      </c>
      <c r="G21" s="16"/>
      <c r="H21" s="16"/>
      <c r="I21" s="15"/>
      <c r="J21" s="16"/>
      <c r="K21" s="16"/>
      <c r="L21" s="16">
        <f t="shared" si="2"/>
        <v>0</v>
      </c>
      <c r="M21" s="16">
        <v>42.9</v>
      </c>
      <c r="N21" s="24">
        <f>F21/M21*100</f>
        <v>70.459298754803029</v>
      </c>
      <c r="O21" s="16">
        <v>131</v>
      </c>
      <c r="P21" s="18">
        <f>SUM(E19:E21)/3</f>
        <v>132</v>
      </c>
    </row>
    <row r="22" spans="1:16" x14ac:dyDescent="0.25">
      <c r="A22" s="9" t="s">
        <v>14</v>
      </c>
      <c r="B22" s="10">
        <v>0</v>
      </c>
      <c r="C22" s="10">
        <v>36.700000000000003</v>
      </c>
      <c r="D22" s="10">
        <v>0</v>
      </c>
      <c r="E22" s="10">
        <v>0</v>
      </c>
      <c r="F22" s="10">
        <v>0</v>
      </c>
      <c r="G22" s="10">
        <v>62.2</v>
      </c>
      <c r="H22" s="10">
        <v>61.9</v>
      </c>
      <c r="I22" s="9">
        <f t="shared" si="0"/>
        <v>0.30000000000000426</v>
      </c>
      <c r="J22" s="10">
        <f t="shared" si="1"/>
        <v>22</v>
      </c>
      <c r="K22" s="35">
        <f>F25-F23</f>
        <v>3.9263999202792448</v>
      </c>
      <c r="L22" s="10"/>
      <c r="M22" s="10"/>
      <c r="N22" s="10"/>
      <c r="O22" s="10"/>
      <c r="P22" s="12"/>
    </row>
    <row r="23" spans="1:16" x14ac:dyDescent="0.25">
      <c r="A23" s="13"/>
      <c r="B23" s="4">
        <v>10</v>
      </c>
      <c r="C23" s="4">
        <v>36.1</v>
      </c>
      <c r="D23" s="4">
        <v>152</v>
      </c>
      <c r="E23" s="4">
        <v>141</v>
      </c>
      <c r="F23" s="20">
        <v>37.235614818550005</v>
      </c>
      <c r="G23" s="3"/>
      <c r="H23" s="3"/>
      <c r="I23" s="13"/>
      <c r="J23" s="3"/>
      <c r="K23" s="3"/>
      <c r="L23" s="3"/>
      <c r="M23" s="3"/>
      <c r="N23" s="3"/>
      <c r="O23" s="3"/>
      <c r="P23" s="14"/>
    </row>
    <row r="24" spans="1:16" x14ac:dyDescent="0.25">
      <c r="A24" s="13"/>
      <c r="B24" s="4">
        <v>20</v>
      </c>
      <c r="C24" s="4">
        <v>38</v>
      </c>
      <c r="D24" s="4">
        <v>169</v>
      </c>
      <c r="E24" s="4">
        <v>141</v>
      </c>
      <c r="F24" s="20">
        <v>40.202379045812613</v>
      </c>
      <c r="G24" s="3"/>
      <c r="H24" s="3"/>
      <c r="I24" s="13"/>
      <c r="J24" s="3"/>
      <c r="K24" s="3"/>
      <c r="L24" s="3"/>
      <c r="M24" s="3"/>
      <c r="N24" s="3"/>
      <c r="O24" s="3"/>
      <c r="P24" s="14"/>
    </row>
    <row r="25" spans="1:16" x14ac:dyDescent="0.25">
      <c r="A25" s="15"/>
      <c r="B25" s="16">
        <v>30</v>
      </c>
      <c r="C25" s="16">
        <v>36.700000000000003</v>
      </c>
      <c r="D25" s="16">
        <v>174</v>
      </c>
      <c r="E25" s="16">
        <v>140</v>
      </c>
      <c r="F25" s="17">
        <v>41.162014738829249</v>
      </c>
      <c r="G25" s="16"/>
      <c r="H25" s="16"/>
      <c r="I25" s="15"/>
      <c r="J25" s="16"/>
      <c r="K25" s="16"/>
      <c r="L25" s="16">
        <f t="shared" si="2"/>
        <v>0</v>
      </c>
      <c r="M25" s="16">
        <v>61</v>
      </c>
      <c r="N25" s="24">
        <f>F25/M25*100</f>
        <v>67.47871268660532</v>
      </c>
      <c r="O25" s="16">
        <v>140</v>
      </c>
      <c r="P25" s="26">
        <f>SUM(E23:E25)/3</f>
        <v>140.66666666666666</v>
      </c>
    </row>
    <row r="26" spans="1:16" x14ac:dyDescent="0.25">
      <c r="A26" s="9" t="s">
        <v>15</v>
      </c>
      <c r="B26" s="10">
        <v>0</v>
      </c>
      <c r="C26" s="10">
        <v>36.4</v>
      </c>
      <c r="D26" s="10">
        <v>0</v>
      </c>
      <c r="E26" s="10">
        <v>0</v>
      </c>
      <c r="F26" s="10">
        <v>0</v>
      </c>
      <c r="G26" s="10">
        <v>101.1</v>
      </c>
      <c r="H26" s="10">
        <v>100</v>
      </c>
      <c r="I26" s="9">
        <f t="shared" si="0"/>
        <v>1.0999999999999943</v>
      </c>
      <c r="J26" s="10">
        <f t="shared" si="1"/>
        <v>16</v>
      </c>
      <c r="K26" s="35">
        <f>F29-F27</f>
        <v>1.6000000000000014</v>
      </c>
      <c r="L26" s="10"/>
      <c r="M26" s="10"/>
      <c r="N26" s="10"/>
      <c r="O26" s="10"/>
      <c r="P26" s="12"/>
    </row>
    <row r="27" spans="1:16" x14ac:dyDescent="0.25">
      <c r="A27" s="13"/>
      <c r="B27" s="4">
        <v>10</v>
      </c>
      <c r="C27" s="4">
        <v>37.799999999999997</v>
      </c>
      <c r="D27" s="4">
        <v>142</v>
      </c>
      <c r="E27" s="4">
        <v>253</v>
      </c>
      <c r="F27" s="3">
        <v>37.5</v>
      </c>
      <c r="G27" s="3"/>
      <c r="H27" s="3"/>
      <c r="I27" s="13"/>
      <c r="J27" s="3"/>
      <c r="K27" s="3"/>
      <c r="L27" s="3"/>
      <c r="M27" s="3"/>
      <c r="N27" s="3"/>
      <c r="O27" s="3"/>
      <c r="P27" s="14"/>
    </row>
    <row r="28" spans="1:16" x14ac:dyDescent="0.25">
      <c r="A28" s="13"/>
      <c r="B28" s="4">
        <v>20</v>
      </c>
      <c r="C28" s="4">
        <v>37.9</v>
      </c>
      <c r="D28" s="4">
        <v>152</v>
      </c>
      <c r="E28" s="4">
        <v>253</v>
      </c>
      <c r="F28" s="3">
        <v>34.9</v>
      </c>
      <c r="G28" s="3"/>
      <c r="H28" s="3"/>
      <c r="I28" s="13"/>
      <c r="J28" s="3"/>
      <c r="K28" s="3"/>
      <c r="L28" s="3"/>
      <c r="M28" s="3"/>
      <c r="N28" s="3"/>
      <c r="O28" s="3"/>
      <c r="P28" s="14"/>
    </row>
    <row r="29" spans="1:16" x14ac:dyDescent="0.25">
      <c r="A29" s="15"/>
      <c r="B29" s="16">
        <v>30</v>
      </c>
      <c r="C29" s="16">
        <v>38</v>
      </c>
      <c r="D29" s="16">
        <v>158</v>
      </c>
      <c r="E29" s="16">
        <v>254</v>
      </c>
      <c r="F29" s="16">
        <v>39.1</v>
      </c>
      <c r="G29" s="16"/>
      <c r="H29" s="16"/>
      <c r="I29" s="15"/>
      <c r="J29" s="16"/>
      <c r="K29" s="16"/>
      <c r="L29" s="16">
        <f t="shared" si="2"/>
        <v>1.6000000000000014</v>
      </c>
      <c r="M29" s="16">
        <v>57</v>
      </c>
      <c r="N29" s="24">
        <f>F29/M29*100</f>
        <v>68.596491228070178</v>
      </c>
      <c r="O29" s="16">
        <v>255</v>
      </c>
      <c r="P29" s="26">
        <f>SUM(E27:E29)/3</f>
        <v>253.33333333333334</v>
      </c>
    </row>
    <row r="30" spans="1:16" x14ac:dyDescent="0.25">
      <c r="A30" s="9" t="s">
        <v>25</v>
      </c>
      <c r="B30" s="10">
        <v>0</v>
      </c>
      <c r="C30" s="10">
        <v>36.5</v>
      </c>
      <c r="D30" s="10">
        <v>0</v>
      </c>
      <c r="E30" s="10">
        <v>0</v>
      </c>
      <c r="F30" s="10">
        <v>0</v>
      </c>
      <c r="G30" s="10">
        <v>88</v>
      </c>
      <c r="H30" s="10">
        <v>87.4</v>
      </c>
      <c r="I30" s="9">
        <f t="shared" si="0"/>
        <v>0.59999999999999432</v>
      </c>
      <c r="J30" s="10">
        <f t="shared" si="1"/>
        <v>16</v>
      </c>
      <c r="K30" s="35">
        <f>F33-F31</f>
        <v>0.69214875382347429</v>
      </c>
      <c r="L30" s="10"/>
      <c r="M30" s="10"/>
      <c r="N30" s="10"/>
      <c r="O30" s="10"/>
      <c r="P30" s="12"/>
    </row>
    <row r="31" spans="1:16" x14ac:dyDescent="0.25">
      <c r="A31" s="13"/>
      <c r="B31" s="3">
        <v>10</v>
      </c>
      <c r="C31" s="3">
        <v>36.4</v>
      </c>
      <c r="D31" s="3">
        <v>136</v>
      </c>
      <c r="E31" s="4">
        <v>225</v>
      </c>
      <c r="F31" s="20">
        <v>37.611790973961988</v>
      </c>
      <c r="G31" s="3"/>
      <c r="H31" s="3"/>
      <c r="I31" s="13"/>
      <c r="J31" s="3"/>
      <c r="K31" s="3"/>
      <c r="L31" s="3"/>
      <c r="M31" s="3"/>
      <c r="N31" s="3"/>
      <c r="O31" s="3"/>
      <c r="P31" s="14"/>
    </row>
    <row r="32" spans="1:16" x14ac:dyDescent="0.25">
      <c r="A32" s="13"/>
      <c r="B32" s="3">
        <v>20</v>
      </c>
      <c r="C32" s="3">
        <v>37.799999999999997</v>
      </c>
      <c r="D32" s="3">
        <v>144</v>
      </c>
      <c r="E32" s="4">
        <v>225</v>
      </c>
      <c r="F32" s="20">
        <v>37.900658890670599</v>
      </c>
      <c r="G32" s="3"/>
      <c r="H32" s="3"/>
      <c r="I32" s="13"/>
      <c r="J32" s="3"/>
      <c r="K32" s="3"/>
      <c r="L32" s="3"/>
      <c r="M32" s="3"/>
      <c r="N32" s="3"/>
      <c r="O32" s="3"/>
      <c r="P32" s="14"/>
    </row>
    <row r="33" spans="1:16" x14ac:dyDescent="0.25">
      <c r="A33" s="15"/>
      <c r="B33" s="16">
        <v>30</v>
      </c>
      <c r="C33" s="16">
        <v>37.799999999999997</v>
      </c>
      <c r="D33" s="16">
        <v>152</v>
      </c>
      <c r="E33" s="16">
        <v>225</v>
      </c>
      <c r="F33" s="17">
        <v>38.303939727785462</v>
      </c>
      <c r="G33" s="16"/>
      <c r="H33" s="16"/>
      <c r="I33" s="15"/>
      <c r="J33" s="16"/>
      <c r="K33" s="16"/>
      <c r="L33" s="16">
        <f t="shared" si="2"/>
        <v>1.2999999999999972</v>
      </c>
      <c r="M33" s="16">
        <v>57</v>
      </c>
      <c r="N33" s="24">
        <f>F33/M33*100</f>
        <v>67.199894259272739</v>
      </c>
      <c r="O33" s="16">
        <v>225</v>
      </c>
      <c r="P33" s="18">
        <f>SUM(E31:E33)/3</f>
        <v>225</v>
      </c>
    </row>
    <row r="35" spans="1:16" x14ac:dyDescent="0.25">
      <c r="A35" t="s">
        <v>51</v>
      </c>
      <c r="C35">
        <v>37.6</v>
      </c>
      <c r="H35" t="s">
        <v>32</v>
      </c>
      <c r="I35">
        <f>AVERAGE(I2:I33)</f>
        <v>0.43749999999999734</v>
      </c>
      <c r="J35">
        <f t="shared" ref="J35:L35" si="3">AVERAGE(J2:J33)</f>
        <v>14.625</v>
      </c>
      <c r="K35">
        <f t="shared" si="3"/>
        <v>2.8596354705130298</v>
      </c>
      <c r="L35">
        <f t="shared" si="3"/>
        <v>1.0874999999999995</v>
      </c>
    </row>
    <row r="36" spans="1:16" x14ac:dyDescent="0.25">
      <c r="C36">
        <f>C33+C29+C25+C21+C17+C13+C9+C5</f>
        <v>300.8</v>
      </c>
    </row>
    <row r="37" spans="1:16" x14ac:dyDescent="0.25">
      <c r="C37">
        <f>C36/8</f>
        <v>37.6</v>
      </c>
    </row>
    <row r="42" spans="1:16" x14ac:dyDescent="0.25">
      <c r="B42" s="5">
        <v>87.5</v>
      </c>
      <c r="C42" s="5">
        <v>60</v>
      </c>
      <c r="D42" s="6">
        <v>20</v>
      </c>
      <c r="E42" s="5">
        <v>17.2</v>
      </c>
      <c r="F42" s="7">
        <v>3.92</v>
      </c>
    </row>
    <row r="43" spans="1:16" x14ac:dyDescent="0.25">
      <c r="B43" s="5">
        <v>91.4</v>
      </c>
      <c r="C43" s="5">
        <v>60</v>
      </c>
      <c r="D43" s="6">
        <v>20</v>
      </c>
      <c r="E43" s="5">
        <v>17.5</v>
      </c>
      <c r="F43" s="7">
        <v>3.58</v>
      </c>
    </row>
    <row r="44" spans="1:16" x14ac:dyDescent="0.25">
      <c r="B44" s="5">
        <v>100.7</v>
      </c>
      <c r="C44" s="5">
        <v>60</v>
      </c>
      <c r="D44" s="6">
        <v>20</v>
      </c>
      <c r="E44" s="5">
        <v>17.600000000000001</v>
      </c>
      <c r="F44" s="7">
        <v>3.45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zoomScale="70" zoomScaleNormal="70" workbookViewId="0">
      <pane ySplit="1" topLeftCell="A2" activePane="bottomLeft" state="frozen"/>
      <selection pane="bottomLeft" activeCell="D37" sqref="D37"/>
    </sheetView>
  </sheetViews>
  <sheetFormatPr defaultColWidth="9" defaultRowHeight="15" x14ac:dyDescent="0.25"/>
  <cols>
    <col min="1" max="1" width="10.5703125" bestFit="1" customWidth="1"/>
    <col min="2" max="2" width="11.5703125" bestFit="1" customWidth="1"/>
    <col min="3" max="3" width="12.42578125" bestFit="1" customWidth="1"/>
    <col min="4" max="4" width="9.28515625" bestFit="1" customWidth="1"/>
    <col min="5" max="5" width="10.42578125" bestFit="1" customWidth="1"/>
    <col min="6" max="6" width="16.140625" bestFit="1" customWidth="1"/>
    <col min="7" max="7" width="14.85546875" bestFit="1" customWidth="1"/>
    <col min="8" max="8" width="15.7109375" bestFit="1" customWidth="1"/>
    <col min="9" max="9" width="14.28515625" bestFit="1" customWidth="1"/>
    <col min="10" max="10" width="13.85546875" bestFit="1" customWidth="1"/>
    <col min="11" max="11" width="13.85546875" customWidth="1"/>
    <col min="12" max="12" width="16.5703125" bestFit="1" customWidth="1"/>
    <col min="13" max="13" width="8.85546875" bestFit="1" customWidth="1"/>
    <col min="14" max="14" width="13.28515625" bestFit="1" customWidth="1"/>
    <col min="15" max="16" width="8.85546875" bestFit="1" customWidth="1"/>
  </cols>
  <sheetData>
    <row r="1" spans="1:16" x14ac:dyDescent="0.25">
      <c r="A1" s="1" t="s">
        <v>10</v>
      </c>
      <c r="B1" s="25" t="s">
        <v>24</v>
      </c>
      <c r="C1" s="25" t="s">
        <v>23</v>
      </c>
      <c r="D1" s="25" t="s">
        <v>22</v>
      </c>
      <c r="E1" s="25" t="s">
        <v>21</v>
      </c>
      <c r="F1" s="25" t="s">
        <v>20</v>
      </c>
      <c r="G1" s="25" t="s">
        <v>19</v>
      </c>
      <c r="H1" s="25" t="s">
        <v>18</v>
      </c>
      <c r="I1" s="28" t="s">
        <v>16</v>
      </c>
      <c r="J1" s="28" t="s">
        <v>17</v>
      </c>
      <c r="K1" s="28" t="s">
        <v>31</v>
      </c>
      <c r="L1" s="28" t="s">
        <v>30</v>
      </c>
      <c r="M1" s="28" t="s">
        <v>27</v>
      </c>
      <c r="N1" s="28" t="s">
        <v>26</v>
      </c>
      <c r="O1" s="28" t="s">
        <v>28</v>
      </c>
      <c r="P1" s="28" t="s">
        <v>29</v>
      </c>
    </row>
    <row r="2" spans="1:16" x14ac:dyDescent="0.25">
      <c r="A2" s="21" t="s">
        <v>11</v>
      </c>
      <c r="B2" s="10">
        <v>0</v>
      </c>
      <c r="C2" s="10">
        <v>36.1</v>
      </c>
      <c r="D2" s="10">
        <v>0</v>
      </c>
      <c r="E2" s="10">
        <v>0</v>
      </c>
      <c r="F2" s="10">
        <v>0</v>
      </c>
      <c r="G2" s="11">
        <v>93.5</v>
      </c>
      <c r="H2" s="22">
        <v>93</v>
      </c>
      <c r="I2" s="9">
        <f>G2-H2</f>
        <v>0.5</v>
      </c>
      <c r="J2" s="10">
        <f>D5-D3</f>
        <v>17</v>
      </c>
      <c r="K2" s="35">
        <f>F5-F3</f>
        <v>5.7815931555995661</v>
      </c>
      <c r="L2" s="10">
        <f>C5-C2</f>
        <v>0.39999999999999858</v>
      </c>
      <c r="M2" s="10">
        <v>53.5</v>
      </c>
      <c r="N2" s="29">
        <f>F5/M2*100</f>
        <v>79.241055433694811</v>
      </c>
      <c r="O2" s="10">
        <v>213</v>
      </c>
      <c r="P2" s="30">
        <f>SUM(E3:E5)/3</f>
        <v>212.33333333333334</v>
      </c>
    </row>
    <row r="3" spans="1:16" x14ac:dyDescent="0.25">
      <c r="A3" s="13"/>
      <c r="B3" s="3">
        <v>10</v>
      </c>
      <c r="C3" s="3">
        <v>36.200000000000003</v>
      </c>
      <c r="D3" s="3">
        <v>155</v>
      </c>
      <c r="E3" s="3">
        <v>211</v>
      </c>
      <c r="F3" s="31">
        <v>36.612371501427162</v>
      </c>
      <c r="G3" s="3"/>
      <c r="H3" s="14"/>
      <c r="I3" s="13"/>
      <c r="J3" s="3"/>
      <c r="K3" s="3"/>
      <c r="L3" s="3"/>
      <c r="M3" s="3"/>
      <c r="N3" s="3"/>
      <c r="O3" s="3"/>
      <c r="P3" s="14"/>
    </row>
    <row r="4" spans="1:16" x14ac:dyDescent="0.25">
      <c r="A4" s="13"/>
      <c r="B4" s="3">
        <v>20</v>
      </c>
      <c r="C4" s="3">
        <v>35.700000000000003</v>
      </c>
      <c r="D4" s="3">
        <v>167</v>
      </c>
      <c r="E4" s="3">
        <v>213</v>
      </c>
      <c r="F4" s="31">
        <v>41.309741292500249</v>
      </c>
      <c r="G4" s="3"/>
      <c r="H4" s="14"/>
      <c r="I4" s="13"/>
      <c r="J4" s="3"/>
      <c r="K4" s="3"/>
      <c r="L4" s="3"/>
      <c r="M4" s="3"/>
      <c r="N4" s="3"/>
      <c r="O4" s="3"/>
      <c r="P4" s="14"/>
    </row>
    <row r="5" spans="1:16" x14ac:dyDescent="0.25">
      <c r="A5" s="15"/>
      <c r="B5" s="16">
        <v>30</v>
      </c>
      <c r="C5" s="16">
        <v>36.5</v>
      </c>
      <c r="D5" s="16">
        <v>172</v>
      </c>
      <c r="E5" s="16">
        <v>213</v>
      </c>
      <c r="F5" s="31">
        <v>42.393964657026729</v>
      </c>
      <c r="G5" s="16"/>
      <c r="H5" s="18"/>
      <c r="I5" s="15"/>
      <c r="J5" s="16"/>
      <c r="K5" s="16"/>
      <c r="L5" s="16"/>
      <c r="M5" s="16"/>
      <c r="N5" s="16"/>
      <c r="O5" s="16"/>
      <c r="P5" s="18"/>
    </row>
    <row r="6" spans="1:16" x14ac:dyDescent="0.25">
      <c r="A6" s="34" t="s">
        <v>1</v>
      </c>
      <c r="B6" s="10">
        <v>0</v>
      </c>
      <c r="C6" s="10">
        <v>36.1</v>
      </c>
      <c r="D6" s="10">
        <v>52</v>
      </c>
      <c r="E6" s="10">
        <v>0</v>
      </c>
      <c r="F6" s="10"/>
      <c r="G6" s="11">
        <v>78.2</v>
      </c>
      <c r="H6" s="22">
        <v>78</v>
      </c>
      <c r="I6" s="9">
        <f t="shared" ref="I6:I30" si="0">G6-H6</f>
        <v>0.20000000000000284</v>
      </c>
      <c r="J6" s="10">
        <f t="shared" ref="J6:J30" si="1">D9-D7</f>
        <v>7</v>
      </c>
      <c r="K6" s="35">
        <f>F9-F7</f>
        <v>0.39999999999999858</v>
      </c>
      <c r="L6" s="10">
        <f>C9-C6</f>
        <v>1</v>
      </c>
      <c r="M6" s="10">
        <v>61.7</v>
      </c>
      <c r="N6" s="29">
        <f>F9/M6*100</f>
        <v>67.909238249594807</v>
      </c>
      <c r="O6" s="10">
        <v>240</v>
      </c>
      <c r="P6" s="30">
        <f>SUM(E7:E9)/3</f>
        <v>240</v>
      </c>
    </row>
    <row r="7" spans="1:16" x14ac:dyDescent="0.25">
      <c r="A7" s="13"/>
      <c r="B7" s="3">
        <v>10</v>
      </c>
      <c r="C7" s="4">
        <v>37.1</v>
      </c>
      <c r="D7" s="4">
        <v>140</v>
      </c>
      <c r="E7" s="4">
        <v>240</v>
      </c>
      <c r="F7" s="8">
        <v>41.5</v>
      </c>
      <c r="G7" s="3"/>
      <c r="H7" s="14"/>
      <c r="I7" s="13"/>
      <c r="J7" s="3"/>
      <c r="K7" s="3"/>
      <c r="L7" s="3"/>
      <c r="M7" s="3"/>
      <c r="N7" s="3"/>
      <c r="O7" s="3"/>
      <c r="P7" s="23"/>
    </row>
    <row r="8" spans="1:16" x14ac:dyDescent="0.25">
      <c r="A8" s="13"/>
      <c r="B8" s="3">
        <v>20</v>
      </c>
      <c r="C8" s="4">
        <v>35.799999999999997</v>
      </c>
      <c r="D8" s="4">
        <v>146</v>
      </c>
      <c r="E8" s="4">
        <v>240</v>
      </c>
      <c r="F8" s="8">
        <v>41.5</v>
      </c>
      <c r="G8" s="3"/>
      <c r="H8" s="14"/>
      <c r="I8" s="13"/>
      <c r="J8" s="3"/>
      <c r="K8" s="3"/>
      <c r="L8" s="3"/>
      <c r="M8" s="3"/>
      <c r="N8" s="3"/>
      <c r="O8" s="3"/>
      <c r="P8" s="23"/>
    </row>
    <row r="9" spans="1:16" x14ac:dyDescent="0.25">
      <c r="A9" s="15"/>
      <c r="B9" s="16">
        <v>30</v>
      </c>
      <c r="C9" s="16">
        <v>37.1</v>
      </c>
      <c r="D9" s="16">
        <v>147</v>
      </c>
      <c r="E9" s="16">
        <v>240</v>
      </c>
      <c r="F9" s="17">
        <v>41.9</v>
      </c>
      <c r="G9" s="16"/>
      <c r="H9" s="18"/>
      <c r="I9" s="15"/>
      <c r="J9" s="16"/>
      <c r="K9" s="16"/>
      <c r="L9" s="16"/>
      <c r="M9" s="16"/>
      <c r="N9" s="16"/>
      <c r="O9" s="16"/>
      <c r="P9" s="18"/>
    </row>
    <row r="10" spans="1:16" x14ac:dyDescent="0.25">
      <c r="A10" s="21" t="s">
        <v>9</v>
      </c>
      <c r="B10" s="10">
        <v>0</v>
      </c>
      <c r="C10" s="10">
        <v>36</v>
      </c>
      <c r="D10" s="10">
        <v>49</v>
      </c>
      <c r="E10" s="10">
        <v>0</v>
      </c>
      <c r="F10" s="10">
        <v>0</v>
      </c>
      <c r="G10" s="11">
        <v>88.3</v>
      </c>
      <c r="H10" s="22">
        <v>87.8</v>
      </c>
      <c r="I10" s="9">
        <f t="shared" si="0"/>
        <v>0.5</v>
      </c>
      <c r="J10" s="10">
        <f t="shared" si="1"/>
        <v>7</v>
      </c>
      <c r="K10" s="35">
        <f>F13-F11</f>
        <v>-1.3261800963780033</v>
      </c>
      <c r="L10" s="10">
        <f>C13-C10</f>
        <v>2.2999999999999972</v>
      </c>
      <c r="M10" s="10">
        <v>49</v>
      </c>
      <c r="N10" s="29">
        <f>F13/M10*100</f>
        <v>80.567197076506233</v>
      </c>
      <c r="O10" s="10">
        <v>212</v>
      </c>
      <c r="P10" s="30">
        <f>SUM(E11:E13)/3</f>
        <v>212</v>
      </c>
    </row>
    <row r="11" spans="1:16" x14ac:dyDescent="0.25">
      <c r="A11" s="13"/>
      <c r="B11" s="3">
        <v>10</v>
      </c>
      <c r="C11" s="3">
        <v>35.700000000000003</v>
      </c>
      <c r="D11" s="3">
        <v>145</v>
      </c>
      <c r="E11" s="3">
        <v>212</v>
      </c>
      <c r="F11" s="8">
        <v>40.804106663866058</v>
      </c>
      <c r="G11" s="3"/>
      <c r="H11" s="14"/>
      <c r="I11" s="13"/>
      <c r="J11" s="3"/>
      <c r="K11" s="3"/>
      <c r="L11" s="3"/>
      <c r="M11" s="3"/>
      <c r="N11" s="3"/>
      <c r="O11" s="3"/>
      <c r="P11" s="14"/>
    </row>
    <row r="12" spans="1:16" x14ac:dyDescent="0.25">
      <c r="A12" s="13"/>
      <c r="B12" s="3">
        <v>20</v>
      </c>
      <c r="C12" s="3">
        <v>37.700000000000003</v>
      </c>
      <c r="D12" s="3">
        <v>149</v>
      </c>
      <c r="E12" s="3">
        <v>212</v>
      </c>
      <c r="F12" s="8">
        <v>38.217977471176837</v>
      </c>
      <c r="G12" s="3"/>
      <c r="H12" s="14"/>
      <c r="I12" s="13"/>
      <c r="J12" s="3"/>
      <c r="K12" s="3"/>
      <c r="L12" s="3"/>
      <c r="M12" s="3"/>
      <c r="N12" s="3"/>
      <c r="O12" s="3"/>
      <c r="P12" s="14"/>
    </row>
    <row r="13" spans="1:16" x14ac:dyDescent="0.25">
      <c r="A13" s="15"/>
      <c r="B13" s="16">
        <v>30</v>
      </c>
      <c r="C13" s="16">
        <v>38.299999999999997</v>
      </c>
      <c r="D13" s="16">
        <v>152</v>
      </c>
      <c r="E13" s="16">
        <v>212</v>
      </c>
      <c r="F13" s="17">
        <v>39.477926567488055</v>
      </c>
      <c r="G13" s="16"/>
      <c r="H13" s="18"/>
      <c r="I13" s="15"/>
      <c r="J13" s="16"/>
      <c r="K13" s="16"/>
      <c r="L13" s="16"/>
      <c r="M13" s="16"/>
      <c r="N13" s="16"/>
      <c r="O13" s="16"/>
      <c r="P13" s="18"/>
    </row>
    <row r="14" spans="1:16" x14ac:dyDescent="0.25">
      <c r="A14" s="21" t="s">
        <v>12</v>
      </c>
      <c r="B14" s="10">
        <v>0</v>
      </c>
      <c r="C14" s="11">
        <v>37.1</v>
      </c>
      <c r="D14" s="11">
        <v>0</v>
      </c>
      <c r="E14" s="11">
        <v>0</v>
      </c>
      <c r="F14" s="11">
        <v>0</v>
      </c>
      <c r="G14" s="11">
        <v>58.4</v>
      </c>
      <c r="H14" s="22">
        <v>58.2</v>
      </c>
      <c r="I14" s="9">
        <f t="shared" si="0"/>
        <v>0.19999999999999574</v>
      </c>
      <c r="J14" s="10">
        <f t="shared" si="1"/>
        <v>4</v>
      </c>
      <c r="K14" s="35">
        <f>F17-F15</f>
        <v>2.3577069998682703</v>
      </c>
      <c r="L14" s="10">
        <f>C17-C14</f>
        <v>-1.8000000000000043</v>
      </c>
      <c r="M14" s="10">
        <v>50</v>
      </c>
      <c r="N14" s="29">
        <f>F17/M14*100</f>
        <v>70.421426075163126</v>
      </c>
      <c r="O14" s="10">
        <v>115</v>
      </c>
      <c r="P14" s="30">
        <f>SUM(E15:E17)/3</f>
        <v>117.33333333333333</v>
      </c>
    </row>
    <row r="15" spans="1:16" x14ac:dyDescent="0.25">
      <c r="A15" s="13"/>
      <c r="B15" s="3">
        <v>10</v>
      </c>
      <c r="C15" s="4">
        <v>36.5</v>
      </c>
      <c r="D15" s="3">
        <v>168</v>
      </c>
      <c r="E15" s="4">
        <v>118</v>
      </c>
      <c r="F15" s="8">
        <v>32.853006037713293</v>
      </c>
      <c r="G15" s="3"/>
      <c r="H15" s="14"/>
      <c r="I15" s="13"/>
      <c r="J15" s="3"/>
      <c r="K15" s="3"/>
      <c r="L15" s="3"/>
      <c r="M15" s="3"/>
      <c r="N15" s="3"/>
      <c r="O15" s="3"/>
      <c r="P15" s="14"/>
    </row>
    <row r="16" spans="1:16" x14ac:dyDescent="0.25">
      <c r="A16" s="13"/>
      <c r="B16" s="3">
        <v>20</v>
      </c>
      <c r="C16" s="4">
        <v>35.200000000000003</v>
      </c>
      <c r="D16" s="3">
        <v>167</v>
      </c>
      <c r="E16" s="4">
        <v>117</v>
      </c>
      <c r="F16" s="8">
        <v>35.081026855506785</v>
      </c>
      <c r="G16" s="3"/>
      <c r="H16" s="14"/>
      <c r="I16" s="13"/>
      <c r="J16" s="3"/>
      <c r="K16" s="3"/>
      <c r="L16" s="3"/>
      <c r="M16" s="3"/>
      <c r="N16" s="3"/>
      <c r="O16" s="3"/>
      <c r="P16" s="14"/>
    </row>
    <row r="17" spans="1:16" x14ac:dyDescent="0.25">
      <c r="A17" s="15"/>
      <c r="B17" s="16">
        <v>30</v>
      </c>
      <c r="C17" s="19">
        <v>35.299999999999997</v>
      </c>
      <c r="D17" s="16">
        <v>172</v>
      </c>
      <c r="E17" s="19">
        <v>117</v>
      </c>
      <c r="F17" s="17">
        <v>35.210713037581563</v>
      </c>
      <c r="G17" s="16"/>
      <c r="H17" s="18"/>
      <c r="I17" s="15"/>
      <c r="J17" s="16"/>
      <c r="K17" s="16"/>
      <c r="L17" s="16"/>
      <c r="M17" s="16"/>
      <c r="N17" s="16"/>
      <c r="O17" s="16"/>
      <c r="P17" s="18"/>
    </row>
    <row r="18" spans="1:16" x14ac:dyDescent="0.25">
      <c r="A18" s="21" t="s">
        <v>13</v>
      </c>
      <c r="B18" s="10">
        <v>0</v>
      </c>
      <c r="C18" s="10">
        <v>36.200000000000003</v>
      </c>
      <c r="D18" s="10">
        <v>0</v>
      </c>
      <c r="E18" s="10">
        <v>0</v>
      </c>
      <c r="F18" s="10">
        <v>0</v>
      </c>
      <c r="G18" s="10">
        <v>77.3</v>
      </c>
      <c r="H18" s="12">
        <v>77</v>
      </c>
      <c r="I18" s="9">
        <f t="shared" si="0"/>
        <v>0.29999999999999716</v>
      </c>
      <c r="J18" s="10">
        <f t="shared" si="1"/>
        <v>8</v>
      </c>
      <c r="K18" s="35">
        <f>F21-F19</f>
        <v>3.6670622196323279</v>
      </c>
      <c r="L18" s="10">
        <f>C21-C18</f>
        <v>-1.3000000000000043</v>
      </c>
      <c r="M18" s="10">
        <v>42.9</v>
      </c>
      <c r="N18" s="29">
        <f>F21/M18*100</f>
        <v>74.357377973018984</v>
      </c>
      <c r="O18" s="10">
        <v>131</v>
      </c>
      <c r="P18" s="30">
        <f>SUM(E19:E21)/3</f>
        <v>132.33333333333334</v>
      </c>
    </row>
    <row r="19" spans="1:16" x14ac:dyDescent="0.25">
      <c r="A19" s="13"/>
      <c r="B19" s="3">
        <v>10</v>
      </c>
      <c r="C19" s="3">
        <v>36.299999999999997</v>
      </c>
      <c r="D19" s="3">
        <v>136</v>
      </c>
      <c r="E19" s="3">
        <v>131</v>
      </c>
      <c r="F19" s="8">
        <v>28.232252930792814</v>
      </c>
      <c r="G19" s="3"/>
      <c r="H19" s="14"/>
      <c r="I19" s="13"/>
      <c r="J19" s="3"/>
      <c r="K19" s="3"/>
      <c r="L19" s="3"/>
      <c r="M19" s="3"/>
      <c r="N19" s="3"/>
      <c r="O19" s="3"/>
      <c r="P19" s="14"/>
    </row>
    <row r="20" spans="1:16" x14ac:dyDescent="0.25">
      <c r="A20" s="13"/>
      <c r="B20" s="3">
        <v>20</v>
      </c>
      <c r="C20" s="3">
        <v>35.200000000000003</v>
      </c>
      <c r="D20" s="3">
        <v>140</v>
      </c>
      <c r="E20" s="3">
        <v>133</v>
      </c>
      <c r="F20" s="8">
        <v>32.693930124988775</v>
      </c>
      <c r="G20" s="3"/>
      <c r="H20" s="14"/>
      <c r="I20" s="13"/>
      <c r="J20" s="3"/>
      <c r="K20" s="3"/>
      <c r="L20" s="3"/>
      <c r="M20" s="3"/>
      <c r="N20" s="3"/>
      <c r="O20" s="3"/>
      <c r="P20" s="14"/>
    </row>
    <row r="21" spans="1:16" x14ac:dyDescent="0.25">
      <c r="A21" s="15"/>
      <c r="B21" s="16">
        <v>30</v>
      </c>
      <c r="C21" s="16">
        <v>34.9</v>
      </c>
      <c r="D21" s="16">
        <v>144</v>
      </c>
      <c r="E21" s="16">
        <v>133</v>
      </c>
      <c r="F21" s="17">
        <v>31.899315150425142</v>
      </c>
      <c r="G21" s="16"/>
      <c r="H21" s="18"/>
      <c r="I21" s="15"/>
      <c r="J21" s="16"/>
      <c r="K21" s="16"/>
      <c r="L21" s="16"/>
      <c r="M21" s="16"/>
      <c r="N21" s="16"/>
      <c r="O21" s="16"/>
      <c r="P21" s="18"/>
    </row>
    <row r="22" spans="1:16" x14ac:dyDescent="0.25">
      <c r="A22" s="21" t="s">
        <v>14</v>
      </c>
      <c r="B22" s="10">
        <v>0</v>
      </c>
      <c r="C22" s="10">
        <v>35.5</v>
      </c>
      <c r="D22" s="10">
        <v>0</v>
      </c>
      <c r="E22" s="10">
        <v>0</v>
      </c>
      <c r="F22" s="10">
        <v>0</v>
      </c>
      <c r="G22" s="10">
        <v>62.9</v>
      </c>
      <c r="H22" s="12">
        <v>62.7</v>
      </c>
      <c r="I22" s="9">
        <f t="shared" si="0"/>
        <v>0.19999999999999574</v>
      </c>
      <c r="J22" s="10">
        <f t="shared" si="1"/>
        <v>10</v>
      </c>
      <c r="K22" s="35">
        <f>F25-F23</f>
        <v>5.4308413425569171</v>
      </c>
      <c r="L22" s="10">
        <f>C25-C22</f>
        <v>2.6000000000000014</v>
      </c>
      <c r="M22" s="10">
        <v>61</v>
      </c>
      <c r="N22" s="29">
        <f>F25/M22*100</f>
        <v>69.946511702400144</v>
      </c>
      <c r="O22" s="10">
        <v>140</v>
      </c>
      <c r="P22" s="30">
        <f>SUM(E23:E25)/3</f>
        <v>140</v>
      </c>
    </row>
    <row r="23" spans="1:16" x14ac:dyDescent="0.25">
      <c r="A23" s="13"/>
      <c r="B23" s="4">
        <v>10</v>
      </c>
      <c r="C23" s="4">
        <v>36.1</v>
      </c>
      <c r="D23" s="4">
        <v>142</v>
      </c>
      <c r="E23" s="4">
        <v>140</v>
      </c>
      <c r="F23" s="20">
        <v>37.236530795907164</v>
      </c>
      <c r="G23" s="3"/>
      <c r="H23" s="14"/>
      <c r="I23" s="13"/>
      <c r="J23" s="3"/>
      <c r="K23" s="3"/>
      <c r="L23" s="3"/>
      <c r="M23" s="3"/>
      <c r="N23" s="3"/>
      <c r="O23" s="3"/>
      <c r="P23" s="14"/>
    </row>
    <row r="24" spans="1:16" x14ac:dyDescent="0.25">
      <c r="A24" s="13"/>
      <c r="B24" s="4">
        <v>20</v>
      </c>
      <c r="C24" s="4">
        <v>36.1</v>
      </c>
      <c r="D24" s="4">
        <v>156</v>
      </c>
      <c r="E24" s="4">
        <v>140</v>
      </c>
      <c r="F24" s="20">
        <v>42.808075141503615</v>
      </c>
      <c r="G24" s="3"/>
      <c r="H24" s="14"/>
      <c r="I24" s="13"/>
      <c r="J24" s="3"/>
      <c r="K24" s="3"/>
      <c r="L24" s="3"/>
      <c r="M24" s="3"/>
      <c r="N24" s="3"/>
      <c r="O24" s="3"/>
      <c r="P24" s="14"/>
    </row>
    <row r="25" spans="1:16" x14ac:dyDescent="0.25">
      <c r="A25" s="15"/>
      <c r="B25" s="16">
        <v>30</v>
      </c>
      <c r="C25" s="16">
        <v>38.1</v>
      </c>
      <c r="D25" s="16">
        <v>152</v>
      </c>
      <c r="E25" s="16">
        <v>140</v>
      </c>
      <c r="F25" s="17">
        <v>42.667372138464081</v>
      </c>
      <c r="G25" s="16"/>
      <c r="H25" s="18"/>
      <c r="I25" s="15"/>
      <c r="J25" s="16"/>
      <c r="K25" s="16"/>
      <c r="L25" s="16"/>
      <c r="M25" s="16"/>
      <c r="N25" s="16"/>
      <c r="O25" s="16"/>
      <c r="P25" s="18"/>
    </row>
    <row r="26" spans="1:16" x14ac:dyDescent="0.25">
      <c r="A26" s="21" t="s">
        <v>15</v>
      </c>
      <c r="B26" s="10">
        <v>0</v>
      </c>
      <c r="C26" s="10">
        <v>36.1</v>
      </c>
      <c r="D26" s="10">
        <v>0</v>
      </c>
      <c r="E26" s="10">
        <v>0</v>
      </c>
      <c r="F26" s="10">
        <v>0</v>
      </c>
      <c r="G26" s="10">
        <v>102</v>
      </c>
      <c r="H26" s="12">
        <v>101.5</v>
      </c>
      <c r="I26" s="9">
        <f t="shared" si="0"/>
        <v>0.5</v>
      </c>
      <c r="J26" s="10">
        <f t="shared" si="1"/>
        <v>5</v>
      </c>
      <c r="K26" s="35">
        <f>F29-F27</f>
        <v>1.5572637469935771</v>
      </c>
      <c r="L26" s="10">
        <f>C29-C26</f>
        <v>0.60000000000000142</v>
      </c>
      <c r="M26" s="10">
        <v>57</v>
      </c>
      <c r="N26" s="29">
        <f>F29/M26*100</f>
        <v>69.183667269258947</v>
      </c>
      <c r="O26" s="10">
        <v>255</v>
      </c>
      <c r="P26" s="30">
        <f>SUM(E27:E29)/3</f>
        <v>255</v>
      </c>
    </row>
    <row r="27" spans="1:16" x14ac:dyDescent="0.25">
      <c r="A27" s="13"/>
      <c r="B27" s="4">
        <v>10</v>
      </c>
      <c r="C27" s="4">
        <v>35.9</v>
      </c>
      <c r="D27" s="4">
        <v>136</v>
      </c>
      <c r="E27" s="4">
        <v>255</v>
      </c>
      <c r="F27" s="31">
        <v>37.877426596484021</v>
      </c>
      <c r="G27" s="3"/>
      <c r="H27" s="14"/>
      <c r="I27" s="13"/>
      <c r="J27" s="3"/>
      <c r="K27" s="3"/>
      <c r="L27" s="3"/>
      <c r="M27" s="3"/>
      <c r="N27" s="3"/>
      <c r="O27" s="3"/>
      <c r="P27" s="14"/>
    </row>
    <row r="28" spans="1:16" x14ac:dyDescent="0.25">
      <c r="A28" s="13"/>
      <c r="B28" s="4">
        <v>20</v>
      </c>
      <c r="C28" s="4">
        <v>36.6</v>
      </c>
      <c r="D28" s="4">
        <v>142</v>
      </c>
      <c r="E28" s="4">
        <v>255</v>
      </c>
      <c r="F28" s="31">
        <v>40.187457508568635</v>
      </c>
      <c r="G28" s="3"/>
      <c r="H28" s="14"/>
      <c r="I28" s="13"/>
      <c r="J28" s="3"/>
      <c r="K28" s="3"/>
      <c r="L28" s="3"/>
      <c r="M28" s="3"/>
      <c r="N28" s="3"/>
      <c r="O28" s="3"/>
      <c r="P28" s="14"/>
    </row>
    <row r="29" spans="1:16" x14ac:dyDescent="0.25">
      <c r="A29" s="15"/>
      <c r="B29" s="16">
        <v>30</v>
      </c>
      <c r="C29" s="16">
        <v>36.700000000000003</v>
      </c>
      <c r="D29" s="16">
        <v>141</v>
      </c>
      <c r="E29" s="16">
        <v>255</v>
      </c>
      <c r="F29" s="32">
        <v>39.434690343477598</v>
      </c>
      <c r="G29" s="16"/>
      <c r="H29" s="18"/>
      <c r="I29" s="15"/>
      <c r="J29" s="16"/>
      <c r="K29" s="16"/>
      <c r="L29" s="16"/>
      <c r="M29" s="16"/>
      <c r="N29" s="16"/>
      <c r="O29" s="16"/>
      <c r="P29" s="18"/>
    </row>
    <row r="30" spans="1:16" x14ac:dyDescent="0.25">
      <c r="A30" s="33" t="s">
        <v>25</v>
      </c>
      <c r="B30" s="3">
        <v>0</v>
      </c>
      <c r="C30" s="3">
        <v>36.700000000000003</v>
      </c>
      <c r="D30" s="3">
        <v>0</v>
      </c>
      <c r="E30" s="3">
        <v>0</v>
      </c>
      <c r="F30" s="3">
        <v>0</v>
      </c>
      <c r="G30" s="3">
        <v>87.9</v>
      </c>
      <c r="H30" s="14">
        <v>87.4</v>
      </c>
      <c r="I30" s="9">
        <f t="shared" si="0"/>
        <v>0.5</v>
      </c>
      <c r="J30" s="10">
        <f t="shared" si="1"/>
        <v>7</v>
      </c>
      <c r="K30" s="35">
        <f>F33-F31</f>
        <v>0.78893051531770197</v>
      </c>
      <c r="L30" s="10">
        <f>C33-C30</f>
        <v>0.89999999999999858</v>
      </c>
      <c r="M30" s="10">
        <v>57</v>
      </c>
      <c r="N30" s="29">
        <f>F33/M30*100</f>
        <v>71.85189601283146</v>
      </c>
      <c r="O30" s="10">
        <v>225</v>
      </c>
      <c r="P30" s="12">
        <f>SUM(E31:E33)/3</f>
        <v>225</v>
      </c>
    </row>
    <row r="31" spans="1:16" x14ac:dyDescent="0.25">
      <c r="A31" s="13"/>
      <c r="B31" s="3">
        <v>10</v>
      </c>
      <c r="C31" s="3">
        <v>37.700000000000003</v>
      </c>
      <c r="D31" s="3">
        <v>141</v>
      </c>
      <c r="E31" s="4">
        <v>225</v>
      </c>
      <c r="F31" s="20">
        <v>40.166650211996235</v>
      </c>
      <c r="G31" s="3"/>
      <c r="H31" s="14"/>
      <c r="I31" s="13"/>
      <c r="J31" s="3"/>
      <c r="K31" s="3"/>
      <c r="L31" s="3"/>
      <c r="M31" s="3"/>
      <c r="N31" s="3"/>
      <c r="O31" s="3"/>
      <c r="P31" s="14"/>
    </row>
    <row r="32" spans="1:16" x14ac:dyDescent="0.25">
      <c r="A32" s="13"/>
      <c r="B32" s="3">
        <v>20</v>
      </c>
      <c r="C32" s="3">
        <v>38.5</v>
      </c>
      <c r="D32" s="3">
        <v>145</v>
      </c>
      <c r="E32" s="4">
        <v>225</v>
      </c>
      <c r="F32" s="20">
        <v>39.690059136095037</v>
      </c>
      <c r="G32" s="3"/>
      <c r="H32" s="14"/>
      <c r="I32" s="13"/>
      <c r="J32" s="3"/>
      <c r="K32" s="3"/>
      <c r="L32" s="3"/>
      <c r="M32" s="3"/>
      <c r="N32" s="3"/>
      <c r="O32" s="3"/>
      <c r="P32" s="14"/>
    </row>
    <row r="33" spans="1:16" x14ac:dyDescent="0.25">
      <c r="A33" s="15"/>
      <c r="B33" s="16">
        <v>30</v>
      </c>
      <c r="C33" s="16">
        <v>37.6</v>
      </c>
      <c r="D33" s="16">
        <v>148</v>
      </c>
      <c r="E33" s="16">
        <v>225</v>
      </c>
      <c r="F33" s="17">
        <v>40.955580727313937</v>
      </c>
      <c r="G33" s="16"/>
      <c r="H33" s="18"/>
      <c r="I33" s="15"/>
      <c r="J33" s="16"/>
      <c r="K33" s="16"/>
      <c r="L33" s="16"/>
      <c r="M33" s="16"/>
      <c r="N33" s="16"/>
      <c r="O33" s="16"/>
      <c r="P33" s="18"/>
    </row>
    <row r="35" spans="1:16" x14ac:dyDescent="0.25">
      <c r="H35" t="s">
        <v>32</v>
      </c>
      <c r="I35">
        <f>AVERAGE(I2:I33)</f>
        <v>0.36249999999999893</v>
      </c>
      <c r="J35">
        <f t="shared" ref="J35:L35" si="2">AVERAGE(J2:J33)</f>
        <v>8.125</v>
      </c>
      <c r="K35">
        <f t="shared" si="2"/>
        <v>2.3321522354487945</v>
      </c>
      <c r="L35">
        <f t="shared" si="2"/>
        <v>0.58749999999999858</v>
      </c>
    </row>
    <row r="36" spans="1:16" x14ac:dyDescent="0.25">
      <c r="C36">
        <f>C33+C29+C25+C21+C17+C13+C9+C5</f>
        <v>294.50000000000006</v>
      </c>
    </row>
    <row r="37" spans="1:16" x14ac:dyDescent="0.25">
      <c r="C37">
        <f>C36/8</f>
        <v>36.812500000000007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zoomScale="80" zoomScaleNormal="80" workbookViewId="0">
      <pane ySplit="1" topLeftCell="A2" activePane="bottomLeft" state="frozen"/>
      <selection pane="bottomLeft" activeCell="H12" sqref="H12"/>
    </sheetView>
  </sheetViews>
  <sheetFormatPr defaultRowHeight="15" x14ac:dyDescent="0.25"/>
  <cols>
    <col min="1" max="1" width="11.7109375" bestFit="1" customWidth="1"/>
    <col min="2" max="2" width="12.85546875" bestFit="1" customWidth="1"/>
    <col min="3" max="3" width="13.42578125" bestFit="1" customWidth="1"/>
    <col min="4" max="4" width="10.140625" bestFit="1" customWidth="1"/>
    <col min="5" max="5" width="11" bestFit="1" customWidth="1"/>
    <col min="6" max="6" width="17.28515625" bestFit="1" customWidth="1"/>
    <col min="7" max="7" width="16.28515625" bestFit="1" customWidth="1"/>
    <col min="8" max="8" width="17.28515625" bestFit="1" customWidth="1"/>
    <col min="9" max="9" width="16" bestFit="1" customWidth="1"/>
    <col min="10" max="10" width="15.140625" bestFit="1" customWidth="1"/>
    <col min="11" max="11" width="13" bestFit="1" customWidth="1"/>
    <col min="12" max="12" width="18" bestFit="1" customWidth="1"/>
    <col min="13" max="13" width="9.42578125" bestFit="1" customWidth="1"/>
    <col min="14" max="14" width="14.28515625" bestFit="1" customWidth="1"/>
    <col min="15" max="16" width="9.85546875" bestFit="1" customWidth="1"/>
  </cols>
  <sheetData>
    <row r="1" spans="1:16" x14ac:dyDescent="0.25">
      <c r="A1" s="1" t="s">
        <v>10</v>
      </c>
      <c r="B1" s="25" t="s">
        <v>24</v>
      </c>
      <c r="C1" s="25" t="s">
        <v>23</v>
      </c>
      <c r="D1" s="25" t="s">
        <v>22</v>
      </c>
      <c r="E1" s="25" t="s">
        <v>21</v>
      </c>
      <c r="F1" s="25" t="s">
        <v>20</v>
      </c>
      <c r="G1" s="25" t="s">
        <v>19</v>
      </c>
      <c r="H1" s="25" t="s">
        <v>18</v>
      </c>
      <c r="I1" s="28" t="s">
        <v>16</v>
      </c>
      <c r="J1" s="28" t="s">
        <v>17</v>
      </c>
      <c r="K1" s="28" t="s">
        <v>31</v>
      </c>
      <c r="L1" s="28" t="s">
        <v>30</v>
      </c>
      <c r="M1" s="28" t="s">
        <v>27</v>
      </c>
      <c r="N1" s="28" t="s">
        <v>26</v>
      </c>
      <c r="O1" s="28" t="s">
        <v>28</v>
      </c>
      <c r="P1" s="28" t="s">
        <v>29</v>
      </c>
    </row>
    <row r="2" spans="1:16" x14ac:dyDescent="0.25">
      <c r="A2" s="21" t="s">
        <v>11</v>
      </c>
      <c r="B2" s="10">
        <v>0</v>
      </c>
      <c r="C2" s="10">
        <v>37.1</v>
      </c>
      <c r="D2" s="10"/>
      <c r="E2" s="10"/>
      <c r="F2" s="10"/>
      <c r="G2" s="11">
        <v>94.7</v>
      </c>
      <c r="H2" s="22">
        <v>93.8</v>
      </c>
      <c r="I2" s="9">
        <f>G2-H2</f>
        <v>0.90000000000000568</v>
      </c>
      <c r="J2" s="10">
        <f>D5-D3</f>
        <v>22</v>
      </c>
      <c r="K2" s="35">
        <f>F5-F3</f>
        <v>9.1000000000000014</v>
      </c>
      <c r="L2" s="10">
        <f>C5-C2</f>
        <v>0.69999999999999574</v>
      </c>
      <c r="M2" s="10">
        <v>53.5</v>
      </c>
      <c r="N2" s="29">
        <f>F5/M2*100</f>
        <v>84.299065420560751</v>
      </c>
      <c r="O2" s="10">
        <v>213</v>
      </c>
      <c r="P2" s="30">
        <f>SUM(E3:E5)/3</f>
        <v>211.33333333333334</v>
      </c>
    </row>
    <row r="3" spans="1:16" x14ac:dyDescent="0.25">
      <c r="A3" s="13"/>
      <c r="B3" s="3">
        <v>10</v>
      </c>
      <c r="C3" s="3">
        <v>37</v>
      </c>
      <c r="D3" s="3">
        <v>150</v>
      </c>
      <c r="E3" s="4">
        <v>212</v>
      </c>
      <c r="F3" s="31">
        <v>36</v>
      </c>
      <c r="G3" s="3"/>
      <c r="H3" s="14"/>
      <c r="I3" s="13"/>
      <c r="J3" s="3"/>
      <c r="K3" s="3"/>
      <c r="L3" s="3"/>
      <c r="M3" s="3"/>
      <c r="N3" s="3"/>
      <c r="O3" s="3"/>
      <c r="P3" s="14"/>
    </row>
    <row r="4" spans="1:16" x14ac:dyDescent="0.25">
      <c r="A4" s="13"/>
      <c r="B4" s="3">
        <v>20</v>
      </c>
      <c r="C4" s="3">
        <v>37.700000000000003</v>
      </c>
      <c r="D4" s="3">
        <v>165</v>
      </c>
      <c r="E4" s="4">
        <v>213</v>
      </c>
      <c r="F4" s="31">
        <v>38.799999999999997</v>
      </c>
      <c r="G4" s="3"/>
      <c r="H4" s="14"/>
      <c r="I4" s="13"/>
      <c r="J4" s="3"/>
      <c r="K4" s="3"/>
      <c r="L4" s="3"/>
      <c r="M4" s="3"/>
      <c r="N4" s="3"/>
      <c r="O4" s="3"/>
      <c r="P4" s="14"/>
    </row>
    <row r="5" spans="1:16" x14ac:dyDescent="0.25">
      <c r="A5" s="15"/>
      <c r="B5" s="16">
        <v>30</v>
      </c>
      <c r="C5" s="16">
        <v>37.799999999999997</v>
      </c>
      <c r="D5" s="16">
        <v>172</v>
      </c>
      <c r="E5" s="16">
        <v>209</v>
      </c>
      <c r="F5" s="31">
        <v>45.1</v>
      </c>
      <c r="G5" s="16"/>
      <c r="H5" s="18"/>
      <c r="I5" s="15"/>
      <c r="J5" s="16"/>
      <c r="K5" s="16"/>
      <c r="L5" s="16"/>
      <c r="M5" s="16"/>
      <c r="N5" s="16"/>
      <c r="O5" s="16"/>
      <c r="P5" s="18"/>
    </row>
    <row r="6" spans="1:16" x14ac:dyDescent="0.25">
      <c r="A6" s="34" t="s">
        <v>1</v>
      </c>
      <c r="B6" s="10">
        <v>0</v>
      </c>
      <c r="C6" s="10">
        <v>37.200000000000003</v>
      </c>
      <c r="D6" s="10">
        <v>52</v>
      </c>
      <c r="E6" s="10">
        <v>0</v>
      </c>
      <c r="F6" s="10"/>
      <c r="G6" s="11">
        <v>79.2</v>
      </c>
      <c r="H6" s="22">
        <v>78.8</v>
      </c>
      <c r="I6" s="9">
        <f t="shared" ref="I6:I30" si="0">G6-H6</f>
        <v>0.40000000000000568</v>
      </c>
      <c r="J6" s="10">
        <f t="shared" ref="J6:J30" si="1">D9-D7</f>
        <v>15</v>
      </c>
      <c r="K6" s="35">
        <f>F9-F7</f>
        <v>6.7000000000000028</v>
      </c>
      <c r="L6" s="10">
        <f>C9-C6</f>
        <v>1.5999999999999943</v>
      </c>
      <c r="M6" s="10">
        <v>61.7</v>
      </c>
      <c r="N6" s="29">
        <f>F9/M6*100</f>
        <v>85.413290113452192</v>
      </c>
      <c r="O6" s="10">
        <v>240</v>
      </c>
      <c r="P6" s="30">
        <f>SUM(E7:E9)/3</f>
        <v>239.33333333333334</v>
      </c>
    </row>
    <row r="7" spans="1:16" x14ac:dyDescent="0.25">
      <c r="A7" s="13"/>
      <c r="B7" s="3">
        <v>10</v>
      </c>
      <c r="C7" s="4">
        <v>37.1</v>
      </c>
      <c r="D7" s="4">
        <v>145</v>
      </c>
      <c r="E7" s="4">
        <v>239</v>
      </c>
      <c r="F7" s="8">
        <v>46</v>
      </c>
      <c r="G7" s="3"/>
      <c r="H7" s="14"/>
      <c r="I7" s="13"/>
      <c r="J7" s="3"/>
      <c r="K7" s="3"/>
      <c r="L7" s="3"/>
      <c r="M7" s="3"/>
      <c r="N7" s="3"/>
      <c r="O7" s="3"/>
      <c r="P7" s="23"/>
    </row>
    <row r="8" spans="1:16" x14ac:dyDescent="0.25">
      <c r="A8" s="13"/>
      <c r="B8" s="3">
        <v>20</v>
      </c>
      <c r="C8" s="4">
        <v>37.9</v>
      </c>
      <c r="D8" s="4">
        <v>154</v>
      </c>
      <c r="E8" s="4">
        <v>239</v>
      </c>
      <c r="F8" s="8">
        <v>50</v>
      </c>
      <c r="G8" s="3"/>
      <c r="H8" s="14"/>
      <c r="I8" s="13"/>
      <c r="J8" s="3"/>
      <c r="K8" s="3"/>
      <c r="L8" s="3"/>
      <c r="M8" s="3"/>
      <c r="N8" s="3"/>
      <c r="O8" s="3"/>
      <c r="P8" s="23"/>
    </row>
    <row r="9" spans="1:16" x14ac:dyDescent="0.25">
      <c r="A9" s="15"/>
      <c r="B9" s="16">
        <v>30</v>
      </c>
      <c r="C9" s="16">
        <v>38.799999999999997</v>
      </c>
      <c r="D9" s="16">
        <v>160</v>
      </c>
      <c r="E9" s="16">
        <v>240</v>
      </c>
      <c r="F9" s="17">
        <v>52.7</v>
      </c>
      <c r="G9" s="16"/>
      <c r="H9" s="18"/>
      <c r="I9" s="15"/>
      <c r="J9" s="16"/>
      <c r="K9" s="16"/>
      <c r="L9" s="16"/>
      <c r="M9" s="16"/>
      <c r="N9" s="16"/>
      <c r="O9" s="16"/>
      <c r="P9" s="18"/>
    </row>
    <row r="10" spans="1:16" x14ac:dyDescent="0.25">
      <c r="A10" s="21" t="s">
        <v>9</v>
      </c>
      <c r="B10" s="10">
        <v>0</v>
      </c>
      <c r="C10" s="10">
        <v>37.5</v>
      </c>
      <c r="D10" s="10"/>
      <c r="E10" s="10"/>
      <c r="F10" s="10"/>
      <c r="G10" s="11">
        <v>89.9</v>
      </c>
      <c r="H10" s="22">
        <v>89.4</v>
      </c>
      <c r="I10" s="9">
        <f t="shared" si="0"/>
        <v>0.5</v>
      </c>
      <c r="J10" s="10">
        <f t="shared" si="1"/>
        <v>20</v>
      </c>
      <c r="K10" s="35">
        <f>F13-F11</f>
        <v>8.0988985089766778</v>
      </c>
      <c r="L10" s="10">
        <f>C13-C10</f>
        <v>1</v>
      </c>
      <c r="M10" s="10">
        <v>49</v>
      </c>
      <c r="N10" s="29">
        <f>F13/M10*100</f>
        <v>72.509590393480977</v>
      </c>
      <c r="O10" s="10">
        <v>212</v>
      </c>
      <c r="P10" s="30">
        <f>SUM(E11:E13)/3</f>
        <v>212</v>
      </c>
    </row>
    <row r="11" spans="1:16" x14ac:dyDescent="0.25">
      <c r="A11" s="13"/>
      <c r="B11" s="3">
        <v>10</v>
      </c>
      <c r="C11" s="4">
        <v>37</v>
      </c>
      <c r="D11" s="4">
        <v>132</v>
      </c>
      <c r="E11" s="4">
        <v>212</v>
      </c>
      <c r="F11" s="8">
        <v>27.430800783828996</v>
      </c>
      <c r="G11" s="4"/>
      <c r="H11" s="14"/>
      <c r="I11" s="13"/>
      <c r="J11" s="3"/>
      <c r="K11" s="3"/>
      <c r="L11" s="3"/>
      <c r="M11" s="3"/>
      <c r="N11" s="3"/>
      <c r="O11" s="3"/>
      <c r="P11" s="14"/>
    </row>
    <row r="12" spans="1:16" x14ac:dyDescent="0.25">
      <c r="A12" s="13"/>
      <c r="B12" s="3">
        <v>20</v>
      </c>
      <c r="C12" s="4">
        <v>37.700000000000003</v>
      </c>
      <c r="D12" s="4">
        <v>147</v>
      </c>
      <c r="E12" s="4">
        <v>212</v>
      </c>
      <c r="F12" s="8">
        <v>35.749518015747995</v>
      </c>
      <c r="G12" s="3"/>
      <c r="H12" s="14"/>
      <c r="I12" s="13"/>
      <c r="J12" s="3"/>
      <c r="K12" s="3"/>
      <c r="L12" s="3"/>
      <c r="M12" s="3"/>
      <c r="N12" s="3"/>
      <c r="O12" s="3"/>
      <c r="P12" s="14"/>
    </row>
    <row r="13" spans="1:16" x14ac:dyDescent="0.25">
      <c r="A13" s="15"/>
      <c r="B13" s="16">
        <v>30</v>
      </c>
      <c r="C13" s="16">
        <v>38.5</v>
      </c>
      <c r="D13" s="16">
        <v>152</v>
      </c>
      <c r="E13" s="16">
        <v>212</v>
      </c>
      <c r="F13" s="17">
        <v>35.529699292805674</v>
      </c>
      <c r="G13" s="16"/>
      <c r="H13" s="18"/>
      <c r="I13" s="15"/>
      <c r="J13" s="16"/>
      <c r="K13" s="16"/>
      <c r="L13" s="16"/>
      <c r="M13" s="16"/>
      <c r="N13" s="16"/>
      <c r="O13" s="16"/>
      <c r="P13" s="18"/>
    </row>
    <row r="14" spans="1:16" x14ac:dyDescent="0.25">
      <c r="A14" s="21" t="s">
        <v>12</v>
      </c>
      <c r="B14" s="10">
        <v>0</v>
      </c>
      <c r="C14" s="11">
        <v>36</v>
      </c>
      <c r="D14" s="11"/>
      <c r="E14" s="11"/>
      <c r="F14" s="11"/>
      <c r="G14" s="11">
        <v>57.9</v>
      </c>
      <c r="H14" s="22">
        <v>57.7</v>
      </c>
      <c r="I14" s="9">
        <f t="shared" si="0"/>
        <v>0.19999999999999574</v>
      </c>
      <c r="J14" s="10">
        <f t="shared" si="1"/>
        <v>17</v>
      </c>
      <c r="K14" s="35">
        <f>F17-F15</f>
        <v>-2.2502440740443888</v>
      </c>
      <c r="L14" s="10">
        <f>C17-C14</f>
        <v>1.7000000000000028</v>
      </c>
      <c r="M14" s="10">
        <v>50</v>
      </c>
      <c r="N14" s="29">
        <f>F17/M14*100</f>
        <v>71.995945569109821</v>
      </c>
      <c r="O14" s="10">
        <v>115</v>
      </c>
      <c r="P14" s="30">
        <f>SUM(E15:E17)/3</f>
        <v>117.66666666666667</v>
      </c>
    </row>
    <row r="15" spans="1:16" x14ac:dyDescent="0.25">
      <c r="A15" s="13"/>
      <c r="B15" s="3">
        <v>10</v>
      </c>
      <c r="C15" s="4">
        <v>37</v>
      </c>
      <c r="D15" s="3">
        <v>164</v>
      </c>
      <c r="E15" s="4">
        <v>118</v>
      </c>
      <c r="F15" s="8">
        <v>38.248216858599299</v>
      </c>
      <c r="G15" s="3"/>
      <c r="H15" s="14"/>
      <c r="I15" s="13"/>
      <c r="J15" s="3"/>
      <c r="K15" s="3"/>
      <c r="L15" s="3"/>
      <c r="M15" s="3"/>
      <c r="N15" s="3"/>
      <c r="O15" s="3"/>
      <c r="P15" s="14"/>
    </row>
    <row r="16" spans="1:16" x14ac:dyDescent="0.25">
      <c r="A16" s="13"/>
      <c r="B16" s="3">
        <v>20</v>
      </c>
      <c r="C16" s="4">
        <v>37.799999999999997</v>
      </c>
      <c r="D16" s="3">
        <v>185</v>
      </c>
      <c r="E16" s="4">
        <v>117</v>
      </c>
      <c r="F16" s="8">
        <v>38.718098367852292</v>
      </c>
      <c r="G16" s="3"/>
      <c r="H16" s="14"/>
      <c r="I16" s="13"/>
      <c r="J16" s="3"/>
      <c r="K16" s="3"/>
      <c r="L16" s="3"/>
      <c r="M16" s="3"/>
      <c r="N16" s="3"/>
      <c r="O16" s="3"/>
      <c r="P16" s="14"/>
    </row>
    <row r="17" spans="1:16" x14ac:dyDescent="0.25">
      <c r="A17" s="15"/>
      <c r="B17" s="16">
        <v>30</v>
      </c>
      <c r="C17" s="19">
        <v>37.700000000000003</v>
      </c>
      <c r="D17" s="16">
        <v>181</v>
      </c>
      <c r="E17" s="19">
        <v>118</v>
      </c>
      <c r="F17" s="17">
        <v>35.997972784554911</v>
      </c>
      <c r="G17" s="16"/>
      <c r="H17" s="18"/>
      <c r="I17" s="15"/>
      <c r="J17" s="16"/>
      <c r="K17" s="16"/>
      <c r="L17" s="16"/>
      <c r="M17" s="16"/>
      <c r="N17" s="16"/>
      <c r="O17" s="16"/>
      <c r="P17" s="18"/>
    </row>
    <row r="18" spans="1:16" x14ac:dyDescent="0.25">
      <c r="A18" s="21" t="s">
        <v>13</v>
      </c>
      <c r="B18" s="10">
        <v>0</v>
      </c>
      <c r="C18" s="10">
        <v>36.299999999999997</v>
      </c>
      <c r="D18" s="10"/>
      <c r="E18" s="10"/>
      <c r="F18" s="10"/>
      <c r="G18" s="10">
        <v>76.2</v>
      </c>
      <c r="H18" s="12">
        <v>74.7</v>
      </c>
      <c r="I18" s="9">
        <f t="shared" si="0"/>
        <v>1.5</v>
      </c>
      <c r="J18" s="10">
        <f t="shared" si="1"/>
        <v>20</v>
      </c>
      <c r="K18" s="35">
        <f>F21-F19</f>
        <v>8.7999999999999972</v>
      </c>
      <c r="L18" s="10">
        <f>C21-C18</f>
        <v>1.4000000000000057</v>
      </c>
      <c r="M18" s="10">
        <v>42.9</v>
      </c>
      <c r="N18" s="29">
        <f>F21/M18*100</f>
        <v>96.270396270396262</v>
      </c>
      <c r="O18" s="10">
        <v>131</v>
      </c>
      <c r="P18" s="30">
        <f>SUM(E19:E21)/3</f>
        <v>130.33333333333334</v>
      </c>
    </row>
    <row r="19" spans="1:16" x14ac:dyDescent="0.25">
      <c r="A19" s="13"/>
      <c r="B19" s="3">
        <v>10</v>
      </c>
      <c r="C19" s="3">
        <v>36.799999999999997</v>
      </c>
      <c r="D19" s="3">
        <v>153</v>
      </c>
      <c r="E19" s="4">
        <v>131</v>
      </c>
      <c r="F19" s="8">
        <v>32.5</v>
      </c>
      <c r="G19" s="3"/>
      <c r="H19" s="14"/>
      <c r="I19" s="13"/>
      <c r="J19" s="3"/>
      <c r="K19" s="3"/>
      <c r="L19" s="3"/>
      <c r="M19" s="3"/>
      <c r="N19" s="3"/>
      <c r="O19" s="3"/>
      <c r="P19" s="14"/>
    </row>
    <row r="20" spans="1:16" x14ac:dyDescent="0.25">
      <c r="A20" s="13"/>
      <c r="B20" s="3">
        <v>20</v>
      </c>
      <c r="C20" s="3">
        <v>37.200000000000003</v>
      </c>
      <c r="D20" s="3">
        <v>170</v>
      </c>
      <c r="E20" s="4">
        <v>130</v>
      </c>
      <c r="F20" s="8">
        <v>38.700000000000003</v>
      </c>
      <c r="G20" s="3"/>
      <c r="H20" s="14"/>
      <c r="I20" s="13"/>
      <c r="J20" s="3"/>
      <c r="K20" s="3"/>
      <c r="L20" s="3"/>
      <c r="M20" s="3"/>
      <c r="N20" s="3"/>
      <c r="O20" s="3"/>
      <c r="P20" s="14"/>
    </row>
    <row r="21" spans="1:16" x14ac:dyDescent="0.25">
      <c r="A21" s="15"/>
      <c r="B21" s="16">
        <v>30</v>
      </c>
      <c r="C21" s="16">
        <v>37.700000000000003</v>
      </c>
      <c r="D21" s="16">
        <v>173</v>
      </c>
      <c r="E21" s="16">
        <v>130</v>
      </c>
      <c r="F21" s="17">
        <v>41.3</v>
      </c>
      <c r="G21" s="16"/>
      <c r="H21" s="18"/>
      <c r="I21" s="15"/>
      <c r="J21" s="16"/>
      <c r="K21" s="16"/>
      <c r="L21" s="16"/>
      <c r="M21" s="16"/>
      <c r="N21" s="16"/>
      <c r="O21" s="16"/>
      <c r="P21" s="18"/>
    </row>
    <row r="22" spans="1:16" x14ac:dyDescent="0.25">
      <c r="A22" s="21" t="s">
        <v>14</v>
      </c>
      <c r="B22" s="10">
        <v>0</v>
      </c>
      <c r="C22" s="10">
        <v>36.200000000000003</v>
      </c>
      <c r="D22" s="10"/>
      <c r="E22" s="10"/>
      <c r="F22" s="10"/>
      <c r="G22" s="10">
        <v>63</v>
      </c>
      <c r="H22" s="12">
        <v>62.8</v>
      </c>
      <c r="I22" s="9">
        <f t="shared" si="0"/>
        <v>0.20000000000000284</v>
      </c>
      <c r="J22" s="10">
        <f t="shared" si="1"/>
        <v>36</v>
      </c>
      <c r="K22" s="35">
        <f>F25-F23</f>
        <v>7.6978179705460832</v>
      </c>
      <c r="L22" s="10">
        <f>C25-C22</f>
        <v>2</v>
      </c>
      <c r="M22" s="10">
        <v>61</v>
      </c>
      <c r="N22" s="29">
        <f>F25/M22*100</f>
        <v>87.970148794694566</v>
      </c>
      <c r="O22" s="10">
        <v>140</v>
      </c>
      <c r="P22" s="30">
        <f>SUM(E23:E25)/3</f>
        <v>140.66666666666666</v>
      </c>
    </row>
    <row r="23" spans="1:16" x14ac:dyDescent="0.25">
      <c r="A23" s="13"/>
      <c r="B23" s="4">
        <v>10</v>
      </c>
      <c r="C23" s="4">
        <v>37.299999999999997</v>
      </c>
      <c r="D23" s="4">
        <v>149</v>
      </c>
      <c r="E23" s="4">
        <v>140</v>
      </c>
      <c r="F23" s="20">
        <v>45.963972794217604</v>
      </c>
      <c r="G23" s="3"/>
      <c r="H23" s="14"/>
      <c r="I23" s="13"/>
      <c r="J23" s="3"/>
      <c r="K23" s="3"/>
      <c r="L23" s="3"/>
      <c r="M23" s="3"/>
      <c r="N23" s="3"/>
      <c r="O23" s="3"/>
      <c r="P23" s="14"/>
    </row>
    <row r="24" spans="1:16" x14ac:dyDescent="0.25">
      <c r="A24" s="13"/>
      <c r="B24" s="4">
        <v>20</v>
      </c>
      <c r="C24" s="4">
        <v>38.4</v>
      </c>
      <c r="D24" s="4">
        <v>174</v>
      </c>
      <c r="E24" s="4">
        <v>141</v>
      </c>
      <c r="F24" s="20">
        <v>49.832161308657845</v>
      </c>
      <c r="G24" s="3"/>
      <c r="H24" s="14"/>
      <c r="I24" s="13"/>
      <c r="J24" s="3"/>
      <c r="K24" s="3"/>
      <c r="L24" s="3"/>
      <c r="M24" s="3"/>
      <c r="N24" s="3"/>
      <c r="O24" s="3"/>
      <c r="P24" s="14"/>
    </row>
    <row r="25" spans="1:16" x14ac:dyDescent="0.25">
      <c r="A25" s="15"/>
      <c r="B25" s="16">
        <v>30</v>
      </c>
      <c r="C25" s="16">
        <v>38.200000000000003</v>
      </c>
      <c r="D25" s="16">
        <v>185</v>
      </c>
      <c r="E25" s="16">
        <v>141</v>
      </c>
      <c r="F25" s="17">
        <v>53.661790764763687</v>
      </c>
      <c r="G25" s="16"/>
      <c r="H25" s="18"/>
      <c r="I25" s="15"/>
      <c r="J25" s="16"/>
      <c r="K25" s="16"/>
      <c r="L25" s="16"/>
      <c r="M25" s="16"/>
      <c r="N25" s="16"/>
      <c r="O25" s="16"/>
      <c r="P25" s="18"/>
    </row>
    <row r="26" spans="1:16" x14ac:dyDescent="0.25">
      <c r="A26" s="21" t="s">
        <v>15</v>
      </c>
      <c r="B26" s="10">
        <v>0</v>
      </c>
      <c r="C26" s="10">
        <v>37.4</v>
      </c>
      <c r="D26" s="10"/>
      <c r="E26" s="10"/>
      <c r="F26" s="10"/>
      <c r="G26" s="10">
        <v>102.7</v>
      </c>
      <c r="H26" s="12">
        <v>102.1</v>
      </c>
      <c r="I26" s="9">
        <f t="shared" si="0"/>
        <v>0.60000000000000853</v>
      </c>
      <c r="J26" s="10">
        <f t="shared" si="1"/>
        <v>16</v>
      </c>
      <c r="K26" s="35">
        <f>F29-F27</f>
        <v>5.9674094424519524</v>
      </c>
      <c r="L26" s="10">
        <f>C29-C26</f>
        <v>2.1000000000000014</v>
      </c>
      <c r="M26" s="10">
        <v>57</v>
      </c>
      <c r="N26" s="29">
        <f>F29/M26*100</f>
        <v>85.835764580897461</v>
      </c>
      <c r="O26" s="10">
        <v>255</v>
      </c>
      <c r="P26" s="30">
        <f>SUM(E27:E29)/3</f>
        <v>253.33333333333334</v>
      </c>
    </row>
    <row r="27" spans="1:16" x14ac:dyDescent="0.25">
      <c r="A27" s="13"/>
      <c r="B27" s="4">
        <v>10</v>
      </c>
      <c r="C27" s="4">
        <v>38.4</v>
      </c>
      <c r="D27" s="4">
        <v>145</v>
      </c>
      <c r="E27" s="4">
        <v>255</v>
      </c>
      <c r="F27" s="31">
        <v>42.958976368659606</v>
      </c>
      <c r="G27" s="3"/>
      <c r="H27" s="14"/>
      <c r="I27" s="13"/>
      <c r="J27" s="3"/>
      <c r="K27" s="3"/>
      <c r="L27" s="3"/>
      <c r="M27" s="3"/>
      <c r="N27" s="3"/>
      <c r="O27" s="3"/>
      <c r="P27" s="14"/>
    </row>
    <row r="28" spans="1:16" x14ac:dyDescent="0.25">
      <c r="A28" s="13"/>
      <c r="B28" s="4">
        <v>20</v>
      </c>
      <c r="C28" s="4">
        <v>39.200000000000003</v>
      </c>
      <c r="D28" s="4">
        <v>159</v>
      </c>
      <c r="E28" s="4">
        <v>254</v>
      </c>
      <c r="F28" s="31">
        <v>48.971356828384877</v>
      </c>
      <c r="G28" s="3"/>
      <c r="H28" s="14"/>
      <c r="I28" s="13"/>
      <c r="J28" s="3"/>
      <c r="K28" s="3"/>
      <c r="L28" s="3"/>
      <c r="M28" s="3"/>
      <c r="N28" s="3"/>
      <c r="O28" s="3"/>
      <c r="P28" s="14"/>
    </row>
    <row r="29" spans="1:16" x14ac:dyDescent="0.25">
      <c r="A29" s="15"/>
      <c r="B29" s="16">
        <v>30</v>
      </c>
      <c r="C29" s="16">
        <v>39.5</v>
      </c>
      <c r="D29" s="16">
        <v>161</v>
      </c>
      <c r="E29" s="16">
        <v>251</v>
      </c>
      <c r="F29" s="32">
        <v>48.926385811111558</v>
      </c>
      <c r="G29" s="16"/>
      <c r="H29" s="18"/>
      <c r="I29" s="15"/>
      <c r="J29" s="16"/>
      <c r="K29" s="16"/>
      <c r="L29" s="16"/>
      <c r="M29" s="16"/>
      <c r="N29" s="16"/>
      <c r="O29" s="16"/>
      <c r="P29" s="18"/>
    </row>
    <row r="30" spans="1:16" x14ac:dyDescent="0.25">
      <c r="A30" s="33" t="s">
        <v>25</v>
      </c>
      <c r="B30" s="3">
        <v>0</v>
      </c>
      <c r="C30" s="4">
        <v>35.700000000000003</v>
      </c>
      <c r="D30" s="3"/>
      <c r="E30" s="3"/>
      <c r="F30" s="3"/>
      <c r="G30" s="3">
        <v>88</v>
      </c>
      <c r="H30" s="14">
        <v>87.6</v>
      </c>
      <c r="I30" s="9">
        <f t="shared" si="0"/>
        <v>0.40000000000000568</v>
      </c>
      <c r="J30" s="10">
        <f t="shared" si="1"/>
        <v>21</v>
      </c>
      <c r="K30" s="35">
        <f>F33-F31</f>
        <v>6.83460526851227</v>
      </c>
      <c r="L30" s="10">
        <f>C33-C30</f>
        <v>3</v>
      </c>
      <c r="M30" s="10">
        <v>57</v>
      </c>
      <c r="N30" s="29">
        <f>F33/M30*100</f>
        <v>80.142125094116707</v>
      </c>
      <c r="O30" s="10">
        <v>225</v>
      </c>
      <c r="P30" s="12">
        <f>SUM(E31:E33)/3</f>
        <v>225</v>
      </c>
    </row>
    <row r="31" spans="1:16" x14ac:dyDescent="0.25">
      <c r="A31" s="13"/>
      <c r="B31" s="3">
        <v>10</v>
      </c>
      <c r="C31" s="4">
        <v>37.6</v>
      </c>
      <c r="D31" s="4">
        <v>146</v>
      </c>
      <c r="E31" s="4">
        <v>225</v>
      </c>
      <c r="F31" s="20">
        <v>38.846406035134258</v>
      </c>
      <c r="G31" s="3"/>
      <c r="H31" s="14"/>
      <c r="I31" s="13"/>
      <c r="J31" s="3"/>
      <c r="K31" s="3"/>
      <c r="L31" s="3"/>
      <c r="M31" s="3"/>
      <c r="N31" s="3"/>
      <c r="O31" s="3"/>
      <c r="P31" s="14"/>
    </row>
    <row r="32" spans="1:16" x14ac:dyDescent="0.25">
      <c r="A32" s="13"/>
      <c r="B32" s="3">
        <v>20</v>
      </c>
      <c r="C32" s="4">
        <v>37.4</v>
      </c>
      <c r="D32" s="4">
        <v>160</v>
      </c>
      <c r="E32" s="4">
        <v>225</v>
      </c>
      <c r="F32" s="20">
        <v>44.643661372567855</v>
      </c>
      <c r="G32" s="3"/>
      <c r="H32" s="14"/>
      <c r="I32" s="13"/>
      <c r="J32" s="3"/>
      <c r="K32" s="3"/>
      <c r="L32" s="3"/>
      <c r="M32" s="3"/>
      <c r="N32" s="3"/>
      <c r="O32" s="3"/>
      <c r="P32" s="14"/>
    </row>
    <row r="33" spans="1:16" x14ac:dyDescent="0.25">
      <c r="A33" s="15"/>
      <c r="B33" s="16">
        <v>30</v>
      </c>
      <c r="C33" s="16">
        <v>38.700000000000003</v>
      </c>
      <c r="D33" s="16">
        <v>167</v>
      </c>
      <c r="E33" s="16">
        <v>225</v>
      </c>
      <c r="F33" s="17">
        <v>45.681011303646528</v>
      </c>
      <c r="G33" s="16"/>
      <c r="H33" s="18"/>
      <c r="I33" s="15"/>
      <c r="J33" s="16"/>
      <c r="K33" s="16"/>
      <c r="L33" s="16"/>
      <c r="M33" s="16"/>
      <c r="N33" s="16"/>
      <c r="O33" s="16"/>
      <c r="P33" s="18"/>
    </row>
    <row r="35" spans="1:16" x14ac:dyDescent="0.25">
      <c r="H35" t="s">
        <v>32</v>
      </c>
      <c r="I35">
        <f>AVERAGE(I2:I34)</f>
        <v>0.58750000000000302</v>
      </c>
      <c r="J35">
        <f t="shared" ref="J35:L35" si="2">AVERAGE(J2:J34)</f>
        <v>20.875</v>
      </c>
      <c r="K35">
        <f t="shared" si="2"/>
        <v>6.368560889555325</v>
      </c>
      <c r="L35">
        <f t="shared" si="2"/>
        <v>1.6875</v>
      </c>
    </row>
    <row r="36" spans="1:16" x14ac:dyDescent="0.25">
      <c r="C36">
        <f>C33+C29+C25+C21+C17+C9+C5</f>
        <v>268.40000000000003</v>
      </c>
      <c r="I36">
        <v>0.63</v>
      </c>
      <c r="J36">
        <v>21</v>
      </c>
      <c r="K36">
        <v>6</v>
      </c>
      <c r="L36">
        <v>1.58</v>
      </c>
    </row>
    <row r="37" spans="1:16" x14ac:dyDescent="0.25">
      <c r="C37">
        <f>C36/7</f>
        <v>38.342857142857149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zoomScaleNormal="100" workbookViewId="0">
      <selection activeCell="R22" sqref="R22"/>
    </sheetView>
  </sheetViews>
  <sheetFormatPr defaultRowHeight="15" x14ac:dyDescent="0.25"/>
  <cols>
    <col min="1" max="1" width="10.5703125" bestFit="1" customWidth="1"/>
    <col min="2" max="2" width="11.5703125" bestFit="1" customWidth="1"/>
    <col min="3" max="3" width="12.42578125" bestFit="1" customWidth="1"/>
    <col min="4" max="4" width="9.28515625" bestFit="1" customWidth="1"/>
    <col min="5" max="5" width="10.42578125" bestFit="1" customWidth="1"/>
    <col min="6" max="6" width="16.140625" bestFit="1" customWidth="1"/>
    <col min="7" max="7" width="14.85546875" bestFit="1" customWidth="1"/>
    <col min="8" max="8" width="15.7109375" bestFit="1" customWidth="1"/>
    <col min="9" max="9" width="14.28515625" bestFit="1" customWidth="1"/>
    <col min="10" max="10" width="13.85546875" bestFit="1" customWidth="1"/>
    <col min="12" max="12" width="16.5703125" bestFit="1" customWidth="1"/>
    <col min="13" max="13" width="8.85546875" bestFit="1" customWidth="1"/>
    <col min="14" max="14" width="13.28515625" bestFit="1" customWidth="1"/>
    <col min="15" max="16" width="8.85546875" bestFit="1" customWidth="1"/>
    <col min="18" max="18" width="20.28515625" customWidth="1"/>
    <col min="19" max="19" width="11.85546875" customWidth="1"/>
    <col min="20" max="20" width="12.5703125" customWidth="1"/>
    <col min="21" max="21" width="14.7109375" customWidth="1"/>
    <col min="22" max="22" width="15.7109375" customWidth="1"/>
  </cols>
  <sheetData>
    <row r="1" spans="1:22" x14ac:dyDescent="0.25">
      <c r="A1" s="1" t="s">
        <v>10</v>
      </c>
      <c r="B1" s="25" t="s">
        <v>24</v>
      </c>
      <c r="C1" s="25" t="s">
        <v>23</v>
      </c>
      <c r="D1" s="25" t="s">
        <v>22</v>
      </c>
      <c r="E1" s="25" t="s">
        <v>21</v>
      </c>
      <c r="F1" s="25" t="s">
        <v>20</v>
      </c>
      <c r="G1" s="25" t="s">
        <v>19</v>
      </c>
      <c r="H1" s="25" t="s">
        <v>18</v>
      </c>
      <c r="I1" s="28" t="s">
        <v>16</v>
      </c>
      <c r="J1" s="28" t="s">
        <v>17</v>
      </c>
      <c r="K1" s="28" t="s">
        <v>31</v>
      </c>
      <c r="L1" s="28" t="s">
        <v>30</v>
      </c>
      <c r="M1" s="28" t="s">
        <v>27</v>
      </c>
      <c r="N1" s="28" t="s">
        <v>26</v>
      </c>
      <c r="O1" s="28" t="s">
        <v>28</v>
      </c>
      <c r="P1" s="28" t="s">
        <v>29</v>
      </c>
      <c r="R1" s="44" t="s">
        <v>42</v>
      </c>
      <c r="S1" s="41" t="s">
        <v>43</v>
      </c>
      <c r="T1" s="41" t="s">
        <v>44</v>
      </c>
      <c r="U1" s="41" t="s">
        <v>45</v>
      </c>
      <c r="V1" s="41" t="s">
        <v>46</v>
      </c>
    </row>
    <row r="2" spans="1:22" x14ac:dyDescent="0.25">
      <c r="A2" s="21" t="s">
        <v>11</v>
      </c>
      <c r="B2" s="10">
        <v>0</v>
      </c>
      <c r="C2" s="10">
        <v>37.200000000000003</v>
      </c>
      <c r="D2" s="10"/>
      <c r="E2" s="10"/>
      <c r="F2" s="10"/>
      <c r="G2" s="11">
        <v>93.7</v>
      </c>
      <c r="H2" s="22">
        <v>93.2</v>
      </c>
      <c r="I2" s="9">
        <f>G2-H2</f>
        <v>0.5</v>
      </c>
      <c r="J2" s="10">
        <f>D5-D3</f>
        <v>-8</v>
      </c>
      <c r="K2" s="35">
        <f>F5-F3</f>
        <v>-2.959292612458988</v>
      </c>
      <c r="L2" s="10">
        <f>C5-C2</f>
        <v>1</v>
      </c>
      <c r="M2" s="10">
        <v>53.5</v>
      </c>
      <c r="N2" s="29">
        <f>F5/M2*100</f>
        <v>60.941936206581758</v>
      </c>
      <c r="O2" s="10">
        <v>213</v>
      </c>
      <c r="P2" s="30">
        <f>SUM(E3:E5)/3</f>
        <v>173</v>
      </c>
      <c r="R2" t="s">
        <v>48</v>
      </c>
      <c r="S2">
        <v>3980</v>
      </c>
      <c r="T2">
        <v>2120</v>
      </c>
      <c r="U2">
        <v>1177</v>
      </c>
      <c r="V2">
        <v>814</v>
      </c>
    </row>
    <row r="3" spans="1:22" x14ac:dyDescent="0.25">
      <c r="A3" s="13"/>
      <c r="B3" s="3">
        <v>10</v>
      </c>
      <c r="C3" s="3">
        <v>37.200000000000003</v>
      </c>
      <c r="D3" s="3">
        <v>160</v>
      </c>
      <c r="E3" s="4">
        <v>200</v>
      </c>
      <c r="F3" s="31">
        <v>35.563228482980229</v>
      </c>
      <c r="G3" s="3"/>
      <c r="H3" s="14"/>
      <c r="I3" s="13"/>
      <c r="J3" s="3"/>
      <c r="K3" s="3"/>
      <c r="L3" s="3"/>
      <c r="M3" s="3"/>
      <c r="N3" s="3"/>
      <c r="O3" s="3"/>
      <c r="P3" s="14"/>
      <c r="R3" t="s">
        <v>49</v>
      </c>
      <c r="S3">
        <v>3987</v>
      </c>
      <c r="T3">
        <v>2092</v>
      </c>
      <c r="U3">
        <v>1181</v>
      </c>
      <c r="V3">
        <v>812</v>
      </c>
    </row>
    <row r="4" spans="1:22" x14ac:dyDescent="0.25">
      <c r="A4" s="13"/>
      <c r="B4" s="3">
        <v>20</v>
      </c>
      <c r="C4" s="3">
        <v>37.5</v>
      </c>
      <c r="D4" s="3">
        <v>165</v>
      </c>
      <c r="E4" s="4">
        <v>177</v>
      </c>
      <c r="F4" s="31">
        <v>36.096354896286115</v>
      </c>
      <c r="G4" s="3"/>
      <c r="H4" s="14"/>
      <c r="I4" s="13"/>
      <c r="J4" s="3"/>
      <c r="K4" s="3"/>
      <c r="L4" s="3"/>
      <c r="M4" s="3"/>
      <c r="N4" s="3"/>
      <c r="O4" s="3"/>
      <c r="P4" s="14"/>
    </row>
    <row r="5" spans="1:22" x14ac:dyDescent="0.25">
      <c r="A5" s="15"/>
      <c r="B5" s="16">
        <v>30</v>
      </c>
      <c r="C5" s="16">
        <v>38.200000000000003</v>
      </c>
      <c r="D5" s="16">
        <v>152</v>
      </c>
      <c r="E5" s="16">
        <v>142</v>
      </c>
      <c r="F5" s="31">
        <v>32.603935870521241</v>
      </c>
      <c r="G5" s="16"/>
      <c r="H5" s="18"/>
      <c r="I5" s="15"/>
      <c r="J5" s="16"/>
      <c r="K5" s="16"/>
      <c r="L5" s="16"/>
      <c r="M5" s="16"/>
      <c r="N5" s="16"/>
      <c r="O5" s="16"/>
      <c r="P5" s="18"/>
    </row>
    <row r="6" spans="1:22" x14ac:dyDescent="0.25">
      <c r="A6" s="34" t="s">
        <v>1</v>
      </c>
      <c r="B6" s="10">
        <v>0</v>
      </c>
      <c r="C6" s="10">
        <v>34.799999999999997</v>
      </c>
      <c r="D6" s="10"/>
      <c r="E6" s="10"/>
      <c r="F6" s="10"/>
      <c r="G6" s="11">
        <v>78.599999999999994</v>
      </c>
      <c r="H6" s="22">
        <v>78.3</v>
      </c>
      <c r="I6" s="9">
        <f t="shared" ref="I6:I30" si="0">G6-H6</f>
        <v>0.29999999999999716</v>
      </c>
      <c r="J6" s="10">
        <f t="shared" ref="J6:J30" si="1">D9-D7</f>
        <v>10</v>
      </c>
      <c r="K6" s="35">
        <f>F9-F7</f>
        <v>4.4797941153211767</v>
      </c>
      <c r="L6" s="10">
        <f>C9-C6</f>
        <v>3.1000000000000014</v>
      </c>
      <c r="M6" s="10">
        <v>61.7</v>
      </c>
      <c r="N6" s="29">
        <f>F9/M6*100</f>
        <v>71.557338793740783</v>
      </c>
      <c r="O6" s="10">
        <v>240</v>
      </c>
      <c r="P6" s="30">
        <f>SUM(E7:E9)/3</f>
        <v>239.66666666666666</v>
      </c>
      <c r="R6" t="s">
        <v>48</v>
      </c>
      <c r="S6">
        <v>3916</v>
      </c>
      <c r="T6">
        <v>1734</v>
      </c>
      <c r="U6">
        <v>1037</v>
      </c>
      <c r="V6">
        <v>1108</v>
      </c>
    </row>
    <row r="7" spans="1:22" x14ac:dyDescent="0.25">
      <c r="A7" s="13"/>
      <c r="B7" s="3">
        <v>10</v>
      </c>
      <c r="C7" s="4">
        <v>35.700000000000003</v>
      </c>
      <c r="D7" s="4">
        <v>140</v>
      </c>
      <c r="E7" s="4">
        <v>240</v>
      </c>
      <c r="F7" s="8">
        <v>39.671083920416883</v>
      </c>
      <c r="G7" s="3"/>
      <c r="H7" s="14"/>
      <c r="I7" s="13"/>
      <c r="J7" s="3"/>
      <c r="K7" s="3"/>
      <c r="L7" s="3"/>
      <c r="M7" s="3"/>
      <c r="N7" s="3"/>
      <c r="O7" s="3"/>
      <c r="P7" s="23"/>
      <c r="R7" t="s">
        <v>49</v>
      </c>
      <c r="S7">
        <v>3891</v>
      </c>
      <c r="T7">
        <v>1690</v>
      </c>
      <c r="U7">
        <v>1037</v>
      </c>
      <c r="V7">
        <v>1067</v>
      </c>
    </row>
    <row r="8" spans="1:22" x14ac:dyDescent="0.25">
      <c r="A8" s="13"/>
      <c r="B8" s="3">
        <v>20</v>
      </c>
      <c r="C8" s="4">
        <v>36.700000000000003</v>
      </c>
      <c r="D8" s="4">
        <v>150</v>
      </c>
      <c r="E8" s="4">
        <v>239</v>
      </c>
      <c r="F8" s="8">
        <v>42.684286120262684</v>
      </c>
      <c r="G8" s="3"/>
      <c r="H8" s="14"/>
      <c r="I8" s="13"/>
      <c r="J8" s="3"/>
      <c r="K8" s="3"/>
      <c r="L8" s="3"/>
      <c r="M8" s="3"/>
      <c r="N8" s="3"/>
      <c r="O8" s="3"/>
      <c r="P8" s="23"/>
    </row>
    <row r="9" spans="1:22" x14ac:dyDescent="0.25">
      <c r="A9" s="15"/>
      <c r="B9" s="16">
        <v>30</v>
      </c>
      <c r="C9" s="16">
        <v>37.9</v>
      </c>
      <c r="D9" s="16">
        <v>150</v>
      </c>
      <c r="E9" s="16">
        <v>240</v>
      </c>
      <c r="F9" s="17">
        <v>44.15087803573806</v>
      </c>
      <c r="G9" s="16"/>
      <c r="H9" s="18"/>
      <c r="I9" s="15"/>
      <c r="J9" s="16"/>
      <c r="K9" s="16"/>
      <c r="L9" s="16"/>
      <c r="M9" s="16"/>
      <c r="N9" s="16"/>
      <c r="O9" s="16"/>
      <c r="P9" s="18"/>
    </row>
    <row r="10" spans="1:22" x14ac:dyDescent="0.25">
      <c r="A10" s="21" t="s">
        <v>9</v>
      </c>
      <c r="B10" s="10">
        <v>0</v>
      </c>
      <c r="C10" s="10">
        <v>36.700000000000003</v>
      </c>
      <c r="D10" s="10"/>
      <c r="E10" s="10"/>
      <c r="F10" s="10"/>
      <c r="G10" s="11">
        <v>88.8</v>
      </c>
      <c r="H10" s="22">
        <v>88.4</v>
      </c>
      <c r="I10" s="9">
        <f t="shared" si="0"/>
        <v>0.39999999999999147</v>
      </c>
      <c r="J10" s="10">
        <f t="shared" si="1"/>
        <v>10</v>
      </c>
      <c r="K10" s="35">
        <f>F13-F11</f>
        <v>1.7191475132730076</v>
      </c>
      <c r="L10" s="10">
        <f>C13-C10</f>
        <v>2</v>
      </c>
      <c r="M10" s="10">
        <v>49</v>
      </c>
      <c r="N10" s="29">
        <f>F13/M10*100</f>
        <v>79.972824895319349</v>
      </c>
      <c r="O10" s="10">
        <v>212</v>
      </c>
      <c r="P10" s="30">
        <f>SUM(E11:E13)/3</f>
        <v>212</v>
      </c>
      <c r="R10" t="s">
        <v>48</v>
      </c>
      <c r="S10">
        <v>3558</v>
      </c>
      <c r="T10">
        <v>1949</v>
      </c>
      <c r="U10">
        <v>886</v>
      </c>
      <c r="V10">
        <v>1132</v>
      </c>
    </row>
    <row r="11" spans="1:22" x14ac:dyDescent="0.25">
      <c r="A11" s="13"/>
      <c r="B11" s="3">
        <v>10</v>
      </c>
      <c r="C11" s="4">
        <v>37.299999999999997</v>
      </c>
      <c r="D11" s="4">
        <v>150</v>
      </c>
      <c r="E11" s="4">
        <v>212</v>
      </c>
      <c r="F11" s="8">
        <v>37.467536685433473</v>
      </c>
      <c r="G11" s="3"/>
      <c r="H11" s="14"/>
      <c r="I11" s="13"/>
      <c r="J11" s="3"/>
      <c r="K11" s="3"/>
      <c r="L11" s="3"/>
      <c r="M11" s="3"/>
      <c r="N11" s="3"/>
      <c r="O11" s="3"/>
      <c r="P11" s="14"/>
      <c r="R11" t="s">
        <v>49</v>
      </c>
      <c r="S11">
        <v>3711</v>
      </c>
      <c r="T11">
        <v>1936</v>
      </c>
      <c r="U11">
        <v>1087</v>
      </c>
      <c r="V11">
        <v>1155</v>
      </c>
    </row>
    <row r="12" spans="1:22" x14ac:dyDescent="0.25">
      <c r="A12" s="13"/>
      <c r="B12" s="3">
        <v>20</v>
      </c>
      <c r="C12" s="4">
        <v>38.299999999999997</v>
      </c>
      <c r="D12" s="4">
        <v>155</v>
      </c>
      <c r="E12" s="4">
        <v>212</v>
      </c>
      <c r="F12" s="8">
        <v>39.574646540153829</v>
      </c>
      <c r="G12" s="3"/>
      <c r="H12" s="14"/>
      <c r="I12" s="13"/>
      <c r="J12" s="3"/>
      <c r="K12" s="3"/>
      <c r="L12" s="3"/>
      <c r="M12" s="3"/>
      <c r="N12" s="3"/>
      <c r="O12" s="3"/>
      <c r="P12" s="14"/>
    </row>
    <row r="13" spans="1:22" x14ac:dyDescent="0.25">
      <c r="A13" s="15"/>
      <c r="B13" s="16">
        <v>30</v>
      </c>
      <c r="C13" s="16">
        <v>38.700000000000003</v>
      </c>
      <c r="D13" s="16">
        <v>160</v>
      </c>
      <c r="E13" s="16">
        <v>212</v>
      </c>
      <c r="F13" s="17">
        <v>39.18668419870648</v>
      </c>
      <c r="G13" s="16"/>
      <c r="H13" s="18"/>
      <c r="I13" s="15"/>
      <c r="J13" s="16"/>
      <c r="K13" s="16"/>
      <c r="L13" s="16"/>
      <c r="M13" s="16"/>
      <c r="N13" s="16"/>
      <c r="O13" s="16"/>
      <c r="P13" s="18"/>
    </row>
    <row r="14" spans="1:22" x14ac:dyDescent="0.25">
      <c r="A14" s="21" t="s">
        <v>12</v>
      </c>
      <c r="B14" s="10">
        <v>0</v>
      </c>
      <c r="C14" s="11">
        <v>36.299999999999997</v>
      </c>
      <c r="D14" s="11"/>
      <c r="E14" s="11"/>
      <c r="F14" s="11"/>
      <c r="G14" s="11">
        <v>58.3</v>
      </c>
      <c r="H14" s="22">
        <v>58</v>
      </c>
      <c r="I14" s="9">
        <f t="shared" si="0"/>
        <v>0.29999999999999716</v>
      </c>
      <c r="J14" s="10">
        <f t="shared" si="1"/>
        <v>13</v>
      </c>
      <c r="K14" s="35">
        <f>F17-F15</f>
        <v>4.9190115676066171</v>
      </c>
      <c r="L14" s="10">
        <f>C17-C14</f>
        <v>2</v>
      </c>
      <c r="M14" s="10">
        <v>50</v>
      </c>
      <c r="N14" s="29">
        <f>F17/M14*100</f>
        <v>85.77152691341081</v>
      </c>
      <c r="O14" s="10">
        <v>115</v>
      </c>
      <c r="P14" s="30">
        <f>SUM(E15:E17)/3</f>
        <v>116</v>
      </c>
      <c r="R14" t="s">
        <v>48</v>
      </c>
      <c r="S14">
        <v>2673</v>
      </c>
      <c r="T14">
        <v>1233</v>
      </c>
      <c r="U14">
        <v>764</v>
      </c>
      <c r="V14">
        <v>702</v>
      </c>
    </row>
    <row r="15" spans="1:22" x14ac:dyDescent="0.25">
      <c r="A15" s="13"/>
      <c r="B15" s="3">
        <v>10</v>
      </c>
      <c r="C15" s="4">
        <v>37.299999999999997</v>
      </c>
      <c r="D15" s="3">
        <v>178</v>
      </c>
      <c r="E15" s="4">
        <v>116</v>
      </c>
      <c r="F15" s="8">
        <v>37.966751889098788</v>
      </c>
      <c r="G15" s="3"/>
      <c r="H15" s="14"/>
      <c r="I15" s="13"/>
      <c r="J15" s="3"/>
      <c r="K15" s="3"/>
      <c r="L15" s="3"/>
      <c r="M15" s="3"/>
      <c r="N15" s="3"/>
      <c r="O15" s="3"/>
      <c r="P15" s="14"/>
      <c r="R15" t="s">
        <v>49</v>
      </c>
      <c r="S15">
        <v>2570</v>
      </c>
      <c r="T15">
        <v>1245</v>
      </c>
      <c r="U15">
        <v>766</v>
      </c>
      <c r="V15">
        <v>747</v>
      </c>
    </row>
    <row r="16" spans="1:22" x14ac:dyDescent="0.25">
      <c r="A16" s="13"/>
      <c r="B16" s="3">
        <v>20</v>
      </c>
      <c r="C16" s="4">
        <v>37.9</v>
      </c>
      <c r="D16" s="3">
        <v>186</v>
      </c>
      <c r="E16" s="4">
        <v>116</v>
      </c>
      <c r="F16" s="8">
        <v>39.98516441863611</v>
      </c>
      <c r="G16" s="3"/>
      <c r="H16" s="14"/>
      <c r="I16" s="13"/>
      <c r="J16" s="3"/>
      <c r="K16" s="3"/>
      <c r="L16" s="3"/>
      <c r="M16" s="3"/>
      <c r="N16" s="3"/>
      <c r="O16" s="3"/>
      <c r="P16" s="14"/>
    </row>
    <row r="17" spans="1:22" x14ac:dyDescent="0.25">
      <c r="A17" s="15"/>
      <c r="B17" s="16">
        <v>30</v>
      </c>
      <c r="C17" s="19">
        <v>38.299999999999997</v>
      </c>
      <c r="D17" s="16">
        <v>191</v>
      </c>
      <c r="E17" s="19">
        <v>116</v>
      </c>
      <c r="F17" s="17">
        <v>42.885763456705405</v>
      </c>
      <c r="G17" s="16"/>
      <c r="H17" s="18"/>
      <c r="I17" s="15"/>
      <c r="J17" s="16"/>
      <c r="K17" s="16"/>
      <c r="L17" s="16"/>
      <c r="M17" s="16"/>
      <c r="N17" s="16"/>
      <c r="O17" s="16"/>
      <c r="P17" s="18"/>
    </row>
    <row r="18" spans="1:22" x14ac:dyDescent="0.25">
      <c r="A18" s="21" t="s">
        <v>13</v>
      </c>
      <c r="B18" s="10">
        <v>0</v>
      </c>
      <c r="C18" s="10">
        <v>36</v>
      </c>
      <c r="D18" s="10"/>
      <c r="E18" s="10"/>
      <c r="F18" s="10"/>
      <c r="G18" s="10">
        <v>76.7</v>
      </c>
      <c r="H18" s="12">
        <v>76.400000000000006</v>
      </c>
      <c r="I18" s="9">
        <f t="shared" si="0"/>
        <v>0.29999999999999716</v>
      </c>
      <c r="J18" s="10">
        <f t="shared" si="1"/>
        <v>22</v>
      </c>
      <c r="K18" s="35">
        <f>F21-F19</f>
        <v>3.5627403860246858</v>
      </c>
      <c r="L18" s="10">
        <f>C21-C18</f>
        <v>1.3999999999999986</v>
      </c>
      <c r="M18" s="10">
        <v>42.9</v>
      </c>
      <c r="N18" s="29">
        <f>F21/M18*100</f>
        <v>86.000676250913443</v>
      </c>
      <c r="O18" s="10">
        <v>131</v>
      </c>
      <c r="P18" s="30">
        <f>SUM(E19:E21)/3</f>
        <v>128.66666666666666</v>
      </c>
      <c r="R18" t="s">
        <v>48</v>
      </c>
      <c r="S18">
        <v>3352</v>
      </c>
      <c r="T18">
        <v>1685</v>
      </c>
      <c r="U18">
        <v>962</v>
      </c>
      <c r="V18">
        <v>683</v>
      </c>
    </row>
    <row r="19" spans="1:22" x14ac:dyDescent="0.25">
      <c r="A19" s="13"/>
      <c r="B19" s="3">
        <v>10</v>
      </c>
      <c r="C19" s="3">
        <v>37</v>
      </c>
      <c r="D19" s="3">
        <v>157</v>
      </c>
      <c r="E19" s="4">
        <v>128</v>
      </c>
      <c r="F19" s="8">
        <v>33.33154972561718</v>
      </c>
      <c r="G19" s="3"/>
      <c r="H19" s="14"/>
      <c r="I19" s="13"/>
      <c r="J19" s="3"/>
      <c r="K19" s="3"/>
      <c r="L19" s="3"/>
      <c r="M19" s="3"/>
      <c r="N19" s="3"/>
      <c r="O19" s="3"/>
      <c r="P19" s="14"/>
      <c r="R19" t="s">
        <v>49</v>
      </c>
      <c r="S19">
        <v>3386</v>
      </c>
      <c r="T19">
        <v>1691</v>
      </c>
      <c r="U19">
        <v>974</v>
      </c>
      <c r="V19">
        <v>743</v>
      </c>
    </row>
    <row r="20" spans="1:22" x14ac:dyDescent="0.25">
      <c r="A20" s="13"/>
      <c r="B20" s="3">
        <v>20</v>
      </c>
      <c r="C20" s="3">
        <v>36.9</v>
      </c>
      <c r="D20" s="3">
        <v>168</v>
      </c>
      <c r="E20" s="4">
        <v>129</v>
      </c>
      <c r="F20" s="8">
        <v>37.452837544575715</v>
      </c>
      <c r="G20" s="3"/>
      <c r="H20" s="14"/>
      <c r="I20" s="13"/>
      <c r="J20" s="3"/>
      <c r="K20" s="3"/>
      <c r="L20" s="3"/>
      <c r="M20" s="3"/>
      <c r="N20" s="3"/>
      <c r="O20" s="3"/>
      <c r="P20" s="14"/>
    </row>
    <row r="21" spans="1:22" x14ac:dyDescent="0.25">
      <c r="A21" s="15"/>
      <c r="B21" s="16">
        <v>30</v>
      </c>
      <c r="C21" s="16">
        <v>37.4</v>
      </c>
      <c r="D21" s="16">
        <v>179</v>
      </c>
      <c r="E21" s="16">
        <v>129</v>
      </c>
      <c r="F21" s="17">
        <v>36.894290111641865</v>
      </c>
      <c r="G21" s="16"/>
      <c r="H21" s="18"/>
      <c r="I21" s="15"/>
      <c r="J21" s="16"/>
      <c r="K21" s="16"/>
      <c r="L21" s="16"/>
      <c r="M21" s="16"/>
      <c r="N21" s="16"/>
      <c r="O21" s="16"/>
      <c r="P21" s="18"/>
    </row>
    <row r="22" spans="1:22" x14ac:dyDescent="0.25">
      <c r="A22" s="21" t="s">
        <v>14</v>
      </c>
      <c r="B22" s="10">
        <v>0</v>
      </c>
      <c r="C22" s="10">
        <v>37</v>
      </c>
      <c r="D22" s="10"/>
      <c r="E22" s="10"/>
      <c r="F22" s="10"/>
      <c r="G22" s="10">
        <v>62.6</v>
      </c>
      <c r="H22" s="12">
        <v>62.3</v>
      </c>
      <c r="I22" s="9">
        <f t="shared" si="0"/>
        <v>0.30000000000000426</v>
      </c>
      <c r="J22" s="10">
        <f t="shared" si="1"/>
        <v>8</v>
      </c>
      <c r="K22" s="35">
        <f>F25-F23</f>
        <v>3.1626586110013974</v>
      </c>
      <c r="L22" s="10">
        <f>C25-C22</f>
        <v>1.7000000000000028</v>
      </c>
      <c r="M22" s="10">
        <v>61</v>
      </c>
      <c r="N22" s="29">
        <f>F25/M22*100</f>
        <v>65.77311615313009</v>
      </c>
      <c r="O22" s="10">
        <v>140</v>
      </c>
      <c r="P22" s="30">
        <f>SUM(E23:E25)/3</f>
        <v>140.33333333333334</v>
      </c>
      <c r="R22" t="s">
        <v>48</v>
      </c>
      <c r="S22">
        <v>3219</v>
      </c>
      <c r="T22">
        <v>1540</v>
      </c>
      <c r="U22">
        <v>808</v>
      </c>
      <c r="V22">
        <v>828</v>
      </c>
    </row>
    <row r="23" spans="1:22" x14ac:dyDescent="0.25">
      <c r="A23" s="13"/>
      <c r="B23" s="3">
        <v>10</v>
      </c>
      <c r="C23" s="4">
        <v>37.9</v>
      </c>
      <c r="D23" s="4">
        <v>142</v>
      </c>
      <c r="E23" s="4">
        <v>141</v>
      </c>
      <c r="F23" s="20">
        <v>36.958942242407957</v>
      </c>
      <c r="G23" s="3"/>
      <c r="H23" s="14"/>
      <c r="I23" s="13"/>
      <c r="J23" s="3"/>
      <c r="K23" s="3"/>
      <c r="L23" s="3"/>
      <c r="M23" s="3"/>
      <c r="N23" s="3"/>
      <c r="O23" s="3"/>
      <c r="P23" s="14"/>
      <c r="R23" t="s">
        <v>49</v>
      </c>
      <c r="S23">
        <v>3156</v>
      </c>
      <c r="T23">
        <v>1471</v>
      </c>
      <c r="U23">
        <v>752</v>
      </c>
      <c r="V23">
        <v>814</v>
      </c>
    </row>
    <row r="24" spans="1:22" x14ac:dyDescent="0.25">
      <c r="A24" s="13"/>
      <c r="B24" s="3">
        <v>20</v>
      </c>
      <c r="C24" s="4">
        <v>38.5</v>
      </c>
      <c r="D24" s="4">
        <v>148</v>
      </c>
      <c r="E24" s="4">
        <v>140</v>
      </c>
      <c r="F24" s="20">
        <v>39.65548706445967</v>
      </c>
      <c r="G24" s="3"/>
      <c r="H24" s="14"/>
      <c r="I24" s="13"/>
      <c r="J24" s="3"/>
      <c r="K24" s="3"/>
      <c r="L24" s="3"/>
      <c r="M24" s="3"/>
      <c r="N24" s="3"/>
      <c r="O24" s="3"/>
      <c r="P24" s="14"/>
    </row>
    <row r="25" spans="1:22" x14ac:dyDescent="0.25">
      <c r="A25" s="15"/>
      <c r="B25" s="16">
        <v>30</v>
      </c>
      <c r="C25" s="16">
        <v>38.700000000000003</v>
      </c>
      <c r="D25" s="16">
        <v>150</v>
      </c>
      <c r="E25" s="16">
        <v>140</v>
      </c>
      <c r="F25" s="17">
        <v>40.121600853409355</v>
      </c>
      <c r="G25" s="16"/>
      <c r="H25" s="18"/>
      <c r="I25" s="15"/>
      <c r="J25" s="16"/>
      <c r="K25" s="16"/>
      <c r="L25" s="16"/>
      <c r="M25" s="16"/>
      <c r="N25" s="16"/>
      <c r="O25" s="16"/>
      <c r="P25" s="18"/>
    </row>
    <row r="26" spans="1:22" x14ac:dyDescent="0.25">
      <c r="A26" s="21" t="s">
        <v>15</v>
      </c>
      <c r="B26" s="10">
        <v>0</v>
      </c>
      <c r="C26" s="10">
        <v>37.5</v>
      </c>
      <c r="D26" s="10"/>
      <c r="E26" s="10"/>
      <c r="F26" s="10"/>
      <c r="G26" s="10">
        <v>102.8</v>
      </c>
      <c r="H26" s="12">
        <v>102</v>
      </c>
      <c r="I26" s="9">
        <f t="shared" si="0"/>
        <v>0.79999999999999716</v>
      </c>
      <c r="J26" s="10">
        <f t="shared" si="1"/>
        <v>15</v>
      </c>
      <c r="K26" s="35">
        <f>F29-F27</f>
        <v>9.0265123626610304</v>
      </c>
      <c r="L26" s="10">
        <f>C29-C26</f>
        <v>0.60000000000000142</v>
      </c>
      <c r="M26" s="10">
        <v>57</v>
      </c>
      <c r="N26" s="29">
        <f>F29/M26*100</f>
        <v>76.306768080385325</v>
      </c>
      <c r="O26" s="10">
        <v>255</v>
      </c>
      <c r="P26" s="30">
        <f>SUM(E27:E29)/3</f>
        <v>248</v>
      </c>
      <c r="R26" t="s">
        <v>48</v>
      </c>
      <c r="S26">
        <v>5245</v>
      </c>
      <c r="T26">
        <v>2195</v>
      </c>
      <c r="U26">
        <v>1311</v>
      </c>
      <c r="V26">
        <v>1190</v>
      </c>
    </row>
    <row r="27" spans="1:22" x14ac:dyDescent="0.25">
      <c r="A27" s="13"/>
      <c r="B27" s="3">
        <v>10</v>
      </c>
      <c r="C27" s="4">
        <v>34.700000000000003</v>
      </c>
      <c r="D27" s="4">
        <v>135</v>
      </c>
      <c r="E27" s="4">
        <v>245</v>
      </c>
      <c r="F27" s="31">
        <v>34.468345443158604</v>
      </c>
      <c r="G27" s="3"/>
      <c r="H27" s="14"/>
      <c r="I27" s="13"/>
      <c r="J27" s="3"/>
      <c r="K27" s="3"/>
      <c r="L27" s="3"/>
      <c r="M27" s="3"/>
      <c r="N27" s="3"/>
      <c r="O27" s="3"/>
      <c r="P27" s="14"/>
      <c r="R27" t="s">
        <v>49</v>
      </c>
      <c r="S27">
        <v>5527</v>
      </c>
      <c r="T27">
        <v>2324</v>
      </c>
      <c r="U27">
        <v>1289</v>
      </c>
      <c r="V27">
        <v>1054</v>
      </c>
    </row>
    <row r="28" spans="1:22" x14ac:dyDescent="0.25">
      <c r="A28" s="13"/>
      <c r="B28" s="3">
        <v>20</v>
      </c>
      <c r="C28" s="4">
        <v>37.4</v>
      </c>
      <c r="D28" s="4">
        <v>145</v>
      </c>
      <c r="E28" s="4">
        <v>249</v>
      </c>
      <c r="F28" s="31">
        <v>39.64568380823588</v>
      </c>
      <c r="G28" s="3"/>
      <c r="H28" s="14"/>
      <c r="I28" s="13"/>
      <c r="J28" s="3"/>
      <c r="K28" s="3"/>
      <c r="L28" s="3"/>
      <c r="M28" s="3"/>
      <c r="N28" s="3"/>
      <c r="O28" s="3"/>
      <c r="P28" s="14"/>
    </row>
    <row r="29" spans="1:22" x14ac:dyDescent="0.25">
      <c r="A29" s="15"/>
      <c r="B29" s="16">
        <v>30</v>
      </c>
      <c r="C29" s="16">
        <v>38.1</v>
      </c>
      <c r="D29" s="16">
        <v>150</v>
      </c>
      <c r="E29" s="16">
        <v>250</v>
      </c>
      <c r="F29" s="32">
        <v>43.494857805819635</v>
      </c>
      <c r="G29" s="16"/>
      <c r="H29" s="18"/>
      <c r="I29" s="15"/>
      <c r="J29" s="16"/>
      <c r="K29" s="16"/>
      <c r="L29" s="16"/>
      <c r="M29" s="16"/>
      <c r="N29" s="16"/>
      <c r="O29" s="16"/>
      <c r="P29" s="18"/>
    </row>
    <row r="30" spans="1:22" x14ac:dyDescent="0.25">
      <c r="A30" s="33" t="s">
        <v>25</v>
      </c>
      <c r="B30" s="10">
        <v>0</v>
      </c>
      <c r="C30" s="4">
        <v>37</v>
      </c>
      <c r="D30" s="3"/>
      <c r="E30" s="3"/>
      <c r="F30" s="3"/>
      <c r="G30" s="3">
        <v>87</v>
      </c>
      <c r="H30" s="14">
        <v>86.5</v>
      </c>
      <c r="I30" s="9">
        <f t="shared" si="0"/>
        <v>0.5</v>
      </c>
      <c r="J30" s="10">
        <f t="shared" si="1"/>
        <v>21</v>
      </c>
      <c r="K30" s="35">
        <f>F33-F31</f>
        <v>1.5436152774285858</v>
      </c>
      <c r="L30" s="10">
        <f>C33-C30</f>
        <v>1.2999999999999972</v>
      </c>
      <c r="M30" s="10">
        <v>57</v>
      </c>
      <c r="N30" s="29">
        <f>F33/M30*100</f>
        <v>71.212106958493976</v>
      </c>
      <c r="O30" s="10">
        <v>225</v>
      </c>
      <c r="P30" s="12">
        <f>SUM(E31:E33)/3</f>
        <v>224.66666666666666</v>
      </c>
      <c r="R30" t="s">
        <v>48</v>
      </c>
      <c r="S30">
        <v>4107</v>
      </c>
      <c r="T30">
        <v>1832</v>
      </c>
      <c r="U30">
        <v>1092</v>
      </c>
      <c r="V30">
        <v>890</v>
      </c>
    </row>
    <row r="31" spans="1:22" x14ac:dyDescent="0.25">
      <c r="A31" s="13"/>
      <c r="B31" s="3">
        <v>10</v>
      </c>
      <c r="C31" s="4">
        <v>36.9</v>
      </c>
      <c r="D31" s="4">
        <v>143</v>
      </c>
      <c r="E31" s="4">
        <v>225</v>
      </c>
      <c r="F31" s="20">
        <v>39.047285688912979</v>
      </c>
      <c r="G31" s="3"/>
      <c r="H31" s="14"/>
      <c r="I31" s="13"/>
      <c r="J31" s="3"/>
      <c r="K31" s="3"/>
      <c r="L31" s="3"/>
      <c r="M31" s="3"/>
      <c r="N31" s="3"/>
      <c r="O31" s="3"/>
      <c r="P31" s="14"/>
      <c r="R31" t="s">
        <v>49</v>
      </c>
      <c r="S31">
        <v>4067</v>
      </c>
      <c r="T31">
        <v>1786</v>
      </c>
      <c r="U31">
        <v>1085</v>
      </c>
      <c r="V31">
        <v>910</v>
      </c>
    </row>
    <row r="32" spans="1:22" x14ac:dyDescent="0.25">
      <c r="A32" s="13"/>
      <c r="B32" s="3">
        <v>20</v>
      </c>
      <c r="C32" s="4">
        <v>37.799999999999997</v>
      </c>
      <c r="D32" s="4">
        <v>151</v>
      </c>
      <c r="E32" s="4">
        <v>224</v>
      </c>
      <c r="F32" s="20">
        <v>38.770304738823526</v>
      </c>
      <c r="G32" s="3"/>
      <c r="H32" s="14"/>
      <c r="I32" s="13"/>
      <c r="J32" s="3"/>
      <c r="K32" s="3"/>
      <c r="L32" s="3"/>
      <c r="M32" s="3"/>
      <c r="N32" s="3"/>
      <c r="O32" s="3"/>
      <c r="P32" s="14"/>
    </row>
    <row r="33" spans="1:16" x14ac:dyDescent="0.25">
      <c r="A33" s="15"/>
      <c r="B33" s="16">
        <v>30</v>
      </c>
      <c r="C33" s="16">
        <v>38.299999999999997</v>
      </c>
      <c r="D33" s="16">
        <v>164</v>
      </c>
      <c r="E33" s="16">
        <v>225</v>
      </c>
      <c r="F33" s="17">
        <v>40.590900966341565</v>
      </c>
      <c r="G33" s="16"/>
      <c r="H33" s="18"/>
      <c r="I33" s="15"/>
      <c r="J33" s="16"/>
      <c r="K33" s="16"/>
      <c r="L33" s="16"/>
      <c r="M33" s="16"/>
      <c r="N33" s="16"/>
      <c r="O33" s="16"/>
      <c r="P33" s="18"/>
    </row>
    <row r="35" spans="1:16" x14ac:dyDescent="0.25">
      <c r="H35" t="s">
        <v>32</v>
      </c>
      <c r="I35">
        <f>AVERAGE(I2:I33)</f>
        <v>0.42499999999999805</v>
      </c>
      <c r="J35">
        <f t="shared" ref="J35:L35" si="2">AVERAGE(J2:J33)</f>
        <v>11.375</v>
      </c>
      <c r="K35">
        <f t="shared" si="2"/>
        <v>3.1817734026071891</v>
      </c>
      <c r="L35">
        <f t="shared" si="2"/>
        <v>1.6375000000000002</v>
      </c>
    </row>
    <row r="36" spans="1:16" x14ac:dyDescent="0.25">
      <c r="C36">
        <f>C33+C29+C21+C17+C9+C5</f>
        <v>228.20000000000005</v>
      </c>
    </row>
    <row r="37" spans="1:16" x14ac:dyDescent="0.25">
      <c r="C37">
        <f>C36/6</f>
        <v>38.033333333333339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workbookViewId="0">
      <selection activeCell="C36" sqref="C36:C37"/>
    </sheetView>
  </sheetViews>
  <sheetFormatPr defaultRowHeight="15" x14ac:dyDescent="0.25"/>
  <cols>
    <col min="1" max="1" width="10.5703125" bestFit="1" customWidth="1"/>
    <col min="2" max="2" width="11.5703125" bestFit="1" customWidth="1"/>
    <col min="3" max="3" width="12.42578125" bestFit="1" customWidth="1"/>
    <col min="4" max="4" width="9.28515625" bestFit="1" customWidth="1"/>
    <col min="5" max="5" width="10.42578125" bestFit="1" customWidth="1"/>
    <col min="6" max="6" width="16.140625" bestFit="1" customWidth="1"/>
    <col min="7" max="7" width="14.85546875" bestFit="1" customWidth="1"/>
    <col min="8" max="8" width="15.7109375" bestFit="1" customWidth="1"/>
    <col min="9" max="9" width="14.28515625" bestFit="1" customWidth="1"/>
    <col min="10" max="10" width="13.85546875" bestFit="1" customWidth="1"/>
    <col min="12" max="12" width="16.5703125" bestFit="1" customWidth="1"/>
    <col min="13" max="13" width="8.85546875" bestFit="1" customWidth="1"/>
    <col min="14" max="14" width="13.28515625" bestFit="1" customWidth="1"/>
    <col min="15" max="15" width="8.85546875" bestFit="1" customWidth="1"/>
    <col min="16" max="16" width="12" bestFit="1" customWidth="1"/>
  </cols>
  <sheetData>
    <row r="1" spans="1:16" x14ac:dyDescent="0.25">
      <c r="A1" s="1" t="s">
        <v>10</v>
      </c>
      <c r="B1" s="25" t="s">
        <v>24</v>
      </c>
      <c r="C1" s="25" t="s">
        <v>23</v>
      </c>
      <c r="D1" s="25" t="s">
        <v>22</v>
      </c>
      <c r="E1" s="25" t="s">
        <v>21</v>
      </c>
      <c r="F1" s="25" t="s">
        <v>20</v>
      </c>
      <c r="G1" s="25" t="s">
        <v>19</v>
      </c>
      <c r="H1" s="25" t="s">
        <v>18</v>
      </c>
      <c r="I1" s="28" t="s">
        <v>16</v>
      </c>
      <c r="J1" s="28" t="s">
        <v>17</v>
      </c>
      <c r="K1" s="28" t="s">
        <v>31</v>
      </c>
      <c r="L1" s="28" t="s">
        <v>30</v>
      </c>
      <c r="M1" s="28" t="s">
        <v>27</v>
      </c>
      <c r="N1" s="28" t="s">
        <v>26</v>
      </c>
      <c r="O1" s="28" t="s">
        <v>28</v>
      </c>
      <c r="P1" s="28" t="s">
        <v>29</v>
      </c>
    </row>
    <row r="2" spans="1:16" x14ac:dyDescent="0.25">
      <c r="A2" s="21" t="s">
        <v>11</v>
      </c>
      <c r="B2" s="10">
        <v>0</v>
      </c>
      <c r="C2" s="10">
        <v>36.299999999999997</v>
      </c>
      <c r="D2" s="10"/>
      <c r="E2" s="10"/>
      <c r="F2" s="10"/>
      <c r="G2" s="11">
        <v>93.7</v>
      </c>
      <c r="H2" s="22">
        <v>93.4</v>
      </c>
      <c r="I2" s="9">
        <f>G2-H2</f>
        <v>0.29999999999999716</v>
      </c>
      <c r="J2" s="10">
        <f>D5-D3</f>
        <v>25</v>
      </c>
      <c r="K2" s="35">
        <f>F5-F3</f>
        <v>12.367273100989426</v>
      </c>
      <c r="L2" s="10">
        <f>C5-C2</f>
        <v>1.2000000000000028</v>
      </c>
      <c r="M2" s="10">
        <v>53.5</v>
      </c>
      <c r="N2" s="29">
        <f>F5/M2*100</f>
        <v>82.21755031488162</v>
      </c>
      <c r="O2" s="10">
        <v>213</v>
      </c>
      <c r="P2" s="30">
        <f>SUM(E3:E5)/3</f>
        <v>212.66666666666666</v>
      </c>
    </row>
    <row r="3" spans="1:16" x14ac:dyDescent="0.25">
      <c r="A3" s="13"/>
      <c r="B3" s="3">
        <v>10</v>
      </c>
      <c r="C3" s="3">
        <v>34.5</v>
      </c>
      <c r="D3" s="3">
        <v>156</v>
      </c>
      <c r="E3" s="4">
        <v>212</v>
      </c>
      <c r="F3" s="31">
        <v>31.619116317472237</v>
      </c>
      <c r="G3" s="3"/>
      <c r="H3" s="14"/>
      <c r="I3" s="13"/>
      <c r="J3" s="3"/>
      <c r="K3" s="3"/>
      <c r="L3" s="3"/>
      <c r="M3" s="3"/>
      <c r="N3" s="3"/>
      <c r="O3" s="3"/>
      <c r="P3" s="14"/>
    </row>
    <row r="4" spans="1:16" x14ac:dyDescent="0.25">
      <c r="A4" s="13"/>
      <c r="B4" s="3">
        <v>20</v>
      </c>
      <c r="C4" s="3">
        <v>37.1</v>
      </c>
      <c r="D4" s="3">
        <v>170</v>
      </c>
      <c r="E4" s="4">
        <v>212</v>
      </c>
      <c r="F4" s="31">
        <v>40.530256300927206</v>
      </c>
      <c r="G4" s="3"/>
      <c r="H4" s="14"/>
      <c r="I4" s="13"/>
      <c r="J4" s="3"/>
      <c r="K4" s="3"/>
      <c r="L4" s="3"/>
      <c r="M4" s="3"/>
      <c r="N4" s="3"/>
      <c r="O4" s="3"/>
      <c r="P4" s="14"/>
    </row>
    <row r="5" spans="1:16" x14ac:dyDescent="0.25">
      <c r="A5" s="15"/>
      <c r="B5" s="16">
        <v>30</v>
      </c>
      <c r="C5" s="16">
        <v>37.5</v>
      </c>
      <c r="D5" s="16">
        <v>181</v>
      </c>
      <c r="E5" s="16">
        <v>214</v>
      </c>
      <c r="F5" s="31">
        <v>43.986389418461663</v>
      </c>
      <c r="G5" s="16"/>
      <c r="H5" s="18"/>
      <c r="I5" s="15"/>
      <c r="J5" s="16"/>
      <c r="K5" s="16"/>
      <c r="L5" s="16"/>
      <c r="M5" s="16"/>
      <c r="N5" s="16"/>
      <c r="O5" s="16"/>
      <c r="P5" s="18"/>
    </row>
    <row r="6" spans="1:16" x14ac:dyDescent="0.25">
      <c r="A6" s="34" t="s">
        <v>1</v>
      </c>
      <c r="B6" s="10">
        <v>0</v>
      </c>
      <c r="C6" s="10">
        <v>35</v>
      </c>
      <c r="D6" s="10"/>
      <c r="E6" s="10"/>
      <c r="F6" s="10"/>
      <c r="G6" s="11">
        <v>78.599999999999994</v>
      </c>
      <c r="H6" s="22">
        <v>78.2</v>
      </c>
      <c r="I6" s="9">
        <f t="shared" ref="I6:I30" si="0">G6-H6</f>
        <v>0.39999999999999147</v>
      </c>
      <c r="J6" s="10">
        <f t="shared" ref="J6:J30" si="1">D9-D7</f>
        <v>19</v>
      </c>
      <c r="K6" s="35">
        <f>F9-F7</f>
        <v>8.9359552943893092</v>
      </c>
      <c r="L6" s="10">
        <f>C9-C6</f>
        <v>3</v>
      </c>
      <c r="M6" s="10">
        <v>61.7</v>
      </c>
      <c r="N6" s="29">
        <f>F9/M6*100</f>
        <v>88.154468400325442</v>
      </c>
      <c r="O6" s="10">
        <v>240</v>
      </c>
      <c r="P6" s="30">
        <f>SUM(E7:E9)/3</f>
        <v>240</v>
      </c>
    </row>
    <row r="7" spans="1:16" x14ac:dyDescent="0.25">
      <c r="A7" s="13"/>
      <c r="B7" s="3">
        <v>10</v>
      </c>
      <c r="C7" s="4">
        <v>37.299999999999997</v>
      </c>
      <c r="D7" s="4">
        <v>148</v>
      </c>
      <c r="E7" s="4">
        <v>240</v>
      </c>
      <c r="F7" s="31">
        <v>45.455351708611488</v>
      </c>
      <c r="G7" s="3"/>
      <c r="H7" s="14"/>
      <c r="I7" s="13"/>
      <c r="J7" s="3"/>
      <c r="K7" s="3"/>
      <c r="L7" s="3"/>
      <c r="M7" s="3"/>
      <c r="N7" s="3"/>
      <c r="O7" s="3"/>
      <c r="P7" s="23"/>
    </row>
    <row r="8" spans="1:16" x14ac:dyDescent="0.25">
      <c r="A8" s="13"/>
      <c r="B8" s="3">
        <v>20</v>
      </c>
      <c r="C8" s="4">
        <v>37.4</v>
      </c>
      <c r="D8" s="4">
        <v>156</v>
      </c>
      <c r="E8" s="4">
        <v>240</v>
      </c>
      <c r="F8" s="31">
        <v>47.941623570796907</v>
      </c>
      <c r="G8" s="3"/>
      <c r="H8" s="14"/>
      <c r="I8" s="13"/>
      <c r="J8" s="3"/>
      <c r="K8" s="3"/>
      <c r="L8" s="3"/>
      <c r="M8" s="3"/>
      <c r="N8" s="3"/>
      <c r="O8" s="3"/>
      <c r="P8" s="23"/>
    </row>
    <row r="9" spans="1:16" x14ac:dyDescent="0.25">
      <c r="A9" s="15"/>
      <c r="B9" s="16">
        <v>30</v>
      </c>
      <c r="C9" s="16">
        <v>38</v>
      </c>
      <c r="D9" s="16">
        <v>167</v>
      </c>
      <c r="E9" s="16">
        <v>240</v>
      </c>
      <c r="F9" s="31">
        <v>54.391307003000797</v>
      </c>
      <c r="G9" s="16"/>
      <c r="H9" s="18"/>
      <c r="I9" s="15"/>
      <c r="J9" s="16"/>
      <c r="K9" s="16"/>
      <c r="L9" s="16"/>
      <c r="M9" s="16"/>
      <c r="N9" s="16"/>
      <c r="O9" s="16"/>
      <c r="P9" s="18"/>
    </row>
    <row r="10" spans="1:16" x14ac:dyDescent="0.25">
      <c r="A10" s="21" t="s">
        <v>9</v>
      </c>
      <c r="B10" s="10">
        <v>0</v>
      </c>
      <c r="C10" s="10">
        <v>36.200000000000003</v>
      </c>
      <c r="D10" s="10"/>
      <c r="E10" s="10"/>
      <c r="F10" s="10"/>
      <c r="G10" s="11">
        <v>89.2</v>
      </c>
      <c r="H10" s="22">
        <v>88.9</v>
      </c>
      <c r="I10" s="9">
        <f t="shared" si="0"/>
        <v>0.29999999999999716</v>
      </c>
      <c r="J10" s="10">
        <f t="shared" si="1"/>
        <v>39</v>
      </c>
      <c r="K10" s="35">
        <f>F13-F11</f>
        <v>4.104592129877787</v>
      </c>
      <c r="L10" s="10">
        <f>C13-C10</f>
        <v>2.7999999999999972</v>
      </c>
      <c r="M10" s="10">
        <v>49</v>
      </c>
      <c r="N10" s="29">
        <f>F13/M10*100</f>
        <v>86.645997678580116</v>
      </c>
      <c r="O10" s="10">
        <v>212</v>
      </c>
      <c r="P10" s="30">
        <f>SUM(E11:E13)/3</f>
        <v>212.33333333333334</v>
      </c>
    </row>
    <row r="11" spans="1:16" x14ac:dyDescent="0.25">
      <c r="A11" s="13"/>
      <c r="B11" s="3">
        <v>10</v>
      </c>
      <c r="C11" s="3">
        <v>37.299999999999997</v>
      </c>
      <c r="D11" s="3">
        <v>134</v>
      </c>
      <c r="E11" s="4">
        <v>212</v>
      </c>
      <c r="F11" s="8">
        <v>38.351946732626473</v>
      </c>
      <c r="G11" s="3"/>
      <c r="H11" s="14"/>
      <c r="I11" s="13"/>
      <c r="J11" s="3"/>
      <c r="K11" s="3"/>
      <c r="L11" s="3"/>
      <c r="M11" s="3"/>
      <c r="N11" s="3"/>
      <c r="O11" s="3"/>
      <c r="P11" s="14"/>
    </row>
    <row r="12" spans="1:16" x14ac:dyDescent="0.25">
      <c r="A12" s="13"/>
      <c r="B12" s="3">
        <v>20</v>
      </c>
      <c r="C12" s="3">
        <v>38.4</v>
      </c>
      <c r="D12" s="3">
        <v>160</v>
      </c>
      <c r="E12" s="4">
        <v>212</v>
      </c>
      <c r="F12" s="8">
        <v>38.359578143094247</v>
      </c>
      <c r="G12" s="3"/>
      <c r="H12" s="14"/>
      <c r="I12" s="13"/>
      <c r="J12" s="3"/>
      <c r="K12" s="3"/>
      <c r="L12" s="3"/>
      <c r="M12" s="3"/>
      <c r="N12" s="3"/>
      <c r="O12" s="3"/>
      <c r="P12" s="14"/>
    </row>
    <row r="13" spans="1:16" x14ac:dyDescent="0.25">
      <c r="A13" s="15"/>
      <c r="B13" s="16">
        <v>30</v>
      </c>
      <c r="C13" s="16">
        <v>39</v>
      </c>
      <c r="D13" s="16">
        <v>173</v>
      </c>
      <c r="E13" s="16">
        <v>213</v>
      </c>
      <c r="F13" s="17">
        <v>42.45653886250426</v>
      </c>
      <c r="G13" s="16"/>
      <c r="H13" s="18"/>
      <c r="I13" s="15"/>
      <c r="J13" s="16"/>
      <c r="K13" s="16"/>
      <c r="L13" s="16"/>
      <c r="M13" s="16"/>
      <c r="N13" s="16"/>
      <c r="O13" s="16"/>
      <c r="P13" s="18"/>
    </row>
    <row r="14" spans="1:16" x14ac:dyDescent="0.25">
      <c r="A14" s="21" t="s">
        <v>12</v>
      </c>
      <c r="B14" s="10">
        <v>0</v>
      </c>
      <c r="C14" s="11">
        <v>36.799999999999997</v>
      </c>
      <c r="D14" s="11"/>
      <c r="E14" s="11"/>
      <c r="F14" s="11"/>
      <c r="G14" s="11">
        <v>59.1</v>
      </c>
      <c r="H14" s="22">
        <v>58.9</v>
      </c>
      <c r="I14" s="9">
        <f t="shared" si="0"/>
        <v>0.20000000000000284</v>
      </c>
      <c r="J14" s="10">
        <f t="shared" si="1"/>
        <v>11</v>
      </c>
      <c r="K14" s="35">
        <f>F17-F15</f>
        <v>2.0883498193789336</v>
      </c>
      <c r="L14" s="10">
        <f>C17-C14</f>
        <v>0.60000000000000142</v>
      </c>
      <c r="M14" s="10">
        <v>50</v>
      </c>
      <c r="N14" s="29">
        <f>F17/M14*100</f>
        <v>71.893139966670461</v>
      </c>
      <c r="O14" s="10">
        <v>115</v>
      </c>
      <c r="P14" s="30">
        <f>SUM(E15:E17)/3</f>
        <v>114</v>
      </c>
    </row>
    <row r="15" spans="1:16" x14ac:dyDescent="0.25">
      <c r="A15" s="13"/>
      <c r="B15" s="3">
        <v>10</v>
      </c>
      <c r="C15" s="4">
        <v>38.5</v>
      </c>
      <c r="D15" s="4">
        <v>165</v>
      </c>
      <c r="E15" s="4">
        <v>115</v>
      </c>
      <c r="F15" s="8">
        <v>33.858220163956297</v>
      </c>
      <c r="G15" s="3"/>
      <c r="H15" s="14"/>
      <c r="I15" s="13"/>
      <c r="J15" s="3"/>
      <c r="K15" s="3"/>
      <c r="L15" s="3"/>
      <c r="M15" s="3"/>
      <c r="N15" s="3"/>
      <c r="O15" s="3"/>
      <c r="P15" s="14"/>
    </row>
    <row r="16" spans="1:16" x14ac:dyDescent="0.25">
      <c r="A16" s="13"/>
      <c r="B16" s="3">
        <v>20</v>
      </c>
      <c r="C16" s="4">
        <v>38.4</v>
      </c>
      <c r="D16" s="4">
        <v>172</v>
      </c>
      <c r="E16" s="4">
        <v>113</v>
      </c>
      <c r="F16" s="8">
        <v>37.198471025589221</v>
      </c>
      <c r="G16" s="3"/>
      <c r="H16" s="14"/>
      <c r="I16" s="13"/>
      <c r="J16" s="3"/>
      <c r="K16" s="3"/>
      <c r="L16" s="3"/>
      <c r="M16" s="3"/>
      <c r="N16" s="3"/>
      <c r="O16" s="3"/>
      <c r="P16" s="14"/>
    </row>
    <row r="17" spans="1:16" x14ac:dyDescent="0.25">
      <c r="A17" s="15"/>
      <c r="B17" s="16">
        <v>30</v>
      </c>
      <c r="C17" s="19">
        <v>37.4</v>
      </c>
      <c r="D17" s="16">
        <v>176</v>
      </c>
      <c r="E17" s="19">
        <v>114</v>
      </c>
      <c r="F17" s="17">
        <v>35.94656998333523</v>
      </c>
      <c r="G17" s="16"/>
      <c r="H17" s="18"/>
      <c r="I17" s="15"/>
      <c r="J17" s="16"/>
      <c r="K17" s="16"/>
      <c r="L17" s="16"/>
      <c r="M17" s="16"/>
      <c r="N17" s="16"/>
      <c r="O17" s="16"/>
      <c r="P17" s="18"/>
    </row>
    <row r="18" spans="1:16" x14ac:dyDescent="0.25">
      <c r="A18" s="21" t="s">
        <v>13</v>
      </c>
      <c r="B18" s="10">
        <v>0</v>
      </c>
      <c r="C18" s="10">
        <v>36.299999999999997</v>
      </c>
      <c r="D18" s="10"/>
      <c r="E18" s="10"/>
      <c r="F18" s="10"/>
      <c r="G18" s="10">
        <v>76.8</v>
      </c>
      <c r="H18" s="12">
        <v>76.7</v>
      </c>
      <c r="I18" s="9">
        <f t="shared" si="0"/>
        <v>9.9999999999994316E-2</v>
      </c>
      <c r="J18" s="10">
        <f t="shared" si="1"/>
        <v>22</v>
      </c>
      <c r="K18" s="35">
        <f>F21-F19</f>
        <v>8.7383234082633017</v>
      </c>
      <c r="L18" s="10">
        <f>C21-C18</f>
        <v>0.60000000000000142</v>
      </c>
      <c r="M18" s="10">
        <v>42.9</v>
      </c>
      <c r="N18" s="29">
        <f>F21/M18*100</f>
        <v>91.893023945796841</v>
      </c>
      <c r="O18" s="10">
        <v>131</v>
      </c>
      <c r="P18" s="30">
        <f>SUM(E19:E21)/3</f>
        <v>131.66666666666666</v>
      </c>
    </row>
    <row r="19" spans="1:16" x14ac:dyDescent="0.25">
      <c r="A19" s="13"/>
      <c r="B19" s="3">
        <v>10</v>
      </c>
      <c r="C19" s="3">
        <v>34.4</v>
      </c>
      <c r="D19" s="3">
        <v>153</v>
      </c>
      <c r="E19" s="4">
        <v>132</v>
      </c>
      <c r="F19" s="8">
        <v>30.683783864483541</v>
      </c>
      <c r="G19" s="3"/>
      <c r="H19" s="14"/>
      <c r="I19" s="13"/>
      <c r="J19" s="3"/>
      <c r="K19" s="3"/>
      <c r="L19" s="3"/>
      <c r="M19" s="3"/>
      <c r="N19" s="3"/>
      <c r="O19" s="3"/>
      <c r="P19" s="14"/>
    </row>
    <row r="20" spans="1:16" x14ac:dyDescent="0.25">
      <c r="A20" s="13"/>
      <c r="B20" s="3">
        <v>20</v>
      </c>
      <c r="C20" s="3">
        <v>37.1</v>
      </c>
      <c r="D20" s="3">
        <v>160</v>
      </c>
      <c r="E20" s="4">
        <v>131</v>
      </c>
      <c r="F20" s="8">
        <v>33.800991906061377</v>
      </c>
      <c r="G20" s="3"/>
      <c r="H20" s="14"/>
      <c r="I20" s="13"/>
      <c r="J20" s="3"/>
      <c r="K20" s="3"/>
      <c r="L20" s="3"/>
      <c r="M20" s="3"/>
      <c r="N20" s="3"/>
      <c r="O20" s="3"/>
      <c r="P20" s="14"/>
    </row>
    <row r="21" spans="1:16" x14ac:dyDescent="0.25">
      <c r="A21" s="15"/>
      <c r="B21" s="16">
        <v>30</v>
      </c>
      <c r="C21" s="16">
        <v>36.9</v>
      </c>
      <c r="D21" s="16">
        <v>175</v>
      </c>
      <c r="E21" s="16">
        <v>132</v>
      </c>
      <c r="F21" s="17">
        <v>39.422107272746842</v>
      </c>
      <c r="G21" s="16"/>
      <c r="H21" s="18"/>
      <c r="I21" s="15"/>
      <c r="J21" s="16"/>
      <c r="K21" s="16"/>
      <c r="L21" s="16"/>
      <c r="M21" s="16"/>
      <c r="N21" s="16"/>
      <c r="O21" s="16"/>
      <c r="P21" s="18"/>
    </row>
    <row r="22" spans="1:16" x14ac:dyDescent="0.25">
      <c r="A22" s="21" t="s">
        <v>14</v>
      </c>
      <c r="B22" s="10">
        <v>0</v>
      </c>
      <c r="C22" s="10">
        <v>36</v>
      </c>
      <c r="D22" s="10"/>
      <c r="E22" s="10"/>
      <c r="F22" s="10"/>
      <c r="G22" s="10">
        <v>62.3</v>
      </c>
      <c r="H22" s="12">
        <v>62.1</v>
      </c>
      <c r="I22" s="9">
        <f t="shared" si="0"/>
        <v>0.19999999999999574</v>
      </c>
      <c r="J22" s="10">
        <f t="shared" si="1"/>
        <v>22</v>
      </c>
      <c r="K22" s="35">
        <f>F25-F23</f>
        <v>4.8055756133388243</v>
      </c>
      <c r="L22" s="10">
        <f>C25-C22</f>
        <v>2.7000000000000028</v>
      </c>
      <c r="M22" s="10">
        <v>61</v>
      </c>
      <c r="N22" s="29">
        <f>F25/M22*100</f>
        <v>74.838047699932943</v>
      </c>
      <c r="O22" s="10">
        <v>140</v>
      </c>
      <c r="P22" s="30">
        <f>SUM(E23:E25)/3</f>
        <v>140.33333333333334</v>
      </c>
    </row>
    <row r="23" spans="1:16" x14ac:dyDescent="0.25">
      <c r="A23" s="13"/>
      <c r="B23" s="3">
        <v>10</v>
      </c>
      <c r="C23" s="4">
        <v>38.9</v>
      </c>
      <c r="D23" s="4">
        <v>164</v>
      </c>
      <c r="E23" s="4">
        <v>141</v>
      </c>
      <c r="F23" s="20">
        <v>40.845633483620269</v>
      </c>
      <c r="G23" s="3"/>
      <c r="H23" s="14"/>
      <c r="I23" s="13"/>
      <c r="J23" s="3"/>
      <c r="K23" s="3"/>
      <c r="L23" s="3"/>
      <c r="M23" s="3"/>
      <c r="N23" s="3"/>
      <c r="O23" s="3"/>
      <c r="P23" s="14"/>
    </row>
    <row r="24" spans="1:16" x14ac:dyDescent="0.25">
      <c r="A24" s="13"/>
      <c r="B24" s="3">
        <v>20</v>
      </c>
      <c r="C24" s="4">
        <v>39</v>
      </c>
      <c r="D24" s="4">
        <v>173</v>
      </c>
      <c r="E24" s="4">
        <v>140</v>
      </c>
      <c r="F24" s="20">
        <v>42.001126116495982</v>
      </c>
      <c r="G24" s="3"/>
      <c r="H24" s="14"/>
      <c r="I24" s="13"/>
      <c r="J24" s="3"/>
      <c r="K24" s="3"/>
      <c r="L24" s="3"/>
      <c r="M24" s="3"/>
      <c r="N24" s="3"/>
      <c r="O24" s="3"/>
      <c r="P24" s="14"/>
    </row>
    <row r="25" spans="1:16" x14ac:dyDescent="0.25">
      <c r="A25" s="15"/>
      <c r="B25" s="16">
        <v>30</v>
      </c>
      <c r="C25" s="16">
        <v>38.700000000000003</v>
      </c>
      <c r="D25" s="16">
        <v>186</v>
      </c>
      <c r="E25" s="16">
        <v>140</v>
      </c>
      <c r="F25" s="17">
        <v>45.651209096959093</v>
      </c>
      <c r="G25" s="16"/>
      <c r="H25" s="18"/>
      <c r="I25" s="15"/>
      <c r="J25" s="16"/>
      <c r="K25" s="16"/>
      <c r="L25" s="16"/>
      <c r="M25" s="16"/>
      <c r="N25" s="16"/>
      <c r="O25" s="16"/>
      <c r="P25" s="18"/>
    </row>
    <row r="26" spans="1:16" x14ac:dyDescent="0.25">
      <c r="A26" s="21" t="s">
        <v>15</v>
      </c>
      <c r="B26" s="10">
        <v>0</v>
      </c>
      <c r="C26" s="10">
        <v>35.700000000000003</v>
      </c>
      <c r="D26" s="10"/>
      <c r="E26" s="10"/>
      <c r="F26" s="10"/>
      <c r="G26" s="10">
        <v>104.6</v>
      </c>
      <c r="H26" s="12">
        <v>103.7</v>
      </c>
      <c r="I26" s="9">
        <f t="shared" si="0"/>
        <v>0.89999999999999147</v>
      </c>
      <c r="J26" s="10">
        <f t="shared" si="1"/>
        <v>20</v>
      </c>
      <c r="K26" s="35">
        <f>F29-F27</f>
        <v>10.419125744917018</v>
      </c>
      <c r="L26" s="10">
        <f>C29-C26</f>
        <v>2.7999999999999972</v>
      </c>
      <c r="M26" s="10">
        <v>57</v>
      </c>
      <c r="N26" s="29">
        <f>F29/M26*100</f>
        <v>81.838347509628733</v>
      </c>
      <c r="O26" s="10">
        <v>255</v>
      </c>
      <c r="P26" s="30">
        <f>SUM(E27:E29)/3</f>
        <v>255.66666666666666</v>
      </c>
    </row>
    <row r="27" spans="1:16" x14ac:dyDescent="0.25">
      <c r="A27" s="13"/>
      <c r="B27" s="3">
        <v>10</v>
      </c>
      <c r="C27" s="4">
        <v>37.5</v>
      </c>
      <c r="D27" s="4">
        <v>140</v>
      </c>
      <c r="E27" s="4">
        <v>255</v>
      </c>
      <c r="F27" s="31">
        <v>36.228732335571365</v>
      </c>
      <c r="G27" s="3"/>
      <c r="H27" s="14"/>
      <c r="I27" s="13"/>
      <c r="J27" s="3"/>
      <c r="K27" s="3"/>
      <c r="L27" s="3"/>
      <c r="M27" s="3"/>
      <c r="N27" s="3"/>
      <c r="O27" s="3"/>
      <c r="P27" s="14"/>
    </row>
    <row r="28" spans="1:16" x14ac:dyDescent="0.25">
      <c r="A28" s="13"/>
      <c r="B28" s="3">
        <v>20</v>
      </c>
      <c r="C28" s="4">
        <v>38.9</v>
      </c>
      <c r="D28" s="4">
        <v>149</v>
      </c>
      <c r="E28" s="4">
        <v>255</v>
      </c>
      <c r="F28" s="31">
        <v>41.235730740266547</v>
      </c>
      <c r="G28" s="3"/>
      <c r="H28" s="14"/>
      <c r="I28" s="13"/>
      <c r="J28" s="3"/>
      <c r="K28" s="3"/>
      <c r="L28" s="3"/>
      <c r="M28" s="3"/>
      <c r="N28" s="3"/>
      <c r="O28" s="3"/>
      <c r="P28" s="14"/>
    </row>
    <row r="29" spans="1:16" x14ac:dyDescent="0.25">
      <c r="A29" s="15"/>
      <c r="B29" s="16">
        <v>30</v>
      </c>
      <c r="C29" s="16">
        <v>38.5</v>
      </c>
      <c r="D29" s="16">
        <v>160</v>
      </c>
      <c r="E29" s="16">
        <v>257</v>
      </c>
      <c r="F29" s="32">
        <v>46.647858080488383</v>
      </c>
      <c r="G29" s="16"/>
      <c r="H29" s="18"/>
      <c r="I29" s="15"/>
      <c r="J29" s="16"/>
      <c r="K29" s="16"/>
      <c r="L29" s="16"/>
      <c r="M29" s="16"/>
      <c r="N29" s="16"/>
      <c r="O29" s="16"/>
      <c r="P29" s="18"/>
    </row>
    <row r="30" spans="1:16" x14ac:dyDescent="0.25">
      <c r="A30" s="33" t="s">
        <v>25</v>
      </c>
      <c r="B30" s="10">
        <v>0</v>
      </c>
      <c r="C30" s="4">
        <v>35.9</v>
      </c>
      <c r="D30" s="3"/>
      <c r="E30" s="3"/>
      <c r="F30" s="3"/>
      <c r="G30" s="3">
        <v>87.8</v>
      </c>
      <c r="H30" s="14">
        <v>87.4</v>
      </c>
      <c r="I30" s="9">
        <f t="shared" si="0"/>
        <v>0.39999999999999147</v>
      </c>
      <c r="J30" s="10">
        <f t="shared" si="1"/>
        <v>16</v>
      </c>
      <c r="K30" s="35">
        <f>F33-F31</f>
        <v>1.8248480120538844</v>
      </c>
      <c r="L30" s="10">
        <f>C33-C30</f>
        <v>2.7000000000000028</v>
      </c>
      <c r="M30" s="10">
        <v>57</v>
      </c>
      <c r="N30" s="29">
        <f>F33/M30*100</f>
        <v>75.474915429486984</v>
      </c>
      <c r="O30" s="10">
        <v>225</v>
      </c>
      <c r="P30" s="12">
        <f>SUM(E31:E33)/3</f>
        <v>224.66666666666666</v>
      </c>
    </row>
    <row r="31" spans="1:16" x14ac:dyDescent="0.25">
      <c r="A31" s="13"/>
      <c r="B31" s="3">
        <v>10</v>
      </c>
      <c r="C31" s="4">
        <v>37.799999999999997</v>
      </c>
      <c r="D31" s="4">
        <v>145</v>
      </c>
      <c r="E31" s="4">
        <v>225</v>
      </c>
      <c r="F31" s="20">
        <v>41.195853782753694</v>
      </c>
      <c r="G31" s="3"/>
      <c r="H31" s="14"/>
      <c r="I31" s="13"/>
      <c r="J31" s="3"/>
      <c r="K31" s="3"/>
      <c r="L31" s="3"/>
      <c r="M31" s="3"/>
      <c r="N31" s="3"/>
      <c r="O31" s="3"/>
      <c r="P31" s="14"/>
    </row>
    <row r="32" spans="1:16" x14ac:dyDescent="0.25">
      <c r="A32" s="13"/>
      <c r="B32" s="3">
        <v>20</v>
      </c>
      <c r="C32" s="4">
        <v>38.700000000000003</v>
      </c>
      <c r="D32" s="4">
        <v>155</v>
      </c>
      <c r="E32" s="4">
        <v>224</v>
      </c>
      <c r="F32" s="20">
        <v>41.296840836973388</v>
      </c>
      <c r="G32" s="3"/>
      <c r="H32" s="14"/>
      <c r="I32" s="13"/>
      <c r="J32" s="3"/>
      <c r="K32" s="3"/>
      <c r="L32" s="3"/>
      <c r="M32" s="3"/>
      <c r="N32" s="3"/>
      <c r="O32" s="3"/>
      <c r="P32" s="14"/>
    </row>
    <row r="33" spans="1:16" x14ac:dyDescent="0.25">
      <c r="A33" s="15"/>
      <c r="B33" s="16">
        <v>30</v>
      </c>
      <c r="C33" s="16">
        <v>38.6</v>
      </c>
      <c r="D33" s="16">
        <v>161</v>
      </c>
      <c r="E33" s="16">
        <v>225</v>
      </c>
      <c r="F33" s="17">
        <v>43.020701794807579</v>
      </c>
      <c r="G33" s="16"/>
      <c r="H33" s="18"/>
      <c r="I33" s="15"/>
      <c r="J33" s="16"/>
      <c r="K33" s="16"/>
      <c r="L33" s="16"/>
      <c r="M33" s="16"/>
      <c r="N33" s="16"/>
      <c r="O33" s="16"/>
      <c r="P33" s="18"/>
    </row>
    <row r="35" spans="1:16" x14ac:dyDescent="0.25">
      <c r="H35" t="s">
        <v>32</v>
      </c>
      <c r="I35">
        <f>AVERAGE(I2:I34)</f>
        <v>0.3499999999999952</v>
      </c>
      <c r="J35">
        <f t="shared" ref="J35:L35" si="2">AVERAGE(J2:J34)</f>
        <v>21.75</v>
      </c>
      <c r="K35">
        <f t="shared" si="2"/>
        <v>6.6605053904010605</v>
      </c>
      <c r="L35">
        <f t="shared" si="2"/>
        <v>2.0500000000000007</v>
      </c>
    </row>
    <row r="36" spans="1:16" x14ac:dyDescent="0.25">
      <c r="C36">
        <f>C33+C29+C25+C21+C17+C13+C9+C5</f>
        <v>304.60000000000002</v>
      </c>
    </row>
    <row r="37" spans="1:16" x14ac:dyDescent="0.25">
      <c r="C37">
        <f>C36/8</f>
        <v>38.075000000000003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H20" sqref="H20"/>
    </sheetView>
  </sheetViews>
  <sheetFormatPr defaultRowHeight="15" x14ac:dyDescent="0.25"/>
  <cols>
    <col min="1" max="1" width="13.42578125" customWidth="1"/>
    <col min="2" max="2" width="10.28515625" customWidth="1"/>
  </cols>
  <sheetData>
    <row r="1" spans="1:16" x14ac:dyDescent="0.25">
      <c r="A1" s="1" t="s">
        <v>10</v>
      </c>
      <c r="B1" s="25" t="s">
        <v>24</v>
      </c>
      <c r="C1" s="25" t="s">
        <v>40</v>
      </c>
      <c r="D1" s="25" t="s">
        <v>22</v>
      </c>
      <c r="E1" s="25" t="s">
        <v>21</v>
      </c>
      <c r="F1" s="25" t="s">
        <v>20</v>
      </c>
      <c r="G1" s="25" t="s">
        <v>19</v>
      </c>
      <c r="H1" s="25" t="s">
        <v>18</v>
      </c>
      <c r="I1" s="28" t="s">
        <v>16</v>
      </c>
      <c r="J1" s="28" t="s">
        <v>17</v>
      </c>
      <c r="K1" s="28" t="s">
        <v>31</v>
      </c>
      <c r="L1" s="28" t="s">
        <v>41</v>
      </c>
      <c r="M1" s="28" t="s">
        <v>27</v>
      </c>
      <c r="N1" s="28" t="s">
        <v>26</v>
      </c>
      <c r="O1" s="28" t="s">
        <v>28</v>
      </c>
      <c r="P1" s="28" t="s">
        <v>29</v>
      </c>
    </row>
    <row r="2" spans="1:16" x14ac:dyDescent="0.25">
      <c r="A2" s="21" t="s">
        <v>11</v>
      </c>
      <c r="B2" s="10">
        <v>0</v>
      </c>
      <c r="C2" s="10"/>
      <c r="D2" s="10"/>
      <c r="E2" s="10"/>
      <c r="F2" s="10"/>
      <c r="G2" s="11">
        <v>94.4</v>
      </c>
      <c r="H2" s="22">
        <v>94</v>
      </c>
      <c r="I2" s="9">
        <f>G2-H2</f>
        <v>0.40000000000000568</v>
      </c>
      <c r="J2" s="10">
        <f>D5-D3</f>
        <v>9</v>
      </c>
      <c r="K2" s="35">
        <f>F5-F3</f>
        <v>0</v>
      </c>
      <c r="L2" s="10">
        <f>C5-C3</f>
        <v>-2</v>
      </c>
      <c r="M2" s="10">
        <v>53.5</v>
      </c>
      <c r="N2" s="29">
        <f>F5/M2*100</f>
        <v>0</v>
      </c>
      <c r="O2" s="10">
        <v>160</v>
      </c>
      <c r="P2" s="30">
        <f>SUM(E3:E5)/3</f>
        <v>160.33333333333334</v>
      </c>
    </row>
    <row r="3" spans="1:16" x14ac:dyDescent="0.25">
      <c r="A3" s="13"/>
      <c r="B3" s="3">
        <v>10</v>
      </c>
      <c r="C3" s="3">
        <v>88</v>
      </c>
      <c r="D3" s="3">
        <v>146</v>
      </c>
      <c r="E3" s="4">
        <v>161</v>
      </c>
      <c r="F3" s="31"/>
      <c r="G3" s="3"/>
      <c r="H3" s="14"/>
      <c r="I3" s="13"/>
      <c r="J3" s="3"/>
      <c r="K3" s="3"/>
      <c r="L3" s="3"/>
      <c r="M3" s="3"/>
      <c r="N3" s="3"/>
      <c r="O3" s="3"/>
      <c r="P3" s="14"/>
    </row>
    <row r="4" spans="1:16" x14ac:dyDescent="0.25">
      <c r="A4" s="13"/>
      <c r="B4" s="3">
        <v>20</v>
      </c>
      <c r="C4" s="3">
        <v>87</v>
      </c>
      <c r="D4" s="3">
        <v>151</v>
      </c>
      <c r="E4" s="4">
        <v>160</v>
      </c>
      <c r="F4" s="31"/>
      <c r="G4" s="3"/>
      <c r="H4" s="14"/>
      <c r="I4" s="13"/>
      <c r="J4" s="3"/>
      <c r="K4" s="3"/>
      <c r="L4" s="3"/>
      <c r="M4" s="3"/>
      <c r="N4" s="3"/>
      <c r="O4" s="3"/>
      <c r="P4" s="14"/>
    </row>
    <row r="5" spans="1:16" x14ac:dyDescent="0.25">
      <c r="A5" s="15"/>
      <c r="B5" s="16">
        <v>30</v>
      </c>
      <c r="C5" s="16">
        <v>86</v>
      </c>
      <c r="D5" s="16">
        <v>155</v>
      </c>
      <c r="E5" s="16">
        <v>160</v>
      </c>
      <c r="F5" s="31"/>
      <c r="G5" s="16"/>
      <c r="H5" s="18"/>
      <c r="I5" s="15"/>
      <c r="J5" s="16"/>
      <c r="K5" s="16"/>
      <c r="L5" s="16"/>
      <c r="M5" s="16"/>
      <c r="N5" s="16"/>
      <c r="O5" s="16"/>
      <c r="P5" s="18"/>
    </row>
    <row r="6" spans="1:16" x14ac:dyDescent="0.25">
      <c r="A6" s="34" t="s">
        <v>1</v>
      </c>
      <c r="B6" s="10">
        <v>0</v>
      </c>
      <c r="C6" s="10"/>
      <c r="D6" s="10"/>
      <c r="E6" s="10"/>
      <c r="F6" s="10"/>
      <c r="G6" s="11">
        <v>77.900000000000006</v>
      </c>
      <c r="H6" s="22">
        <v>77.7</v>
      </c>
      <c r="I6" s="9">
        <f t="shared" ref="I6:I30" si="0">G6-H6</f>
        <v>0.20000000000000284</v>
      </c>
      <c r="J6" s="10">
        <f t="shared" ref="J6:J30" si="1">D9-D7</f>
        <v>9</v>
      </c>
      <c r="K6" s="35">
        <f>F9-F7</f>
        <v>0</v>
      </c>
      <c r="L6" s="10">
        <f>C9-C7</f>
        <v>-10</v>
      </c>
      <c r="M6" s="10">
        <v>61.7</v>
      </c>
      <c r="N6" s="29">
        <f>F9/M6*100</f>
        <v>0</v>
      </c>
      <c r="O6" s="10">
        <v>180</v>
      </c>
      <c r="P6" s="30">
        <f>SUM(E7:E9)/3</f>
        <v>180</v>
      </c>
    </row>
    <row r="7" spans="1:16" x14ac:dyDescent="0.25">
      <c r="A7" s="13"/>
      <c r="B7" s="3">
        <v>10</v>
      </c>
      <c r="C7" s="4">
        <v>89</v>
      </c>
      <c r="D7" s="4">
        <v>136</v>
      </c>
      <c r="E7" s="4">
        <v>180</v>
      </c>
      <c r="F7" s="31"/>
      <c r="G7" s="3"/>
      <c r="H7" s="14"/>
      <c r="I7" s="13"/>
      <c r="J7" s="3"/>
      <c r="K7" s="3"/>
      <c r="L7" s="3"/>
      <c r="M7" s="3"/>
      <c r="N7" s="3"/>
      <c r="O7" s="3"/>
      <c r="P7" s="23"/>
    </row>
    <row r="8" spans="1:16" x14ac:dyDescent="0.25">
      <c r="A8" s="13"/>
      <c r="B8" s="3">
        <v>20</v>
      </c>
      <c r="C8" s="4">
        <v>80</v>
      </c>
      <c r="D8" s="4">
        <v>141</v>
      </c>
      <c r="E8" s="4">
        <v>180</v>
      </c>
      <c r="F8" s="31"/>
      <c r="G8" s="3"/>
      <c r="H8" s="14"/>
      <c r="I8" s="13"/>
      <c r="J8" s="3"/>
      <c r="K8" s="3"/>
      <c r="L8" s="3"/>
      <c r="M8" s="3"/>
      <c r="N8" s="3"/>
      <c r="O8" s="3"/>
      <c r="P8" s="23"/>
    </row>
    <row r="9" spans="1:16" x14ac:dyDescent="0.25">
      <c r="A9" s="15"/>
      <c r="B9" s="16">
        <v>30</v>
      </c>
      <c r="C9" s="16">
        <v>79</v>
      </c>
      <c r="D9" s="16">
        <v>145</v>
      </c>
      <c r="E9" s="16">
        <v>180</v>
      </c>
      <c r="F9" s="31"/>
      <c r="G9" s="16"/>
      <c r="H9" s="18"/>
      <c r="I9" s="15"/>
      <c r="J9" s="16"/>
      <c r="K9" s="16"/>
      <c r="L9" s="16"/>
      <c r="M9" s="16"/>
      <c r="N9" s="16"/>
      <c r="O9" s="16"/>
      <c r="P9" s="18"/>
    </row>
    <row r="10" spans="1:16" x14ac:dyDescent="0.25">
      <c r="A10" s="21" t="s">
        <v>9</v>
      </c>
      <c r="B10" s="10">
        <v>0</v>
      </c>
      <c r="C10" s="10"/>
      <c r="D10" s="10"/>
      <c r="E10" s="10"/>
      <c r="F10" s="10"/>
      <c r="G10" s="11">
        <v>88.1</v>
      </c>
      <c r="H10" s="22">
        <v>87.8</v>
      </c>
      <c r="I10" s="9">
        <f t="shared" si="0"/>
        <v>0.29999999999999716</v>
      </c>
      <c r="J10" s="10">
        <f t="shared" si="1"/>
        <v>4</v>
      </c>
      <c r="K10" s="35">
        <f>F13-F11</f>
        <v>0</v>
      </c>
      <c r="L10" s="10">
        <f>C13-C11</f>
        <v>5</v>
      </c>
      <c r="M10" s="10">
        <v>49</v>
      </c>
      <c r="N10" s="29">
        <f>F13/M10*100</f>
        <v>0</v>
      </c>
      <c r="O10" s="10">
        <v>159</v>
      </c>
      <c r="P10" s="30">
        <f>SUM(E11:E13)/3</f>
        <v>156.66666666666666</v>
      </c>
    </row>
    <row r="11" spans="1:16" x14ac:dyDescent="0.25">
      <c r="A11" s="13"/>
      <c r="B11" s="3">
        <v>10</v>
      </c>
      <c r="C11" s="3">
        <v>86</v>
      </c>
      <c r="D11" s="3">
        <v>139</v>
      </c>
      <c r="E11" s="4">
        <v>158</v>
      </c>
      <c r="F11" s="8"/>
      <c r="G11" s="3"/>
      <c r="H11" s="14"/>
      <c r="I11" s="13"/>
      <c r="J11" s="3"/>
      <c r="K11" s="3"/>
      <c r="L11" s="3"/>
      <c r="M11" s="3"/>
      <c r="N11" s="3"/>
      <c r="O11" s="3"/>
      <c r="P11" s="14"/>
    </row>
    <row r="12" spans="1:16" x14ac:dyDescent="0.25">
      <c r="A12" s="13"/>
      <c r="B12" s="3">
        <v>20</v>
      </c>
      <c r="C12" s="3">
        <v>94</v>
      </c>
      <c r="D12" s="3">
        <v>139</v>
      </c>
      <c r="E12" s="4">
        <v>156</v>
      </c>
      <c r="F12" s="8"/>
      <c r="G12" s="3"/>
      <c r="H12" s="14"/>
      <c r="I12" s="13"/>
      <c r="J12" s="3"/>
      <c r="K12" s="3"/>
      <c r="L12" s="3"/>
      <c r="M12" s="3"/>
      <c r="N12" s="3"/>
      <c r="O12" s="3"/>
      <c r="P12" s="14"/>
    </row>
    <row r="13" spans="1:16" x14ac:dyDescent="0.25">
      <c r="A13" s="15"/>
      <c r="B13" s="16">
        <v>30</v>
      </c>
      <c r="C13" s="16">
        <v>91</v>
      </c>
      <c r="D13" s="16">
        <v>143</v>
      </c>
      <c r="E13" s="16">
        <v>156</v>
      </c>
      <c r="F13" s="17"/>
      <c r="G13" s="16"/>
      <c r="H13" s="18"/>
      <c r="I13" s="15"/>
      <c r="J13" s="16"/>
      <c r="K13" s="16"/>
      <c r="L13" s="16"/>
      <c r="M13" s="16"/>
      <c r="N13" s="16"/>
      <c r="O13" s="16"/>
      <c r="P13" s="18"/>
    </row>
    <row r="14" spans="1:16" x14ac:dyDescent="0.25">
      <c r="A14" s="21" t="s">
        <v>12</v>
      </c>
      <c r="B14" s="10">
        <v>0</v>
      </c>
      <c r="C14" s="11"/>
      <c r="D14" s="11"/>
      <c r="E14" s="11"/>
      <c r="F14" s="11"/>
      <c r="G14" s="11">
        <v>59.2</v>
      </c>
      <c r="H14" s="22">
        <v>58.9</v>
      </c>
      <c r="I14" s="9">
        <f t="shared" si="0"/>
        <v>0.30000000000000426</v>
      </c>
      <c r="J14" s="10">
        <f t="shared" si="1"/>
        <v>19</v>
      </c>
      <c r="K14" s="35">
        <f>F17-F15</f>
        <v>0</v>
      </c>
      <c r="L14" s="10">
        <f>C17-C15</f>
        <v>0</v>
      </c>
      <c r="M14" s="10">
        <v>50</v>
      </c>
      <c r="N14" s="29">
        <f>F17/M14*100</f>
        <v>0</v>
      </c>
      <c r="O14" s="10">
        <v>86</v>
      </c>
      <c r="P14" s="30">
        <f>SUM(E15:E17)/3</f>
        <v>87.333333333333329</v>
      </c>
    </row>
    <row r="15" spans="1:16" x14ac:dyDescent="0.25">
      <c r="A15" s="13"/>
      <c r="B15" s="3">
        <v>10</v>
      </c>
      <c r="C15" s="4">
        <v>88</v>
      </c>
      <c r="D15" s="4">
        <v>142</v>
      </c>
      <c r="E15" s="4">
        <v>88</v>
      </c>
      <c r="F15" s="8"/>
      <c r="G15" s="3"/>
      <c r="H15" s="14"/>
      <c r="I15" s="13"/>
      <c r="J15" s="3"/>
      <c r="K15" s="3"/>
      <c r="L15" s="3"/>
      <c r="M15" s="3"/>
      <c r="N15" s="3"/>
      <c r="O15" s="3"/>
      <c r="P15" s="14"/>
    </row>
    <row r="16" spans="1:16" x14ac:dyDescent="0.25">
      <c r="A16" s="13"/>
      <c r="B16" s="3">
        <v>20</v>
      </c>
      <c r="C16" s="4">
        <v>86</v>
      </c>
      <c r="D16" s="4">
        <v>153</v>
      </c>
      <c r="E16" s="4">
        <v>87</v>
      </c>
      <c r="F16" s="8"/>
      <c r="G16" s="3"/>
      <c r="H16" s="14"/>
      <c r="I16" s="13"/>
      <c r="J16" s="3"/>
      <c r="K16" s="3"/>
      <c r="L16" s="3"/>
      <c r="M16" s="3"/>
      <c r="N16" s="3"/>
      <c r="O16" s="3"/>
      <c r="P16" s="14"/>
    </row>
    <row r="17" spans="1:16" x14ac:dyDescent="0.25">
      <c r="A17" s="15"/>
      <c r="B17" s="16">
        <v>30</v>
      </c>
      <c r="C17" s="19">
        <v>88</v>
      </c>
      <c r="D17" s="16">
        <v>161</v>
      </c>
      <c r="E17" s="19">
        <v>87</v>
      </c>
      <c r="F17" s="17"/>
      <c r="G17" s="16"/>
      <c r="H17" s="18"/>
      <c r="I17" s="15"/>
      <c r="J17" s="16"/>
      <c r="K17" s="16"/>
      <c r="L17" s="16"/>
      <c r="M17" s="16"/>
      <c r="N17" s="16"/>
      <c r="O17" s="16"/>
      <c r="P17" s="18"/>
    </row>
    <row r="18" spans="1:16" x14ac:dyDescent="0.25">
      <c r="A18" s="21" t="s">
        <v>13</v>
      </c>
      <c r="B18" s="10">
        <v>0</v>
      </c>
      <c r="C18" s="10"/>
      <c r="D18" s="10"/>
      <c r="E18" s="10"/>
      <c r="F18" s="10"/>
      <c r="G18" s="10">
        <v>76.5</v>
      </c>
      <c r="H18" s="12">
        <v>76.2</v>
      </c>
      <c r="I18" s="9">
        <f t="shared" si="0"/>
        <v>0.29999999999999716</v>
      </c>
      <c r="J18" s="10">
        <f t="shared" si="1"/>
        <v>5</v>
      </c>
      <c r="K18" s="35">
        <f>F21-F19</f>
        <v>0</v>
      </c>
      <c r="L18" s="10">
        <f>C21-C19</f>
        <v>0</v>
      </c>
      <c r="M18" s="10">
        <v>42.9</v>
      </c>
      <c r="N18" s="29">
        <f>F21/M18*100</f>
        <v>0</v>
      </c>
      <c r="O18" s="10">
        <v>98</v>
      </c>
      <c r="P18" s="30">
        <f>SUM(E19:E21)/3</f>
        <v>97</v>
      </c>
    </row>
    <row r="19" spans="1:16" x14ac:dyDescent="0.25">
      <c r="A19" s="13"/>
      <c r="B19" s="3">
        <v>10</v>
      </c>
      <c r="C19" s="3">
        <v>88</v>
      </c>
      <c r="D19" s="3">
        <v>139</v>
      </c>
      <c r="E19" s="4">
        <v>97</v>
      </c>
      <c r="F19" s="8"/>
      <c r="G19" s="3"/>
      <c r="H19" s="14"/>
      <c r="I19" s="13"/>
      <c r="J19" s="3"/>
      <c r="K19" s="3"/>
      <c r="L19" s="3"/>
      <c r="M19" s="3"/>
      <c r="N19" s="3"/>
      <c r="O19" s="3"/>
      <c r="P19" s="14"/>
    </row>
    <row r="20" spans="1:16" x14ac:dyDescent="0.25">
      <c r="A20" s="13"/>
      <c r="B20" s="3">
        <v>20</v>
      </c>
      <c r="C20" s="3">
        <v>85</v>
      </c>
      <c r="D20" s="3">
        <v>141</v>
      </c>
      <c r="E20" s="4">
        <v>97</v>
      </c>
      <c r="F20" s="8"/>
      <c r="G20" s="3"/>
      <c r="H20" s="14"/>
      <c r="I20" s="13"/>
      <c r="J20" s="3"/>
      <c r="K20" s="3"/>
      <c r="L20" s="3"/>
      <c r="M20" s="3"/>
      <c r="N20" s="3"/>
      <c r="O20" s="3"/>
      <c r="P20" s="14"/>
    </row>
    <row r="21" spans="1:16" x14ac:dyDescent="0.25">
      <c r="A21" s="15"/>
      <c r="B21" s="16">
        <v>30</v>
      </c>
      <c r="C21" s="16">
        <v>88</v>
      </c>
      <c r="D21" s="16">
        <v>144</v>
      </c>
      <c r="E21" s="16">
        <v>97</v>
      </c>
      <c r="F21" s="17"/>
      <c r="G21" s="16"/>
      <c r="H21" s="18"/>
      <c r="I21" s="15"/>
      <c r="J21" s="16"/>
      <c r="K21" s="16"/>
      <c r="L21" s="16"/>
      <c r="M21" s="16"/>
      <c r="N21" s="16"/>
      <c r="O21" s="16"/>
      <c r="P21" s="18"/>
    </row>
    <row r="22" spans="1:16" x14ac:dyDescent="0.25">
      <c r="A22" s="21" t="s">
        <v>14</v>
      </c>
      <c r="B22" s="10">
        <v>0</v>
      </c>
      <c r="C22" s="10"/>
      <c r="D22" s="10"/>
      <c r="E22" s="10"/>
      <c r="F22" s="10"/>
      <c r="G22" s="10">
        <v>63.2</v>
      </c>
      <c r="H22" s="12">
        <v>63</v>
      </c>
      <c r="I22" s="9">
        <f t="shared" si="0"/>
        <v>0.20000000000000284</v>
      </c>
      <c r="J22" s="10">
        <f t="shared" si="1"/>
        <v>8</v>
      </c>
      <c r="K22" s="35">
        <f>F25-F23</f>
        <v>0</v>
      </c>
      <c r="L22" s="10">
        <f>C25-C23</f>
        <v>1</v>
      </c>
      <c r="M22" s="10">
        <v>61</v>
      </c>
      <c r="N22" s="29">
        <f>F25/M22*100</f>
        <v>0</v>
      </c>
      <c r="O22" s="10">
        <v>105</v>
      </c>
      <c r="P22" s="30">
        <f>SUM(E23:E25)/3</f>
        <v>105.33333333333333</v>
      </c>
    </row>
    <row r="23" spans="1:16" x14ac:dyDescent="0.25">
      <c r="A23" s="13"/>
      <c r="B23" s="3">
        <v>10</v>
      </c>
      <c r="C23" s="4">
        <v>89</v>
      </c>
      <c r="D23" s="4">
        <v>140</v>
      </c>
      <c r="E23" s="4">
        <v>105</v>
      </c>
      <c r="F23" s="20"/>
      <c r="G23" s="3"/>
      <c r="H23" s="14"/>
      <c r="I23" s="13"/>
      <c r="J23" s="3"/>
      <c r="K23" s="3"/>
      <c r="L23" s="3"/>
      <c r="M23" s="3"/>
      <c r="N23" s="3"/>
      <c r="O23" s="3"/>
      <c r="P23" s="14"/>
    </row>
    <row r="24" spans="1:16" x14ac:dyDescent="0.25">
      <c r="A24" s="13"/>
      <c r="B24" s="3">
        <v>20</v>
      </c>
      <c r="C24" s="4">
        <v>86</v>
      </c>
      <c r="D24" s="4">
        <v>145</v>
      </c>
      <c r="E24" s="4">
        <v>105</v>
      </c>
      <c r="F24" s="20"/>
      <c r="G24" s="3"/>
      <c r="H24" s="14"/>
      <c r="I24" s="13"/>
      <c r="J24" s="3"/>
      <c r="K24" s="3"/>
      <c r="L24" s="3"/>
      <c r="M24" s="3"/>
      <c r="N24" s="3"/>
      <c r="O24" s="3"/>
      <c r="P24" s="14"/>
    </row>
    <row r="25" spans="1:16" x14ac:dyDescent="0.25">
      <c r="A25" s="15"/>
      <c r="B25" s="16">
        <v>30</v>
      </c>
      <c r="C25" s="16">
        <v>90</v>
      </c>
      <c r="D25" s="16">
        <v>148</v>
      </c>
      <c r="E25" s="16">
        <v>106</v>
      </c>
      <c r="F25" s="17"/>
      <c r="G25" s="16"/>
      <c r="H25" s="18"/>
      <c r="I25" s="15"/>
      <c r="J25" s="16"/>
      <c r="K25" s="16"/>
      <c r="L25" s="16"/>
      <c r="M25" s="16"/>
      <c r="N25" s="16"/>
      <c r="O25" s="16"/>
      <c r="P25" s="18"/>
    </row>
    <row r="26" spans="1:16" x14ac:dyDescent="0.25">
      <c r="A26" s="21" t="s">
        <v>15</v>
      </c>
      <c r="B26" s="10">
        <v>0</v>
      </c>
      <c r="C26" s="10"/>
      <c r="D26" s="10"/>
      <c r="E26" s="10"/>
      <c r="F26" s="10"/>
      <c r="G26" s="10">
        <v>102.4</v>
      </c>
      <c r="H26" s="12">
        <v>101.8</v>
      </c>
      <c r="I26" s="9">
        <f t="shared" si="0"/>
        <v>0.60000000000000853</v>
      </c>
      <c r="J26" s="10">
        <f t="shared" si="1"/>
        <v>3</v>
      </c>
      <c r="K26" s="35">
        <f>F29-F27</f>
        <v>0</v>
      </c>
      <c r="L26" s="10">
        <f>C29-C27</f>
        <v>-1</v>
      </c>
      <c r="M26" s="10">
        <v>57</v>
      </c>
      <c r="N26" s="29">
        <f>F29/M26*100</f>
        <v>0</v>
      </c>
      <c r="O26" s="10">
        <v>190</v>
      </c>
      <c r="P26" s="30">
        <f>SUM(E27:E29)/3</f>
        <v>190</v>
      </c>
    </row>
    <row r="27" spans="1:16" x14ac:dyDescent="0.25">
      <c r="A27" s="13"/>
      <c r="B27" s="3">
        <v>10</v>
      </c>
      <c r="C27" s="4">
        <v>85</v>
      </c>
      <c r="D27" s="4">
        <v>138</v>
      </c>
      <c r="E27" s="4">
        <v>190</v>
      </c>
      <c r="F27" s="31"/>
      <c r="G27" s="3"/>
      <c r="H27" s="14"/>
      <c r="I27" s="13"/>
      <c r="J27" s="3"/>
      <c r="K27" s="3"/>
      <c r="L27" s="3"/>
      <c r="M27" s="3"/>
      <c r="N27" s="3"/>
      <c r="O27" s="3"/>
      <c r="P27" s="14"/>
    </row>
    <row r="28" spans="1:16" x14ac:dyDescent="0.25">
      <c r="A28" s="13"/>
      <c r="B28" s="3">
        <v>20</v>
      </c>
      <c r="C28" s="4">
        <v>87</v>
      </c>
      <c r="D28" s="4">
        <v>145</v>
      </c>
      <c r="E28" s="4">
        <v>190</v>
      </c>
      <c r="F28" s="31"/>
      <c r="G28" s="3"/>
      <c r="H28" s="14"/>
      <c r="I28" s="13"/>
      <c r="J28" s="3"/>
      <c r="K28" s="3"/>
      <c r="L28" s="3"/>
      <c r="M28" s="3"/>
      <c r="N28" s="3"/>
      <c r="O28" s="3"/>
      <c r="P28" s="14"/>
    </row>
    <row r="29" spans="1:16" x14ac:dyDescent="0.25">
      <c r="A29" s="15"/>
      <c r="B29" s="16">
        <v>30</v>
      </c>
      <c r="C29" s="16">
        <v>84</v>
      </c>
      <c r="D29" s="16">
        <v>141</v>
      </c>
      <c r="E29" s="16">
        <v>190</v>
      </c>
      <c r="F29" s="32"/>
      <c r="G29" s="16"/>
      <c r="H29" s="18"/>
      <c r="I29" s="15"/>
      <c r="J29" s="16"/>
      <c r="K29" s="16"/>
      <c r="L29" s="16"/>
      <c r="M29" s="16"/>
      <c r="N29" s="16"/>
      <c r="O29" s="16"/>
      <c r="P29" s="18"/>
    </row>
    <row r="30" spans="1:16" x14ac:dyDescent="0.25">
      <c r="A30" s="33" t="s">
        <v>25</v>
      </c>
      <c r="B30" s="10">
        <v>0</v>
      </c>
      <c r="C30" s="4"/>
      <c r="D30" s="3"/>
      <c r="E30" s="3"/>
      <c r="F30" s="3"/>
      <c r="G30" s="3">
        <v>86.6</v>
      </c>
      <c r="H30" s="14">
        <v>86.3</v>
      </c>
      <c r="I30" s="9">
        <f t="shared" si="0"/>
        <v>0.29999999999999716</v>
      </c>
      <c r="J30" s="10">
        <f t="shared" si="1"/>
        <v>14</v>
      </c>
      <c r="K30" s="35">
        <f>F33-F31</f>
        <v>0</v>
      </c>
      <c r="L30" s="10">
        <f>C33-C31</f>
        <v>-5</v>
      </c>
      <c r="M30" s="10">
        <v>57</v>
      </c>
      <c r="N30" s="29">
        <f>F33/M30*100</f>
        <v>0</v>
      </c>
      <c r="O30" s="10">
        <v>169</v>
      </c>
      <c r="P30" s="12">
        <f>SUM(E31:E33)/3</f>
        <v>169</v>
      </c>
    </row>
    <row r="31" spans="1:16" x14ac:dyDescent="0.25">
      <c r="A31" s="13"/>
      <c r="B31" s="3">
        <v>10</v>
      </c>
      <c r="C31" s="4">
        <v>80</v>
      </c>
      <c r="D31" s="4">
        <v>135</v>
      </c>
      <c r="E31" s="4">
        <v>169</v>
      </c>
      <c r="F31" s="20"/>
      <c r="G31" s="3"/>
      <c r="H31" s="14"/>
      <c r="I31" s="13"/>
      <c r="J31" s="3"/>
      <c r="K31" s="3"/>
      <c r="L31" s="3"/>
      <c r="M31" s="3"/>
      <c r="N31" s="3"/>
      <c r="O31" s="3"/>
      <c r="P31" s="14"/>
    </row>
    <row r="32" spans="1:16" x14ac:dyDescent="0.25">
      <c r="A32" s="13"/>
      <c r="B32" s="3">
        <v>20</v>
      </c>
      <c r="C32" s="4">
        <v>76</v>
      </c>
      <c r="D32" s="4">
        <v>141</v>
      </c>
      <c r="E32" s="4">
        <v>169</v>
      </c>
      <c r="F32" s="20"/>
      <c r="G32" s="3"/>
      <c r="H32" s="14"/>
      <c r="I32" s="13"/>
      <c r="J32" s="3"/>
      <c r="K32" s="3"/>
      <c r="L32" s="3"/>
      <c r="M32" s="3"/>
      <c r="N32" s="3"/>
      <c r="O32" s="3"/>
      <c r="P32" s="14"/>
    </row>
    <row r="33" spans="1:16" x14ac:dyDescent="0.25">
      <c r="A33" s="15"/>
      <c r="B33" s="16">
        <v>30</v>
      </c>
      <c r="C33" s="16">
        <v>75</v>
      </c>
      <c r="D33" s="16">
        <v>149</v>
      </c>
      <c r="E33" s="16">
        <v>169</v>
      </c>
      <c r="F33" s="17"/>
      <c r="G33" s="16"/>
      <c r="H33" s="18"/>
      <c r="I33" s="15"/>
      <c r="J33" s="16"/>
      <c r="K33" s="16"/>
      <c r="L33" s="16"/>
      <c r="M33" s="16"/>
      <c r="N33" s="16"/>
      <c r="O33" s="16"/>
      <c r="P33" s="1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pane ySplit="1" topLeftCell="A2" activePane="bottomLeft" state="frozen"/>
      <selection pane="bottomLeft" activeCell="H35" sqref="H35"/>
    </sheetView>
  </sheetViews>
  <sheetFormatPr defaultRowHeight="15" x14ac:dyDescent="0.25"/>
  <cols>
    <col min="1" max="1" width="10.5703125" bestFit="1" customWidth="1"/>
    <col min="2" max="2" width="11.5703125" bestFit="1" customWidth="1"/>
    <col min="3" max="3" width="7.42578125" bestFit="1" customWidth="1"/>
    <col min="4" max="4" width="9.28515625" bestFit="1" customWidth="1"/>
    <col min="5" max="5" width="10.42578125" bestFit="1" customWidth="1"/>
    <col min="6" max="6" width="16.140625" bestFit="1" customWidth="1"/>
    <col min="7" max="7" width="14.85546875" bestFit="1" customWidth="1"/>
    <col min="8" max="8" width="15.7109375" bestFit="1" customWidth="1"/>
    <col min="9" max="9" width="14.28515625" bestFit="1" customWidth="1"/>
    <col min="10" max="10" width="13.85546875" bestFit="1" customWidth="1"/>
    <col min="12" max="12" width="13.28515625" bestFit="1" customWidth="1"/>
    <col min="13" max="13" width="8.85546875" bestFit="1" customWidth="1"/>
    <col min="14" max="14" width="13.28515625" bestFit="1" customWidth="1"/>
    <col min="15" max="16" width="8.85546875" bestFit="1" customWidth="1"/>
  </cols>
  <sheetData>
    <row r="1" spans="1:16" x14ac:dyDescent="0.25">
      <c r="A1" s="1" t="s">
        <v>10</v>
      </c>
      <c r="B1" s="25" t="s">
        <v>24</v>
      </c>
      <c r="C1" s="25" t="s">
        <v>40</v>
      </c>
      <c r="D1" s="25" t="s">
        <v>22</v>
      </c>
      <c r="E1" s="25" t="s">
        <v>21</v>
      </c>
      <c r="F1" s="25" t="s">
        <v>20</v>
      </c>
      <c r="G1" s="25" t="s">
        <v>19</v>
      </c>
      <c r="H1" s="25" t="s">
        <v>18</v>
      </c>
      <c r="I1" s="28" t="s">
        <v>16</v>
      </c>
      <c r="J1" s="28" t="s">
        <v>17</v>
      </c>
      <c r="K1" s="28" t="s">
        <v>31</v>
      </c>
      <c r="L1" s="28" t="s">
        <v>41</v>
      </c>
      <c r="M1" s="28" t="s">
        <v>27</v>
      </c>
      <c r="N1" s="28" t="s">
        <v>26</v>
      </c>
      <c r="O1" s="28" t="s">
        <v>28</v>
      </c>
      <c r="P1" s="28" t="s">
        <v>29</v>
      </c>
    </row>
    <row r="2" spans="1:16" x14ac:dyDescent="0.25">
      <c r="A2" s="21" t="s">
        <v>11</v>
      </c>
      <c r="B2" s="10">
        <v>0</v>
      </c>
      <c r="C2" s="10"/>
      <c r="D2" s="10"/>
      <c r="E2" s="10"/>
      <c r="F2" s="10"/>
      <c r="G2" s="11">
        <v>93.7</v>
      </c>
      <c r="H2" s="22">
        <v>93.1</v>
      </c>
      <c r="I2" s="9">
        <f>G2-H2</f>
        <v>0.60000000000000853</v>
      </c>
      <c r="J2" s="10">
        <f>D5-D3</f>
        <v>5</v>
      </c>
      <c r="K2" s="35">
        <f>F5-F3</f>
        <v>1.6682590244867477</v>
      </c>
      <c r="L2" s="10">
        <f>C5-C3</f>
        <v>-4</v>
      </c>
      <c r="M2" s="10">
        <v>53.5</v>
      </c>
      <c r="N2" s="29">
        <f>F5/M2*100</f>
        <v>55.522622630050968</v>
      </c>
      <c r="O2" s="10">
        <v>160</v>
      </c>
      <c r="P2" s="30">
        <f>SUM(E3:E5)/3</f>
        <v>160</v>
      </c>
    </row>
    <row r="3" spans="1:16" x14ac:dyDescent="0.25">
      <c r="A3" s="13"/>
      <c r="B3" s="3">
        <v>10</v>
      </c>
      <c r="C3" s="3">
        <v>98</v>
      </c>
      <c r="D3" s="3">
        <v>139</v>
      </c>
      <c r="E3" s="4">
        <v>160</v>
      </c>
      <c r="F3" s="31">
        <v>28.036344082590517</v>
      </c>
      <c r="G3" s="3"/>
      <c r="H3" s="14"/>
      <c r="I3" s="13"/>
      <c r="J3" s="3"/>
      <c r="K3" s="3"/>
      <c r="L3" s="3"/>
      <c r="M3" s="3"/>
      <c r="N3" s="3"/>
      <c r="O3" s="3"/>
      <c r="P3" s="14"/>
    </row>
    <row r="4" spans="1:16" x14ac:dyDescent="0.25">
      <c r="A4" s="13"/>
      <c r="B4" s="3">
        <v>20</v>
      </c>
      <c r="C4" s="3">
        <v>90</v>
      </c>
      <c r="D4" s="3">
        <v>142</v>
      </c>
      <c r="E4" s="4">
        <v>160</v>
      </c>
      <c r="F4" s="31">
        <v>27.269992018547107</v>
      </c>
      <c r="G4" s="3"/>
      <c r="H4" s="14"/>
      <c r="I4" s="13"/>
      <c r="J4" s="3"/>
      <c r="K4" s="3"/>
      <c r="L4" s="3"/>
      <c r="M4" s="3"/>
      <c r="N4" s="3"/>
      <c r="O4" s="3"/>
      <c r="P4" s="14"/>
    </row>
    <row r="5" spans="1:16" x14ac:dyDescent="0.25">
      <c r="A5" s="15"/>
      <c r="B5" s="16">
        <v>30</v>
      </c>
      <c r="C5" s="16">
        <v>94</v>
      </c>
      <c r="D5" s="16">
        <v>144</v>
      </c>
      <c r="E5" s="16">
        <v>160</v>
      </c>
      <c r="F5" s="31">
        <v>29.704603107077265</v>
      </c>
      <c r="G5" s="16"/>
      <c r="H5" s="18"/>
      <c r="I5" s="15"/>
      <c r="J5" s="16"/>
      <c r="K5" s="16"/>
      <c r="L5" s="16"/>
      <c r="M5" s="16"/>
      <c r="N5" s="16"/>
      <c r="O5" s="16"/>
      <c r="P5" s="18"/>
    </row>
    <row r="6" spans="1:16" x14ac:dyDescent="0.25">
      <c r="A6" s="34" t="s">
        <v>1</v>
      </c>
      <c r="B6" s="10">
        <v>0</v>
      </c>
      <c r="C6" s="10"/>
      <c r="D6" s="10"/>
      <c r="E6" s="10"/>
      <c r="F6" s="10"/>
      <c r="G6" s="11">
        <v>77.2</v>
      </c>
      <c r="H6" s="22">
        <v>77</v>
      </c>
      <c r="I6" s="9">
        <f t="shared" ref="I6:I30" si="0">G6-H6</f>
        <v>0.20000000000000284</v>
      </c>
      <c r="J6" s="10">
        <f t="shared" ref="J6:J30" si="1">D9-D7</f>
        <v>11</v>
      </c>
      <c r="K6" s="35">
        <f>F9-F7</f>
        <v>0.62101529216374729</v>
      </c>
      <c r="L6" s="10">
        <f>C9-C7</f>
        <v>-3</v>
      </c>
      <c r="M6" s="10">
        <v>61.7</v>
      </c>
      <c r="N6" s="29">
        <f>F9/M6*100</f>
        <v>54.119985274110626</v>
      </c>
      <c r="O6" s="10">
        <v>180</v>
      </c>
      <c r="P6" s="30">
        <f>SUM(E7:E9)/3</f>
        <v>179</v>
      </c>
    </row>
    <row r="7" spans="1:16" x14ac:dyDescent="0.25">
      <c r="A7" s="13"/>
      <c r="B7" s="3">
        <v>10</v>
      </c>
      <c r="C7" s="4">
        <v>99</v>
      </c>
      <c r="D7" s="4">
        <v>124</v>
      </c>
      <c r="E7" s="4">
        <v>179</v>
      </c>
      <c r="F7" s="31">
        <v>32.771015621962512</v>
      </c>
      <c r="G7" s="3"/>
      <c r="H7" s="14"/>
      <c r="I7" s="13"/>
      <c r="J7" s="3"/>
      <c r="K7" s="3"/>
      <c r="L7" s="3"/>
      <c r="M7" s="3"/>
      <c r="N7" s="3"/>
      <c r="O7" s="3"/>
      <c r="P7" s="23"/>
    </row>
    <row r="8" spans="1:16" x14ac:dyDescent="0.25">
      <c r="A8" s="13"/>
      <c r="B8" s="3">
        <v>20</v>
      </c>
      <c r="C8" s="4">
        <v>97</v>
      </c>
      <c r="D8" s="4">
        <v>130</v>
      </c>
      <c r="E8" s="4">
        <v>179</v>
      </c>
      <c r="F8" s="31">
        <v>33.231768045825561</v>
      </c>
      <c r="G8" s="3"/>
      <c r="H8" s="14"/>
      <c r="I8" s="13"/>
      <c r="J8" s="3"/>
      <c r="K8" s="3"/>
      <c r="L8" s="3"/>
      <c r="M8" s="3"/>
      <c r="N8" s="3"/>
      <c r="O8" s="3"/>
      <c r="P8" s="23"/>
    </row>
    <row r="9" spans="1:16" x14ac:dyDescent="0.25">
      <c r="A9" s="15"/>
      <c r="B9" s="16">
        <v>30</v>
      </c>
      <c r="C9" s="16">
        <v>96</v>
      </c>
      <c r="D9" s="16">
        <v>135</v>
      </c>
      <c r="E9" s="16">
        <v>179</v>
      </c>
      <c r="F9" s="31">
        <v>33.392030914126259</v>
      </c>
      <c r="G9" s="16"/>
      <c r="H9" s="18"/>
      <c r="I9" s="15"/>
      <c r="J9" s="16"/>
      <c r="K9" s="16"/>
      <c r="L9" s="16"/>
      <c r="M9" s="16"/>
      <c r="N9" s="16"/>
      <c r="O9" s="16"/>
      <c r="P9" s="18"/>
    </row>
    <row r="10" spans="1:16" x14ac:dyDescent="0.25">
      <c r="A10" s="21" t="s">
        <v>9</v>
      </c>
      <c r="B10" s="10">
        <v>0</v>
      </c>
      <c r="C10" s="10"/>
      <c r="D10" s="10"/>
      <c r="E10" s="10"/>
      <c r="F10" s="10"/>
      <c r="G10" s="11">
        <v>88.8</v>
      </c>
      <c r="H10" s="22">
        <v>88.5</v>
      </c>
      <c r="I10" s="9">
        <f t="shared" si="0"/>
        <v>0.29999999999999716</v>
      </c>
      <c r="J10" s="10">
        <f t="shared" si="1"/>
        <v>3</v>
      </c>
      <c r="K10" s="35">
        <f>F13-F11</f>
        <v>1.5176658340880493</v>
      </c>
      <c r="L10" s="10">
        <f>C13-C11</f>
        <v>-2</v>
      </c>
      <c r="M10" s="10">
        <v>49</v>
      </c>
      <c r="N10" s="29">
        <f>F13/M10*100</f>
        <v>54.817702663584313</v>
      </c>
      <c r="O10" s="10">
        <v>159</v>
      </c>
      <c r="P10" s="30">
        <f>SUM(E11:E13)/3</f>
        <v>158.33333333333334</v>
      </c>
    </row>
    <row r="11" spans="1:16" x14ac:dyDescent="0.25">
      <c r="A11" s="13"/>
      <c r="B11" s="3">
        <v>10</v>
      </c>
      <c r="C11" s="3">
        <v>98</v>
      </c>
      <c r="D11" s="3">
        <v>131</v>
      </c>
      <c r="E11" s="4">
        <v>159</v>
      </c>
      <c r="F11" s="8">
        <v>25.343008471068263</v>
      </c>
      <c r="G11" s="3"/>
      <c r="H11" s="14"/>
      <c r="I11" s="13"/>
      <c r="J11" s="3"/>
      <c r="K11" s="3"/>
      <c r="L11" s="3"/>
      <c r="M11" s="3"/>
      <c r="N11" s="3"/>
      <c r="O11" s="3"/>
      <c r="P11" s="14"/>
    </row>
    <row r="12" spans="1:16" x14ac:dyDescent="0.25">
      <c r="A12" s="13"/>
      <c r="B12" s="3">
        <v>20</v>
      </c>
      <c r="C12" s="3">
        <v>93</v>
      </c>
      <c r="D12" s="3">
        <v>126</v>
      </c>
      <c r="E12" s="4">
        <v>157</v>
      </c>
      <c r="F12" s="8">
        <v>25.714671356015021</v>
      </c>
      <c r="G12" s="3"/>
      <c r="H12" s="14"/>
      <c r="I12" s="13"/>
      <c r="J12" s="3"/>
      <c r="K12" s="3"/>
      <c r="L12" s="3"/>
      <c r="M12" s="3"/>
      <c r="N12" s="3"/>
      <c r="O12" s="3"/>
      <c r="P12" s="14"/>
    </row>
    <row r="13" spans="1:16" x14ac:dyDescent="0.25">
      <c r="A13" s="15"/>
      <c r="B13" s="16">
        <v>30</v>
      </c>
      <c r="C13" s="16">
        <v>96</v>
      </c>
      <c r="D13" s="16">
        <v>134</v>
      </c>
      <c r="E13" s="16">
        <v>159</v>
      </c>
      <c r="F13" s="17">
        <v>26.860674305156312</v>
      </c>
      <c r="G13" s="16"/>
      <c r="H13" s="18"/>
      <c r="I13" s="15"/>
      <c r="J13" s="16"/>
      <c r="K13" s="16"/>
      <c r="L13" s="16"/>
      <c r="M13" s="16"/>
      <c r="N13" s="16"/>
      <c r="O13" s="16"/>
      <c r="P13" s="18"/>
    </row>
    <row r="14" spans="1:16" x14ac:dyDescent="0.25">
      <c r="A14" s="21" t="s">
        <v>12</v>
      </c>
      <c r="B14" s="10">
        <v>0</v>
      </c>
      <c r="C14" s="11"/>
      <c r="D14" s="11"/>
      <c r="E14" s="11"/>
      <c r="F14" s="11"/>
      <c r="G14" s="11">
        <v>58.8</v>
      </c>
      <c r="H14" s="22">
        <v>58.6</v>
      </c>
      <c r="I14" s="9">
        <f t="shared" si="0"/>
        <v>0.19999999999999574</v>
      </c>
      <c r="J14" s="10">
        <f t="shared" si="1"/>
        <v>7</v>
      </c>
      <c r="K14" s="35">
        <f>F17-F15</f>
        <v>7.8619890524672087</v>
      </c>
      <c r="L14" s="10">
        <f>C17-C15</f>
        <v>0</v>
      </c>
      <c r="M14" s="10">
        <v>50</v>
      </c>
      <c r="N14" s="29">
        <f>F17/M14*100</f>
        <v>66.027913020349743</v>
      </c>
      <c r="O14" s="10">
        <v>86</v>
      </c>
      <c r="P14" s="30">
        <f>SUM(E15:E17)/3</f>
        <v>88.666666666666671</v>
      </c>
    </row>
    <row r="15" spans="1:16" x14ac:dyDescent="0.25">
      <c r="A15" s="13"/>
      <c r="B15" s="3">
        <v>10</v>
      </c>
      <c r="C15" s="4">
        <v>96</v>
      </c>
      <c r="D15" s="4">
        <v>140</v>
      </c>
      <c r="E15" s="4">
        <v>89</v>
      </c>
      <c r="F15" s="8">
        <v>25.151967457707663</v>
      </c>
      <c r="G15" s="3"/>
      <c r="H15" s="14"/>
      <c r="I15" s="13"/>
      <c r="J15" s="3"/>
      <c r="K15" s="3"/>
      <c r="L15" s="3"/>
      <c r="M15" s="3"/>
      <c r="N15" s="3"/>
      <c r="O15" s="3"/>
      <c r="P15" s="14"/>
    </row>
    <row r="16" spans="1:16" x14ac:dyDescent="0.25">
      <c r="A16" s="13"/>
      <c r="B16" s="3">
        <v>20</v>
      </c>
      <c r="C16" s="4">
        <v>95</v>
      </c>
      <c r="D16" s="4">
        <v>143</v>
      </c>
      <c r="E16" s="4">
        <v>88</v>
      </c>
      <c r="F16" s="8">
        <v>30.886888031078445</v>
      </c>
      <c r="G16" s="3"/>
      <c r="H16" s="14"/>
      <c r="I16" s="13"/>
      <c r="J16" s="3"/>
      <c r="K16" s="3"/>
      <c r="L16" s="3"/>
      <c r="M16" s="3"/>
      <c r="N16" s="3"/>
      <c r="O16" s="3"/>
      <c r="P16" s="14"/>
    </row>
    <row r="17" spans="1:16" x14ac:dyDescent="0.25">
      <c r="A17" s="15"/>
      <c r="B17" s="16">
        <v>30</v>
      </c>
      <c r="C17" s="19">
        <v>96</v>
      </c>
      <c r="D17" s="16">
        <v>147</v>
      </c>
      <c r="E17" s="19">
        <v>89</v>
      </c>
      <c r="F17" s="17">
        <v>33.013956510174872</v>
      </c>
      <c r="G17" s="16"/>
      <c r="H17" s="18"/>
      <c r="I17" s="15"/>
      <c r="J17" s="16"/>
      <c r="K17" s="16"/>
      <c r="L17" s="16"/>
      <c r="M17" s="16"/>
      <c r="N17" s="16"/>
      <c r="O17" s="16"/>
      <c r="P17" s="18"/>
    </row>
    <row r="18" spans="1:16" x14ac:dyDescent="0.25">
      <c r="A18" s="21" t="s">
        <v>13</v>
      </c>
      <c r="B18" s="10">
        <v>0</v>
      </c>
      <c r="C18" s="10"/>
      <c r="D18" s="10"/>
      <c r="E18" s="10"/>
      <c r="F18" s="10"/>
      <c r="G18" s="10">
        <v>76.2</v>
      </c>
      <c r="H18" s="12">
        <v>76.099999999999994</v>
      </c>
      <c r="I18" s="9">
        <f t="shared" si="0"/>
        <v>0.10000000000000853</v>
      </c>
      <c r="J18" s="10">
        <f t="shared" si="1"/>
        <v>14</v>
      </c>
      <c r="K18" s="35">
        <f>F21-F19</f>
        <v>-5.7772560375166648E-2</v>
      </c>
      <c r="L18" s="10">
        <f>C21-C19</f>
        <v>-2</v>
      </c>
      <c r="M18" s="10">
        <v>42.9</v>
      </c>
      <c r="N18" s="29">
        <f>F21/M18*100</f>
        <v>55.934422100645477</v>
      </c>
      <c r="O18" s="10">
        <v>98</v>
      </c>
      <c r="P18" s="30">
        <f>SUM(E19:E21)/3</f>
        <v>99</v>
      </c>
    </row>
    <row r="19" spans="1:16" x14ac:dyDescent="0.25">
      <c r="A19" s="13"/>
      <c r="B19" s="3">
        <v>10</v>
      </c>
      <c r="C19" s="3">
        <v>97</v>
      </c>
      <c r="D19" s="3">
        <v>117</v>
      </c>
      <c r="E19" s="4">
        <v>98</v>
      </c>
      <c r="F19" s="8">
        <v>24.053639641552074</v>
      </c>
      <c r="G19" s="3"/>
      <c r="H19" s="14"/>
      <c r="I19" s="13"/>
      <c r="J19" s="3"/>
      <c r="K19" s="3"/>
      <c r="L19" s="3"/>
      <c r="M19" s="3"/>
      <c r="N19" s="3"/>
      <c r="O19" s="3"/>
      <c r="P19" s="14"/>
    </row>
    <row r="20" spans="1:16" x14ac:dyDescent="0.25">
      <c r="A20" s="13"/>
      <c r="B20" s="3">
        <v>20</v>
      </c>
      <c r="C20" s="3">
        <v>96</v>
      </c>
      <c r="D20" s="3">
        <v>125</v>
      </c>
      <c r="E20" s="4">
        <v>98</v>
      </c>
      <c r="F20" s="8">
        <v>22.589048861120339</v>
      </c>
      <c r="G20" s="3"/>
      <c r="H20" s="14"/>
      <c r="I20" s="13"/>
      <c r="J20" s="3"/>
      <c r="K20" s="3"/>
      <c r="L20" s="3"/>
      <c r="M20" s="3"/>
      <c r="N20" s="3"/>
      <c r="O20" s="3"/>
      <c r="P20" s="14"/>
    </row>
    <row r="21" spans="1:16" x14ac:dyDescent="0.25">
      <c r="A21" s="15"/>
      <c r="B21" s="16">
        <v>30</v>
      </c>
      <c r="C21" s="16">
        <v>95</v>
      </c>
      <c r="D21" s="16">
        <v>131</v>
      </c>
      <c r="E21" s="16">
        <v>101</v>
      </c>
      <c r="F21" s="17">
        <v>23.995867081176907</v>
      </c>
      <c r="G21" s="16"/>
      <c r="H21" s="18"/>
      <c r="I21" s="15"/>
      <c r="J21" s="16"/>
      <c r="K21" s="16"/>
      <c r="L21" s="16"/>
      <c r="M21" s="16"/>
      <c r="N21" s="16"/>
      <c r="O21" s="16"/>
      <c r="P21" s="18"/>
    </row>
    <row r="22" spans="1:16" x14ac:dyDescent="0.25">
      <c r="A22" s="21" t="s">
        <v>14</v>
      </c>
      <c r="B22" s="10">
        <v>0</v>
      </c>
      <c r="C22" s="10"/>
      <c r="D22" s="10"/>
      <c r="E22" s="10"/>
      <c r="F22" s="10"/>
      <c r="G22" s="10">
        <v>62.8</v>
      </c>
      <c r="H22" s="12">
        <v>62.5</v>
      </c>
      <c r="I22" s="9">
        <f t="shared" si="0"/>
        <v>0.29999999999999716</v>
      </c>
      <c r="J22" s="10">
        <f t="shared" si="1"/>
        <v>4</v>
      </c>
      <c r="K22" s="35">
        <f>F25-F23</f>
        <v>0.32737015824644189</v>
      </c>
      <c r="L22" s="10">
        <f>C25-C23</f>
        <v>-1</v>
      </c>
      <c r="M22" s="10">
        <v>61</v>
      </c>
      <c r="N22" s="29">
        <f>F25/M22*100</f>
        <v>46.334905714597561</v>
      </c>
      <c r="O22" s="10">
        <v>105</v>
      </c>
      <c r="P22" s="30">
        <f>SUM(E23:E25)/3</f>
        <v>105.33333333333333</v>
      </c>
    </row>
    <row r="23" spans="1:16" x14ac:dyDescent="0.25">
      <c r="A23" s="13"/>
      <c r="B23" s="3">
        <v>10</v>
      </c>
      <c r="C23" s="4">
        <v>96</v>
      </c>
      <c r="D23" s="4">
        <v>128</v>
      </c>
      <c r="E23" s="4">
        <v>106</v>
      </c>
      <c r="F23" s="20">
        <v>27.93692232765807</v>
      </c>
      <c r="G23" s="3"/>
      <c r="H23" s="14"/>
      <c r="I23" s="13"/>
      <c r="J23" s="3"/>
      <c r="K23" s="3"/>
      <c r="L23" s="3"/>
      <c r="M23" s="3"/>
      <c r="N23" s="3"/>
      <c r="O23" s="3"/>
      <c r="P23" s="14"/>
    </row>
    <row r="24" spans="1:16" x14ac:dyDescent="0.25">
      <c r="A24" s="13"/>
      <c r="B24" s="3">
        <v>20</v>
      </c>
      <c r="C24" s="4">
        <v>97</v>
      </c>
      <c r="D24" s="4">
        <v>126</v>
      </c>
      <c r="E24" s="4">
        <v>105</v>
      </c>
      <c r="F24" s="20">
        <v>30.35967276122798</v>
      </c>
      <c r="G24" s="3"/>
      <c r="H24" s="14"/>
      <c r="I24" s="13"/>
      <c r="J24" s="3"/>
      <c r="K24" s="3"/>
      <c r="L24" s="3"/>
      <c r="M24" s="3"/>
      <c r="N24" s="3"/>
      <c r="O24" s="3"/>
      <c r="P24" s="14"/>
    </row>
    <row r="25" spans="1:16" x14ac:dyDescent="0.25">
      <c r="A25" s="15"/>
      <c r="B25" s="16">
        <v>30</v>
      </c>
      <c r="C25" s="16">
        <v>95</v>
      </c>
      <c r="D25" s="16">
        <v>132</v>
      </c>
      <c r="E25" s="16">
        <v>105</v>
      </c>
      <c r="F25" s="17">
        <v>28.264292485904512</v>
      </c>
      <c r="G25" s="16"/>
      <c r="H25" s="18"/>
      <c r="I25" s="15"/>
      <c r="J25" s="16"/>
      <c r="K25" s="16"/>
      <c r="L25" s="16"/>
      <c r="M25" s="16"/>
      <c r="N25" s="16"/>
      <c r="O25" s="16"/>
      <c r="P25" s="18"/>
    </row>
    <row r="26" spans="1:16" x14ac:dyDescent="0.25">
      <c r="A26" s="21" t="s">
        <v>15</v>
      </c>
      <c r="B26" s="10">
        <v>0</v>
      </c>
      <c r="C26" s="10"/>
      <c r="D26" s="10"/>
      <c r="E26" s="10"/>
      <c r="F26" s="10"/>
      <c r="G26" s="10">
        <v>103.5</v>
      </c>
      <c r="H26" s="12">
        <v>103.1</v>
      </c>
      <c r="I26" s="9">
        <f t="shared" si="0"/>
        <v>0.40000000000000568</v>
      </c>
      <c r="J26" s="10">
        <f t="shared" si="1"/>
        <v>1</v>
      </c>
      <c r="K26" s="35">
        <f>F29-F27</f>
        <v>-5.3041962747351974</v>
      </c>
      <c r="L26" s="10">
        <f>C29-C27</f>
        <v>-3</v>
      </c>
      <c r="M26" s="10">
        <v>57</v>
      </c>
      <c r="N26" s="29">
        <f>F29/M26*100</f>
        <v>48.467642692777751</v>
      </c>
      <c r="O26" s="10">
        <v>190</v>
      </c>
      <c r="P26" s="30">
        <f>SUM(E27:E29)/3</f>
        <v>190</v>
      </c>
    </row>
    <row r="27" spans="1:16" x14ac:dyDescent="0.25">
      <c r="A27" s="13"/>
      <c r="B27" s="3">
        <v>10</v>
      </c>
      <c r="C27" s="4">
        <v>97</v>
      </c>
      <c r="D27" s="4">
        <v>117</v>
      </c>
      <c r="E27" s="4">
        <v>190</v>
      </c>
      <c r="F27" s="31">
        <v>32.930752609618516</v>
      </c>
      <c r="G27" s="3"/>
      <c r="H27" s="14"/>
      <c r="I27" s="13"/>
      <c r="J27" s="3"/>
      <c r="K27" s="3"/>
      <c r="L27" s="3"/>
      <c r="M27" s="3"/>
      <c r="N27" s="3"/>
      <c r="O27" s="3"/>
      <c r="P27" s="14"/>
    </row>
    <row r="28" spans="1:16" x14ac:dyDescent="0.25">
      <c r="A28" s="13"/>
      <c r="B28" s="3">
        <v>20</v>
      </c>
      <c r="C28" s="4">
        <v>94</v>
      </c>
      <c r="D28" s="4">
        <v>117</v>
      </c>
      <c r="E28" s="4">
        <v>190</v>
      </c>
      <c r="F28" s="31">
        <v>30.078565741220476</v>
      </c>
      <c r="G28" s="3"/>
      <c r="H28" s="14"/>
      <c r="I28" s="13"/>
      <c r="J28" s="3"/>
      <c r="K28" s="3"/>
      <c r="L28" s="3"/>
      <c r="M28" s="3"/>
      <c r="N28" s="3"/>
      <c r="O28" s="3"/>
      <c r="P28" s="14"/>
    </row>
    <row r="29" spans="1:16" x14ac:dyDescent="0.25">
      <c r="A29" s="15"/>
      <c r="B29" s="16">
        <v>30</v>
      </c>
      <c r="C29" s="16">
        <v>94</v>
      </c>
      <c r="D29" s="16">
        <v>118</v>
      </c>
      <c r="E29" s="16">
        <v>190</v>
      </c>
      <c r="F29" s="32">
        <v>27.626556334883318</v>
      </c>
      <c r="G29" s="16"/>
      <c r="H29" s="18"/>
      <c r="I29" s="15"/>
      <c r="J29" s="16"/>
      <c r="K29" s="16"/>
      <c r="L29" s="16"/>
      <c r="M29" s="16"/>
      <c r="N29" s="16"/>
      <c r="O29" s="16"/>
      <c r="P29" s="18"/>
    </row>
    <row r="30" spans="1:16" x14ac:dyDescent="0.25">
      <c r="A30" s="33" t="s">
        <v>25</v>
      </c>
      <c r="B30" s="10">
        <v>0</v>
      </c>
      <c r="C30" s="4"/>
      <c r="D30" s="3"/>
      <c r="E30" s="3"/>
      <c r="F30" s="3"/>
      <c r="G30" s="3">
        <v>86.5</v>
      </c>
      <c r="H30" s="14">
        <v>86.2</v>
      </c>
      <c r="I30" s="9">
        <f t="shared" si="0"/>
        <v>0.29999999999999716</v>
      </c>
      <c r="J30" s="10">
        <f t="shared" si="1"/>
        <v>14</v>
      </c>
      <c r="K30" s="35">
        <f>F33-F31</f>
        <v>0.78971008353815364</v>
      </c>
      <c r="L30" s="10">
        <f>C33-C31</f>
        <v>-1</v>
      </c>
      <c r="M30" s="10">
        <v>57</v>
      </c>
      <c r="N30" s="29">
        <f>F33/M30*100</f>
        <v>54.692031676501088</v>
      </c>
      <c r="O30" s="10">
        <v>169</v>
      </c>
      <c r="P30" s="12">
        <f>SUM(E31:E33)/3</f>
        <v>169</v>
      </c>
    </row>
    <row r="31" spans="1:16" x14ac:dyDescent="0.25">
      <c r="A31" s="13"/>
      <c r="B31" s="3">
        <v>10</v>
      </c>
      <c r="C31" s="4">
        <v>98</v>
      </c>
      <c r="D31" s="4">
        <v>114</v>
      </c>
      <c r="E31" s="4">
        <v>169</v>
      </c>
      <c r="F31" s="20">
        <v>30.384747972067462</v>
      </c>
      <c r="G31" s="3"/>
      <c r="H31" s="14"/>
      <c r="I31" s="13"/>
      <c r="J31" s="3"/>
      <c r="K31" s="3"/>
      <c r="L31" s="3"/>
      <c r="M31" s="3"/>
      <c r="N31" s="3"/>
      <c r="O31" s="3"/>
      <c r="P31" s="14"/>
    </row>
    <row r="32" spans="1:16" x14ac:dyDescent="0.25">
      <c r="A32" s="13"/>
      <c r="B32" s="3">
        <v>20</v>
      </c>
      <c r="C32" s="4">
        <v>98</v>
      </c>
      <c r="D32" s="4">
        <v>120</v>
      </c>
      <c r="E32" s="4">
        <v>169</v>
      </c>
      <c r="F32" s="20">
        <v>29.165264874704597</v>
      </c>
      <c r="G32" s="3"/>
      <c r="H32" s="14"/>
      <c r="I32" s="13"/>
      <c r="J32" s="3"/>
      <c r="K32" s="3"/>
      <c r="L32" s="3"/>
      <c r="M32" s="3"/>
      <c r="N32" s="3"/>
      <c r="O32" s="3"/>
      <c r="P32" s="14"/>
    </row>
    <row r="33" spans="1:16" x14ac:dyDescent="0.25">
      <c r="A33" s="15"/>
      <c r="B33" s="16">
        <v>30</v>
      </c>
      <c r="C33" s="16">
        <v>97</v>
      </c>
      <c r="D33" s="16">
        <v>128</v>
      </c>
      <c r="E33" s="16">
        <v>169</v>
      </c>
      <c r="F33" s="17">
        <v>31.174458055605616</v>
      </c>
      <c r="G33" s="16"/>
      <c r="H33" s="18"/>
      <c r="I33" s="15"/>
      <c r="J33" s="16"/>
      <c r="K33" s="16"/>
      <c r="L33" s="16"/>
      <c r="M33" s="16"/>
      <c r="N33" s="16"/>
      <c r="O33" s="16"/>
      <c r="P33" s="1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E20" sqref="E20"/>
    </sheetView>
  </sheetViews>
  <sheetFormatPr defaultRowHeight="15" x14ac:dyDescent="0.25"/>
  <cols>
    <col min="1" max="1" width="15.85546875" customWidth="1"/>
    <col min="9" max="9" width="14.7109375" bestFit="1" customWidth="1"/>
  </cols>
  <sheetData>
    <row r="1" spans="1:10" x14ac:dyDescent="0.25">
      <c r="A1" t="s">
        <v>62</v>
      </c>
      <c r="B1" s="45" t="s">
        <v>54</v>
      </c>
      <c r="C1" s="45" t="s">
        <v>55</v>
      </c>
      <c r="D1" s="45" t="s">
        <v>56</v>
      </c>
      <c r="E1" s="45" t="s">
        <v>57</v>
      </c>
      <c r="F1" s="45" t="s">
        <v>58</v>
      </c>
      <c r="G1" s="45" t="s">
        <v>59</v>
      </c>
      <c r="H1" s="45" t="s">
        <v>60</v>
      </c>
      <c r="I1" s="45" t="s">
        <v>61</v>
      </c>
      <c r="J1" s="13"/>
    </row>
    <row r="2" spans="1:10" x14ac:dyDescent="0.25">
      <c r="A2" s="47" t="s">
        <v>1</v>
      </c>
      <c r="B2" s="10">
        <v>57</v>
      </c>
      <c r="C2" s="10">
        <v>54</v>
      </c>
      <c r="D2" s="10">
        <v>56</v>
      </c>
      <c r="E2" s="10">
        <v>55</v>
      </c>
      <c r="F2" s="10">
        <v>53.5</v>
      </c>
      <c r="G2" s="10">
        <v>51</v>
      </c>
      <c r="H2" s="12">
        <v>50</v>
      </c>
      <c r="I2" s="46">
        <v>-7</v>
      </c>
      <c r="J2" s="13"/>
    </row>
    <row r="3" spans="1:10" x14ac:dyDescent="0.25">
      <c r="I3" s="13"/>
      <c r="J3" s="13"/>
    </row>
    <row r="4" spans="1:10" x14ac:dyDescent="0.25">
      <c r="A4" s="47" t="s">
        <v>13</v>
      </c>
      <c r="B4" s="10">
        <v>34</v>
      </c>
      <c r="C4" s="10">
        <v>31</v>
      </c>
      <c r="D4" s="10">
        <v>34</v>
      </c>
      <c r="E4" s="10">
        <v>35</v>
      </c>
      <c r="F4" s="10">
        <v>32</v>
      </c>
      <c r="G4" s="10">
        <v>31</v>
      </c>
      <c r="H4" s="12">
        <v>32.5</v>
      </c>
      <c r="I4" s="9">
        <v>-3</v>
      </c>
      <c r="J4" s="13"/>
    </row>
    <row r="5" spans="1:10" x14ac:dyDescent="0.25">
      <c r="I5" s="13"/>
      <c r="J5" s="13"/>
    </row>
    <row r="6" spans="1:10" x14ac:dyDescent="0.25">
      <c r="A6" s="47" t="s">
        <v>15</v>
      </c>
      <c r="B6" s="10">
        <v>61.5</v>
      </c>
      <c r="C6" s="10">
        <v>60.5</v>
      </c>
      <c r="D6" s="10">
        <v>59</v>
      </c>
      <c r="E6" s="10">
        <v>58</v>
      </c>
      <c r="F6" s="10">
        <v>55</v>
      </c>
      <c r="G6" s="10">
        <v>55</v>
      </c>
      <c r="H6" s="12">
        <v>53</v>
      </c>
      <c r="I6" s="9">
        <v>-8.5</v>
      </c>
      <c r="J6" s="13"/>
    </row>
    <row r="7" spans="1:10" x14ac:dyDescent="0.25">
      <c r="I7" s="13"/>
      <c r="J7" s="13"/>
    </row>
    <row r="8" spans="1:10" x14ac:dyDescent="0.25">
      <c r="A8" s="47" t="s">
        <v>25</v>
      </c>
      <c r="B8" s="10">
        <v>56</v>
      </c>
      <c r="C8" s="10">
        <v>52</v>
      </c>
      <c r="D8" s="10">
        <v>54</v>
      </c>
      <c r="E8" s="10">
        <v>50</v>
      </c>
      <c r="F8" s="10">
        <v>51</v>
      </c>
      <c r="G8" s="10">
        <v>50</v>
      </c>
      <c r="H8" s="12">
        <v>49</v>
      </c>
      <c r="I8" s="9">
        <v>-7</v>
      </c>
      <c r="J8" s="13"/>
    </row>
    <row r="9" spans="1:10" x14ac:dyDescent="0.25">
      <c r="I9" s="13"/>
      <c r="J9" s="13"/>
    </row>
    <row r="10" spans="1:10" x14ac:dyDescent="0.25">
      <c r="A10" s="47" t="s">
        <v>9</v>
      </c>
      <c r="B10" s="10">
        <v>58</v>
      </c>
      <c r="C10" s="10">
        <v>58</v>
      </c>
      <c r="D10" s="10">
        <v>58</v>
      </c>
      <c r="E10" s="10">
        <v>55</v>
      </c>
      <c r="F10" s="10">
        <v>50</v>
      </c>
      <c r="G10" s="10">
        <v>53</v>
      </c>
      <c r="H10" s="12">
        <v>49</v>
      </c>
      <c r="I10" s="9">
        <v>-9</v>
      </c>
      <c r="J10" s="13"/>
    </row>
    <row r="11" spans="1:10" x14ac:dyDescent="0.25">
      <c r="I11" s="13"/>
      <c r="J11" s="13"/>
    </row>
    <row r="12" spans="1:10" x14ac:dyDescent="0.25">
      <c r="A12" s="47" t="s">
        <v>11</v>
      </c>
      <c r="B12" s="10">
        <v>54</v>
      </c>
      <c r="C12" s="10">
        <v>46</v>
      </c>
      <c r="D12" s="10">
        <v>44</v>
      </c>
      <c r="E12" s="10">
        <v>53</v>
      </c>
      <c r="F12" s="10">
        <v>47</v>
      </c>
      <c r="G12" s="10">
        <v>44</v>
      </c>
      <c r="H12" s="12">
        <v>41</v>
      </c>
      <c r="I12" s="9">
        <v>-13</v>
      </c>
      <c r="J12" s="13"/>
    </row>
    <row r="13" spans="1:10" x14ac:dyDescent="0.25">
      <c r="I13" s="13"/>
      <c r="J13" s="13"/>
    </row>
    <row r="14" spans="1:10" x14ac:dyDescent="0.25">
      <c r="A14" s="47" t="s">
        <v>14</v>
      </c>
      <c r="B14" s="10">
        <v>50</v>
      </c>
      <c r="C14" s="10">
        <v>51</v>
      </c>
      <c r="D14" s="10">
        <v>51</v>
      </c>
      <c r="E14" s="10">
        <v>46</v>
      </c>
      <c r="F14" s="10">
        <v>44</v>
      </c>
      <c r="G14" s="10">
        <v>44</v>
      </c>
      <c r="H14" s="12">
        <v>42</v>
      </c>
      <c r="I14" s="9">
        <v>-8</v>
      </c>
      <c r="J14" s="13"/>
    </row>
    <row r="15" spans="1:10" x14ac:dyDescent="0.25">
      <c r="I15" s="13"/>
      <c r="J15" s="13"/>
    </row>
    <row r="16" spans="1:10" x14ac:dyDescent="0.25">
      <c r="A16" s="47" t="s">
        <v>53</v>
      </c>
      <c r="B16" s="10">
        <v>29</v>
      </c>
      <c r="C16" s="10">
        <v>28</v>
      </c>
      <c r="D16" s="10">
        <v>28</v>
      </c>
      <c r="E16" s="10">
        <v>30</v>
      </c>
      <c r="F16" s="10">
        <v>28</v>
      </c>
      <c r="G16" s="10">
        <v>28</v>
      </c>
      <c r="H16" s="12">
        <v>27</v>
      </c>
      <c r="I16" s="9">
        <v>-2</v>
      </c>
      <c r="J16" s="13"/>
    </row>
    <row r="17" spans="1:10" x14ac:dyDescent="0.25">
      <c r="I17" s="15"/>
      <c r="J17" s="13"/>
    </row>
    <row r="18" spans="1:10" x14ac:dyDescent="0.25">
      <c r="A18" s="10"/>
      <c r="B18" s="10"/>
      <c r="C18" s="10"/>
      <c r="D18" s="10"/>
      <c r="E18" s="10"/>
      <c r="F18" s="10"/>
      <c r="G18" s="10"/>
      <c r="H18" s="10"/>
      <c r="I18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Overall Summary</vt:lpstr>
      <vt:lpstr>Ambient test</vt:lpstr>
      <vt:lpstr>Cold test</vt:lpstr>
      <vt:lpstr>Hot Test</vt:lpstr>
      <vt:lpstr>Hot with external cooling</vt:lpstr>
      <vt:lpstr>Hot with internal cooling</vt:lpstr>
      <vt:lpstr>Hypoxic</vt:lpstr>
      <vt:lpstr>Normoxic</vt:lpstr>
      <vt:lpstr>Grip Strength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Geraint Forster</dc:creator>
  <cp:lastModifiedBy>Geraint Forster</cp:lastModifiedBy>
  <dcterms:created xsi:type="dcterms:W3CDTF">2018-02-15T13:49:18Z</dcterms:created>
  <dcterms:modified xsi:type="dcterms:W3CDTF">2018-03-29T11:53:32Z</dcterms:modified>
</cp:coreProperties>
</file>