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wors\Documents\University files\term 2\technical skills development\jordans lectures\Assignment\"/>
    </mc:Choice>
  </mc:AlternateContent>
  <xr:revisionPtr revIDLastSave="0" documentId="13_ncr:1_{80A58B6E-606A-4DC9-A413-F7AAD6A042B0}" xr6:coauthVersionLast="47" xr6:coauthVersionMax="47" xr10:uidLastSave="{00000000-0000-0000-0000-000000000000}"/>
  <bookViews>
    <workbookView xWindow="-120" yWindow="-120" windowWidth="20730" windowHeight="11280" xr2:uid="{AB7E89FE-7FF1-4533-B95C-E34B034B6DE8}"/>
  </bookViews>
  <sheets>
    <sheet name="Sheet1" sheetId="1" r:id="rId1"/>
  </sheets>
  <definedNames>
    <definedName name="DATA_FOR_COURSEWORK" localSheetId="0" hidden="1">Sheet1!$C$75:$G$95</definedName>
    <definedName name="DATA_FOR_COURSEWORK_1" localSheetId="0" hidden="1">Sheet1!$C$153:$G$173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7" i="1" l="1"/>
  <c r="G177" i="1"/>
  <c r="E177" i="1"/>
  <c r="D175" i="1"/>
  <c r="E175" i="1"/>
  <c r="F175" i="1"/>
  <c r="G175" i="1"/>
  <c r="L175" i="1"/>
  <c r="K175" i="1"/>
  <c r="J175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54" i="1"/>
  <c r="L174" i="1" s="1"/>
  <c r="K155" i="1"/>
  <c r="K156" i="1"/>
  <c r="K157" i="1"/>
  <c r="K174" i="1" s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54" i="1"/>
  <c r="J155" i="1"/>
  <c r="J174" i="1" s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54" i="1"/>
  <c r="K8" i="1"/>
  <c r="K9" i="1" s="1"/>
  <c r="J18" i="1" s="1"/>
  <c r="M81" i="1"/>
  <c r="L81" i="1"/>
  <c r="K81" i="1"/>
  <c r="J81" i="1"/>
  <c r="M80" i="1"/>
  <c r="L80" i="1"/>
  <c r="K80" i="1"/>
  <c r="J80" i="1"/>
  <c r="M79" i="1"/>
  <c r="L79" i="1"/>
  <c r="K79" i="1"/>
  <c r="J79" i="1"/>
  <c r="H26" i="1" l="1"/>
  <c r="E37" i="1" s="1"/>
  <c r="J82" i="1"/>
  <c r="K82" i="1"/>
  <c r="L82" i="1"/>
  <c r="M8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7A5407-11BF-4264-A145-7A589F6409DC}" sourceFile="C:\Users\cwors\Downloads\DATA FOR COURSEWORK.xlsx" keepAlive="1" name="DATA FOR COURSEWORK" type="5" refreshedVersion="8" background="1" saveData="1">
    <dbPr connection="Provider=Microsoft.ACE.OLEDB.12.0;User ID=Admin;Data Source=C:\Users\cwors\Downloads\DATA FOR COURSEWORK.xlsx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Sheet1$" commandType="3"/>
  </connection>
  <connection id="2" xr16:uid="{5F6D3861-B31A-486A-83BE-FE9E388C9564}" sourceFile="C:\Users\cwors\Downloads\DATA FOR COURSEWORK.xlsx" keepAlive="1" name="DATA FOR COURSEWORK1" type="5" refreshedVersion="8" background="1" saveData="1">
    <dbPr connection="Provider=Microsoft.ACE.OLEDB.12.0;User ID=Admin;Data Source=C:\Users\cwors\Downloads\DATA FOR COURSEWORK.xlsx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Sheet1$" commandType="3"/>
  </connection>
</connections>
</file>

<file path=xl/sharedStrings.xml><?xml version="1.0" encoding="utf-8"?>
<sst xmlns="http://schemas.openxmlformats.org/spreadsheetml/2006/main" count="112" uniqueCount="86">
  <si>
    <t>Task 1a</t>
  </si>
  <si>
    <t>Scenario: A race car competing in a drag race accelerates from rest and crosses the finish line with a top speed of 240 km/h (66.66 m/s). The race track is 400m long.</t>
  </si>
  <si>
    <t>Calculate the acceleration value of the race car.</t>
  </si>
  <si>
    <t>Determine the time taken for the race car to complete the drag race.</t>
  </si>
  <si>
    <t>s</t>
  </si>
  <si>
    <t>u</t>
  </si>
  <si>
    <t>v</t>
  </si>
  <si>
    <t>a</t>
  </si>
  <si>
    <t>t</t>
  </si>
  <si>
    <t>Task 1b</t>
  </si>
  <si>
    <t>Your spreadsheet should contain a cell that allows the user to provide an estimate the acceleration value (between 1 &amp; 10 ms−2). Using this user-inputted value:</t>
  </si>
  <si>
    <t>Calculate the distance required for the race car to reach the top speed (240 km/h) and return the value to an appropriate cell.</t>
  </si>
  <si>
    <t>Calculate the time taken for the car to complete the race and return the value to an appropriate cell.</t>
  </si>
  <si>
    <t>m</t>
  </si>
  <si>
    <t>Using a conditional statement and conditional formatting, your spreadsheet should return the following messages to an appropriate cell if the corresponding conditions are met:</t>
  </si>
  <si>
    <t>Condition</t>
  </si>
  <si>
    <t>Time &gt; 17s</t>
  </si>
  <si>
    <t>Time &lt; 12s</t>
  </si>
  <si>
    <t>Time 12&gt;= and &lt;=17s</t>
  </si>
  <si>
    <t>Message</t>
  </si>
  <si>
    <t>"The car will lose the race - Acceleration value too low!"</t>
  </si>
  <si>
    <t>"Impossible - the rae car cannot accelerate this quickly!"</t>
  </si>
  <si>
    <t>"The car will win the race"</t>
  </si>
  <si>
    <t>Formatting Rule</t>
  </si>
  <si>
    <t>Highlighted Cell Red</t>
  </si>
  <si>
    <t>Highlighted Cell Amber</t>
  </si>
  <si>
    <t>Highlight Cell Green</t>
  </si>
  <si>
    <t>=</t>
  </si>
  <si>
    <t>Create a simple velocity-time graph using the values calculated above.</t>
  </si>
  <si>
    <t>Using appropriate Excel tools:</t>
  </si>
  <si>
    <t>Annotate your graph by adding appropriate title &amp; axis labels.</t>
  </si>
  <si>
    <t>Customise your graph by altering the line type, thickness and colour etc.</t>
  </si>
  <si>
    <t>Time</t>
  </si>
  <si>
    <t>Velocity</t>
  </si>
  <si>
    <t>Start Value</t>
  </si>
  <si>
    <t>End Value</t>
  </si>
  <si>
    <t>Scenario Three Individual technicians have been asked to measure and record the thickness of 20 material samples as part of a study to understand measurement variability. The data has been tabulated below:</t>
  </si>
  <si>
    <t>1C)</t>
  </si>
  <si>
    <t>2A)</t>
  </si>
  <si>
    <t>Sample</t>
  </si>
  <si>
    <t>Actual_size</t>
  </si>
  <si>
    <t>Technician_A</t>
  </si>
  <si>
    <t>Technician_B</t>
  </si>
  <si>
    <t>Technician_C</t>
  </si>
  <si>
    <t>Using appropriate tools and functions in Excel, perform basic statistical analysis to assess the sizing accuracy of the individual technicians, as well as the measurement procedure/dataset as a whole.</t>
  </si>
  <si>
    <t>Actual Size</t>
  </si>
  <si>
    <t>Mean</t>
  </si>
  <si>
    <t>Minimum</t>
  </si>
  <si>
    <t>Maximum</t>
  </si>
  <si>
    <t>Range</t>
  </si>
  <si>
    <t>Technician A</t>
  </si>
  <si>
    <t xml:space="preserve">Technicial B </t>
  </si>
  <si>
    <t>Technician c</t>
  </si>
  <si>
    <t>Your analysis should include:</t>
  </si>
  <si>
    <t>- Mean &amp; range calculations</t>
  </si>
  <si>
    <t>- A graph plotting all measured values against actual size</t>
  </si>
  <si>
    <t>2. Which operator performed worst and why?</t>
  </si>
  <si>
    <t>3. Are there any similarities/differences between the operators?</t>
  </si>
  <si>
    <t>- Graphs plotting measured values against actual size for each operator</t>
  </si>
  <si>
    <t>From this analysis, answer the following three questions:</t>
  </si>
  <si>
    <t>1. Which operator performed the best and why?</t>
  </si>
  <si>
    <t>1)</t>
  </si>
  <si>
    <t>2)</t>
  </si>
  <si>
    <t>3)</t>
  </si>
  <si>
    <t>Technician B</t>
  </si>
  <si>
    <t>Technician C</t>
  </si>
  <si>
    <t>SUM</t>
  </si>
  <si>
    <t>Calculation of measurement error</t>
  </si>
  <si>
    <t>Table 1b)</t>
  </si>
  <si>
    <t>SUM of measurements</t>
  </si>
  <si>
    <t xml:space="preserve">Actual minus measured </t>
  </si>
  <si>
    <t>Most Acurate</t>
  </si>
  <si>
    <t>B</t>
  </si>
  <si>
    <t>C</t>
  </si>
  <si>
    <t>A + C</t>
  </si>
  <si>
    <t>B + C</t>
  </si>
  <si>
    <t>A + B</t>
  </si>
  <si>
    <t>A</t>
  </si>
  <si>
    <t>B=8</t>
  </si>
  <si>
    <t>C=14</t>
  </si>
  <si>
    <t>A=5</t>
  </si>
  <si>
    <t>A and B have the biggest fluctuations in measurements where C is the most acurate and has a more stable set of result with the best improvement over time</t>
  </si>
  <si>
    <t>Measurement of errors</t>
  </si>
  <si>
    <t>From the Trendline, Equation Data and graphs we can see that Technician B not only had the biggest margin of error and fluctuations but on a whole got more inaccurate over time</t>
  </si>
  <si>
    <t>From the Trendline, Equation data and graphs you can see that operator A had a better average over time and a more stable deviation than Technicians B and C however this is where average statistics can be misleading Technician C was actually more acurate over the whole study please refer to Table 1b)</t>
  </si>
  <si>
    <t>2a,b)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</si>
</sst>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5" borderId="0" xfId="0" applyFill="1"/>
    <xf numFmtId="2" fontId="0" fillId="0" borderId="0" xfId="0" applyNumberFormat="1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4" xfId="0" applyBorder="1"/>
    <xf numFmtId="164" fontId="0" fillId="0" borderId="0" xfId="0" applyNumberFormat="1"/>
    <xf numFmtId="0" fontId="0" fillId="0" borderId="5" xfId="0" applyBorder="1"/>
    <xf numFmtId="0" fontId="2" fillId="2" borderId="0" xfId="0" applyFont="1" applyFill="1"/>
    <xf numFmtId="164" fontId="0" fillId="6" borderId="0" xfId="0" applyNumberFormat="1" applyFill="1"/>
    <xf numFmtId="0" fontId="2" fillId="7" borderId="5" xfId="0" applyFont="1" applyFill="1" applyBorder="1"/>
    <xf numFmtId="0" fontId="2" fillId="8" borderId="4" xfId="0" applyFont="1" applyFill="1" applyBorder="1"/>
    <xf numFmtId="2" fontId="2" fillId="8" borderId="0" xfId="0" applyNumberFormat="1" applyFont="1" applyFill="1"/>
    <xf numFmtId="0" fontId="2" fillId="2" borderId="5" xfId="0" applyFont="1" applyFill="1" applyBorder="1"/>
    <xf numFmtId="0" fontId="2" fillId="8" borderId="6" xfId="0" applyFont="1" applyFill="1" applyBorder="1"/>
    <xf numFmtId="0" fontId="2" fillId="8" borderId="7" xfId="0" applyFont="1" applyFill="1" applyBorder="1"/>
    <xf numFmtId="2" fontId="2" fillId="8" borderId="7" xfId="0" applyNumberFormat="1" applyFont="1" applyFill="1" applyBorder="1"/>
    <xf numFmtId="0" fontId="0" fillId="0" borderId="7" xfId="0" applyBorder="1"/>
    <xf numFmtId="0" fontId="2" fillId="2" borderId="8" xfId="0" applyFont="1" applyFill="1" applyBorder="1"/>
    <xf numFmtId="0" fontId="3" fillId="0" borderId="0" xfId="0" applyFont="1"/>
    <xf numFmtId="0" fontId="2" fillId="2" borderId="2" xfId="0" applyFont="1" applyFill="1" applyBorder="1" applyAlignment="1">
      <alignment horizontal="center"/>
    </xf>
    <xf numFmtId="0" fontId="0" fillId="7" borderId="0" xfId="0" applyFill="1"/>
  </cellXfs>
  <cellStyles count="1">
    <cellStyle name="Normal" xfId="0" builtinId="0"/>
  </cellStyles>
  <dxfs count="11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Sheet1!$F$41</c:f>
              <c:strCache>
                <c:ptCount val="1"/>
                <c:pt idx="0">
                  <c:v>Velocity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3377407750467888E-2"/>
                  <c:y val="1.1399310380320107E-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Sheet1!$G$40:$H$40</c:f>
              <c:numCache>
                <c:formatCode>General</c:formatCode>
                <c:ptCount val="2"/>
                <c:pt idx="0">
                  <c:v>0</c:v>
                </c:pt>
                <c:pt idx="1">
                  <c:v>12.00120012</c:v>
                </c:pt>
              </c:numCache>
            </c:numRef>
          </c:xVal>
          <c:yVal>
            <c:numRef>
              <c:f>Sheet1!$G$41:$H$41</c:f>
              <c:numCache>
                <c:formatCode>General</c:formatCode>
                <c:ptCount val="2"/>
                <c:pt idx="0">
                  <c:v>0</c:v>
                </c:pt>
                <c:pt idx="1">
                  <c:v>66.66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A41-44B3-84AA-401269E77A0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530453904"/>
        <c:axId val="530454232"/>
      </c:scatterChart>
      <c:valAx>
        <c:axId val="530453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Time in seconds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0454232"/>
        <c:crosses val="autoZero"/>
        <c:crossBetween val="midCat"/>
      </c:valAx>
      <c:valAx>
        <c:axId val="530454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Velocity in meters/second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04539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DATA STACKED FOR BEST VISUAL REPRESENTATION</a:t>
            </a:r>
          </a:p>
        </c:rich>
      </c:tx>
      <c:layout>
        <c:manualLayout>
          <c:xMode val="edge"/>
          <c:yMode val="edge"/>
          <c:x val="0.14958247287064769"/>
          <c:y val="3.36333390297339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Sheet1!$J$78</c:f>
              <c:strCache>
                <c:ptCount val="1"/>
                <c:pt idx="0">
                  <c:v>Actual Size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Sheet1!$I$79:$I$82</c:f>
              <c:strCache>
                <c:ptCount val="4"/>
                <c:pt idx="0">
                  <c:v>Mean</c:v>
                </c:pt>
                <c:pt idx="1">
                  <c:v>Minimum</c:v>
                </c:pt>
                <c:pt idx="2">
                  <c:v>Maximum</c:v>
                </c:pt>
                <c:pt idx="3">
                  <c:v>Range</c:v>
                </c:pt>
              </c:strCache>
            </c:strRef>
          </c:cat>
          <c:val>
            <c:numRef>
              <c:f>Sheet1!$J$79:$J$82</c:f>
              <c:numCache>
                <c:formatCode>General</c:formatCode>
                <c:ptCount val="4"/>
                <c:pt idx="0">
                  <c:v>1.786</c:v>
                </c:pt>
                <c:pt idx="1">
                  <c:v>0.25</c:v>
                </c:pt>
                <c:pt idx="2">
                  <c:v>7.5</c:v>
                </c:pt>
                <c:pt idx="3">
                  <c:v>7.25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E0-461D-A6CC-FB78E5215422}"/>
            </c:ext>
          </c:extLst>
        </c:ser>
        <c:ser>
          <c:idx val="1"/>
          <c:order val="1"/>
          <c:tx>
            <c:strRef>
              <c:f>Sheet1!$K$78</c:f>
              <c:strCache>
                <c:ptCount val="1"/>
                <c:pt idx="0">
                  <c:v>Technician A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Sheet1!$I$79:$I$82</c:f>
              <c:strCache>
                <c:ptCount val="4"/>
                <c:pt idx="0">
                  <c:v>Mean</c:v>
                </c:pt>
                <c:pt idx="1">
                  <c:v>Minimum</c:v>
                </c:pt>
                <c:pt idx="2">
                  <c:v>Maximum</c:v>
                </c:pt>
                <c:pt idx="3">
                  <c:v>Range</c:v>
                </c:pt>
              </c:strCache>
            </c:strRef>
          </c:cat>
          <c:val>
            <c:numRef>
              <c:f>Sheet1!$K$79:$K$82</c:f>
              <c:numCache>
                <c:formatCode>General</c:formatCode>
                <c:ptCount val="4"/>
                <c:pt idx="0">
                  <c:v>1.9650000000000003</c:v>
                </c:pt>
                <c:pt idx="1">
                  <c:v>0.5</c:v>
                </c:pt>
                <c:pt idx="2">
                  <c:v>6</c:v>
                </c:pt>
                <c:pt idx="3">
                  <c:v>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E0-461D-A6CC-FB78E5215422}"/>
            </c:ext>
          </c:extLst>
        </c:ser>
        <c:ser>
          <c:idx val="2"/>
          <c:order val="2"/>
          <c:tx>
            <c:strRef>
              <c:f>Sheet1!$L$78</c:f>
              <c:strCache>
                <c:ptCount val="1"/>
                <c:pt idx="0">
                  <c:v>Technicial B 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Sheet1!$I$79:$I$82</c:f>
              <c:strCache>
                <c:ptCount val="4"/>
                <c:pt idx="0">
                  <c:v>Mean</c:v>
                </c:pt>
                <c:pt idx="1">
                  <c:v>Minimum</c:v>
                </c:pt>
                <c:pt idx="2">
                  <c:v>Maximum</c:v>
                </c:pt>
                <c:pt idx="3">
                  <c:v>Range</c:v>
                </c:pt>
              </c:strCache>
            </c:strRef>
          </c:cat>
          <c:val>
            <c:numRef>
              <c:f>Sheet1!$L$79:$L$82</c:f>
              <c:numCache>
                <c:formatCode>General</c:formatCode>
                <c:ptCount val="4"/>
                <c:pt idx="0">
                  <c:v>2.2850000000000001</c:v>
                </c:pt>
                <c:pt idx="1">
                  <c:v>1</c:v>
                </c:pt>
                <c:pt idx="2">
                  <c:v>8</c:v>
                </c:pt>
                <c:pt idx="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2E0-461D-A6CC-FB78E5215422}"/>
            </c:ext>
          </c:extLst>
        </c:ser>
        <c:ser>
          <c:idx val="3"/>
          <c:order val="3"/>
          <c:tx>
            <c:strRef>
              <c:f>Sheet1!$M$78</c:f>
              <c:strCache>
                <c:ptCount val="1"/>
                <c:pt idx="0">
                  <c:v>Technician c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Sheet1!$I$79:$I$82</c:f>
              <c:strCache>
                <c:ptCount val="4"/>
                <c:pt idx="0">
                  <c:v>Mean</c:v>
                </c:pt>
                <c:pt idx="1">
                  <c:v>Minimum</c:v>
                </c:pt>
                <c:pt idx="2">
                  <c:v>Maximum</c:v>
                </c:pt>
                <c:pt idx="3">
                  <c:v>Range</c:v>
                </c:pt>
              </c:strCache>
            </c:strRef>
          </c:cat>
          <c:val>
            <c:numRef>
              <c:f>Sheet1!$M$79:$M$82</c:f>
              <c:numCache>
                <c:formatCode>General</c:formatCode>
                <c:ptCount val="4"/>
                <c:pt idx="0">
                  <c:v>2.0999999999999996</c:v>
                </c:pt>
                <c:pt idx="1">
                  <c:v>0.5</c:v>
                </c:pt>
                <c:pt idx="2">
                  <c:v>7</c:v>
                </c:pt>
                <c:pt idx="3">
                  <c:v>6.5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2E0-461D-A6CC-FB78E521542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881419200"/>
        <c:axId val="1037456064"/>
      </c:barChart>
      <c:catAx>
        <c:axId val="18814192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Data Comparison for Each Operator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7456064"/>
        <c:crosses val="autoZero"/>
        <c:auto val="1"/>
        <c:lblAlgn val="ctr"/>
        <c:lblOffset val="100"/>
        <c:noMultiLvlLbl val="0"/>
      </c:catAx>
      <c:valAx>
        <c:axId val="1037456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Recorded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1419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 baseline="0"/>
              <a:t>Measured Values of All Operators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0"/>
          <c:tx>
            <c:v>Actual Size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Sheet1!$C$76:$C$95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Sheet1!$D$76:$D$95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5D6-43E7-8B69-AC40FB65A072}"/>
            </c:ext>
          </c:extLst>
        </c:ser>
        <c:ser>
          <c:idx val="0"/>
          <c:order val="1"/>
          <c:tx>
            <c:v>Technician_A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Sheet1!$C$76:$C$95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Sheet1!$E$76:$E$95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5D6-43E7-8B69-AC40FB65A072}"/>
            </c:ext>
          </c:extLst>
        </c:ser>
        <c:ser>
          <c:idx val="1"/>
          <c:order val="2"/>
          <c:tx>
            <c:strRef>
              <c:f>Sheet1!$F$75</c:f>
              <c:strCache>
                <c:ptCount val="1"/>
                <c:pt idx="0">
                  <c:v>Technician_B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Sheet1!$C$76:$C$95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Sheet1!$F$76:$F$95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D6-43E7-8B69-AC40FB65A072}"/>
            </c:ext>
          </c:extLst>
        </c:ser>
        <c:ser>
          <c:idx val="2"/>
          <c:order val="3"/>
          <c:tx>
            <c:strRef>
              <c:f>Sheet1!$G$75</c:f>
              <c:strCache>
                <c:ptCount val="1"/>
                <c:pt idx="0">
                  <c:v>Technician_C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Sheet1!$C$76:$C$95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Sheet1!$G$76:$G$95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5D6-43E7-8B69-AC40FB65A0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41184144"/>
        <c:axId val="541178744"/>
      </c:barChart>
      <c:catAx>
        <c:axId val="541184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the Sample Part and values for reference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1178744"/>
        <c:crosses val="autoZero"/>
        <c:auto val="1"/>
        <c:lblAlgn val="ctr"/>
        <c:lblOffset val="100"/>
        <c:noMultiLvlLbl val="0"/>
      </c:catAx>
      <c:valAx>
        <c:axId val="541178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Measurements </a:t>
                </a:r>
                <a:r>
                  <a:rPr lang="en-GB" baseline="0"/>
                  <a:t> </a:t>
                </a:r>
                <a:r>
                  <a:rPr lang="en-GB"/>
                  <a:t>of the</a:t>
                </a:r>
                <a:r>
                  <a:rPr lang="en-GB" baseline="0"/>
                  <a:t> Part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11841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Size vs Technician 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Sheet1!$D$75</c:f>
              <c:strCache>
                <c:ptCount val="1"/>
                <c:pt idx="0">
                  <c:v>Actual_size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21089024409795348"/>
                  <c:y val="4.359186465067735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400" baseline="0">
                        <a:solidFill>
                          <a:schemeClr val="accent1"/>
                        </a:solidFill>
                      </a:rPr>
                      <a:t>y = 0.0508x + 1.2526</a:t>
                    </a:r>
                    <a:br>
                      <a:rPr lang="en-US" sz="1400" baseline="0">
                        <a:solidFill>
                          <a:schemeClr val="accent1"/>
                        </a:solidFill>
                      </a:rPr>
                    </a:br>
                    <a:r>
                      <a:rPr lang="en-US" sz="1400" baseline="0">
                        <a:solidFill>
                          <a:schemeClr val="accent1"/>
                        </a:solidFill>
                      </a:rPr>
                      <a:t>R² = 0.022</a:t>
                    </a:r>
                    <a:endParaRPr lang="en-US" sz="1400">
                      <a:solidFill>
                        <a:schemeClr val="accent1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Sheet1!$C$76:$C$95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Sheet1!$D$76:$D$95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A33-43F8-ADDE-84814B3D7E08}"/>
            </c:ext>
          </c:extLst>
        </c:ser>
        <c:ser>
          <c:idx val="1"/>
          <c:order val="1"/>
          <c:tx>
            <c:strRef>
              <c:f>Sheet1!$E$75</c:f>
              <c:strCache>
                <c:ptCount val="1"/>
                <c:pt idx="0">
                  <c:v>Technician_A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2">
                    <a:alpha val="50000"/>
                  </a:schemeClr>
                </a:solidFill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21089024409795348"/>
                  <c:y val="-6.1769390371691865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400" baseline="0">
                        <a:solidFill>
                          <a:schemeClr val="accent2"/>
                        </a:solidFill>
                      </a:rPr>
                      <a:t>y = 0.0375x + 1.5711</a:t>
                    </a:r>
                    <a:br>
                      <a:rPr lang="en-US" sz="1400" baseline="0">
                        <a:solidFill>
                          <a:schemeClr val="accent2"/>
                        </a:solidFill>
                      </a:rPr>
                    </a:br>
                    <a:r>
                      <a:rPr lang="en-US" sz="1400" baseline="0">
                        <a:solidFill>
                          <a:schemeClr val="accent2"/>
                        </a:solidFill>
                      </a:rPr>
                      <a:t>R² = 0.0192</a:t>
                    </a:r>
                    <a:endParaRPr lang="en-US" sz="1400">
                      <a:solidFill>
                        <a:schemeClr val="accent2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Sheet1!$C$76:$C$95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Sheet1!$E$76:$E$95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A33-43F8-ADDE-84814B3D7E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3319800"/>
        <c:axId val="613325200"/>
      </c:scatterChart>
      <c:valAx>
        <c:axId val="613319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Sample Number</a:t>
                </a:r>
                <a:r>
                  <a:rPr lang="en-GB" sz="1400" baseline="0"/>
                  <a:t> 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325200"/>
        <c:crosses val="autoZero"/>
        <c:crossBetween val="midCat"/>
      </c:valAx>
      <c:valAx>
        <c:axId val="61332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Measurements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319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Size vs Technician 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Sheet1!$D$75</c:f>
              <c:strCache>
                <c:ptCount val="1"/>
                <c:pt idx="0">
                  <c:v>Actual_size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20932795015240971"/>
                  <c:y val="1.023245647977143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400" baseline="0">
                        <a:solidFill>
                          <a:schemeClr val="accent1"/>
                        </a:solidFill>
                      </a:rPr>
                      <a:t>y = 0.0508x + 1.2526</a:t>
                    </a:r>
                    <a:br>
                      <a:rPr lang="en-US" sz="1400" baseline="0">
                        <a:solidFill>
                          <a:schemeClr val="accent1"/>
                        </a:solidFill>
                      </a:rPr>
                    </a:br>
                    <a:r>
                      <a:rPr lang="en-US" sz="1400" baseline="0">
                        <a:solidFill>
                          <a:schemeClr val="accent1"/>
                        </a:solidFill>
                      </a:rPr>
                      <a:t>R² = 0.022</a:t>
                    </a:r>
                    <a:endParaRPr lang="en-US" sz="1400">
                      <a:solidFill>
                        <a:schemeClr val="accent1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Sheet1!$C$76:$C$95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Sheet1!$D$76:$D$95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6B-410B-BCC4-2D751ADDC833}"/>
            </c:ext>
          </c:extLst>
        </c:ser>
        <c:ser>
          <c:idx val="1"/>
          <c:order val="1"/>
          <c:tx>
            <c:strRef>
              <c:f>Sheet1!$F$75</c:f>
              <c:strCache>
                <c:ptCount val="1"/>
                <c:pt idx="0">
                  <c:v>Technician_B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2">
                    <a:alpha val="50000"/>
                  </a:schemeClr>
                </a:solidFill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20748644755589105"/>
                  <c:y val="-5.5946474772594651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400" baseline="0">
                        <a:solidFill>
                          <a:schemeClr val="accent2"/>
                        </a:solidFill>
                      </a:rPr>
                      <a:t>y = 0.0628x + 1.6258</a:t>
                    </a:r>
                    <a:br>
                      <a:rPr lang="en-US" sz="1400" baseline="0">
                        <a:solidFill>
                          <a:schemeClr val="accent2"/>
                        </a:solidFill>
                      </a:rPr>
                    </a:br>
                    <a:r>
                      <a:rPr lang="en-US" sz="1400" baseline="0">
                        <a:solidFill>
                          <a:schemeClr val="accent2"/>
                        </a:solidFill>
                      </a:rPr>
                      <a:t>R² = 0.0333</a:t>
                    </a:r>
                    <a:endParaRPr lang="en-US" sz="1400">
                      <a:solidFill>
                        <a:schemeClr val="accent2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Sheet1!$C$76:$C$95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Sheet1!$F$76:$F$95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46B-410B-BCC4-2D751ADDC8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3333120"/>
        <c:axId val="613333480"/>
      </c:scatterChart>
      <c:valAx>
        <c:axId val="613333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Sample Number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333480"/>
        <c:crosses val="autoZero"/>
        <c:crossBetween val="midCat"/>
      </c:valAx>
      <c:valAx>
        <c:axId val="613333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Measurements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33331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Size vs Technician 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Sheet1!$D$75</c:f>
              <c:strCache>
                <c:ptCount val="1"/>
                <c:pt idx="0">
                  <c:v>Actual_size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2092357763900845"/>
                  <c:y val="6.6619587528355673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400" baseline="0">
                        <a:solidFill>
                          <a:schemeClr val="accent1"/>
                        </a:solidFill>
                      </a:rPr>
                      <a:t>y = 0.0508x + 1.2526</a:t>
                    </a:r>
                    <a:br>
                      <a:rPr lang="en-US" sz="1400" baseline="0">
                        <a:solidFill>
                          <a:schemeClr val="accent1"/>
                        </a:solidFill>
                      </a:rPr>
                    </a:br>
                    <a:r>
                      <a:rPr lang="en-US" sz="1400" baseline="0">
                        <a:solidFill>
                          <a:schemeClr val="accent1"/>
                        </a:solidFill>
                      </a:rPr>
                      <a:t>R² = 0.022</a:t>
                    </a:r>
                    <a:endParaRPr lang="en-US" sz="1400">
                      <a:solidFill>
                        <a:schemeClr val="accent1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Sheet1!$C$76:$C$95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Sheet1!$D$76:$D$95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C9-4351-A45B-6D0D90B8AF82}"/>
            </c:ext>
          </c:extLst>
        </c:ser>
        <c:ser>
          <c:idx val="1"/>
          <c:order val="1"/>
          <c:tx>
            <c:strRef>
              <c:f>Sheet1!$G$75</c:f>
              <c:strCache>
                <c:ptCount val="1"/>
                <c:pt idx="0">
                  <c:v>Technician_C</c:v>
                </c:pt>
              </c:strCache>
            </c:strRef>
          </c:tx>
          <c:spPr>
            <a:ln w="25400" cap="rnd">
              <a:noFill/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2">
                    <a:alpha val="50000"/>
                  </a:schemeClr>
                </a:solidFill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21292368682438823"/>
                  <c:y val="-7.226517389824122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>
                            <a:lumMod val="7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400" baseline="0">
                        <a:solidFill>
                          <a:schemeClr val="accent2"/>
                        </a:solidFill>
                      </a:rPr>
                      <a:t>y = 0.0349x + 1.7337</a:t>
                    </a:r>
                    <a:br>
                      <a:rPr lang="en-US" sz="1400" baseline="0">
                        <a:solidFill>
                          <a:schemeClr val="accent2"/>
                        </a:solidFill>
                      </a:rPr>
                    </a:br>
                    <a:r>
                      <a:rPr lang="en-US" sz="1400" baseline="0">
                        <a:solidFill>
                          <a:schemeClr val="accent2"/>
                        </a:solidFill>
                      </a:rPr>
                      <a:t>R² = 0.0127</a:t>
                    </a:r>
                    <a:endParaRPr lang="en-US" sz="1400">
                      <a:solidFill>
                        <a:schemeClr val="accent2"/>
                      </a:solidFill>
                    </a:endParaRP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Sheet1!$C$76:$C$95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Sheet1!$G$76:$G$95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C9-4351-A45B-6D0D90B8A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3653184"/>
        <c:axId val="693656784"/>
      </c:scatterChart>
      <c:valAx>
        <c:axId val="69365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Sample</a:t>
                </a:r>
                <a:r>
                  <a:rPr lang="en-GB" sz="1400" baseline="0"/>
                  <a:t> Number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3656784"/>
        <c:crosses val="autoZero"/>
        <c:crossBetween val="midCat"/>
      </c:valAx>
      <c:valAx>
        <c:axId val="69365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65000"/>
                  <a:lumOff val="35000"/>
                  <a:alpha val="2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Measurement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36531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32357</xdr:colOff>
      <xdr:row>1</xdr:row>
      <xdr:rowOff>298155</xdr:rowOff>
    </xdr:from>
    <xdr:ext cx="949357" cy="23897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EF544A76-BE79-545F-8255-B9D6D303CFBA}"/>
                </a:ext>
              </a:extLst>
            </xdr:cNvPr>
            <xdr:cNvSpPr txBox="1"/>
          </xdr:nvSpPr>
          <xdr:spPr>
            <a:xfrm>
              <a:off x="12891107" y="624726"/>
              <a:ext cx="949357" cy="2389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i="0">
                  <a:latin typeface="+mn-lt"/>
                </a:rPr>
                <a:t>S</a:t>
              </a: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</a:rPr>
                    <m:t>=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𝑢𝑡</m:t>
                  </m:r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+</m:t>
                  </m:r>
                  <m:f>
                    <m:f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</m:t>
                      </m:r>
                    </m:num>
                    <m:den>
                      <m:r>
                        <a:rPr lang="en-GB" sz="1100" b="0" i="1">
                          <a:latin typeface="Cambria Math" panose="02040503050406030204" pitchFamily="18" charset="0"/>
                        </a:rPr>
                        <m:t>2</m:t>
                      </m:r>
                    </m:den>
                  </m:f>
                  <m:r>
                    <a:rPr lang="en-GB" sz="1100" b="0" i="1">
                      <a:latin typeface="Cambria Math" panose="02040503050406030204" pitchFamily="18" charset="0"/>
                    </a:rPr>
                    <m:t>𝑎</m:t>
                  </m:r>
                  <m:sSup>
                    <m:sSupPr>
                      <m:ctrlPr>
                        <a:rPr lang="en-GB" sz="1100" b="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𝑡</m:t>
                      </m:r>
                    </m:e>
                    <m:sup>
                      <m:r>
                        <a:rPr lang="en-GB" sz="1100" b="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EF544A76-BE79-545F-8255-B9D6D303CFBA}"/>
                </a:ext>
              </a:extLst>
            </xdr:cNvPr>
            <xdr:cNvSpPr txBox="1"/>
          </xdr:nvSpPr>
          <xdr:spPr>
            <a:xfrm>
              <a:off x="12891107" y="624726"/>
              <a:ext cx="949357" cy="23897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i="0">
                  <a:latin typeface="+mn-lt"/>
                </a:rPr>
                <a:t>S</a:t>
              </a:r>
              <a:r>
                <a:rPr lang="en-GB" sz="1100" i="0">
                  <a:latin typeface="Cambria Math" panose="02040503050406030204" pitchFamily="18" charset="0"/>
                </a:rPr>
                <a:t>=</a:t>
              </a:r>
              <a:r>
                <a:rPr lang="en-GB" sz="1100" b="0" i="0">
                  <a:latin typeface="Cambria Math" panose="02040503050406030204" pitchFamily="18" charset="0"/>
                </a:rPr>
                <a:t>𝑢𝑡</a:t>
              </a: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+</a:t>
              </a:r>
              <a:r>
                <a:rPr lang="en-GB" sz="1100" b="0" i="0">
                  <a:latin typeface="Cambria Math" panose="02040503050406030204" pitchFamily="18" charset="0"/>
                </a:rPr>
                <a:t>1/2 𝑎𝑡^2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12</xdr:col>
      <xdr:colOff>1000446</xdr:colOff>
      <xdr:row>4</xdr:row>
      <xdr:rowOff>40502</xdr:rowOff>
    </xdr:from>
    <xdr:ext cx="100012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C013FC0A-F93B-89C4-5ACF-3B8056F3067C}"/>
                </a:ext>
              </a:extLst>
            </xdr:cNvPr>
            <xdr:cNvSpPr txBox="1"/>
          </xdr:nvSpPr>
          <xdr:spPr>
            <a:xfrm>
              <a:off x="12729803" y="1278752"/>
              <a:ext cx="100012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𝑢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+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𝑎𝑡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C013FC0A-F93B-89C4-5ACF-3B8056F3067C}"/>
                </a:ext>
              </a:extLst>
            </xdr:cNvPr>
            <xdr:cNvSpPr txBox="1"/>
          </xdr:nvSpPr>
          <xdr:spPr>
            <a:xfrm>
              <a:off x="12729803" y="1278752"/>
              <a:ext cx="100012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𝑉=𝑢+𝑎𝑡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13</xdr:col>
      <xdr:colOff>37379</xdr:colOff>
      <xdr:row>5</xdr:row>
      <xdr:rowOff>409095</xdr:rowOff>
    </xdr:from>
    <xdr:ext cx="991159" cy="2978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05AE0DBE-C048-690A-43E0-197FE28DC396}"/>
                </a:ext>
              </a:extLst>
            </xdr:cNvPr>
            <xdr:cNvSpPr txBox="1"/>
          </xdr:nvSpPr>
          <xdr:spPr>
            <a:xfrm>
              <a:off x="12896129" y="1851452"/>
              <a:ext cx="991159" cy="2978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400"/>
                <a:t>S</a:t>
              </a:r>
              <a14:m>
                <m:oMath xmlns:m="http://schemas.openxmlformats.org/officeDocument/2006/math">
                  <m:r>
                    <a:rPr lang="en-GB" sz="1400" i="1">
                      <a:latin typeface="Cambria Math" panose="02040503050406030204" pitchFamily="18" charset="0"/>
                    </a:rPr>
                    <m:t>=</m:t>
                  </m:r>
                  <m:r>
                    <a:rPr lang="en-GB" sz="1400" b="0" i="1">
                      <a:latin typeface="Cambria Math" panose="02040503050406030204" pitchFamily="18" charset="0"/>
                    </a:rPr>
                    <m:t>( </m:t>
                  </m:r>
                  <m:f>
                    <m:fPr>
                      <m:ctrlPr>
                        <a:rPr lang="en-GB" sz="14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400" b="0" i="1">
                          <a:latin typeface="Cambria Math" panose="02040503050406030204" pitchFamily="18" charset="0"/>
                        </a:rPr>
                        <m:t>𝑢</m:t>
                      </m:r>
                      <m:r>
                        <a:rPr lang="en-GB" sz="1400" b="0" i="1">
                          <a:latin typeface="Cambria Math" panose="02040503050406030204" pitchFamily="18" charset="0"/>
                        </a:rPr>
                        <m:t>+</m:t>
                      </m:r>
                      <m:r>
                        <a:rPr lang="en-GB" sz="1400" b="0" i="1">
                          <a:latin typeface="Cambria Math" panose="02040503050406030204" pitchFamily="18" charset="0"/>
                        </a:rPr>
                        <m:t>𝑣</m:t>
                      </m:r>
                    </m:num>
                    <m:den>
                      <m:r>
                        <a:rPr lang="en-GB" sz="1400" b="0" i="1">
                          <a:latin typeface="Cambria Math" panose="02040503050406030204" pitchFamily="18" charset="0"/>
                        </a:rPr>
                        <m:t>2</m:t>
                      </m:r>
                    </m:den>
                  </m:f>
                </m:oMath>
              </a14:m>
              <a:r>
                <a:rPr lang="en-GB" sz="1400"/>
                <a:t> ) t</a:t>
              </a:r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05AE0DBE-C048-690A-43E0-197FE28DC396}"/>
                </a:ext>
              </a:extLst>
            </xdr:cNvPr>
            <xdr:cNvSpPr txBox="1"/>
          </xdr:nvSpPr>
          <xdr:spPr>
            <a:xfrm>
              <a:off x="12896129" y="1851452"/>
              <a:ext cx="991159" cy="2978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400"/>
                <a:t>S</a:t>
              </a:r>
              <a:r>
                <a:rPr lang="en-GB" sz="1400" i="0">
                  <a:latin typeface="Cambria Math" panose="02040503050406030204" pitchFamily="18" charset="0"/>
                </a:rPr>
                <a:t>=</a:t>
              </a:r>
              <a:r>
                <a:rPr lang="en-GB" sz="1400" b="0" i="0">
                  <a:latin typeface="Cambria Math" panose="02040503050406030204" pitchFamily="18" charset="0"/>
                </a:rPr>
                <a:t>(  (𝑢+𝑣)/2</a:t>
              </a:r>
              <a:r>
                <a:rPr lang="en-GB" sz="1400"/>
                <a:t> ) t</a:t>
              </a:r>
            </a:p>
          </xdr:txBody>
        </xdr:sp>
      </mc:Fallback>
    </mc:AlternateContent>
    <xdr:clientData/>
  </xdr:oneCellAnchor>
  <xdr:oneCellAnchor>
    <xdr:from>
      <xdr:col>12</xdr:col>
      <xdr:colOff>992602</xdr:colOff>
      <xdr:row>8</xdr:row>
      <xdr:rowOff>11609</xdr:rowOff>
    </xdr:from>
    <xdr:ext cx="1247774" cy="29527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AAA55133-E110-9646-D561-FBBEF675B59D}"/>
                </a:ext>
              </a:extLst>
            </xdr:cNvPr>
            <xdr:cNvSpPr txBox="1"/>
          </xdr:nvSpPr>
          <xdr:spPr>
            <a:xfrm>
              <a:off x="12721959" y="2501716"/>
              <a:ext cx="1247774" cy="29527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𝑉</m:t>
                        </m:r>
                      </m:e>
                      <m:sup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sSup>
                      <m:sSup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𝑢</m:t>
                        </m:r>
                      </m:e>
                      <m:sup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  <m:r>
                      <a:rPr lang="en-GB" sz="1100" b="0" i="1">
                        <a:latin typeface="Cambria Math" panose="02040503050406030204" pitchFamily="18" charset="0"/>
                      </a:rPr>
                      <m:t>+2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𝑎𝑠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AAA55133-E110-9646-D561-FBBEF675B59D}"/>
                </a:ext>
              </a:extLst>
            </xdr:cNvPr>
            <xdr:cNvSpPr txBox="1"/>
          </xdr:nvSpPr>
          <xdr:spPr>
            <a:xfrm>
              <a:off x="12721959" y="2501716"/>
              <a:ext cx="1247774" cy="29527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𝑉^</a:t>
              </a:r>
              <a:r>
                <a:rPr lang="en-GB" sz="1100" i="0">
                  <a:latin typeface="Cambria Math" panose="02040503050406030204" pitchFamily="18" charset="0"/>
                </a:rPr>
                <a:t>2</a:t>
              </a:r>
              <a:r>
                <a:rPr lang="en-GB" sz="1100" b="0" i="0">
                  <a:latin typeface="Cambria Math" panose="02040503050406030204" pitchFamily="18" charset="0"/>
                </a:rPr>
                <a:t>=𝑢^</a:t>
              </a:r>
              <a:r>
                <a:rPr lang="en-GB" sz="1100" i="0">
                  <a:latin typeface="Cambria Math" panose="02040503050406030204" pitchFamily="18" charset="0"/>
                </a:rPr>
                <a:t>2</a:t>
              </a:r>
              <a:r>
                <a:rPr lang="en-GB" sz="1100" b="0" i="0">
                  <a:latin typeface="Cambria Math" panose="02040503050406030204" pitchFamily="18" charset="0"/>
                </a:rPr>
                <a:t>+2𝑎𝑠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</xdr:col>
      <xdr:colOff>73210</xdr:colOff>
      <xdr:row>9</xdr:row>
      <xdr:rowOff>37435</xdr:rowOff>
    </xdr:from>
    <xdr:ext cx="1083398" cy="57488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B7228CA8-7672-30FD-B08F-5B154944B52A}"/>
                </a:ext>
              </a:extLst>
            </xdr:cNvPr>
            <xdr:cNvSpPr txBox="1"/>
          </xdr:nvSpPr>
          <xdr:spPr>
            <a:xfrm>
              <a:off x="1297853" y="2718042"/>
              <a:ext cx="1083398" cy="57488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GB" sz="1800"/>
                <a:t>a</a:t>
              </a:r>
              <a14:m>
                <m:oMath xmlns:m="http://schemas.openxmlformats.org/officeDocument/2006/math">
                  <m:r>
                    <a:rPr lang="en-GB" sz="18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n-GB" sz="18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sSup>
                        <m:sSupPr>
                          <m:ctrlPr>
                            <a:rPr lang="en-GB" sz="18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sSup>
                            <m:sSupPr>
                              <m:ctrlPr>
                                <a:rPr lang="en-GB" sz="1800" i="1">
                                  <a:latin typeface="Cambria Math" panose="02040503050406030204" pitchFamily="18" charset="0"/>
                                </a:rPr>
                              </m:ctrlPr>
                            </m:sSupPr>
                            <m:e>
                              <m:r>
                                <a:rPr lang="en-GB" sz="1800" b="0" i="1">
                                  <a:latin typeface="Cambria Math" panose="02040503050406030204" pitchFamily="18" charset="0"/>
                                </a:rPr>
                                <m:t>𝑣</m:t>
                              </m:r>
                            </m:e>
                            <m:sup>
                              <m:r>
                                <a:rPr lang="en-GB" sz="1800" i="1">
                                  <a:latin typeface="Cambria Math" panose="02040503050406030204" pitchFamily="18" charset="0"/>
                                </a:rPr>
                                <m:t>2</m:t>
                              </m:r>
                            </m:sup>
                          </m:sSup>
                          <m:r>
                            <a:rPr lang="en-GB" sz="1800" b="0" i="1">
                              <a:latin typeface="Cambria Math" panose="02040503050406030204" pitchFamily="18" charset="0"/>
                            </a:rPr>
                            <m:t>−</m:t>
                          </m:r>
                          <m:r>
                            <a:rPr lang="en-GB" sz="1800" b="0" i="1">
                              <a:latin typeface="Cambria Math" panose="02040503050406030204" pitchFamily="18" charset="0"/>
                            </a:rPr>
                            <m:t>𝑢</m:t>
                          </m:r>
                        </m:e>
                        <m:sup>
                          <m:r>
                            <a:rPr lang="en-GB" sz="180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num>
                    <m:den>
                      <m:r>
                        <a:rPr lang="en-GB" sz="1800" i="1">
                          <a:latin typeface="Cambria Math" panose="02040503050406030204" pitchFamily="18" charset="0"/>
                        </a:rPr>
                        <m:t>2</m:t>
                      </m:r>
                      <m:r>
                        <a:rPr lang="en-GB" sz="1800" b="0" i="1">
                          <a:latin typeface="Cambria Math" panose="02040503050406030204" pitchFamily="18" charset="0"/>
                        </a:rPr>
                        <m:t>.</m:t>
                      </m:r>
                      <m:r>
                        <a:rPr lang="en-GB" sz="1800" b="0" i="1">
                          <a:latin typeface="Cambria Math" panose="02040503050406030204" pitchFamily="18" charset="0"/>
                        </a:rPr>
                        <m:t>𝑠</m:t>
                      </m:r>
                    </m:den>
                  </m:f>
                </m:oMath>
              </a14:m>
              <a:endParaRPr lang="en-GB" sz="18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B7228CA8-7672-30FD-B08F-5B154944B52A}"/>
                </a:ext>
              </a:extLst>
            </xdr:cNvPr>
            <xdr:cNvSpPr txBox="1"/>
          </xdr:nvSpPr>
          <xdr:spPr>
            <a:xfrm>
              <a:off x="1297853" y="2718042"/>
              <a:ext cx="1083398" cy="57488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GB" sz="1800"/>
                <a:t>a</a:t>
              </a:r>
              <a:r>
                <a:rPr lang="en-GB" sz="1800" i="0">
                  <a:latin typeface="Cambria Math" panose="02040503050406030204" pitchFamily="18" charset="0"/>
                </a:rPr>
                <a:t>=〖</a:t>
              </a:r>
              <a:r>
                <a:rPr lang="en-GB" sz="1800" b="0" i="0">
                  <a:latin typeface="Cambria Math" panose="02040503050406030204" pitchFamily="18" charset="0"/>
                </a:rPr>
                <a:t>𝑣^</a:t>
              </a:r>
              <a:r>
                <a:rPr lang="en-GB" sz="1800" i="0">
                  <a:latin typeface="Cambria Math" panose="02040503050406030204" pitchFamily="18" charset="0"/>
                </a:rPr>
                <a:t>2</a:t>
              </a:r>
              <a:r>
                <a:rPr lang="en-GB" sz="1800" b="0" i="0">
                  <a:latin typeface="Cambria Math" panose="02040503050406030204" pitchFamily="18" charset="0"/>
                </a:rPr>
                <a:t>−𝑢〗^</a:t>
              </a:r>
              <a:r>
                <a:rPr lang="en-GB" sz="1800" i="0">
                  <a:latin typeface="Cambria Math" panose="02040503050406030204" pitchFamily="18" charset="0"/>
                </a:rPr>
                <a:t>2/(2</a:t>
              </a:r>
              <a:r>
                <a:rPr lang="en-GB" sz="1800" b="0" i="0">
                  <a:latin typeface="Cambria Math" panose="02040503050406030204" pitchFamily="18" charset="0"/>
                </a:rPr>
                <a:t>.𝑠)</a:t>
              </a:r>
              <a:endParaRPr lang="en-GB" sz="1800"/>
            </a:p>
          </xdr:txBody>
        </xdr:sp>
      </mc:Fallback>
    </mc:AlternateContent>
    <xdr:clientData/>
  </xdr:oneCellAnchor>
  <xdr:oneCellAnchor>
    <xdr:from>
      <xdr:col>3</xdr:col>
      <xdr:colOff>789215</xdr:colOff>
      <xdr:row>9</xdr:row>
      <xdr:rowOff>122465</xdr:rowOff>
    </xdr:from>
    <xdr:ext cx="1006929" cy="37061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94921C96-B9F8-C8A0-5980-F3A1E0251D19}"/>
                </a:ext>
              </a:extLst>
            </xdr:cNvPr>
            <xdr:cNvSpPr txBox="1"/>
          </xdr:nvSpPr>
          <xdr:spPr>
            <a:xfrm>
              <a:off x="2803072" y="2803072"/>
              <a:ext cx="1006929" cy="3706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800"/>
                <a:t>t</a:t>
              </a:r>
              <a14:m>
                <m:oMath xmlns:m="http://schemas.openxmlformats.org/officeDocument/2006/math">
                  <m:r>
                    <a:rPr lang="en-GB" sz="18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n-GB" sz="18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8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en-GB" sz="1800" b="0" i="1">
                          <a:latin typeface="Cambria Math" panose="02040503050406030204" pitchFamily="18" charset="0"/>
                        </a:rPr>
                        <m:t>−</m:t>
                      </m:r>
                      <m:r>
                        <a:rPr lang="en-GB" sz="1800" b="0" i="1">
                          <a:latin typeface="Cambria Math" panose="02040503050406030204" pitchFamily="18" charset="0"/>
                        </a:rPr>
                        <m:t>𝑢</m:t>
                      </m:r>
                    </m:num>
                    <m:den>
                      <m:r>
                        <a:rPr lang="en-GB" sz="1800" b="0" i="1">
                          <a:latin typeface="Cambria Math" panose="02040503050406030204" pitchFamily="18" charset="0"/>
                        </a:rPr>
                        <m:t>𝑎</m:t>
                      </m:r>
                    </m:den>
                  </m:f>
                </m:oMath>
              </a14:m>
              <a:endParaRPr lang="en-GB" sz="18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94921C96-B9F8-C8A0-5980-F3A1E0251D19}"/>
                </a:ext>
              </a:extLst>
            </xdr:cNvPr>
            <xdr:cNvSpPr txBox="1"/>
          </xdr:nvSpPr>
          <xdr:spPr>
            <a:xfrm>
              <a:off x="2803072" y="2803072"/>
              <a:ext cx="1006929" cy="37061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800"/>
                <a:t>t</a:t>
              </a:r>
              <a:r>
                <a:rPr lang="en-GB" sz="1800" i="0">
                  <a:latin typeface="Cambria Math" panose="02040503050406030204" pitchFamily="18" charset="0"/>
                </a:rPr>
                <a:t>=(</a:t>
              </a:r>
              <a:r>
                <a:rPr lang="en-GB" sz="1800" b="0" i="0">
                  <a:latin typeface="Cambria Math" panose="02040503050406030204" pitchFamily="18" charset="0"/>
                </a:rPr>
                <a:t>𝑣−𝑢)/𝑎</a:t>
              </a:r>
              <a:endParaRPr lang="en-GB" sz="1800"/>
            </a:p>
          </xdr:txBody>
        </xdr:sp>
      </mc:Fallback>
    </mc:AlternateContent>
    <xdr:clientData/>
  </xdr:oneCellAnchor>
  <xdr:oneCellAnchor>
    <xdr:from>
      <xdr:col>4</xdr:col>
      <xdr:colOff>417019</xdr:colOff>
      <xdr:row>3</xdr:row>
      <xdr:rowOff>44822</xdr:rowOff>
    </xdr:from>
    <xdr:ext cx="2532530" cy="56029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E449CC67-93CD-4C47-8693-7785DD0562B7}"/>
                </a:ext>
              </a:extLst>
            </xdr:cNvPr>
            <xdr:cNvSpPr txBox="1"/>
          </xdr:nvSpPr>
          <xdr:spPr>
            <a:xfrm>
              <a:off x="7275019" y="874858"/>
              <a:ext cx="2532530" cy="56029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GB" sz="1400" i="0">
                  <a:latin typeface="+mn-lt"/>
                </a:rPr>
                <a:t>5.5544445</a:t>
              </a:r>
              <a14:m>
                <m:oMath xmlns:m="http://schemas.openxmlformats.org/officeDocument/2006/math">
                  <m:sSup>
                    <m:sSupPr>
                      <m:ctrlPr>
                        <a:rPr lang="en-GB" sz="14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400" b="0" i="1">
                          <a:latin typeface="Cambria Math" panose="02040503050406030204" pitchFamily="18" charset="0"/>
                        </a:rPr>
                        <m:t>𝑚𝑠</m:t>
                      </m:r>
                    </m:e>
                    <m:sup>
                      <m:r>
                        <a:rPr lang="en-GB" sz="1400" b="0" i="1">
                          <a:latin typeface="Cambria Math" panose="02040503050406030204" pitchFamily="18" charset="0"/>
                        </a:rPr>
                        <m:t>−</m:t>
                      </m:r>
                      <m:r>
                        <a:rPr lang="en-GB" sz="140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  <m:r>
                    <a:rPr lang="en-GB" sz="1400" b="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n-GB" sz="14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sSup>
                        <m:sSupPr>
                          <m:ctrlPr>
                            <a:rPr lang="en-GB" sz="14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sSup>
                            <m:sSupPr>
                              <m:ctrlPr>
                                <a:rPr lang="en-GB" sz="1400" i="1">
                                  <a:latin typeface="Cambria Math" panose="02040503050406030204" pitchFamily="18" charset="0"/>
                                </a:rPr>
                              </m:ctrlPr>
                            </m:sSupPr>
                            <m:e>
                              <m:r>
                                <a:rPr lang="en-GB" sz="1400" b="0" i="1">
                                  <a:latin typeface="Cambria Math" panose="02040503050406030204" pitchFamily="18" charset="0"/>
                                </a:rPr>
                                <m:t>66.66</m:t>
                              </m:r>
                            </m:e>
                            <m:sup>
                              <m:r>
                                <a:rPr lang="en-GB" sz="1400" i="1">
                                  <a:latin typeface="Cambria Math" panose="02040503050406030204" pitchFamily="18" charset="0"/>
                                </a:rPr>
                                <m:t>2</m:t>
                              </m:r>
                            </m:sup>
                          </m:sSup>
                          <m:r>
                            <a:rPr lang="en-GB" sz="1400" b="0" i="1">
                              <a:latin typeface="Cambria Math" panose="02040503050406030204" pitchFamily="18" charset="0"/>
                            </a:rPr>
                            <m:t>−0</m:t>
                          </m:r>
                        </m:e>
                        <m:sup>
                          <m:r>
                            <a:rPr lang="en-GB" sz="140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num>
                    <m:den>
                      <m:r>
                        <a:rPr lang="en-GB" sz="1400" i="1">
                          <a:latin typeface="Cambria Math" panose="02040503050406030204" pitchFamily="18" charset="0"/>
                        </a:rPr>
                        <m:t>2</m:t>
                      </m:r>
                      <m:r>
                        <a:rPr lang="en-GB" sz="1400" b="0" i="1">
                          <a:latin typeface="Cambria Math" panose="02040503050406030204" pitchFamily="18" charset="0"/>
                        </a:rPr>
                        <m:t>∗400</m:t>
                      </m:r>
                    </m:den>
                  </m:f>
                </m:oMath>
              </a14:m>
              <a:endParaRPr lang="en-GB" sz="14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E449CC67-93CD-4C47-8693-7785DD0562B7}"/>
                </a:ext>
              </a:extLst>
            </xdr:cNvPr>
            <xdr:cNvSpPr txBox="1"/>
          </xdr:nvSpPr>
          <xdr:spPr>
            <a:xfrm>
              <a:off x="7275019" y="874858"/>
              <a:ext cx="2532530" cy="56029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GB" sz="1400" i="0">
                  <a:latin typeface="+mn-lt"/>
                </a:rPr>
                <a:t>5.5544445</a:t>
              </a:r>
              <a:r>
                <a:rPr lang="en-GB" sz="1400" i="0">
                  <a:latin typeface="Cambria Math" panose="02040503050406030204" pitchFamily="18" charset="0"/>
                </a:rPr>
                <a:t>〖</a:t>
              </a:r>
              <a:r>
                <a:rPr lang="en-GB" sz="1400" b="0" i="0">
                  <a:latin typeface="Cambria Math" panose="02040503050406030204" pitchFamily="18" charset="0"/>
                </a:rPr>
                <a:t>𝑚𝑠〗^(−</a:t>
              </a:r>
              <a:r>
                <a:rPr lang="en-GB" sz="1400" i="0">
                  <a:latin typeface="Cambria Math" panose="02040503050406030204" pitchFamily="18" charset="0"/>
                </a:rPr>
                <a:t>2)</a:t>
              </a:r>
              <a:r>
                <a:rPr lang="en-GB" sz="1400" b="0" i="0">
                  <a:latin typeface="Cambria Math" panose="02040503050406030204" pitchFamily="18" charset="0"/>
                </a:rPr>
                <a:t>=</a:t>
              </a:r>
              <a:r>
                <a:rPr lang="en-GB" sz="1400" i="0">
                  <a:latin typeface="Cambria Math" panose="02040503050406030204" pitchFamily="18" charset="0"/>
                </a:rPr>
                <a:t>〖〖</a:t>
              </a:r>
              <a:r>
                <a:rPr lang="en-GB" sz="1400" b="0" i="0">
                  <a:latin typeface="Cambria Math" panose="02040503050406030204" pitchFamily="18" charset="0"/>
                </a:rPr>
                <a:t>66.66〗^</a:t>
              </a:r>
              <a:r>
                <a:rPr lang="en-GB" sz="1400" i="0">
                  <a:latin typeface="Cambria Math" panose="02040503050406030204" pitchFamily="18" charset="0"/>
                </a:rPr>
                <a:t>2</a:t>
              </a:r>
              <a:r>
                <a:rPr lang="en-GB" sz="1400" b="0" i="0">
                  <a:latin typeface="Cambria Math" panose="02040503050406030204" pitchFamily="18" charset="0"/>
                </a:rPr>
                <a:t>−0〗^</a:t>
              </a:r>
              <a:r>
                <a:rPr lang="en-GB" sz="1400" i="0">
                  <a:latin typeface="Cambria Math" panose="02040503050406030204" pitchFamily="18" charset="0"/>
                </a:rPr>
                <a:t>2/(2</a:t>
              </a:r>
              <a:r>
                <a:rPr lang="en-GB" sz="1400" b="0" i="0">
                  <a:latin typeface="Cambria Math" panose="02040503050406030204" pitchFamily="18" charset="0"/>
                </a:rPr>
                <a:t>∗400)</a:t>
              </a:r>
              <a:endParaRPr lang="en-GB" sz="1400"/>
            </a:p>
          </xdr:txBody>
        </xdr:sp>
      </mc:Fallback>
    </mc:AlternateContent>
    <xdr:clientData/>
  </xdr:oneCellAnchor>
  <xdr:oneCellAnchor>
    <xdr:from>
      <xdr:col>10</xdr:col>
      <xdr:colOff>816428</xdr:colOff>
      <xdr:row>7</xdr:row>
      <xdr:rowOff>217716</xdr:rowOff>
    </xdr:from>
    <xdr:ext cx="394607" cy="21771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89EE4B5D-8A32-A4B3-95BE-B0656479FFC0}"/>
                </a:ext>
              </a:extLst>
            </xdr:cNvPr>
            <xdr:cNvSpPr txBox="1"/>
          </xdr:nvSpPr>
          <xdr:spPr>
            <a:xfrm>
              <a:off x="13362214" y="2286002"/>
              <a:ext cx="394607" cy="2177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4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lang="en-GB" sz="1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400" b="0" i="1">
                            <a:latin typeface="Cambria Math" panose="02040503050406030204" pitchFamily="18" charset="0"/>
                          </a:rPr>
                          <m:t>𝑠</m:t>
                        </m:r>
                      </m:e>
                      <m:sup>
                        <m:r>
                          <a:rPr lang="en-GB" sz="14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40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GB" sz="14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89EE4B5D-8A32-A4B3-95BE-B0656479FFC0}"/>
                </a:ext>
              </a:extLst>
            </xdr:cNvPr>
            <xdr:cNvSpPr txBox="1"/>
          </xdr:nvSpPr>
          <xdr:spPr>
            <a:xfrm>
              <a:off x="13362214" y="2286002"/>
              <a:ext cx="394607" cy="2177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GB" sz="1400" b="0" i="0">
                  <a:latin typeface="Cambria Math" panose="02040503050406030204" pitchFamily="18" charset="0"/>
                </a:rPr>
                <a:t>𝑚𝑠^(−</a:t>
              </a:r>
              <a:r>
                <a:rPr lang="en-GB" sz="1400" i="0">
                  <a:latin typeface="Cambria Math" panose="02040503050406030204" pitchFamily="18" charset="0"/>
                </a:rPr>
                <a:t>2)</a:t>
              </a:r>
              <a:endParaRPr lang="en-GB" sz="1400"/>
            </a:p>
          </xdr:txBody>
        </xdr:sp>
      </mc:Fallback>
    </mc:AlternateContent>
    <xdr:clientData/>
  </xdr:oneCellAnchor>
  <xdr:oneCellAnchor>
    <xdr:from>
      <xdr:col>4</xdr:col>
      <xdr:colOff>332976</xdr:colOff>
      <xdr:row>7</xdr:row>
      <xdr:rowOff>83244</xdr:rowOff>
    </xdr:from>
    <xdr:ext cx="1770530" cy="47064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7FA5632A-6983-4FAD-A254-F0D1B2F8D50A}"/>
                </a:ext>
              </a:extLst>
            </xdr:cNvPr>
            <xdr:cNvSpPr txBox="1"/>
          </xdr:nvSpPr>
          <xdr:spPr>
            <a:xfrm>
              <a:off x="7190976" y="2151530"/>
              <a:ext cx="1770530" cy="4706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GB" sz="1400" i="0">
                  <a:solidFill>
                    <a:schemeClr val="tx1"/>
                  </a:solidFill>
                  <a:latin typeface="+mn-lt"/>
                  <a:ea typeface="+mn-ea"/>
                  <a:cs typeface="+mn-cs"/>
                </a:rPr>
                <a:t>12.0012001s</a:t>
              </a:r>
              <a14:m>
                <m:oMath xmlns:m="http://schemas.openxmlformats.org/officeDocument/2006/math">
                  <m:r>
                    <a:rPr lang="en-GB" sz="1400" i="0">
                      <a:solidFill>
                        <a:schemeClr val="tx1"/>
                      </a:solidFill>
                      <a:latin typeface="Cambria Math" panose="02040503050406030204" pitchFamily="18" charset="0"/>
                      <a:ea typeface="+mn-ea"/>
                      <a:cs typeface="+mn-cs"/>
                    </a:rPr>
                    <m:t>=</m:t>
                  </m:r>
                  <m:f>
                    <m:fPr>
                      <m:ctrlPr>
                        <a:rPr lang="en-GB" sz="1400" i="1">
                          <a:solidFill>
                            <a:schemeClr val="tx1"/>
                          </a:solidFill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r>
                        <a:rPr lang="en-GB" sz="1400" b="0" i="0">
                          <a:solidFill>
                            <a:schemeClr val="tx1"/>
                          </a:solidFill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66.66</m:t>
                      </m:r>
                      <m:r>
                        <a:rPr lang="en-GB" sz="1400" i="0">
                          <a:solidFill>
                            <a:schemeClr val="tx1"/>
                          </a:solidFill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−</m:t>
                      </m:r>
                      <m:r>
                        <a:rPr lang="en-GB" sz="1400" b="0" i="1">
                          <a:solidFill>
                            <a:schemeClr val="tx1"/>
                          </a:solidFill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0</m:t>
                      </m:r>
                    </m:num>
                    <m:den>
                      <m:r>
                        <a:rPr lang="en-GB" sz="1400" i="0">
                          <a:solidFill>
                            <a:schemeClr val="tx1"/>
                          </a:solidFill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5.5544445</m:t>
                      </m:r>
                    </m:den>
                  </m:f>
                </m:oMath>
              </a14:m>
              <a:endParaRPr lang="en-GB" sz="1400" i="0">
                <a:solidFill>
                  <a:schemeClr val="tx1"/>
                </a:solidFill>
                <a:latin typeface="+mn-lt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7FA5632A-6983-4FAD-A254-F0D1B2F8D50A}"/>
                </a:ext>
              </a:extLst>
            </xdr:cNvPr>
            <xdr:cNvSpPr txBox="1"/>
          </xdr:nvSpPr>
          <xdr:spPr>
            <a:xfrm>
              <a:off x="7190976" y="2151530"/>
              <a:ext cx="1770530" cy="4706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GB" sz="1400" i="0">
                  <a:solidFill>
                    <a:schemeClr val="tx1"/>
                  </a:solidFill>
                  <a:latin typeface="+mn-lt"/>
                  <a:ea typeface="+mn-ea"/>
                  <a:cs typeface="+mn-cs"/>
                </a:rPr>
                <a:t>12.0012001s</a:t>
              </a:r>
              <a:r>
                <a:rPr lang="en-GB" sz="1400" i="0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=(</a:t>
              </a:r>
              <a:r>
                <a:rPr lang="en-GB" sz="1400" b="0" i="0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66.66</a:t>
              </a:r>
              <a:r>
                <a:rPr lang="en-GB" sz="1400" i="0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−</a:t>
              </a:r>
              <a:r>
                <a:rPr lang="en-GB" sz="1400" b="0" i="0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0)/</a:t>
              </a:r>
              <a:r>
                <a:rPr lang="en-GB" sz="1400" i="0">
                  <a:solidFill>
                    <a:schemeClr val="tx1"/>
                  </a:solidFill>
                  <a:latin typeface="Cambria Math" panose="02040503050406030204" pitchFamily="18" charset="0"/>
                  <a:ea typeface="+mn-ea"/>
                  <a:cs typeface="+mn-cs"/>
                </a:rPr>
                <a:t>5.5544445</a:t>
              </a:r>
              <a:endParaRPr lang="en-GB" sz="1400" i="0">
                <a:solidFill>
                  <a:schemeClr val="tx1"/>
                </a:solidFill>
                <a:latin typeface="+mn-lt"/>
                <a:ea typeface="+mn-ea"/>
                <a:cs typeface="+mn-cs"/>
              </a:endParaRPr>
            </a:p>
          </xdr:txBody>
        </xdr:sp>
      </mc:Fallback>
    </mc:AlternateContent>
    <xdr:clientData/>
  </xdr:oneCellAnchor>
  <xdr:oneCellAnchor>
    <xdr:from>
      <xdr:col>10</xdr:col>
      <xdr:colOff>530680</xdr:colOff>
      <xdr:row>6</xdr:row>
      <xdr:rowOff>8413</xdr:rowOff>
    </xdr:from>
    <xdr:ext cx="557892" cy="1909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511CA7B5-5176-DCA1-A8FE-3BF0F49629BF}"/>
                </a:ext>
              </a:extLst>
            </xdr:cNvPr>
            <xdr:cNvSpPr txBox="1"/>
          </xdr:nvSpPr>
          <xdr:spPr>
            <a:xfrm>
              <a:off x="11620501" y="1886199"/>
              <a:ext cx="557892" cy="1909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n-GB" sz="1200" b="0" i="0">
                        <a:latin typeface="Cambria Math" panose="02040503050406030204" pitchFamily="18" charset="0"/>
                      </a:rPr>
                      <m:t>m</m:t>
                    </m:r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m:rPr>
                            <m:sty m:val="p"/>
                          </m:rPr>
                          <a:rPr lang="en-GB" sz="1200" b="0" i="0">
                            <a:latin typeface="Cambria Math" panose="02040503050406030204" pitchFamily="18" charset="0"/>
                          </a:rPr>
                          <m:t>s</m:t>
                        </m:r>
                      </m:e>
                      <m:sup>
                        <m:r>
                          <a:rPr lang="en-GB" sz="1200" b="0" i="0">
                            <a:latin typeface="Cambria Math" panose="02040503050406030204" pitchFamily="18" charset="0"/>
                          </a:rPr>
                          <m:t>−1</m:t>
                        </m:r>
                      </m:sup>
                    </m:sSup>
                  </m:oMath>
                </m:oMathPara>
              </a14:m>
              <a:endParaRPr lang="en-GB" sz="1200" i="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511CA7B5-5176-DCA1-A8FE-3BF0F49629BF}"/>
                </a:ext>
              </a:extLst>
            </xdr:cNvPr>
            <xdr:cNvSpPr txBox="1"/>
          </xdr:nvSpPr>
          <xdr:spPr>
            <a:xfrm>
              <a:off x="11620501" y="1886199"/>
              <a:ext cx="557892" cy="1909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200" b="0" i="0">
                  <a:latin typeface="Cambria Math" panose="02040503050406030204" pitchFamily="18" charset="0"/>
                </a:rPr>
                <a:t>ms^(−1)</a:t>
              </a:r>
              <a:endParaRPr lang="en-GB" sz="1200" i="0"/>
            </a:p>
          </xdr:txBody>
        </xdr:sp>
      </mc:Fallback>
    </mc:AlternateContent>
    <xdr:clientData/>
  </xdr:oneCellAnchor>
  <xdr:oneCellAnchor>
    <xdr:from>
      <xdr:col>10</xdr:col>
      <xdr:colOff>204108</xdr:colOff>
      <xdr:row>5</xdr:row>
      <xdr:rowOff>258536</xdr:rowOff>
    </xdr:from>
    <xdr:ext cx="557892" cy="1909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C312C1B6-4031-4A3F-A42C-E2F2C94E4B06}"/>
                </a:ext>
              </a:extLst>
            </xdr:cNvPr>
            <xdr:cNvSpPr txBox="1"/>
          </xdr:nvSpPr>
          <xdr:spPr>
            <a:xfrm>
              <a:off x="11293929" y="1700893"/>
              <a:ext cx="557892" cy="1909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n-GB" sz="1200" b="0" i="0">
                        <a:latin typeface="Cambria Math" panose="02040503050406030204" pitchFamily="18" charset="0"/>
                      </a:rPr>
                      <m:t>m</m:t>
                    </m:r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m:rPr>
                            <m:sty m:val="p"/>
                          </m:rPr>
                          <a:rPr lang="en-GB" sz="1200" b="0" i="0">
                            <a:latin typeface="Cambria Math" panose="02040503050406030204" pitchFamily="18" charset="0"/>
                          </a:rPr>
                          <m:t>s</m:t>
                        </m:r>
                      </m:e>
                      <m:sup>
                        <m:r>
                          <a:rPr lang="en-GB" sz="1200" b="0" i="0">
                            <a:latin typeface="Cambria Math" panose="02040503050406030204" pitchFamily="18" charset="0"/>
                          </a:rPr>
                          <m:t>−1</m:t>
                        </m:r>
                      </m:sup>
                    </m:sSup>
                  </m:oMath>
                </m:oMathPara>
              </a14:m>
              <a:endParaRPr lang="en-GB" sz="1200" i="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C312C1B6-4031-4A3F-A42C-E2F2C94E4B06}"/>
                </a:ext>
              </a:extLst>
            </xdr:cNvPr>
            <xdr:cNvSpPr txBox="1"/>
          </xdr:nvSpPr>
          <xdr:spPr>
            <a:xfrm>
              <a:off x="11293929" y="1700893"/>
              <a:ext cx="557892" cy="19095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200" b="0" i="0">
                  <a:latin typeface="Cambria Math" panose="02040503050406030204" pitchFamily="18" charset="0"/>
                </a:rPr>
                <a:t>ms^(−1)</a:t>
              </a:r>
              <a:endParaRPr lang="en-GB" sz="1200" i="0"/>
            </a:p>
          </xdr:txBody>
        </xdr:sp>
      </mc:Fallback>
    </mc:AlternateContent>
    <xdr:clientData/>
  </xdr:oneCellAnchor>
  <xdr:twoCellAnchor>
    <xdr:from>
      <xdr:col>1</xdr:col>
      <xdr:colOff>589989</xdr:colOff>
      <xdr:row>41</xdr:row>
      <xdr:rowOff>12887</xdr:rowOff>
    </xdr:from>
    <xdr:to>
      <xdr:col>8</xdr:col>
      <xdr:colOff>13607</xdr:colOff>
      <xdr:row>68</xdr:row>
      <xdr:rowOff>89087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B92B0580-3352-9097-E77D-F30BC08732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997322</xdr:colOff>
      <xdr:row>82</xdr:row>
      <xdr:rowOff>33617</xdr:rowOff>
    </xdr:from>
    <xdr:to>
      <xdr:col>16</xdr:col>
      <xdr:colOff>11206</xdr:colOff>
      <xdr:row>97</xdr:row>
      <xdr:rowOff>13606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36527796-6829-8268-C5F3-C04E06BED6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4002</xdr:colOff>
      <xdr:row>98</xdr:row>
      <xdr:rowOff>20330</xdr:rowOff>
    </xdr:from>
    <xdr:to>
      <xdr:col>16</xdr:col>
      <xdr:colOff>11205</xdr:colOff>
      <xdr:row>121</xdr:row>
      <xdr:rowOff>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7D621C69-543F-DFE2-A653-68BF7E3DE1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596153</xdr:colOff>
      <xdr:row>123</xdr:row>
      <xdr:rowOff>187239</xdr:rowOff>
    </xdr:from>
    <xdr:to>
      <xdr:col>5</xdr:col>
      <xdr:colOff>309995</xdr:colOff>
      <xdr:row>144</xdr:row>
      <xdr:rowOff>11627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C8879496-E27E-72A5-35F2-221EB5A038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25907</xdr:colOff>
      <xdr:row>124</xdr:row>
      <xdr:rowOff>23532</xdr:rowOff>
    </xdr:from>
    <xdr:to>
      <xdr:col>12</xdr:col>
      <xdr:colOff>917864</xdr:colOff>
      <xdr:row>144</xdr:row>
      <xdr:rowOff>38420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5E1343CD-62AD-BB88-B1C4-EE9F91C8E0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4949</xdr:colOff>
      <xdr:row>123</xdr:row>
      <xdr:rowOff>180780</xdr:rowOff>
    </xdr:from>
    <xdr:to>
      <xdr:col>23</xdr:col>
      <xdr:colOff>502227</xdr:colOff>
      <xdr:row>144</xdr:row>
      <xdr:rowOff>16374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2932A5BF-51E4-1FC4-886B-C8B0D991FC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 FOR COURSEWORK" connectionId="1" xr16:uid="{FB9150F2-6B0F-42A5-BCEA-E7087743C534}" autoFormatId="16" applyNumberFormats="0" applyBorderFormats="0" applyFontFormats="0" applyPatternFormats="0" applyAlignmentFormats="0" applyWidthHeightFormats="0">
  <queryTableRefresh nextId="6">
    <queryTableFields count="5">
      <queryTableField id="1" name="Sample" tableColumnId="1"/>
      <queryTableField id="2" name="Actual_size" tableColumnId="2"/>
      <queryTableField id="3" name="Technician_A" tableColumnId="3"/>
      <queryTableField id="4" name="Technician_B" tableColumnId="4"/>
      <queryTableField id="5" name="Technician_C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_FOR_COURSEWORK_1" connectionId="2" xr16:uid="{2E6F3728-67C4-4AAA-ABB6-4DAFB118E585}" autoFormatId="16" applyNumberFormats="0" applyBorderFormats="0" applyFontFormats="0" applyPatternFormats="0" applyAlignmentFormats="0" applyWidthHeightFormats="0">
  <queryTableRefresh nextId="6">
    <queryTableFields count="5">
      <queryTableField id="1" name="Sample" tableColumnId="1"/>
      <queryTableField id="2" name="Actual_size" tableColumnId="2"/>
      <queryTableField id="3" name="Technician_A" tableColumnId="3"/>
      <queryTableField id="4" name="Technician_B" tableColumnId="4"/>
      <queryTableField id="5" name="Technician_C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A5B778-7597-4DA7-86E8-79B5B71EF129}" name="Table1" displayName="Table1" ref="C32:E35" totalsRowShown="0">
  <autoFilter ref="C32:E35" xr:uid="{62A5B778-7597-4DA7-86E8-79B5B71EF129}"/>
  <tableColumns count="3">
    <tableColumn id="1" xr3:uid="{0134556B-61EA-45D0-AFF5-723F663B7013}" name="Condition"/>
    <tableColumn id="2" xr3:uid="{9151AD7E-570D-4B72-B51B-2A1CBA0113CB}" name="Message"/>
    <tableColumn id="3" xr3:uid="{A48C1C2E-9C7B-4468-AE53-223812D71E8A}" name="Formatting Ru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17F599-F442-4118-BBCE-8AD6E66DE5C7}" name="Table_DATA_FOR_COURSEWORK" displayName="Table_DATA_FOR_COURSEWORK" ref="C75:G95" tableType="queryTable" totalsRowShown="0">
  <autoFilter ref="C75:G95" xr:uid="{3317F599-F442-4118-BBCE-8AD6E66DE5C7}"/>
  <tableColumns count="5">
    <tableColumn id="1" xr3:uid="{3D2E9FC2-A7A4-4FA6-978D-3C15FD687B62}" uniqueName="1" name="Sample" queryTableFieldId="1"/>
    <tableColumn id="2" xr3:uid="{76101C94-EDC7-4058-8EF4-6CE3C999D231}" uniqueName="2" name="Actual_size" queryTableFieldId="2" dataDxfId="7"/>
    <tableColumn id="3" xr3:uid="{09FF785B-AEBC-4B18-BC28-6426E0A39590}" uniqueName="3" name="Technician_A" queryTableFieldId="3" dataDxfId="6"/>
    <tableColumn id="4" xr3:uid="{1103D367-21FD-4FA4-A7C0-56D1FF4B0E24}" uniqueName="4" name="Technician_B" queryTableFieldId="4" dataDxfId="5"/>
    <tableColumn id="5" xr3:uid="{5A538B61-6DD7-41BB-8BFD-C6D359D18B8E}" uniqueName="5" name="Technician_C" queryTableFieldId="5" dataDxfId="4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CC69764-2928-4299-9A6E-B7C206A781F9}" name="Table_DATA_FOR_COURSEWORK4" displayName="Table_DATA_FOR_COURSEWORK4" ref="C153:G173" tableType="queryTable" totalsRowShown="0">
  <autoFilter ref="C153:G173" xr:uid="{0CC69764-2928-4299-9A6E-B7C206A781F9}"/>
  <tableColumns count="5">
    <tableColumn id="1" xr3:uid="{8E63B2F9-391F-4D9A-8599-0AED9720B6C9}" uniqueName="1" name="Sample" queryTableFieldId="1"/>
    <tableColumn id="2" xr3:uid="{4857AEE1-A803-4269-A27D-98D7AEA86CE0}" uniqueName="2" name="Actual_size" queryTableFieldId="2" dataDxfId="3"/>
    <tableColumn id="3" xr3:uid="{7962AD6D-B565-4E76-804C-B4CCB360D86C}" uniqueName="3" name="Technician_A" queryTableFieldId="3" dataDxfId="2"/>
    <tableColumn id="4" xr3:uid="{817F6DC5-4FBC-4EA8-AB90-7C519D0643AC}" uniqueName="4" name="Technician_B" queryTableFieldId="4" dataDxfId="1"/>
    <tableColumn id="5" xr3:uid="{CDEF847F-30AF-4E54-85DE-25891601D09C}" uniqueName="5" name="Technician_C" queryTableFieldId="5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8EF7-6B01-4C11-B393-9F36E261E4FC}">
  <dimension ref="A1:Q180"/>
  <sheetViews>
    <sheetView tabSelected="1" zoomScale="55" zoomScaleNormal="55" workbookViewId="0">
      <selection activeCell="G18" sqref="G18"/>
    </sheetView>
  </sheetViews>
  <sheetFormatPr defaultRowHeight="15" x14ac:dyDescent="0.25"/>
  <cols>
    <col min="2" max="2" width="14.5703125" customWidth="1"/>
    <col min="3" max="3" width="23.7109375" customWidth="1"/>
    <col min="4" max="4" width="55.5703125" customWidth="1"/>
    <col min="5" max="5" width="27" customWidth="1"/>
    <col min="6" max="6" width="19.5703125" customWidth="1"/>
    <col min="7" max="7" width="19.7109375" customWidth="1"/>
    <col min="8" max="8" width="15" customWidth="1"/>
    <col min="9" max="9" width="33.85546875" customWidth="1"/>
    <col min="10" max="10" width="13.85546875" customWidth="1"/>
    <col min="11" max="11" width="16.140625" customWidth="1"/>
    <col min="12" max="12" width="14.5703125" customWidth="1"/>
    <col min="13" max="13" width="17" customWidth="1"/>
    <col min="14" max="14" width="15.42578125" customWidth="1"/>
    <col min="16" max="16" width="15.5703125" customWidth="1"/>
    <col min="17" max="17" width="17.28515625" customWidth="1"/>
    <col min="21" max="21" width="12.85546875" customWidth="1"/>
  </cols>
  <sheetData>
    <row r="1" spans="1:12" ht="25.5" customHeight="1" x14ac:dyDescent="0.25">
      <c r="A1" t="s">
        <v>0</v>
      </c>
      <c r="B1" t="s">
        <v>1</v>
      </c>
    </row>
    <row r="2" spans="1:12" ht="24.75" customHeight="1" x14ac:dyDescent="0.25"/>
    <row r="3" spans="1:12" x14ac:dyDescent="0.25">
      <c r="H3" s="8"/>
    </row>
    <row r="4" spans="1:12" ht="32.25" customHeight="1" x14ac:dyDescent="0.25">
      <c r="B4" t="s">
        <v>2</v>
      </c>
      <c r="E4" s="29" t="s">
        <v>27</v>
      </c>
      <c r="F4" s="29"/>
    </row>
    <row r="5" spans="1:12" ht="15.75" customHeight="1" x14ac:dyDescent="0.25">
      <c r="E5" s="29"/>
      <c r="F5" s="29"/>
      <c r="J5" s="4" t="s">
        <v>4</v>
      </c>
      <c r="K5" s="4">
        <v>400</v>
      </c>
      <c r="L5" t="s">
        <v>13</v>
      </c>
    </row>
    <row r="6" spans="1:12" ht="33.75" customHeight="1" x14ac:dyDescent="0.25">
      <c r="J6" s="4" t="s">
        <v>5</v>
      </c>
      <c r="K6" s="4">
        <v>0</v>
      </c>
    </row>
    <row r="7" spans="1:12" x14ac:dyDescent="0.25">
      <c r="E7" s="29"/>
      <c r="F7" s="29"/>
      <c r="J7" s="4" t="s">
        <v>6</v>
      </c>
      <c r="K7" s="4">
        <v>66.66</v>
      </c>
    </row>
    <row r="8" spans="1:12" ht="33" customHeight="1" x14ac:dyDescent="0.25">
      <c r="B8" t="s">
        <v>3</v>
      </c>
      <c r="E8" s="29" t="s">
        <v>27</v>
      </c>
      <c r="F8" s="29"/>
      <c r="J8" s="4" t="s">
        <v>7</v>
      </c>
      <c r="K8" s="5">
        <f>(K7^2-K6^2)/(2*K5)</f>
        <v>5.5544444999999998</v>
      </c>
    </row>
    <row r="9" spans="1:12" x14ac:dyDescent="0.25">
      <c r="E9" s="29"/>
      <c r="F9" s="29"/>
      <c r="J9" s="4" t="s">
        <v>8</v>
      </c>
      <c r="K9" s="4">
        <f>(K7-K6)/K8</f>
        <v>12.001200120012001</v>
      </c>
      <c r="L9" t="s">
        <v>4</v>
      </c>
    </row>
    <row r="10" spans="1:12" x14ac:dyDescent="0.25">
      <c r="B10" s="29"/>
      <c r="C10" s="29"/>
      <c r="D10" s="29"/>
    </row>
    <row r="11" spans="1:12" x14ac:dyDescent="0.25">
      <c r="B11" s="29"/>
      <c r="C11" s="29"/>
      <c r="D11" s="29"/>
    </row>
    <row r="12" spans="1:12" x14ac:dyDescent="0.25">
      <c r="B12" s="29"/>
      <c r="C12" s="29"/>
      <c r="D12" s="29"/>
    </row>
    <row r="16" spans="1:12" x14ac:dyDescent="0.25">
      <c r="A16" t="s">
        <v>9</v>
      </c>
      <c r="B16" t="s">
        <v>10</v>
      </c>
    </row>
    <row r="17" spans="2:17" x14ac:dyDescent="0.25">
      <c r="Q17" s="4"/>
    </row>
    <row r="18" spans="2:17" x14ac:dyDescent="0.25">
      <c r="B18" t="s">
        <v>11</v>
      </c>
      <c r="I18" s="8" t="s">
        <v>27</v>
      </c>
      <c r="J18">
        <f>(K6*K9)+(0.5*K8)*(K9^2)</f>
        <v>399.99999999999994</v>
      </c>
      <c r="K18" t="s">
        <v>13</v>
      </c>
    </row>
    <row r="26" spans="2:17" x14ac:dyDescent="0.25">
      <c r="B26" t="s">
        <v>12</v>
      </c>
      <c r="G26" t="s">
        <v>27</v>
      </c>
      <c r="H26" s="4">
        <f>(K7-K6)/K8</f>
        <v>12.001200120012001</v>
      </c>
      <c r="I26" t="s">
        <v>4</v>
      </c>
    </row>
    <row r="30" spans="2:17" x14ac:dyDescent="0.25">
      <c r="B30" t="s">
        <v>14</v>
      </c>
    </row>
    <row r="32" spans="2:17" x14ac:dyDescent="0.25">
      <c r="C32" t="s">
        <v>15</v>
      </c>
      <c r="D32" t="s">
        <v>19</v>
      </c>
      <c r="E32" t="s">
        <v>23</v>
      </c>
    </row>
    <row r="33" spans="2:8" x14ac:dyDescent="0.25">
      <c r="C33" t="s">
        <v>16</v>
      </c>
      <c r="D33" t="s">
        <v>20</v>
      </c>
      <c r="E33" s="1" t="s">
        <v>24</v>
      </c>
    </row>
    <row r="34" spans="2:8" x14ac:dyDescent="0.25">
      <c r="C34" t="s">
        <v>17</v>
      </c>
      <c r="D34" t="s">
        <v>21</v>
      </c>
      <c r="E34" s="2" t="s">
        <v>25</v>
      </c>
    </row>
    <row r="35" spans="2:8" x14ac:dyDescent="0.25">
      <c r="C35" t="s">
        <v>18</v>
      </c>
      <c r="D35" t="s">
        <v>22</v>
      </c>
      <c r="E35" s="3" t="s">
        <v>26</v>
      </c>
    </row>
    <row r="37" spans="2:8" x14ac:dyDescent="0.25">
      <c r="B37" t="s">
        <v>37</v>
      </c>
      <c r="E37" t="str">
        <f>IF(H26&gt;17,"The car will lose the race-Acceleration value too low",IF(H26&lt;12,"Impossible-the car cannot accelerate this quickly!","The car will winthe race"))</f>
        <v>The car will winthe race</v>
      </c>
    </row>
    <row r="38" spans="2:8" x14ac:dyDescent="0.25">
      <c r="B38" t="s">
        <v>29</v>
      </c>
    </row>
    <row r="39" spans="2:8" x14ac:dyDescent="0.25">
      <c r="C39" t="s">
        <v>28</v>
      </c>
      <c r="G39" t="s">
        <v>34</v>
      </c>
      <c r="H39" t="s">
        <v>35</v>
      </c>
    </row>
    <row r="40" spans="2:8" x14ac:dyDescent="0.25">
      <c r="C40" t="s">
        <v>30</v>
      </c>
      <c r="F40" t="s">
        <v>32</v>
      </c>
      <c r="G40">
        <v>0</v>
      </c>
      <c r="H40">
        <v>12.00120012</v>
      </c>
    </row>
    <row r="41" spans="2:8" x14ac:dyDescent="0.25">
      <c r="C41" t="s">
        <v>31</v>
      </c>
      <c r="F41" t="s">
        <v>33</v>
      </c>
      <c r="G41">
        <v>0</v>
      </c>
      <c r="H41">
        <v>66.66</v>
      </c>
    </row>
    <row r="70" spans="2:13" x14ac:dyDescent="0.25">
      <c r="B70" t="s">
        <v>38</v>
      </c>
    </row>
    <row r="71" spans="2:13" x14ac:dyDescent="0.25">
      <c r="B71" t="s">
        <v>36</v>
      </c>
    </row>
    <row r="72" spans="2:13" x14ac:dyDescent="0.25">
      <c r="B72" t="s">
        <v>44</v>
      </c>
    </row>
    <row r="73" spans="2:13" x14ac:dyDescent="0.25">
      <c r="B73" t="s">
        <v>53</v>
      </c>
      <c r="E73" t="s">
        <v>54</v>
      </c>
    </row>
    <row r="75" spans="2:13" x14ac:dyDescent="0.25">
      <c r="C75" t="s">
        <v>39</v>
      </c>
      <c r="D75" t="s">
        <v>40</v>
      </c>
      <c r="E75" t="s">
        <v>41</v>
      </c>
      <c r="F75" t="s">
        <v>42</v>
      </c>
      <c r="G75" t="s">
        <v>43</v>
      </c>
    </row>
    <row r="76" spans="2:13" x14ac:dyDescent="0.25">
      <c r="C76">
        <v>1</v>
      </c>
      <c r="D76" s="7">
        <v>0.7</v>
      </c>
      <c r="E76" s="7">
        <v>1.5</v>
      </c>
      <c r="F76" s="7">
        <v>1</v>
      </c>
      <c r="G76" s="7">
        <v>1.4</v>
      </c>
    </row>
    <row r="77" spans="2:13" x14ac:dyDescent="0.25">
      <c r="C77">
        <v>2</v>
      </c>
      <c r="D77" s="7">
        <v>2.1</v>
      </c>
      <c r="E77" s="7">
        <v>1.8</v>
      </c>
      <c r="F77" s="7">
        <v>2</v>
      </c>
      <c r="G77" s="7">
        <v>2.5</v>
      </c>
    </row>
    <row r="78" spans="2:13" x14ac:dyDescent="0.25">
      <c r="C78">
        <v>3</v>
      </c>
      <c r="D78" s="7">
        <v>1.1000000000000001</v>
      </c>
      <c r="E78" s="7">
        <v>2</v>
      </c>
      <c r="F78" s="7">
        <v>2</v>
      </c>
      <c r="G78" s="7">
        <v>1.6</v>
      </c>
      <c r="J78" s="6" t="s">
        <v>45</v>
      </c>
      <c r="K78" s="6" t="s">
        <v>50</v>
      </c>
      <c r="L78" s="6" t="s">
        <v>51</v>
      </c>
      <c r="M78" s="6" t="s">
        <v>52</v>
      </c>
    </row>
    <row r="79" spans="2:13" x14ac:dyDescent="0.25">
      <c r="C79">
        <v>4</v>
      </c>
      <c r="D79" s="7">
        <v>1.6</v>
      </c>
      <c r="E79" s="7">
        <v>0.8</v>
      </c>
      <c r="F79" s="7">
        <v>2</v>
      </c>
      <c r="G79" s="7">
        <v>1.6</v>
      </c>
      <c r="H79" s="8" t="s">
        <v>85</v>
      </c>
      <c r="I79" s="6" t="s">
        <v>46</v>
      </c>
      <c r="J79">
        <f>AVERAGE(D$76:D$95)</f>
        <v>1.786</v>
      </c>
      <c r="K79">
        <f>AVERAGE(E$76:E$95)</f>
        <v>1.9650000000000003</v>
      </c>
      <c r="L79">
        <f>AVERAGE(F$76:F$95)</f>
        <v>2.2850000000000001</v>
      </c>
      <c r="M79">
        <f>AVERAGE(G$76:G$95)</f>
        <v>2.0999999999999996</v>
      </c>
    </row>
    <row r="80" spans="2:13" x14ac:dyDescent="0.25">
      <c r="C80">
        <v>5</v>
      </c>
      <c r="D80" s="7">
        <v>2.7</v>
      </c>
      <c r="E80" s="7">
        <v>3</v>
      </c>
      <c r="F80" s="7">
        <v>3.5</v>
      </c>
      <c r="G80" s="7">
        <v>3</v>
      </c>
      <c r="I80" s="6" t="s">
        <v>47</v>
      </c>
      <c r="J80">
        <f>MIN(D$76:D$95)</f>
        <v>0.25</v>
      </c>
      <c r="K80">
        <f>MIN(E$76:E$95)</f>
        <v>0.5</v>
      </c>
      <c r="L80">
        <f>MIN(F$76:F$95)</f>
        <v>1</v>
      </c>
      <c r="M80">
        <f>MIN(G$76:G$95)</f>
        <v>0.5</v>
      </c>
    </row>
    <row r="81" spans="3:13" x14ac:dyDescent="0.25">
      <c r="C81">
        <v>6</v>
      </c>
      <c r="D81" s="7">
        <v>0.55000000000000004</v>
      </c>
      <c r="E81" s="7">
        <v>1.2</v>
      </c>
      <c r="F81" s="7">
        <v>1</v>
      </c>
      <c r="G81" s="7">
        <v>1</v>
      </c>
      <c r="I81" s="6" t="s">
        <v>48</v>
      </c>
      <c r="J81">
        <f>MAX(D$76:D$95)</f>
        <v>7.5</v>
      </c>
      <c r="K81">
        <f>MAX(E$76:E$95)</f>
        <v>6</v>
      </c>
      <c r="L81">
        <f>MAX(F$76:F$95)</f>
        <v>8</v>
      </c>
      <c r="M81">
        <f>MAX(G$76:G$95)</f>
        <v>7</v>
      </c>
    </row>
    <row r="82" spans="3:13" x14ac:dyDescent="0.25">
      <c r="C82">
        <v>7</v>
      </c>
      <c r="D82" s="7">
        <v>0.27</v>
      </c>
      <c r="E82" s="7">
        <v>1.2</v>
      </c>
      <c r="F82" s="7">
        <v>1</v>
      </c>
      <c r="G82" s="7">
        <v>0.7</v>
      </c>
      <c r="I82" s="6" t="s">
        <v>49</v>
      </c>
      <c r="J82">
        <f>J$81-J$80</f>
        <v>7.25</v>
      </c>
      <c r="K82">
        <f>K$81-K$80</f>
        <v>5.5</v>
      </c>
      <c r="L82">
        <f>L$81-L$80</f>
        <v>7</v>
      </c>
      <c r="M82">
        <f>M$81-M$80</f>
        <v>6.5</v>
      </c>
    </row>
    <row r="83" spans="3:13" x14ac:dyDescent="0.25">
      <c r="C83">
        <v>8</v>
      </c>
      <c r="D83" s="7">
        <v>0.4</v>
      </c>
      <c r="E83" s="7">
        <v>0.5</v>
      </c>
      <c r="F83" s="7">
        <v>1</v>
      </c>
      <c r="G83" s="7">
        <v>0.9</v>
      </c>
    </row>
    <row r="84" spans="3:13" x14ac:dyDescent="0.25">
      <c r="C84">
        <v>9</v>
      </c>
      <c r="D84" s="7">
        <v>6</v>
      </c>
      <c r="E84" s="7">
        <v>5.5</v>
      </c>
      <c r="F84" s="7">
        <v>6.5</v>
      </c>
      <c r="G84" s="7">
        <v>6.2</v>
      </c>
    </row>
    <row r="85" spans="3:13" x14ac:dyDescent="0.25">
      <c r="C85">
        <v>10</v>
      </c>
      <c r="D85" s="7">
        <v>1.1200000000000001</v>
      </c>
      <c r="E85" s="7">
        <v>0.5</v>
      </c>
      <c r="F85" s="7">
        <v>1.5</v>
      </c>
      <c r="G85" s="7">
        <v>1.4</v>
      </c>
    </row>
    <row r="86" spans="3:13" x14ac:dyDescent="0.25">
      <c r="C86">
        <v>11</v>
      </c>
      <c r="D86" s="7">
        <v>1.3</v>
      </c>
      <c r="E86" s="7">
        <v>2.1</v>
      </c>
      <c r="F86" s="7">
        <v>1.5</v>
      </c>
      <c r="G86" s="7">
        <v>1.7</v>
      </c>
    </row>
    <row r="87" spans="3:13" x14ac:dyDescent="0.25">
      <c r="C87">
        <v>12</v>
      </c>
      <c r="D87" s="7">
        <v>0.98</v>
      </c>
      <c r="E87" s="7">
        <v>1</v>
      </c>
      <c r="F87" s="7">
        <v>1</v>
      </c>
      <c r="G87" s="7">
        <v>1.3</v>
      </c>
    </row>
    <row r="88" spans="3:13" x14ac:dyDescent="0.25">
      <c r="C88">
        <v>13</v>
      </c>
      <c r="D88" s="7">
        <v>1.1499999999999999</v>
      </c>
      <c r="E88" s="7">
        <v>1.8</v>
      </c>
      <c r="F88" s="7">
        <v>1.5</v>
      </c>
      <c r="G88" s="7">
        <v>1.6</v>
      </c>
    </row>
    <row r="89" spans="3:13" x14ac:dyDescent="0.25">
      <c r="C89">
        <v>14</v>
      </c>
      <c r="D89" s="7">
        <v>0.52</v>
      </c>
      <c r="E89" s="7">
        <v>1.5</v>
      </c>
      <c r="F89" s="7">
        <v>1</v>
      </c>
      <c r="G89" s="7">
        <v>1</v>
      </c>
    </row>
    <row r="90" spans="3:13" x14ac:dyDescent="0.25">
      <c r="C90">
        <v>15</v>
      </c>
      <c r="D90" s="7">
        <v>1.8</v>
      </c>
      <c r="E90" s="7">
        <v>2</v>
      </c>
      <c r="F90" s="7">
        <v>2.5</v>
      </c>
      <c r="G90" s="7">
        <v>2.1</v>
      </c>
    </row>
    <row r="91" spans="3:13" x14ac:dyDescent="0.25">
      <c r="C91">
        <v>16</v>
      </c>
      <c r="D91" s="7">
        <v>7.5</v>
      </c>
      <c r="E91" s="7">
        <v>6</v>
      </c>
      <c r="F91" s="7">
        <v>8</v>
      </c>
      <c r="G91" s="7">
        <v>7</v>
      </c>
    </row>
    <row r="92" spans="3:13" x14ac:dyDescent="0.25">
      <c r="C92">
        <v>17</v>
      </c>
      <c r="D92" s="7">
        <v>0.28000000000000003</v>
      </c>
      <c r="E92" s="7">
        <v>1</v>
      </c>
      <c r="F92" s="7">
        <v>1</v>
      </c>
      <c r="G92" s="7">
        <v>0.8</v>
      </c>
    </row>
    <row r="93" spans="3:13" x14ac:dyDescent="0.25">
      <c r="C93">
        <v>18</v>
      </c>
      <c r="D93" s="7">
        <v>0.5</v>
      </c>
      <c r="E93" s="7">
        <v>0.9</v>
      </c>
      <c r="F93" s="7">
        <v>1.2</v>
      </c>
      <c r="G93" s="7">
        <v>0.8</v>
      </c>
    </row>
    <row r="94" spans="3:13" x14ac:dyDescent="0.25">
      <c r="C94">
        <v>19</v>
      </c>
      <c r="D94" s="7">
        <v>4.9000000000000004</v>
      </c>
      <c r="E94" s="7">
        <v>4.5</v>
      </c>
      <c r="F94" s="7">
        <v>5.5</v>
      </c>
      <c r="G94" s="7">
        <v>4.9000000000000004</v>
      </c>
    </row>
    <row r="95" spans="3:13" x14ac:dyDescent="0.25">
      <c r="C95">
        <v>20</v>
      </c>
      <c r="D95" s="7">
        <v>0.25</v>
      </c>
      <c r="E95" s="7">
        <v>0.5</v>
      </c>
      <c r="F95" s="7">
        <v>1</v>
      </c>
      <c r="G95" s="7">
        <v>0.5</v>
      </c>
    </row>
    <row r="97" spans="3:3" x14ac:dyDescent="0.25">
      <c r="C97" t="s">
        <v>55</v>
      </c>
    </row>
    <row r="123" spans="3:3" x14ac:dyDescent="0.25">
      <c r="C123" t="s">
        <v>58</v>
      </c>
    </row>
    <row r="144" spans="2:16" x14ac:dyDescent="0.25">
      <c r="B144" s="8" t="s">
        <v>61</v>
      </c>
      <c r="F144" s="8" t="s">
        <v>62</v>
      </c>
      <c r="N144" s="8" t="s">
        <v>63</v>
      </c>
      <c r="P144" s="8"/>
    </row>
    <row r="147" spans="2:14" x14ac:dyDescent="0.25">
      <c r="C147" t="s">
        <v>59</v>
      </c>
    </row>
    <row r="149" spans="2:14" x14ac:dyDescent="0.25">
      <c r="C149" t="s">
        <v>60</v>
      </c>
      <c r="E149" t="s">
        <v>84</v>
      </c>
    </row>
    <row r="151" spans="2:14" x14ac:dyDescent="0.25">
      <c r="C151" t="s">
        <v>56</v>
      </c>
      <c r="E151" t="s">
        <v>83</v>
      </c>
    </row>
    <row r="153" spans="2:14" ht="18.75" x14ac:dyDescent="0.3">
      <c r="B153" s="27" t="s">
        <v>68</v>
      </c>
      <c r="C153" s="9" t="s">
        <v>39</v>
      </c>
      <c r="D153" s="10" t="s">
        <v>40</v>
      </c>
      <c r="E153" s="10" t="s">
        <v>41</v>
      </c>
      <c r="F153" s="10" t="s">
        <v>42</v>
      </c>
      <c r="G153" s="10" t="s">
        <v>43</v>
      </c>
      <c r="H153" s="10"/>
      <c r="I153" s="28" t="s">
        <v>82</v>
      </c>
      <c r="J153" s="11" t="s">
        <v>50</v>
      </c>
      <c r="K153" s="11" t="s">
        <v>64</v>
      </c>
      <c r="L153" s="11" t="s">
        <v>65</v>
      </c>
      <c r="M153" s="10"/>
      <c r="N153" s="12" t="s">
        <v>71</v>
      </c>
    </row>
    <row r="154" spans="2:14" x14ac:dyDescent="0.25">
      <c r="C154" s="13">
        <v>1</v>
      </c>
      <c r="D154" s="7">
        <v>0.7</v>
      </c>
      <c r="E154" s="7">
        <v>1.5</v>
      </c>
      <c r="F154" s="7">
        <v>1</v>
      </c>
      <c r="G154" s="7">
        <v>1.4</v>
      </c>
      <c r="J154" s="14">
        <f>$D154-$E154</f>
        <v>-0.8</v>
      </c>
      <c r="K154" s="14">
        <f>$D154-$F154</f>
        <v>-0.30000000000000004</v>
      </c>
      <c r="L154" s="14">
        <f>$D154-$G154</f>
        <v>-0.7</v>
      </c>
      <c r="N154" s="15" t="s">
        <v>72</v>
      </c>
    </row>
    <row r="155" spans="2:14" x14ac:dyDescent="0.25">
      <c r="C155" s="13">
        <v>2</v>
      </c>
      <c r="D155" s="7">
        <v>2.1</v>
      </c>
      <c r="E155" s="7">
        <v>1.8</v>
      </c>
      <c r="F155" s="7">
        <v>2</v>
      </c>
      <c r="G155" s="7">
        <v>2.5</v>
      </c>
      <c r="J155" s="14">
        <f t="shared" ref="J155:J173" si="0">$D155-$E155</f>
        <v>0.30000000000000004</v>
      </c>
      <c r="K155" s="14">
        <f t="shared" ref="K155:K173" si="1">$D155-$F155</f>
        <v>0.10000000000000009</v>
      </c>
      <c r="L155" s="14">
        <f t="shared" ref="L155:L173" si="2">$D155-$G155</f>
        <v>-0.39999999999999991</v>
      </c>
      <c r="N155" s="15" t="s">
        <v>72</v>
      </c>
    </row>
    <row r="156" spans="2:14" x14ac:dyDescent="0.25">
      <c r="C156" s="13">
        <v>3</v>
      </c>
      <c r="D156" s="7">
        <v>1.1000000000000001</v>
      </c>
      <c r="E156" s="7">
        <v>2</v>
      </c>
      <c r="F156" s="7">
        <v>2</v>
      </c>
      <c r="G156" s="7">
        <v>1.6</v>
      </c>
      <c r="J156" s="14">
        <f t="shared" si="0"/>
        <v>-0.89999999999999991</v>
      </c>
      <c r="K156" s="14">
        <f t="shared" si="1"/>
        <v>-0.89999999999999991</v>
      </c>
      <c r="L156" s="14">
        <f t="shared" si="2"/>
        <v>-0.5</v>
      </c>
      <c r="N156" s="15" t="s">
        <v>73</v>
      </c>
    </row>
    <row r="157" spans="2:14" x14ac:dyDescent="0.25">
      <c r="C157" s="13">
        <v>4</v>
      </c>
      <c r="D157" s="7">
        <v>1.6</v>
      </c>
      <c r="E157" s="7">
        <v>0.8</v>
      </c>
      <c r="F157" s="7">
        <v>2</v>
      </c>
      <c r="G157" s="7">
        <v>1.6</v>
      </c>
      <c r="J157" s="14">
        <f t="shared" si="0"/>
        <v>0.8</v>
      </c>
      <c r="K157" s="14">
        <f t="shared" si="1"/>
        <v>-0.39999999999999991</v>
      </c>
      <c r="L157" s="14">
        <f t="shared" si="2"/>
        <v>0</v>
      </c>
      <c r="N157" s="15" t="s">
        <v>73</v>
      </c>
    </row>
    <row r="158" spans="2:14" x14ac:dyDescent="0.25">
      <c r="C158" s="13">
        <v>5</v>
      </c>
      <c r="D158" s="7">
        <v>2.7</v>
      </c>
      <c r="E158" s="7">
        <v>3</v>
      </c>
      <c r="F158" s="7">
        <v>3.5</v>
      </c>
      <c r="G158" s="7">
        <v>3</v>
      </c>
      <c r="J158" s="14">
        <f t="shared" si="0"/>
        <v>-0.29999999999999982</v>
      </c>
      <c r="K158" s="14">
        <f t="shared" si="1"/>
        <v>-0.79999999999999982</v>
      </c>
      <c r="L158" s="14">
        <f t="shared" si="2"/>
        <v>-0.29999999999999982</v>
      </c>
      <c r="N158" s="15" t="s">
        <v>74</v>
      </c>
    </row>
    <row r="159" spans="2:14" x14ac:dyDescent="0.25">
      <c r="C159" s="13">
        <v>6</v>
      </c>
      <c r="D159" s="7">
        <v>0.55000000000000004</v>
      </c>
      <c r="E159" s="7">
        <v>1.2</v>
      </c>
      <c r="F159" s="7">
        <v>1</v>
      </c>
      <c r="G159" s="7">
        <v>1</v>
      </c>
      <c r="J159" s="14">
        <f t="shared" si="0"/>
        <v>-0.64999999999999991</v>
      </c>
      <c r="K159" s="14">
        <f t="shared" si="1"/>
        <v>-0.44999999999999996</v>
      </c>
      <c r="L159" s="14">
        <f t="shared" si="2"/>
        <v>-0.44999999999999996</v>
      </c>
      <c r="N159" s="15" t="s">
        <v>75</v>
      </c>
    </row>
    <row r="160" spans="2:14" x14ac:dyDescent="0.25">
      <c r="C160" s="13">
        <v>7</v>
      </c>
      <c r="D160" s="7">
        <v>0.27</v>
      </c>
      <c r="E160" s="7">
        <v>1.2</v>
      </c>
      <c r="F160" s="7">
        <v>1</v>
      </c>
      <c r="G160" s="7">
        <v>0.7</v>
      </c>
      <c r="J160" s="14">
        <f t="shared" si="0"/>
        <v>-0.92999999999999994</v>
      </c>
      <c r="K160" s="14">
        <f t="shared" si="1"/>
        <v>-0.73</v>
      </c>
      <c r="L160" s="14">
        <f t="shared" si="2"/>
        <v>-0.42999999999999994</v>
      </c>
      <c r="N160" s="15" t="s">
        <v>73</v>
      </c>
    </row>
    <row r="161" spans="3:14" x14ac:dyDescent="0.25">
      <c r="C161" s="13">
        <v>8</v>
      </c>
      <c r="D161" s="7">
        <v>0.4</v>
      </c>
      <c r="E161" s="7">
        <v>0.5</v>
      </c>
      <c r="F161" s="7">
        <v>1</v>
      </c>
      <c r="G161" s="7">
        <v>0.9</v>
      </c>
      <c r="J161" s="14">
        <f t="shared" si="0"/>
        <v>-9.9999999999999978E-2</v>
      </c>
      <c r="K161" s="14">
        <f t="shared" si="1"/>
        <v>-0.6</v>
      </c>
      <c r="L161" s="14">
        <f t="shared" si="2"/>
        <v>-0.5</v>
      </c>
      <c r="N161" s="15" t="s">
        <v>74</v>
      </c>
    </row>
    <row r="162" spans="3:14" x14ac:dyDescent="0.25">
      <c r="C162" s="13">
        <v>9</v>
      </c>
      <c r="D162" s="7">
        <v>6</v>
      </c>
      <c r="E162" s="7">
        <v>5.5</v>
      </c>
      <c r="F162" s="7">
        <v>6.5</v>
      </c>
      <c r="G162" s="7">
        <v>6.2</v>
      </c>
      <c r="J162" s="14">
        <f t="shared" si="0"/>
        <v>0.5</v>
      </c>
      <c r="K162" s="14">
        <f t="shared" si="1"/>
        <v>-0.5</v>
      </c>
      <c r="L162" s="14">
        <f t="shared" si="2"/>
        <v>-0.20000000000000018</v>
      </c>
      <c r="N162" s="15" t="s">
        <v>73</v>
      </c>
    </row>
    <row r="163" spans="3:14" x14ac:dyDescent="0.25">
      <c r="C163" s="13">
        <v>10</v>
      </c>
      <c r="D163" s="7">
        <v>1.1200000000000001</v>
      </c>
      <c r="E163" s="7">
        <v>0.5</v>
      </c>
      <c r="F163" s="7">
        <v>1.5</v>
      </c>
      <c r="G163" s="7">
        <v>1.4</v>
      </c>
      <c r="J163" s="14">
        <f t="shared" si="0"/>
        <v>0.62000000000000011</v>
      </c>
      <c r="K163" s="14">
        <f t="shared" si="1"/>
        <v>-0.37999999999999989</v>
      </c>
      <c r="L163" s="14">
        <f t="shared" si="2"/>
        <v>-0.2799999999999998</v>
      </c>
      <c r="N163" s="15" t="s">
        <v>73</v>
      </c>
    </row>
    <row r="164" spans="3:14" x14ac:dyDescent="0.25">
      <c r="C164" s="13">
        <v>11</v>
      </c>
      <c r="D164" s="7">
        <v>1.3</v>
      </c>
      <c r="E164" s="7">
        <v>2.1</v>
      </c>
      <c r="F164" s="7">
        <v>1.5</v>
      </c>
      <c r="G164" s="7">
        <v>1.7</v>
      </c>
      <c r="J164" s="14">
        <f t="shared" si="0"/>
        <v>-0.8</v>
      </c>
      <c r="K164" s="14">
        <f t="shared" si="1"/>
        <v>-0.19999999999999996</v>
      </c>
      <c r="L164" s="14">
        <f t="shared" si="2"/>
        <v>-0.39999999999999991</v>
      </c>
      <c r="N164" s="15" t="s">
        <v>72</v>
      </c>
    </row>
    <row r="165" spans="3:14" x14ac:dyDescent="0.25">
      <c r="C165" s="13">
        <v>12</v>
      </c>
      <c r="D165" s="7">
        <v>0.98</v>
      </c>
      <c r="E165" s="7">
        <v>1</v>
      </c>
      <c r="F165" s="7">
        <v>1</v>
      </c>
      <c r="G165" s="7">
        <v>1.3</v>
      </c>
      <c r="J165" s="14">
        <f t="shared" si="0"/>
        <v>-2.0000000000000018E-2</v>
      </c>
      <c r="K165" s="14">
        <f t="shared" si="1"/>
        <v>-2.0000000000000018E-2</v>
      </c>
      <c r="L165" s="14">
        <f t="shared" si="2"/>
        <v>-0.32000000000000006</v>
      </c>
      <c r="N165" s="15" t="s">
        <v>76</v>
      </c>
    </row>
    <row r="166" spans="3:14" x14ac:dyDescent="0.25">
      <c r="C166" s="13">
        <v>13</v>
      </c>
      <c r="D166" s="7">
        <v>1.1499999999999999</v>
      </c>
      <c r="E166" s="7">
        <v>1.8</v>
      </c>
      <c r="F166" s="7">
        <v>1.5</v>
      </c>
      <c r="G166" s="7">
        <v>1.6</v>
      </c>
      <c r="J166" s="14">
        <f t="shared" si="0"/>
        <v>-0.65000000000000013</v>
      </c>
      <c r="K166" s="14">
        <f t="shared" si="1"/>
        <v>-0.35000000000000009</v>
      </c>
      <c r="L166" s="14">
        <f t="shared" si="2"/>
        <v>-0.45000000000000018</v>
      </c>
      <c r="N166" s="15" t="s">
        <v>72</v>
      </c>
    </row>
    <row r="167" spans="3:14" x14ac:dyDescent="0.25">
      <c r="C167" s="13">
        <v>14</v>
      </c>
      <c r="D167" s="7">
        <v>0.52</v>
      </c>
      <c r="E167" s="7">
        <v>1.5</v>
      </c>
      <c r="F167" s="7">
        <v>1</v>
      </c>
      <c r="G167" s="7">
        <v>1</v>
      </c>
      <c r="J167" s="14">
        <f t="shared" si="0"/>
        <v>-0.98</v>
      </c>
      <c r="K167" s="14">
        <f t="shared" si="1"/>
        <v>-0.48</v>
      </c>
      <c r="L167" s="14">
        <f t="shared" si="2"/>
        <v>-0.48</v>
      </c>
      <c r="N167" s="15" t="s">
        <v>75</v>
      </c>
    </row>
    <row r="168" spans="3:14" x14ac:dyDescent="0.25">
      <c r="C168" s="13">
        <v>15</v>
      </c>
      <c r="D168" s="7">
        <v>1.8</v>
      </c>
      <c r="E168" s="7">
        <v>2</v>
      </c>
      <c r="F168" s="7">
        <v>2.5</v>
      </c>
      <c r="G168" s="7">
        <v>2.1</v>
      </c>
      <c r="J168" s="14">
        <f t="shared" si="0"/>
        <v>-0.19999999999999996</v>
      </c>
      <c r="K168" s="14">
        <f t="shared" si="1"/>
        <v>-0.7</v>
      </c>
      <c r="L168" s="14">
        <f t="shared" si="2"/>
        <v>-0.30000000000000004</v>
      </c>
      <c r="N168" s="15" t="s">
        <v>77</v>
      </c>
    </row>
    <row r="169" spans="3:14" x14ac:dyDescent="0.25">
      <c r="C169" s="13">
        <v>16</v>
      </c>
      <c r="D169" s="7">
        <v>7.5</v>
      </c>
      <c r="E169" s="7">
        <v>6</v>
      </c>
      <c r="F169" s="7">
        <v>8</v>
      </c>
      <c r="G169" s="7">
        <v>7</v>
      </c>
      <c r="J169" s="14">
        <f t="shared" si="0"/>
        <v>1.5</v>
      </c>
      <c r="K169" s="14">
        <f t="shared" si="1"/>
        <v>-0.5</v>
      </c>
      <c r="L169" s="14">
        <f t="shared" si="2"/>
        <v>0.5</v>
      </c>
      <c r="N169" s="15" t="s">
        <v>75</v>
      </c>
    </row>
    <row r="170" spans="3:14" x14ac:dyDescent="0.25">
      <c r="C170" s="13">
        <v>17</v>
      </c>
      <c r="D170" s="7">
        <v>0.28000000000000003</v>
      </c>
      <c r="E170" s="7">
        <v>1</v>
      </c>
      <c r="F170" s="7">
        <v>1</v>
      </c>
      <c r="G170" s="7">
        <v>0.8</v>
      </c>
      <c r="J170" s="14">
        <f t="shared" si="0"/>
        <v>-0.72</v>
      </c>
      <c r="K170" s="14">
        <f t="shared" si="1"/>
        <v>-0.72</v>
      </c>
      <c r="L170" s="14">
        <f t="shared" si="2"/>
        <v>-0.52</v>
      </c>
      <c r="N170" s="15" t="s">
        <v>73</v>
      </c>
    </row>
    <row r="171" spans="3:14" x14ac:dyDescent="0.25">
      <c r="C171" s="13">
        <v>18</v>
      </c>
      <c r="D171" s="7">
        <v>0.5</v>
      </c>
      <c r="E171" s="7">
        <v>0.9</v>
      </c>
      <c r="F171" s="7">
        <v>1.2</v>
      </c>
      <c r="G171" s="7">
        <v>0.8</v>
      </c>
      <c r="J171" s="14">
        <f t="shared" si="0"/>
        <v>-0.4</v>
      </c>
      <c r="K171" s="14">
        <f t="shared" si="1"/>
        <v>-0.7</v>
      </c>
      <c r="L171" s="14">
        <f t="shared" si="2"/>
        <v>-0.30000000000000004</v>
      </c>
      <c r="N171" s="15" t="s">
        <v>73</v>
      </c>
    </row>
    <row r="172" spans="3:14" x14ac:dyDescent="0.25">
      <c r="C172" s="13">
        <v>19</v>
      </c>
      <c r="D172" s="7">
        <v>4.9000000000000004</v>
      </c>
      <c r="E172" s="7">
        <v>4.5</v>
      </c>
      <c r="F172" s="7">
        <v>5.5</v>
      </c>
      <c r="G172" s="7">
        <v>4.9000000000000004</v>
      </c>
      <c r="J172" s="14">
        <f t="shared" si="0"/>
        <v>0.40000000000000036</v>
      </c>
      <c r="K172" s="14">
        <f t="shared" si="1"/>
        <v>-0.59999999999999964</v>
      </c>
      <c r="L172" s="14">
        <f t="shared" si="2"/>
        <v>0</v>
      </c>
      <c r="N172" s="15" t="s">
        <v>73</v>
      </c>
    </row>
    <row r="173" spans="3:14" x14ac:dyDescent="0.25">
      <c r="C173" s="13">
        <v>20</v>
      </c>
      <c r="D173" s="7">
        <v>0.25</v>
      </c>
      <c r="E173" s="7">
        <v>0.5</v>
      </c>
      <c r="F173" s="7">
        <v>1</v>
      </c>
      <c r="G173" s="7">
        <v>0.5</v>
      </c>
      <c r="J173" s="14">
        <f t="shared" si="0"/>
        <v>-0.25</v>
      </c>
      <c r="K173" s="14">
        <f t="shared" si="1"/>
        <v>-0.75</v>
      </c>
      <c r="L173" s="14">
        <f t="shared" si="2"/>
        <v>-0.25</v>
      </c>
      <c r="N173" s="15" t="s">
        <v>74</v>
      </c>
    </row>
    <row r="174" spans="3:14" x14ac:dyDescent="0.25">
      <c r="C174" s="13"/>
      <c r="I174" s="16" t="s">
        <v>66</v>
      </c>
      <c r="J174" s="17">
        <f>SUM(J$154:J$173)</f>
        <v>-3.5799999999999987</v>
      </c>
      <c r="K174" s="17">
        <f t="shared" ref="K174:L174" si="3">SUM(K$154:K$173)</f>
        <v>-9.9799999999999986</v>
      </c>
      <c r="L174" s="17">
        <f t="shared" si="3"/>
        <v>-6.28</v>
      </c>
      <c r="N174" s="18"/>
    </row>
    <row r="175" spans="3:14" x14ac:dyDescent="0.25">
      <c r="C175" s="19" t="s">
        <v>69</v>
      </c>
      <c r="D175" s="20">
        <f t="shared" ref="D175:F175" si="4">SUM(D$154:D$173)</f>
        <v>35.72</v>
      </c>
      <c r="E175" s="20">
        <f t="shared" si="4"/>
        <v>39.300000000000004</v>
      </c>
      <c r="F175" s="20">
        <f t="shared" si="4"/>
        <v>45.7</v>
      </c>
      <c r="G175" s="20">
        <f>SUM(G$154:G$173)</f>
        <v>41.999999999999993</v>
      </c>
      <c r="I175" s="16" t="s">
        <v>67</v>
      </c>
      <c r="J175" s="17">
        <f>0.8+0.3+0.9+0.8+0.3+0.65+0.93+0.1+0.5+0.62+0.8+0.02+0.65+0.98+0.2+1.5+0.72+0.4+0.4+0.4+0.25</f>
        <v>12.22</v>
      </c>
      <c r="K175" s="17">
        <f>0.3+0.1+0.9+0.4+0.8+0.45+0.73+0.6+0.5+0.38+0.2+0.02+0.35+0.48+0.7+0.5+0.72+0.7+0.6+0.75</f>
        <v>10.179999999999998</v>
      </c>
      <c r="L175" s="17">
        <f>0.7+0.4+0.5+0.3+0.45+0.43+0.5+0.2+0.28+0.4+0.32+0.45+0.48+0.3+0.5+0.52+0.3+0.25</f>
        <v>7.280000000000002</v>
      </c>
      <c r="N175" s="21" t="s">
        <v>80</v>
      </c>
    </row>
    <row r="176" spans="3:14" x14ac:dyDescent="0.25">
      <c r="C176" s="13"/>
      <c r="N176" s="21" t="s">
        <v>78</v>
      </c>
    </row>
    <row r="177" spans="3:14" x14ac:dyDescent="0.25">
      <c r="C177" s="22" t="s">
        <v>70</v>
      </c>
      <c r="D177" s="23"/>
      <c r="E177" s="24">
        <f>D$175-E$175</f>
        <v>-3.5800000000000054</v>
      </c>
      <c r="F177" s="24">
        <f t="shared" ref="F177:G177" si="5">E$175-F$175</f>
        <v>-6.3999999999999986</v>
      </c>
      <c r="G177" s="24">
        <f t="shared" si="5"/>
        <v>3.7000000000000099</v>
      </c>
      <c r="H177" s="25"/>
      <c r="I177" s="25"/>
      <c r="J177" s="25"/>
      <c r="K177" s="25"/>
      <c r="L177" s="25"/>
      <c r="M177" s="25"/>
      <c r="N177" s="26" t="s">
        <v>79</v>
      </c>
    </row>
    <row r="180" spans="3:14" x14ac:dyDescent="0.25">
      <c r="C180" t="s">
        <v>57</v>
      </c>
      <c r="E180" t="s">
        <v>81</v>
      </c>
    </row>
  </sheetData>
  <conditionalFormatting sqref="E37">
    <cfRule type="expression" dxfId="10" priority="2">
      <formula>H26&gt;17</formula>
    </cfRule>
    <cfRule type="expression" dxfId="9" priority="3">
      <formula>H26&lt;12</formula>
    </cfRule>
    <cfRule type="expression" dxfId="8" priority="4">
      <formula>H26&gt;12</formula>
    </cfRule>
  </conditionalFormatting>
  <conditionalFormatting sqref="F39:H4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4294967292" verticalDpi="0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024FF986E86248B25DDBA3DBF998D1" ma:contentTypeVersion="7" ma:contentTypeDescription="Create a new document." ma:contentTypeScope="" ma:versionID="8a6c1ecb08aaae1113515b11000e2da8">
  <xsd:schema xmlns:xsd="http://www.w3.org/2001/XMLSchema" xmlns:xs="http://www.w3.org/2001/XMLSchema" xmlns:p="http://schemas.microsoft.com/office/2006/metadata/properties" xmlns:ns3="4055ddc6-ee7b-4b5b-b8fb-52871646f80e" targetNamespace="http://schemas.microsoft.com/office/2006/metadata/properties" ma:root="true" ma:fieldsID="bd585cc211baf4730c8e0ce41bd12c91" ns3:_="">
    <xsd:import namespace="4055ddc6-ee7b-4b5b-b8fb-52871646f80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55ddc6-ee7b-4b5b-b8fb-52871646f8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0B7F7D-C658-47DE-870D-DF80B5CF1F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E2F68B-580B-4955-B94A-6B141E7649E9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4055ddc6-ee7b-4b5b-b8fb-52871646f80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5DED29B-EC76-4559-843E-DA2AA3B69C88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B13D8C3B-884A-428E-B6DF-D4BEF9181C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55ddc6-ee7b-4b5b-b8fb-52871646f8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cwors</dc:creator>
  <cp:lastModifiedBy>cwors</cp:lastModifiedBy>
  <dcterms:created xsi:type="dcterms:W3CDTF">2023-03-03T23:10:19Z</dcterms:created>
  <dcterms:modified xsi:type="dcterms:W3CDTF">2023-03-18T15:36:47Z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0x010100BD024FF986E86248B25DDBA3DBF998D1</vt:lpwstr>
  </property>
</Properties>
</file>