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ad\Documents\University\HNC Motorsport Engineering\Vehicle Systems\Term 2\"/>
    </mc:Choice>
  </mc:AlternateContent>
  <xr:revisionPtr revIDLastSave="0" documentId="13_ncr:1_{4A4F0435-AF41-4A5B-95F4-2CE8AB7C0635}" xr6:coauthVersionLast="44" xr6:coauthVersionMax="44" xr10:uidLastSave="{00000000-0000-0000-0000-000000000000}"/>
  <bookViews>
    <workbookView xWindow="0" yWindow="1155" windowWidth="18945" windowHeight="6000" activeTab="1" xr2:uid="{4517C1FE-6B3F-4901-BFD2-E2E155E1D41A}"/>
  </bookViews>
  <sheets>
    <sheet name="Chart1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9" i="1" l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73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46" i="1"/>
  <c r="AZ28" i="1"/>
  <c r="AZ29" i="1"/>
  <c r="AZ30" i="1"/>
  <c r="AZ31" i="1"/>
  <c r="AZ32" i="1"/>
  <c r="AZ33" i="1"/>
  <c r="AZ34" i="1"/>
  <c r="AZ35" i="1"/>
  <c r="AZ36" i="1"/>
  <c r="AZ37" i="1"/>
  <c r="AZ38" i="1"/>
  <c r="AZ27" i="1"/>
  <c r="AY28" i="1" l="1"/>
  <c r="AY29" i="1"/>
  <c r="AY30" i="1"/>
  <c r="AY31" i="1"/>
  <c r="AY32" i="1"/>
  <c r="AY33" i="1"/>
  <c r="AY34" i="1"/>
  <c r="AY35" i="1"/>
  <c r="AY36" i="1"/>
  <c r="AY37" i="1"/>
  <c r="AY38" i="1"/>
  <c r="AY27" i="1"/>
  <c r="AA10" i="1" l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9" i="1"/>
  <c r="C32" i="1" l="1"/>
  <c r="C27" i="1"/>
  <c r="C29" i="1" s="1"/>
  <c r="C23" i="1"/>
  <c r="C25" i="1" s="1"/>
  <c r="AY51" i="1" l="1"/>
  <c r="AY59" i="1"/>
  <c r="AY19" i="1"/>
  <c r="AY17" i="1"/>
  <c r="AY15" i="1"/>
  <c r="AY13" i="1"/>
  <c r="AY11" i="1"/>
  <c r="AY52" i="1"/>
  <c r="AY60" i="1"/>
  <c r="AY53" i="1"/>
  <c r="AY61" i="1"/>
  <c r="AY54" i="1"/>
  <c r="AY62" i="1"/>
  <c r="AY49" i="1"/>
  <c r="AY47" i="1"/>
  <c r="AY55" i="1"/>
  <c r="AY63" i="1"/>
  <c r="AY16" i="1"/>
  <c r="AY57" i="1"/>
  <c r="AY18" i="1"/>
  <c r="AY14" i="1"/>
  <c r="AY12" i="1"/>
  <c r="AY10" i="1"/>
  <c r="AY48" i="1"/>
  <c r="AY56" i="1"/>
  <c r="AY64" i="1"/>
  <c r="AY65" i="1"/>
  <c r="AY50" i="1"/>
  <c r="AY58" i="1"/>
  <c r="AY46" i="1"/>
  <c r="AW51" i="1"/>
  <c r="AW59" i="1"/>
  <c r="AW32" i="1"/>
  <c r="AW52" i="1"/>
  <c r="AW60" i="1"/>
  <c r="AW33" i="1"/>
  <c r="AW53" i="1"/>
  <c r="AW61" i="1"/>
  <c r="AW34" i="1"/>
  <c r="AW19" i="1"/>
  <c r="AW17" i="1"/>
  <c r="AW15" i="1"/>
  <c r="AW13" i="1"/>
  <c r="AW11" i="1"/>
  <c r="AW54" i="1"/>
  <c r="AW62" i="1"/>
  <c r="AW35" i="1"/>
  <c r="AW56" i="1"/>
  <c r="AW49" i="1"/>
  <c r="AW47" i="1"/>
  <c r="AW55" i="1"/>
  <c r="AW63" i="1"/>
  <c r="AW28" i="1"/>
  <c r="AW36" i="1"/>
  <c r="AW57" i="1"/>
  <c r="AW30" i="1"/>
  <c r="AW48" i="1"/>
  <c r="AW64" i="1"/>
  <c r="AW29" i="1"/>
  <c r="AW37" i="1"/>
  <c r="AW65" i="1"/>
  <c r="AW38" i="1"/>
  <c r="AW18" i="1"/>
  <c r="AW16" i="1"/>
  <c r="AW14" i="1"/>
  <c r="AW12" i="1"/>
  <c r="AW10" i="1"/>
  <c r="AW50" i="1"/>
  <c r="AW58" i="1"/>
  <c r="AW46" i="1"/>
  <c r="AW31" i="1"/>
  <c r="AW27" i="1"/>
  <c r="AY9" i="1"/>
  <c r="AD16" i="1"/>
  <c r="AD24" i="1"/>
  <c r="AD32" i="1"/>
  <c r="AD40" i="1"/>
  <c r="AD48" i="1"/>
  <c r="AD56" i="1"/>
  <c r="AD64" i="1"/>
  <c r="AD72" i="1"/>
  <c r="AD80" i="1"/>
  <c r="AD88" i="1"/>
  <c r="AD96" i="1"/>
  <c r="AD45" i="1"/>
  <c r="AD14" i="1"/>
  <c r="AD62" i="1"/>
  <c r="AD17" i="1"/>
  <c r="AD25" i="1"/>
  <c r="AD33" i="1"/>
  <c r="AD41" i="1"/>
  <c r="AD49" i="1"/>
  <c r="AD57" i="1"/>
  <c r="AD65" i="1"/>
  <c r="AD73" i="1"/>
  <c r="AD81" i="1"/>
  <c r="AD89" i="1"/>
  <c r="AD97" i="1"/>
  <c r="AD37" i="1"/>
  <c r="AD54" i="1"/>
  <c r="AD10" i="1"/>
  <c r="AD18" i="1"/>
  <c r="AD26" i="1"/>
  <c r="AD34" i="1"/>
  <c r="AD42" i="1"/>
  <c r="AD50" i="1"/>
  <c r="AD58" i="1"/>
  <c r="AD66" i="1"/>
  <c r="AD74" i="1"/>
  <c r="AD82" i="1"/>
  <c r="AD90" i="1"/>
  <c r="AD98" i="1"/>
  <c r="AD13" i="1"/>
  <c r="AD69" i="1"/>
  <c r="AD93" i="1"/>
  <c r="AD94" i="1"/>
  <c r="AD11" i="1"/>
  <c r="AD19" i="1"/>
  <c r="AD27" i="1"/>
  <c r="AD35" i="1"/>
  <c r="AD43" i="1"/>
  <c r="AD51" i="1"/>
  <c r="AD59" i="1"/>
  <c r="AD67" i="1"/>
  <c r="AD75" i="1"/>
  <c r="AD83" i="1"/>
  <c r="AD91" i="1"/>
  <c r="AD99" i="1"/>
  <c r="AD29" i="1"/>
  <c r="AD61" i="1"/>
  <c r="AD85" i="1"/>
  <c r="AD86" i="1"/>
  <c r="AD12" i="1"/>
  <c r="AD20" i="1"/>
  <c r="AD28" i="1"/>
  <c r="AD36" i="1"/>
  <c r="AD44" i="1"/>
  <c r="AD52" i="1"/>
  <c r="AD60" i="1"/>
  <c r="AD68" i="1"/>
  <c r="AD76" i="1"/>
  <c r="AD84" i="1"/>
  <c r="AD92" i="1"/>
  <c r="AD9" i="1"/>
  <c r="AD53" i="1"/>
  <c r="AD77" i="1"/>
  <c r="AD22" i="1"/>
  <c r="AD38" i="1"/>
  <c r="AD70" i="1"/>
  <c r="AD15" i="1"/>
  <c r="AD23" i="1"/>
  <c r="AD31" i="1"/>
  <c r="AD39" i="1"/>
  <c r="AD47" i="1"/>
  <c r="AD55" i="1"/>
  <c r="AD63" i="1"/>
  <c r="AD71" i="1"/>
  <c r="AD79" i="1"/>
  <c r="AD87" i="1"/>
  <c r="AD95" i="1"/>
  <c r="AD21" i="1"/>
  <c r="AD30" i="1"/>
  <c r="AD46" i="1"/>
  <c r="AD78" i="1"/>
  <c r="AW9" i="1"/>
  <c r="AB10" i="1"/>
  <c r="AB18" i="1"/>
  <c r="AB34" i="1"/>
  <c r="AB50" i="1"/>
  <c r="AB66" i="1"/>
  <c r="AB82" i="1"/>
  <c r="AB98" i="1"/>
  <c r="AB55" i="1"/>
  <c r="AB16" i="1"/>
  <c r="AB48" i="1"/>
  <c r="AB80" i="1"/>
  <c r="AB11" i="1"/>
  <c r="AB19" i="1"/>
  <c r="AB27" i="1"/>
  <c r="AB35" i="1"/>
  <c r="AB43" i="1"/>
  <c r="AB51" i="1"/>
  <c r="AB59" i="1"/>
  <c r="AB67" i="1"/>
  <c r="AB75" i="1"/>
  <c r="AB83" i="1"/>
  <c r="AB91" i="1"/>
  <c r="AB47" i="1"/>
  <c r="AB32" i="1"/>
  <c r="AB64" i="1"/>
  <c r="AB96" i="1"/>
  <c r="AB12" i="1"/>
  <c r="AB20" i="1"/>
  <c r="AB28" i="1"/>
  <c r="AB36" i="1"/>
  <c r="AB44" i="1"/>
  <c r="AB52" i="1"/>
  <c r="AB60" i="1"/>
  <c r="AB68" i="1"/>
  <c r="AB76" i="1"/>
  <c r="AB84" i="1"/>
  <c r="AB92" i="1"/>
  <c r="AB9" i="1"/>
  <c r="AB85" i="1"/>
  <c r="AB23" i="1"/>
  <c r="AB87" i="1"/>
  <c r="AB40" i="1"/>
  <c r="AB13" i="1"/>
  <c r="AB21" i="1"/>
  <c r="AB29" i="1"/>
  <c r="AB37" i="1"/>
  <c r="AB45" i="1"/>
  <c r="AB53" i="1"/>
  <c r="AB61" i="1"/>
  <c r="AB69" i="1"/>
  <c r="AB77" i="1"/>
  <c r="AB93" i="1"/>
  <c r="AB15" i="1"/>
  <c r="AB79" i="1"/>
  <c r="AB88" i="1"/>
  <c r="AB14" i="1"/>
  <c r="AB22" i="1"/>
  <c r="AB30" i="1"/>
  <c r="AB38" i="1"/>
  <c r="AB46" i="1"/>
  <c r="AB54" i="1"/>
  <c r="AB62" i="1"/>
  <c r="AB70" i="1"/>
  <c r="AB78" i="1"/>
  <c r="AB86" i="1"/>
  <c r="AB94" i="1"/>
  <c r="AB31" i="1"/>
  <c r="AB71" i="1"/>
  <c r="AB56" i="1"/>
  <c r="AB17" i="1"/>
  <c r="AB25" i="1"/>
  <c r="AB33" i="1"/>
  <c r="AB41" i="1"/>
  <c r="AB49" i="1"/>
  <c r="AB57" i="1"/>
  <c r="AB65" i="1"/>
  <c r="AB73" i="1"/>
  <c r="AB81" i="1"/>
  <c r="AB89" i="1"/>
  <c r="AB97" i="1"/>
  <c r="AB26" i="1"/>
  <c r="AB42" i="1"/>
  <c r="AB58" i="1"/>
  <c r="AB74" i="1"/>
  <c r="AB90" i="1"/>
  <c r="AB99" i="1"/>
  <c r="AB39" i="1"/>
  <c r="AB63" i="1"/>
  <c r="AB95" i="1"/>
  <c r="AB24" i="1"/>
  <c r="AB72" i="1"/>
  <c r="J57" i="1"/>
  <c r="J65" i="1"/>
  <c r="J73" i="1"/>
  <c r="J81" i="1"/>
  <c r="J58" i="1"/>
  <c r="J66" i="1"/>
  <c r="J74" i="1"/>
  <c r="J51" i="1"/>
  <c r="J69" i="1"/>
  <c r="J62" i="1"/>
  <c r="J78" i="1"/>
  <c r="J55" i="1"/>
  <c r="J79" i="1"/>
  <c r="J56" i="1"/>
  <c r="J64" i="1"/>
  <c r="J72" i="1"/>
  <c r="J59" i="1"/>
  <c r="J67" i="1"/>
  <c r="J75" i="1"/>
  <c r="J71" i="1"/>
  <c r="J80" i="1"/>
  <c r="J52" i="1"/>
  <c r="J60" i="1"/>
  <c r="J68" i="1"/>
  <c r="J76" i="1"/>
  <c r="J53" i="1"/>
  <c r="J61" i="1"/>
  <c r="J77" i="1"/>
  <c r="J54" i="1"/>
  <c r="J70" i="1"/>
  <c r="J63" i="1"/>
  <c r="H59" i="1"/>
  <c r="H67" i="1"/>
  <c r="H75" i="1"/>
  <c r="H52" i="1"/>
  <c r="H60" i="1"/>
  <c r="H68" i="1"/>
  <c r="H76" i="1"/>
  <c r="H53" i="1"/>
  <c r="H61" i="1"/>
  <c r="H77" i="1"/>
  <c r="H71" i="1"/>
  <c r="H56" i="1"/>
  <c r="H72" i="1"/>
  <c r="H65" i="1"/>
  <c r="H81" i="1"/>
  <c r="H58" i="1"/>
  <c r="H74" i="1"/>
  <c r="H69" i="1"/>
  <c r="H55" i="1"/>
  <c r="H79" i="1"/>
  <c r="H66" i="1"/>
  <c r="H51" i="1"/>
  <c r="H54" i="1"/>
  <c r="H62" i="1"/>
  <c r="H70" i="1"/>
  <c r="H78" i="1"/>
  <c r="H63" i="1"/>
  <c r="H64" i="1"/>
  <c r="H80" i="1"/>
  <c r="H57" i="1"/>
  <c r="H73" i="1"/>
  <c r="K32" i="1"/>
  <c r="K33" i="1"/>
  <c r="K41" i="1"/>
  <c r="K40" i="1"/>
  <c r="K34" i="1"/>
  <c r="K42" i="1"/>
  <c r="K35" i="1"/>
  <c r="K43" i="1"/>
  <c r="K36" i="1"/>
  <c r="K44" i="1"/>
  <c r="K37" i="1"/>
  <c r="K30" i="1"/>
  <c r="K38" i="1"/>
  <c r="K31" i="1"/>
  <c r="K39" i="1"/>
  <c r="J31" i="1"/>
  <c r="J39" i="1"/>
  <c r="J32" i="1"/>
  <c r="J40" i="1"/>
  <c r="J33" i="1"/>
  <c r="J41" i="1"/>
  <c r="J34" i="1"/>
  <c r="J42" i="1"/>
  <c r="J35" i="1"/>
  <c r="J43" i="1"/>
  <c r="J36" i="1"/>
  <c r="J44" i="1"/>
  <c r="J37" i="1"/>
  <c r="J30" i="1"/>
  <c r="J38" i="1"/>
  <c r="H33" i="1"/>
  <c r="H41" i="1"/>
  <c r="H34" i="1"/>
  <c r="H42" i="1"/>
  <c r="H35" i="1"/>
  <c r="H43" i="1"/>
  <c r="H36" i="1"/>
  <c r="H44" i="1"/>
  <c r="H32" i="1"/>
  <c r="H37" i="1"/>
  <c r="H30" i="1"/>
  <c r="H38" i="1"/>
  <c r="H31" i="1"/>
  <c r="H39" i="1"/>
  <c r="H40" i="1"/>
  <c r="J10" i="1"/>
  <c r="J18" i="1"/>
  <c r="J11" i="1"/>
  <c r="J19" i="1"/>
  <c r="J9" i="1"/>
  <c r="J17" i="1"/>
  <c r="J12" i="1"/>
  <c r="J20" i="1"/>
  <c r="J21" i="1"/>
  <c r="J14" i="1"/>
  <c r="J22" i="1"/>
  <c r="J15" i="1"/>
  <c r="J23" i="1"/>
  <c r="J13" i="1"/>
  <c r="J16" i="1"/>
  <c r="H13" i="1"/>
  <c r="H21" i="1"/>
  <c r="H14" i="1"/>
  <c r="H22" i="1"/>
  <c r="H17" i="1"/>
  <c r="H18" i="1"/>
  <c r="H19" i="1"/>
  <c r="H12" i="1"/>
  <c r="H15" i="1"/>
  <c r="H23" i="1"/>
  <c r="H16" i="1"/>
  <c r="H10" i="1"/>
  <c r="H11" i="1"/>
  <c r="H20" i="1"/>
  <c r="C24" i="1"/>
  <c r="C28" i="1"/>
  <c r="AZ19" i="1" l="1"/>
  <c r="AZ15" i="1"/>
  <c r="AZ13" i="1"/>
  <c r="AZ11" i="1"/>
  <c r="AZ47" i="1"/>
  <c r="AZ55" i="1"/>
  <c r="AZ63" i="1"/>
  <c r="AZ48" i="1"/>
  <c r="AZ56" i="1"/>
  <c r="AZ64" i="1"/>
  <c r="AZ49" i="1"/>
  <c r="AZ57" i="1"/>
  <c r="AZ65" i="1"/>
  <c r="AZ50" i="1"/>
  <c r="AZ58" i="1"/>
  <c r="AZ46" i="1"/>
  <c r="AZ18" i="1"/>
  <c r="AZ16" i="1"/>
  <c r="AZ14" i="1"/>
  <c r="AZ12" i="1"/>
  <c r="AZ10" i="1"/>
  <c r="AZ51" i="1"/>
  <c r="AZ59" i="1"/>
  <c r="AZ61" i="1"/>
  <c r="AZ52" i="1"/>
  <c r="AZ60" i="1"/>
  <c r="AZ53" i="1"/>
  <c r="AZ54" i="1"/>
  <c r="AZ62" i="1"/>
  <c r="AZ17" i="1"/>
  <c r="AX36" i="1"/>
  <c r="AX29" i="1"/>
  <c r="AX37" i="1"/>
  <c r="AX19" i="1"/>
  <c r="AX17" i="1"/>
  <c r="AX15" i="1"/>
  <c r="AX13" i="1"/>
  <c r="AX11" i="1"/>
  <c r="AX30" i="1"/>
  <c r="AX38" i="1"/>
  <c r="AX31" i="1"/>
  <c r="AX27" i="1"/>
  <c r="AX12" i="1"/>
  <c r="AX34" i="1"/>
  <c r="AX32" i="1"/>
  <c r="AX16" i="1"/>
  <c r="AX14" i="1"/>
  <c r="AX10" i="1"/>
  <c r="AX33" i="1"/>
  <c r="AX18" i="1"/>
  <c r="AX35" i="1"/>
  <c r="AX28" i="1"/>
  <c r="AX9" i="1"/>
  <c r="AC13" i="1"/>
  <c r="AC21" i="1"/>
  <c r="AC29" i="1"/>
  <c r="AC37" i="1"/>
  <c r="AC53" i="1"/>
  <c r="AC61" i="1"/>
  <c r="AC69" i="1"/>
  <c r="AC77" i="1"/>
  <c r="AC85" i="1"/>
  <c r="AC82" i="1"/>
  <c r="AC19" i="1"/>
  <c r="AC43" i="1"/>
  <c r="AC75" i="1"/>
  <c r="AC14" i="1"/>
  <c r="AC22" i="1"/>
  <c r="AC30" i="1"/>
  <c r="AC38" i="1"/>
  <c r="AC46" i="1"/>
  <c r="AC54" i="1"/>
  <c r="AC62" i="1"/>
  <c r="AC70" i="1"/>
  <c r="AC78" i="1"/>
  <c r="AC86" i="1"/>
  <c r="AC94" i="1"/>
  <c r="AC74" i="1"/>
  <c r="AC11" i="1"/>
  <c r="AC51" i="1"/>
  <c r="AC83" i="1"/>
  <c r="AC15" i="1"/>
  <c r="AC23" i="1"/>
  <c r="AC31" i="1"/>
  <c r="AC39" i="1"/>
  <c r="AC47" i="1"/>
  <c r="AC55" i="1"/>
  <c r="AC63" i="1"/>
  <c r="AC71" i="1"/>
  <c r="AC79" i="1"/>
  <c r="AC87" i="1"/>
  <c r="AC95" i="1"/>
  <c r="AC34" i="1"/>
  <c r="AC66" i="1"/>
  <c r="AC16" i="1"/>
  <c r="AC24" i="1"/>
  <c r="AC32" i="1"/>
  <c r="AC40" i="1"/>
  <c r="AC48" i="1"/>
  <c r="AC56" i="1"/>
  <c r="AC64" i="1"/>
  <c r="AC72" i="1"/>
  <c r="AC80" i="1"/>
  <c r="AC88" i="1"/>
  <c r="AC96" i="1"/>
  <c r="AC18" i="1"/>
  <c r="AC58" i="1"/>
  <c r="AC91" i="1"/>
  <c r="AC17" i="1"/>
  <c r="AC25" i="1"/>
  <c r="AC33" i="1"/>
  <c r="AC41" i="1"/>
  <c r="AC49" i="1"/>
  <c r="AC57" i="1"/>
  <c r="AC65" i="1"/>
  <c r="AC73" i="1"/>
  <c r="AC81" i="1"/>
  <c r="AC89" i="1"/>
  <c r="AC97" i="1"/>
  <c r="AC10" i="1"/>
  <c r="AC26" i="1"/>
  <c r="AC50" i="1"/>
  <c r="AC90" i="1"/>
  <c r="AC27" i="1"/>
  <c r="AC59" i="1"/>
  <c r="AC99" i="1"/>
  <c r="AC12" i="1"/>
  <c r="AC20" i="1"/>
  <c r="AC28" i="1"/>
  <c r="AC36" i="1"/>
  <c r="AC44" i="1"/>
  <c r="AC52" i="1"/>
  <c r="AC60" i="1"/>
  <c r="AC68" i="1"/>
  <c r="AC76" i="1"/>
  <c r="AC84" i="1"/>
  <c r="AC92" i="1"/>
  <c r="AC9" i="1"/>
  <c r="AC45" i="1"/>
  <c r="AC93" i="1"/>
  <c r="AC42" i="1"/>
  <c r="AC98" i="1"/>
  <c r="AC35" i="1"/>
  <c r="AC67" i="1"/>
  <c r="AZ9" i="1"/>
  <c r="AE11" i="1"/>
  <c r="AE19" i="1"/>
  <c r="AE27" i="1"/>
  <c r="AE35" i="1"/>
  <c r="AE43" i="1"/>
  <c r="AE51" i="1"/>
  <c r="AE59" i="1"/>
  <c r="AE67" i="1"/>
  <c r="AE75" i="1"/>
  <c r="AE83" i="1"/>
  <c r="AE91" i="1"/>
  <c r="AE99" i="1"/>
  <c r="AE17" i="1"/>
  <c r="AE12" i="1"/>
  <c r="AE20" i="1"/>
  <c r="AE28" i="1"/>
  <c r="AE36" i="1"/>
  <c r="AE44" i="1"/>
  <c r="AE52" i="1"/>
  <c r="AE60" i="1"/>
  <c r="AE68" i="1"/>
  <c r="AE76" i="1"/>
  <c r="AE84" i="1"/>
  <c r="AE92" i="1"/>
  <c r="AE9" i="1"/>
  <c r="AE25" i="1"/>
  <c r="AE97" i="1"/>
  <c r="AE13" i="1"/>
  <c r="AE21" i="1"/>
  <c r="AE29" i="1"/>
  <c r="AE37" i="1"/>
  <c r="AE45" i="1"/>
  <c r="AE53" i="1"/>
  <c r="AE61" i="1"/>
  <c r="AE69" i="1"/>
  <c r="AE77" i="1"/>
  <c r="AE85" i="1"/>
  <c r="AE93" i="1"/>
  <c r="AE64" i="1"/>
  <c r="AE33" i="1"/>
  <c r="AE14" i="1"/>
  <c r="AE22" i="1"/>
  <c r="AE30" i="1"/>
  <c r="AE38" i="1"/>
  <c r="AE46" i="1"/>
  <c r="AE54" i="1"/>
  <c r="AE62" i="1"/>
  <c r="AE70" i="1"/>
  <c r="AE78" i="1"/>
  <c r="AE86" i="1"/>
  <c r="AE94" i="1"/>
  <c r="AE16" i="1"/>
  <c r="AE80" i="1"/>
  <c r="AE41" i="1"/>
  <c r="AE15" i="1"/>
  <c r="AE23" i="1"/>
  <c r="AE31" i="1"/>
  <c r="AE39" i="1"/>
  <c r="AE47" i="1"/>
  <c r="AE55" i="1"/>
  <c r="AE63" i="1"/>
  <c r="AE71" i="1"/>
  <c r="AE79" i="1"/>
  <c r="AE87" i="1"/>
  <c r="AE95" i="1"/>
  <c r="AE24" i="1"/>
  <c r="AE32" i="1"/>
  <c r="AE40" i="1"/>
  <c r="AE48" i="1"/>
  <c r="AE56" i="1"/>
  <c r="AE72" i="1"/>
  <c r="AE88" i="1"/>
  <c r="AE96" i="1"/>
  <c r="AE49" i="1"/>
  <c r="AE65" i="1"/>
  <c r="AE81" i="1"/>
  <c r="AE10" i="1"/>
  <c r="AE18" i="1"/>
  <c r="AE26" i="1"/>
  <c r="AE34" i="1"/>
  <c r="AE42" i="1"/>
  <c r="AE50" i="1"/>
  <c r="AE58" i="1"/>
  <c r="AE66" i="1"/>
  <c r="AE74" i="1"/>
  <c r="AE82" i="1"/>
  <c r="AE90" i="1"/>
  <c r="AE98" i="1"/>
  <c r="AE57" i="1"/>
  <c r="AE73" i="1"/>
  <c r="AE89" i="1"/>
  <c r="I58" i="1"/>
  <c r="I66" i="1"/>
  <c r="I74" i="1"/>
  <c r="I51" i="1"/>
  <c r="I59" i="1"/>
  <c r="I67" i="1"/>
  <c r="I75" i="1"/>
  <c r="I60" i="1"/>
  <c r="I76" i="1"/>
  <c r="I70" i="1"/>
  <c r="I63" i="1"/>
  <c r="I64" i="1"/>
  <c r="I80" i="1"/>
  <c r="I57" i="1"/>
  <c r="I65" i="1"/>
  <c r="I73" i="1"/>
  <c r="I52" i="1"/>
  <c r="I68" i="1"/>
  <c r="I54" i="1"/>
  <c r="I79" i="1"/>
  <c r="I81" i="1"/>
  <c r="I53" i="1"/>
  <c r="I61" i="1"/>
  <c r="I69" i="1"/>
  <c r="I77" i="1"/>
  <c r="I62" i="1"/>
  <c r="I78" i="1"/>
  <c r="I55" i="1"/>
  <c r="I71" i="1"/>
  <c r="I56" i="1"/>
  <c r="I72" i="1"/>
  <c r="K56" i="1"/>
  <c r="K64" i="1"/>
  <c r="K72" i="1"/>
  <c r="K80" i="1"/>
  <c r="K57" i="1"/>
  <c r="K65" i="1"/>
  <c r="K73" i="1"/>
  <c r="K81" i="1"/>
  <c r="K53" i="1"/>
  <c r="K77" i="1"/>
  <c r="K54" i="1"/>
  <c r="K63" i="1"/>
  <c r="K71" i="1"/>
  <c r="K79" i="1"/>
  <c r="K58" i="1"/>
  <c r="K66" i="1"/>
  <c r="K74" i="1"/>
  <c r="K51" i="1"/>
  <c r="K69" i="1"/>
  <c r="K70" i="1"/>
  <c r="K78" i="1"/>
  <c r="K59" i="1"/>
  <c r="K67" i="1"/>
  <c r="K75" i="1"/>
  <c r="K52" i="1"/>
  <c r="K60" i="1"/>
  <c r="K68" i="1"/>
  <c r="K76" i="1"/>
  <c r="K61" i="1"/>
  <c r="K62" i="1"/>
  <c r="K55" i="1"/>
  <c r="K13" i="1"/>
  <c r="K21" i="1"/>
  <c r="K14" i="1"/>
  <c r="K22" i="1"/>
  <c r="K15" i="1"/>
  <c r="K23" i="1"/>
  <c r="K16" i="1"/>
  <c r="K9" i="1"/>
  <c r="K11" i="1"/>
  <c r="K17" i="1"/>
  <c r="K12" i="1"/>
  <c r="K10" i="1"/>
  <c r="K18" i="1"/>
  <c r="K19" i="1"/>
  <c r="K20" i="1"/>
  <c r="I32" i="1"/>
  <c r="I40" i="1"/>
  <c r="I14" i="1"/>
  <c r="I22" i="1"/>
  <c r="I33" i="1"/>
  <c r="I41" i="1"/>
  <c r="I15" i="1"/>
  <c r="I23" i="1"/>
  <c r="I12" i="1"/>
  <c r="I39" i="1"/>
  <c r="I34" i="1"/>
  <c r="I42" i="1"/>
  <c r="I16" i="1"/>
  <c r="I10" i="1"/>
  <c r="I35" i="1"/>
  <c r="I43" i="1"/>
  <c r="I17" i="1"/>
  <c r="I13" i="1"/>
  <c r="I36" i="1"/>
  <c r="I44" i="1"/>
  <c r="I9" i="1"/>
  <c r="I18" i="1"/>
  <c r="I20" i="1"/>
  <c r="I37" i="1"/>
  <c r="I30" i="1"/>
  <c r="I11" i="1"/>
  <c r="I19" i="1"/>
  <c r="I38" i="1"/>
  <c r="I21" i="1"/>
  <c r="I31" i="1"/>
</calcChain>
</file>

<file path=xl/sharedStrings.xml><?xml version="1.0" encoding="utf-8"?>
<sst xmlns="http://schemas.openxmlformats.org/spreadsheetml/2006/main" count="93" uniqueCount="57">
  <si>
    <t>Vehicle Data</t>
  </si>
  <si>
    <t>Mass (kg)</t>
  </si>
  <si>
    <r>
      <t>Area (m</t>
    </r>
    <r>
      <rPr>
        <sz val="11"/>
        <color theme="1"/>
        <rFont val="Calibri"/>
        <family val="2"/>
      </rPr>
      <t>²)</t>
    </r>
  </si>
  <si>
    <t>Centre of Gravity (m)</t>
  </si>
  <si>
    <t>Centre of Pressure (Front - %)</t>
  </si>
  <si>
    <t>Centre of Pressure (Rear - %)</t>
  </si>
  <si>
    <t>Average Track (m)</t>
  </si>
  <si>
    <t>Static Loads (SL)</t>
  </si>
  <si>
    <t>Front SL.</t>
  </si>
  <si>
    <t>Front Right SL.</t>
  </si>
  <si>
    <t>Front Left SL.</t>
  </si>
  <si>
    <t>Rear SL</t>
  </si>
  <si>
    <t>Rear Left SL.</t>
  </si>
  <si>
    <t>Rear Right SL.</t>
  </si>
  <si>
    <t xml:space="preserve">Aero load at 30 m/s </t>
  </si>
  <si>
    <t>STP - 1</t>
  </si>
  <si>
    <t>STP - 2</t>
  </si>
  <si>
    <t>STP - 3</t>
  </si>
  <si>
    <t xml:space="preserve">Load Transfer </t>
  </si>
  <si>
    <t>Velocity (m/s)</t>
  </si>
  <si>
    <t>Lateral Acceleration (G)</t>
  </si>
  <si>
    <t xml:space="preserve">Front Right </t>
  </si>
  <si>
    <t>Font Left</t>
  </si>
  <si>
    <t>Rear Right</t>
  </si>
  <si>
    <t>Rear Left</t>
  </si>
  <si>
    <t>Vertical Loads  (N)</t>
  </si>
  <si>
    <t>Vertical Loads (N)</t>
  </si>
  <si>
    <t>Front Right</t>
  </si>
  <si>
    <t>Front Left</t>
  </si>
  <si>
    <t xml:space="preserve">Rear Left </t>
  </si>
  <si>
    <t>A</t>
  </si>
  <si>
    <t>B</t>
  </si>
  <si>
    <t xml:space="preserve">STP -  4 </t>
  </si>
  <si>
    <t>Angle (°)</t>
  </si>
  <si>
    <t xml:space="preserve">Rear Right </t>
  </si>
  <si>
    <t>STP - 5</t>
  </si>
  <si>
    <t>Wheelbase (m)</t>
  </si>
  <si>
    <t>Track (m)</t>
  </si>
  <si>
    <t>COG. (m)</t>
  </si>
  <si>
    <t>C</t>
  </si>
  <si>
    <t>Static Weight Distribution (Front - %)</t>
  </si>
  <si>
    <t>Static Weight Distribution (Rear - %)</t>
  </si>
  <si>
    <t>Static Weight Distribution (Left - %)</t>
  </si>
  <si>
    <t>Static Weight Distribution (Right - %)</t>
  </si>
  <si>
    <t xml:space="preserve">Coefficient of Lift </t>
  </si>
  <si>
    <r>
      <t>Air Density (kg/m</t>
    </r>
    <r>
      <rPr>
        <sz val="11"/>
        <color theme="1"/>
        <rFont val="Calibri"/>
        <family val="2"/>
      </rPr>
      <t>³)</t>
    </r>
  </si>
  <si>
    <r>
      <t>Gravitational Acceleration (m/s</t>
    </r>
    <r>
      <rPr>
        <sz val="11"/>
        <color theme="1"/>
        <rFont val="Calibri"/>
        <family val="2"/>
      </rPr>
      <t>²)</t>
    </r>
  </si>
  <si>
    <t>Vertical loads at corners with increasing longitudinal acceleration (Lateral Acceleration 0G, Velocity 30m/s)</t>
  </si>
  <si>
    <t>Vertical loads at corners with increasing lateral acceleration (Longitudinal Acceleration 0G, Velocity 30m/s)</t>
  </si>
  <si>
    <t>Vertical loads at corners with increasing velocity (Lateral Acceleration 0G, Longitudinal Acceleration 0G)</t>
  </si>
  <si>
    <t>Vertical loads at corners with varying lateral and longitudinal acceleration (Combined Acceleration 1.5G, Velocity 30m/s)</t>
  </si>
  <si>
    <t>Longitudinal Acceleration (G)</t>
  </si>
  <si>
    <t xml:space="preserve">Front Left </t>
  </si>
  <si>
    <t>Vertical corner loads varying wheelbase (equal long. &amp; lat., velocity 30m/s)</t>
  </si>
  <si>
    <t>Vertical corner loads varying track width (equal long. &amp; lat, velocity 30m/s)</t>
  </si>
  <si>
    <t>Vertical corner loads varying centre of gravity (equal long. &amp; lat, velocity 30m/s)</t>
  </si>
  <si>
    <t>Vertical corner loads varying mass (equal long. &amp; lat, velocity 30m/s)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</si>
</sst>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2" fontId="0" fillId="2" borderId="10" xfId="0" applyNumberFormat="1" applyFill="1" applyBorder="1"/>
    <xf numFmtId="2" fontId="0" fillId="2" borderId="13" xfId="0" applyNumberFormat="1" applyFill="1" applyBorder="1"/>
    <xf numFmtId="2" fontId="0" fillId="2" borderId="8" xfId="0" applyNumberFormat="1" applyFill="1" applyBorder="1"/>
    <xf numFmtId="0" fontId="0" fillId="3" borderId="9" xfId="0" applyFill="1" applyBorder="1"/>
    <xf numFmtId="0" fontId="0" fillId="2" borderId="18" xfId="0" applyFill="1" applyBorder="1"/>
    <xf numFmtId="2" fontId="0" fillId="2" borderId="2" xfId="0" applyNumberFormat="1" applyFill="1" applyBorder="1"/>
    <xf numFmtId="2" fontId="0" fillId="2" borderId="7" xfId="0" applyNumberFormat="1" applyFill="1" applyBorder="1"/>
    <xf numFmtId="2" fontId="0" fillId="2" borderId="5" xfId="0" applyNumberFormat="1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2" fontId="0" fillId="3" borderId="11" xfId="0" applyNumberFormat="1" applyFill="1" applyBorder="1"/>
    <xf numFmtId="2" fontId="0" fillId="3" borderId="6" xfId="0" applyNumberFormat="1" applyFill="1" applyBorder="1"/>
    <xf numFmtId="2" fontId="0" fillId="3" borderId="15" xfId="0" applyNumberFormat="1" applyFill="1" applyBorder="1"/>
    <xf numFmtId="0" fontId="0" fillId="4" borderId="1" xfId="0" applyFill="1" applyBorder="1"/>
    <xf numFmtId="0" fontId="0" fillId="4" borderId="10" xfId="0" applyFill="1" applyBorder="1"/>
    <xf numFmtId="0" fontId="0" fillId="4" borderId="13" xfId="0" applyFill="1" applyBorder="1"/>
    <xf numFmtId="0" fontId="0" fillId="4" borderId="8" xfId="0" applyFill="1" applyBorder="1"/>
    <xf numFmtId="2" fontId="0" fillId="3" borderId="12" xfId="0" applyNumberFormat="1" applyFill="1" applyBorder="1"/>
    <xf numFmtId="2" fontId="0" fillId="3" borderId="14" xfId="0" applyNumberFormat="1" applyFill="1" applyBorder="1"/>
    <xf numFmtId="2" fontId="0" fillId="3" borderId="16" xfId="0" applyNumberFormat="1" applyFill="1" applyBorder="1"/>
    <xf numFmtId="0" fontId="1" fillId="0" borderId="2" xfId="0" applyFont="1" applyBorder="1"/>
    <xf numFmtId="0" fontId="0" fillId="0" borderId="7" xfId="0" applyBorder="1"/>
    <xf numFmtId="0" fontId="0" fillId="0" borderId="24" xfId="0" applyBorder="1"/>
    <xf numFmtId="0" fontId="0" fillId="0" borderId="5" xfId="0" applyBorder="1"/>
    <xf numFmtId="0" fontId="0" fillId="0" borderId="25" xfId="0" applyBorder="1"/>
    <xf numFmtId="0" fontId="0" fillId="0" borderId="26" xfId="0" applyBorder="1"/>
    <xf numFmtId="0" fontId="0" fillId="5" borderId="1" xfId="0" applyFill="1" applyBorder="1"/>
    <xf numFmtId="0" fontId="0" fillId="5" borderId="2" xfId="0" applyFill="1" applyBorder="1"/>
    <xf numFmtId="0" fontId="0" fillId="5" borderId="7" xfId="0" applyFill="1" applyBorder="1"/>
    <xf numFmtId="0" fontId="0" fillId="5" borderId="5" xfId="0" applyFill="1" applyBorder="1"/>
    <xf numFmtId="0" fontId="0" fillId="5" borderId="18" xfId="0" applyFill="1" applyBorder="1"/>
    <xf numFmtId="2" fontId="0" fillId="5" borderId="11" xfId="0" applyNumberFormat="1" applyFill="1" applyBorder="1"/>
    <xf numFmtId="2" fontId="0" fillId="5" borderId="6" xfId="0" applyNumberFormat="1" applyFill="1" applyBorder="1"/>
    <xf numFmtId="2" fontId="0" fillId="5" borderId="15" xfId="0" applyNumberFormat="1" applyFill="1" applyBorder="1"/>
    <xf numFmtId="0" fontId="0" fillId="5" borderId="10" xfId="0" applyFill="1" applyBorder="1"/>
    <xf numFmtId="0" fontId="0" fillId="5" borderId="13" xfId="0" applyFill="1" applyBorder="1"/>
    <xf numFmtId="0" fontId="0" fillId="5" borderId="8" xfId="0" applyFill="1" applyBorder="1"/>
    <xf numFmtId="2" fontId="0" fillId="3" borderId="22" xfId="0" applyNumberFormat="1" applyFill="1" applyBorder="1"/>
    <xf numFmtId="2" fontId="0" fillId="3" borderId="17" xfId="0" applyNumberFormat="1" applyFill="1" applyBorder="1"/>
    <xf numFmtId="2" fontId="0" fillId="3" borderId="23" xfId="0" applyNumberFormat="1" applyFill="1" applyBorder="1"/>
    <xf numFmtId="2" fontId="3" fillId="0" borderId="0" xfId="0" applyNumberFormat="1" applyFont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3" borderId="28" xfId="0" applyNumberFormat="1" applyFill="1" applyBorder="1"/>
    <xf numFmtId="2" fontId="0" fillId="3" borderId="27" xfId="0" applyNumberFormat="1" applyFill="1" applyBorder="1"/>
    <xf numFmtId="2" fontId="0" fillId="3" borderId="29" xfId="0" applyNumberFormat="1" applyFill="1" applyBorder="1"/>
    <xf numFmtId="2" fontId="0" fillId="0" borderId="2" xfId="0" applyNumberFormat="1" applyFill="1" applyBorder="1"/>
    <xf numFmtId="2" fontId="0" fillId="0" borderId="3" xfId="0" applyNumberFormat="1" applyFill="1" applyBorder="1"/>
    <xf numFmtId="2" fontId="0" fillId="0" borderId="4" xfId="0" applyNumberFormat="1" applyFill="1" applyBorder="1"/>
    <xf numFmtId="2" fontId="0" fillId="2" borderId="30" xfId="0" applyNumberFormat="1" applyFill="1" applyBorder="1"/>
    <xf numFmtId="2" fontId="0" fillId="3" borderId="31" xfId="0" applyNumberFormat="1" applyFill="1" applyBorder="1"/>
    <xf numFmtId="2" fontId="0" fillId="3" borderId="32" xfId="0" applyNumberFormat="1" applyFill="1" applyBorder="1"/>
    <xf numFmtId="2" fontId="0" fillId="2" borderId="1" xfId="0" applyNumberFormat="1" applyFill="1" applyBorder="1"/>
    <xf numFmtId="2" fontId="0" fillId="3" borderId="9" xfId="0" applyNumberFormat="1" applyFill="1" applyBorder="1"/>
    <xf numFmtId="2" fontId="0" fillId="3" borderId="19" xfId="0" applyNumberFormat="1" applyFill="1" applyBorder="1"/>
    <xf numFmtId="2" fontId="0" fillId="3" borderId="20" xfId="0" applyNumberFormat="1" applyFill="1" applyBorder="1"/>
    <xf numFmtId="0" fontId="3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Sheet1!$G$8</c:f>
              <c:strCache>
                <c:ptCount val="1"/>
                <c:pt idx="0">
                  <c:v>Longitudinal Acceleration (G)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Sheet1!$G$9:$G$23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6F-4DD9-8377-B8AFAAA6EB3B}"/>
            </c:ext>
          </c:extLst>
        </c:ser>
        <c:ser>
          <c:idx val="1"/>
          <c:order val="1"/>
          <c:tx>
            <c:strRef>
              <c:f>Sheet1!$H$8</c:f>
              <c:strCache>
                <c:ptCount val="1"/>
                <c:pt idx="0">
                  <c:v>Front Right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Sheet1!$H$9:$H$23</c:f>
              <c:numCache>
                <c:formatCode>0.00</c:formatCode>
                <c:ptCount val="15"/>
                <c:pt idx="0">
                  <c:v>1543.6035719999998</c:v>
                </c:pt>
                <c:pt idx="1">
                  <c:v>1582.4158559999996</c:v>
                </c:pt>
                <c:pt idx="2">
                  <c:v>1621.2281399999997</c:v>
                </c:pt>
                <c:pt idx="3">
                  <c:v>1660.0404239999998</c:v>
                </c:pt>
                <c:pt idx="4">
                  <c:v>1698.8527079999997</c:v>
                </c:pt>
                <c:pt idx="5">
                  <c:v>1737.6649919999998</c:v>
                </c:pt>
                <c:pt idx="6">
                  <c:v>1776.4772759999996</c:v>
                </c:pt>
                <c:pt idx="7">
                  <c:v>1815.2895599999997</c:v>
                </c:pt>
                <c:pt idx="8">
                  <c:v>1854.1018439999998</c:v>
                </c:pt>
                <c:pt idx="9">
                  <c:v>1892.9141279999997</c:v>
                </c:pt>
                <c:pt idx="10">
                  <c:v>1931.7264119999998</c:v>
                </c:pt>
                <c:pt idx="11">
                  <c:v>1970.5386959999996</c:v>
                </c:pt>
                <c:pt idx="12">
                  <c:v>2009.3509799999997</c:v>
                </c:pt>
                <c:pt idx="13">
                  <c:v>2048.1632639999998</c:v>
                </c:pt>
                <c:pt idx="14">
                  <c:v>2086.9755479999999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6F-4DD9-8377-B8AFAAA6E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7773064"/>
        <c:axId val="407774048"/>
      </c:barChart>
      <c:catAx>
        <c:axId val="4077730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7774048"/>
        <c:crosses val="autoZero"/>
        <c:auto val="1"/>
        <c:lblAlgn val="ctr"/>
        <c:lblOffset val="100"/>
        <c:noMultiLvlLbl val="0"/>
      </c:catAx>
      <c:valAx>
        <c:axId val="407774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77730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Corner Loads - Increasing Lateral Acceleration</a:t>
            </a:r>
          </a:p>
          <a:p>
            <a:pPr>
              <a:defRPr/>
            </a:pPr>
            <a:r>
              <a:rPr lang="en-GB"/>
              <a:t>(Longitudinal Acc.</a:t>
            </a:r>
            <a:r>
              <a:rPr lang="en-GB" baseline="0"/>
              <a:t> 0G / Velocity 30m/s)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Sheet1!$H$29</c:f>
              <c:strCache>
                <c:ptCount val="1"/>
                <c:pt idx="0">
                  <c:v>Front Right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Sheet1!$G$30:$G$44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Sheet1!$H$30:$H$44</c:f>
              <c:numCache>
                <c:formatCode>0.00</c:formatCode>
                <c:ptCount val="15"/>
                <c:pt idx="0">
                  <c:v>1440.4464079999996</c:v>
                </c:pt>
                <c:pt idx="1">
                  <c:v>1376.1015279999997</c:v>
                </c:pt>
                <c:pt idx="2">
                  <c:v>1311.7566479999996</c:v>
                </c:pt>
                <c:pt idx="3">
                  <c:v>1247.4117679999997</c:v>
                </c:pt>
                <c:pt idx="4">
                  <c:v>1183.0668879999998</c:v>
                </c:pt>
                <c:pt idx="5">
                  <c:v>1118.7220079999997</c:v>
                </c:pt>
                <c:pt idx="6">
                  <c:v>1054.3771279999999</c:v>
                </c:pt>
                <c:pt idx="7">
                  <c:v>990.03224799999964</c:v>
                </c:pt>
                <c:pt idx="8">
                  <c:v>925.68736799999976</c:v>
                </c:pt>
                <c:pt idx="9">
                  <c:v>861.34248799999978</c:v>
                </c:pt>
                <c:pt idx="10">
                  <c:v>796.99760799999956</c:v>
                </c:pt>
                <c:pt idx="11">
                  <c:v>732.6527279999998</c:v>
                </c:pt>
                <c:pt idx="12">
                  <c:v>668.30784799999969</c:v>
                </c:pt>
                <c:pt idx="13">
                  <c:v>603.96296799999993</c:v>
                </c:pt>
                <c:pt idx="14">
                  <c:v>539.61808799999972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3F-4AE9-B000-9ACC5483712E}"/>
            </c:ext>
          </c:extLst>
        </c:ser>
        <c:ser>
          <c:idx val="2"/>
          <c:order val="1"/>
          <c:tx>
            <c:strRef>
              <c:f>Sheet1!$I$29</c:f>
              <c:strCache>
                <c:ptCount val="1"/>
                <c:pt idx="0">
                  <c:v>Front Left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Sheet1!$G$30:$G$44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Sheet1!$I$30:$I$44</c:f>
              <c:numCache>
                <c:formatCode>0.00</c:formatCode>
                <c:ptCount val="15"/>
                <c:pt idx="0">
                  <c:v>1627.04656</c:v>
                </c:pt>
                <c:pt idx="1">
                  <c:v>1691.3914399999999</c:v>
                </c:pt>
                <c:pt idx="2">
                  <c:v>1755.73632</c:v>
                </c:pt>
                <c:pt idx="3">
                  <c:v>1820.0811999999999</c:v>
                </c:pt>
                <c:pt idx="4">
                  <c:v>1884.4260799999997</c:v>
                </c:pt>
                <c:pt idx="5">
                  <c:v>1948.7709599999998</c:v>
                </c:pt>
                <c:pt idx="6">
                  <c:v>2013.1158399999997</c:v>
                </c:pt>
                <c:pt idx="7">
                  <c:v>2077.46072</c:v>
                </c:pt>
                <c:pt idx="8">
                  <c:v>2141.8055999999997</c:v>
                </c:pt>
                <c:pt idx="9">
                  <c:v>2206.1504799999998</c:v>
                </c:pt>
                <c:pt idx="10">
                  <c:v>2270.4953599999999</c:v>
                </c:pt>
                <c:pt idx="11">
                  <c:v>2334.84024</c:v>
                </c:pt>
                <c:pt idx="12">
                  <c:v>2399.1851199999996</c:v>
                </c:pt>
                <c:pt idx="13">
                  <c:v>2463.5299999999997</c:v>
                </c:pt>
                <c:pt idx="14">
                  <c:v>2527.8748799999998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3F-4AE9-B000-9ACC5483712E}"/>
            </c:ext>
          </c:extLst>
        </c:ser>
        <c:ser>
          <c:idx val="3"/>
          <c:order val="2"/>
          <c:tx>
            <c:strRef>
              <c:f>Sheet1!$J$29</c:f>
              <c:strCache>
                <c:ptCount val="1"/>
                <c:pt idx="0">
                  <c:v>Rear Right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Sheet1!$G$30:$G$44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Sheet1!$J$30:$J$44</c:f>
              <c:numCache>
                <c:formatCode>0.00</c:formatCode>
                <c:ptCount val="15"/>
                <c:pt idx="0">
                  <c:v>1646.1129920000003</c:v>
                </c:pt>
                <c:pt idx="1">
                  <c:v>1573.5538720000002</c:v>
                </c:pt>
                <c:pt idx="2">
                  <c:v>1500.9947520000003</c:v>
                </c:pt>
                <c:pt idx="3">
                  <c:v>1428.4356320000002</c:v>
                </c:pt>
                <c:pt idx="4">
                  <c:v>1355.8765120000003</c:v>
                </c:pt>
                <c:pt idx="5">
                  <c:v>1283.3173920000002</c:v>
                </c:pt>
                <c:pt idx="6">
                  <c:v>1210.7582720000003</c:v>
                </c:pt>
                <c:pt idx="7">
                  <c:v>1138.1991520000001</c:v>
                </c:pt>
                <c:pt idx="8">
                  <c:v>1065.6400320000002</c:v>
                </c:pt>
                <c:pt idx="9">
                  <c:v>993.08091200000024</c:v>
                </c:pt>
                <c:pt idx="10">
                  <c:v>920.52179200000012</c:v>
                </c:pt>
                <c:pt idx="11">
                  <c:v>847.96267200000023</c:v>
                </c:pt>
                <c:pt idx="12">
                  <c:v>775.40355200000022</c:v>
                </c:pt>
                <c:pt idx="13">
                  <c:v>702.84443200000032</c:v>
                </c:pt>
                <c:pt idx="14">
                  <c:v>630.2853120000002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53F-4AE9-B000-9ACC5483712E}"/>
            </c:ext>
          </c:extLst>
        </c:ser>
        <c:ser>
          <c:idx val="4"/>
          <c:order val="3"/>
          <c:tx>
            <c:strRef>
              <c:f>Sheet1!$K$29</c:f>
              <c:strCache>
                <c:ptCount val="1"/>
                <c:pt idx="0">
                  <c:v>Rear Left 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Sheet1!$G$30:$G$44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Sheet1!$K$30:$K$44</c:f>
              <c:numCache>
                <c:formatCode>0.00</c:formatCode>
                <c:ptCount val="15"/>
                <c:pt idx="0">
                  <c:v>1791.2312320000001</c:v>
                </c:pt>
                <c:pt idx="1">
                  <c:v>1863.7903520000002</c:v>
                </c:pt>
                <c:pt idx="2">
                  <c:v>1936.3494720000001</c:v>
                </c:pt>
                <c:pt idx="3">
                  <c:v>2008.9085920000002</c:v>
                </c:pt>
                <c:pt idx="4">
                  <c:v>2081.4677120000001</c:v>
                </c:pt>
                <c:pt idx="5">
                  <c:v>2154.0268320000005</c:v>
                </c:pt>
                <c:pt idx="6">
                  <c:v>2226.5859519999999</c:v>
                </c:pt>
                <c:pt idx="7">
                  <c:v>2299.1450720000003</c:v>
                </c:pt>
                <c:pt idx="8">
                  <c:v>2371.7041920000001</c:v>
                </c:pt>
                <c:pt idx="9">
                  <c:v>2444.263312</c:v>
                </c:pt>
                <c:pt idx="10">
                  <c:v>2516.8224320000004</c:v>
                </c:pt>
                <c:pt idx="11">
                  <c:v>2589.3815520000003</c:v>
                </c:pt>
                <c:pt idx="12">
                  <c:v>2661.9406720000002</c:v>
                </c:pt>
                <c:pt idx="13">
                  <c:v>2734.4997920000001</c:v>
                </c:pt>
                <c:pt idx="14">
                  <c:v>2807.058912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653F-4AE9-B000-9ACC54837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350040"/>
        <c:axId val="424346760"/>
      </c:scatterChart>
      <c:valAx>
        <c:axId val="42435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46760"/>
        <c:crosses val="autoZero"/>
        <c:crossBetween val="midCat"/>
      </c:valAx>
      <c:valAx>
        <c:axId val="42434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0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Corner Loads - Increasing Longitudinal Acceleration</a:t>
            </a:r>
          </a:p>
          <a:p>
            <a:pPr>
              <a:defRPr/>
            </a:pPr>
            <a:r>
              <a:rPr lang="en-GB"/>
              <a:t>(Lateral Acc. 0G / Velocity 30m/s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Sheet1!$H$8</c:f>
              <c:strCache>
                <c:ptCount val="1"/>
                <c:pt idx="0">
                  <c:v>Front Right 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Sheet1!$G$9:$G$23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Sheet1!$H$9:$H$24</c:f>
              <c:numCache>
                <c:formatCode>0.00</c:formatCode>
                <c:ptCount val="16"/>
                <c:pt idx="0">
                  <c:v>1543.6035719999998</c:v>
                </c:pt>
                <c:pt idx="1">
                  <c:v>1582.4158559999996</c:v>
                </c:pt>
                <c:pt idx="2">
                  <c:v>1621.2281399999997</c:v>
                </c:pt>
                <c:pt idx="3">
                  <c:v>1660.0404239999998</c:v>
                </c:pt>
                <c:pt idx="4">
                  <c:v>1698.8527079999997</c:v>
                </c:pt>
                <c:pt idx="5">
                  <c:v>1737.6649919999998</c:v>
                </c:pt>
                <c:pt idx="6">
                  <c:v>1776.4772759999996</c:v>
                </c:pt>
                <c:pt idx="7">
                  <c:v>1815.2895599999997</c:v>
                </c:pt>
                <c:pt idx="8">
                  <c:v>1854.1018439999998</c:v>
                </c:pt>
                <c:pt idx="9">
                  <c:v>1892.9141279999997</c:v>
                </c:pt>
                <c:pt idx="10">
                  <c:v>1931.7264119999998</c:v>
                </c:pt>
                <c:pt idx="11">
                  <c:v>1970.5386959999996</c:v>
                </c:pt>
                <c:pt idx="12">
                  <c:v>2009.3509799999997</c:v>
                </c:pt>
                <c:pt idx="13">
                  <c:v>2048.1632639999998</c:v>
                </c:pt>
                <c:pt idx="14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CC-4D01-9C07-0D354A87B500}"/>
            </c:ext>
          </c:extLst>
        </c:ser>
        <c:ser>
          <c:idx val="2"/>
          <c:order val="1"/>
          <c:tx>
            <c:strRef>
              <c:f>Sheet1!$I$8</c:f>
              <c:strCache>
                <c:ptCount val="1"/>
                <c:pt idx="0">
                  <c:v>Font Left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Sheet1!$G$9:$G$23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Sheet1!$I$9:$I$24</c:f>
              <c:numCache>
                <c:formatCode>0.00</c:formatCode>
                <c:ptCount val="16"/>
                <c:pt idx="0">
                  <c:v>1603.0981388571427</c:v>
                </c:pt>
                <c:pt idx="1">
                  <c:v>1643.4945977142856</c:v>
                </c:pt>
                <c:pt idx="2">
                  <c:v>1683.8910565714284</c:v>
                </c:pt>
                <c:pt idx="3">
                  <c:v>1724.2875154285714</c:v>
                </c:pt>
                <c:pt idx="4">
                  <c:v>1764.6839742857142</c:v>
                </c:pt>
                <c:pt idx="5">
                  <c:v>1805.0804331428571</c:v>
                </c:pt>
                <c:pt idx="6">
                  <c:v>1845.4768919999999</c:v>
                </c:pt>
                <c:pt idx="7">
                  <c:v>1885.8733508571429</c:v>
                </c:pt>
                <c:pt idx="8">
                  <c:v>1926.2698097142857</c:v>
                </c:pt>
                <c:pt idx="9">
                  <c:v>1966.6662685714286</c:v>
                </c:pt>
                <c:pt idx="10">
                  <c:v>2007.0627274285714</c:v>
                </c:pt>
                <c:pt idx="11">
                  <c:v>2047.4591862857142</c:v>
                </c:pt>
                <c:pt idx="12">
                  <c:v>2087.8556451428572</c:v>
                </c:pt>
                <c:pt idx="13">
                  <c:v>2128.2521039999997</c:v>
                </c:pt>
                <c:pt idx="14">
                  <c:v>2168.6485628571427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ACC-4D01-9C07-0D354A87B500}"/>
            </c:ext>
          </c:extLst>
        </c:ser>
        <c:ser>
          <c:idx val="3"/>
          <c:order val="2"/>
          <c:tx>
            <c:strRef>
              <c:f>Sheet1!$J$8</c:f>
              <c:strCache>
                <c:ptCount val="1"/>
                <c:pt idx="0">
                  <c:v>Rear Right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Sheet1!$G$9:$G$23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Sheet1!$J$9:$J$24</c:f>
              <c:numCache>
                <c:formatCode>0.00</c:formatCode>
                <c:ptCount val="16"/>
                <c:pt idx="0">
                  <c:v>1660.069242</c:v>
                </c:pt>
                <c:pt idx="1">
                  <c:v>1621.2569580000002</c:v>
                </c:pt>
                <c:pt idx="2">
                  <c:v>1582.4446740000001</c:v>
                </c:pt>
                <c:pt idx="3">
                  <c:v>1543.6323900000002</c:v>
                </c:pt>
                <c:pt idx="4">
                  <c:v>1504.8201060000001</c:v>
                </c:pt>
                <c:pt idx="5">
                  <c:v>1466.007822</c:v>
                </c:pt>
                <c:pt idx="6">
                  <c:v>1427.1955380000002</c:v>
                </c:pt>
                <c:pt idx="7">
                  <c:v>1388.3832540000001</c:v>
                </c:pt>
                <c:pt idx="8">
                  <c:v>1349.5709700000002</c:v>
                </c:pt>
                <c:pt idx="9">
                  <c:v>1310.7586860000001</c:v>
                </c:pt>
                <c:pt idx="10">
                  <c:v>1271.946402</c:v>
                </c:pt>
                <c:pt idx="11">
                  <c:v>1233.1341180000002</c:v>
                </c:pt>
                <c:pt idx="12">
                  <c:v>1194.3218340000001</c:v>
                </c:pt>
                <c:pt idx="13">
                  <c:v>1155.5095500000002</c:v>
                </c:pt>
                <c:pt idx="14">
                  <c:v>1116.6972660000001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ACC-4D01-9C07-0D354A87B500}"/>
            </c:ext>
          </c:extLst>
        </c:ser>
        <c:ser>
          <c:idx val="4"/>
          <c:order val="3"/>
          <c:tx>
            <c:strRef>
              <c:f>Sheet1!$K$8</c:f>
              <c:strCache>
                <c:ptCount val="1"/>
                <c:pt idx="0">
                  <c:v>Rear Left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Sheet1!$G$9:$G$23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Sheet1!$K$9:$K$24</c:f>
              <c:numCache>
                <c:formatCode>0.00</c:formatCode>
                <c:ptCount val="16"/>
                <c:pt idx="0">
                  <c:v>1743.5788611428577</c:v>
                </c:pt>
                <c:pt idx="1">
                  <c:v>1703.1824022857147</c:v>
                </c:pt>
                <c:pt idx="2">
                  <c:v>1662.785943428572</c:v>
                </c:pt>
                <c:pt idx="3">
                  <c:v>1622.389484571429</c:v>
                </c:pt>
                <c:pt idx="4">
                  <c:v>1581.9930257142862</c:v>
                </c:pt>
                <c:pt idx="5">
                  <c:v>1541.5965668571432</c:v>
                </c:pt>
                <c:pt idx="6">
                  <c:v>1501.2001080000005</c:v>
                </c:pt>
                <c:pt idx="7">
                  <c:v>1460.8036491428575</c:v>
                </c:pt>
                <c:pt idx="8">
                  <c:v>1420.4071902857147</c:v>
                </c:pt>
                <c:pt idx="9">
                  <c:v>1380.0107314285719</c:v>
                </c:pt>
                <c:pt idx="10">
                  <c:v>1339.614272571429</c:v>
                </c:pt>
                <c:pt idx="11">
                  <c:v>1299.2178137142862</c:v>
                </c:pt>
                <c:pt idx="12">
                  <c:v>1258.8213548571432</c:v>
                </c:pt>
                <c:pt idx="13">
                  <c:v>1218.4248960000004</c:v>
                </c:pt>
                <c:pt idx="14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ACC-4D01-9C07-0D354A87B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350040"/>
        <c:axId val="424346760"/>
      </c:scatterChart>
      <c:valAx>
        <c:axId val="424350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46760"/>
        <c:crosses val="autoZero"/>
        <c:crossBetween val="midCat"/>
      </c:valAx>
      <c:valAx>
        <c:axId val="42434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50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Corner Loads -</a:t>
            </a:r>
            <a:r>
              <a:rPr lang="en-GB" baseline="0"/>
              <a:t> Increasing Velocity</a:t>
            </a:r>
          </a:p>
          <a:p>
            <a:pPr>
              <a:defRPr/>
            </a:pPr>
            <a:r>
              <a:rPr lang="en-GB" baseline="0"/>
              <a:t>(Lateral Acc. 0G /  Longitudinal Acc. 0G)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Sheet1!$H$50</c:f>
              <c:strCache>
                <c:ptCount val="1"/>
                <c:pt idx="0">
                  <c:v>Front Right 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Sheet1!$G$51:$G$81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Sheet1!$H$51:$H$81</c:f>
              <c:numCache>
                <c:formatCode>0.00</c:formatCode>
                <c:ptCount val="31"/>
                <c:pt idx="0">
                  <c:v>1418.8046039999997</c:v>
                </c:pt>
                <c:pt idx="1">
                  <c:v>1418.9001447599996</c:v>
                </c:pt>
                <c:pt idx="2">
                  <c:v>1419.1867670399997</c:v>
                </c:pt>
                <c:pt idx="3">
                  <c:v>1419.6644708399997</c:v>
                </c:pt>
                <c:pt idx="4">
                  <c:v>1420.3332561599998</c:v>
                </c:pt>
                <c:pt idx="5">
                  <c:v>1421.1931229999998</c:v>
                </c:pt>
                <c:pt idx="6">
                  <c:v>1422.2440713599997</c:v>
                </c:pt>
                <c:pt idx="7">
                  <c:v>1423.4861012399997</c:v>
                </c:pt>
                <c:pt idx="8">
                  <c:v>1424.9192126399996</c:v>
                </c:pt>
                <c:pt idx="9">
                  <c:v>1426.5434055599997</c:v>
                </c:pt>
                <c:pt idx="10">
                  <c:v>1428.3586799999996</c:v>
                </c:pt>
                <c:pt idx="11">
                  <c:v>1430.3650359599997</c:v>
                </c:pt>
                <c:pt idx="12">
                  <c:v>1432.5624734399996</c:v>
                </c:pt>
                <c:pt idx="13">
                  <c:v>1434.9509924399997</c:v>
                </c:pt>
                <c:pt idx="14">
                  <c:v>1437.5305929599997</c:v>
                </c:pt>
                <c:pt idx="15">
                  <c:v>1440.3012749999998</c:v>
                </c:pt>
                <c:pt idx="16">
                  <c:v>1443.2630385599996</c:v>
                </c:pt>
                <c:pt idx="17">
                  <c:v>1446.4158836399997</c:v>
                </c:pt>
                <c:pt idx="18">
                  <c:v>1449.7598102399998</c:v>
                </c:pt>
                <c:pt idx="19">
                  <c:v>1453.2948183599997</c:v>
                </c:pt>
                <c:pt idx="20">
                  <c:v>1457.0209079999997</c:v>
                </c:pt>
                <c:pt idx="21">
                  <c:v>1460.9380791599997</c:v>
                </c:pt>
                <c:pt idx="22">
                  <c:v>1465.0463318399998</c:v>
                </c:pt>
                <c:pt idx="23">
                  <c:v>1469.3456660399997</c:v>
                </c:pt>
                <c:pt idx="24">
                  <c:v>1473.8360817599996</c:v>
                </c:pt>
                <c:pt idx="25">
                  <c:v>1478.5175789999996</c:v>
                </c:pt>
                <c:pt idx="26">
                  <c:v>1483.3901577599997</c:v>
                </c:pt>
                <c:pt idx="27">
                  <c:v>1488.4538180399998</c:v>
                </c:pt>
                <c:pt idx="28">
                  <c:v>1493.7085598399997</c:v>
                </c:pt>
                <c:pt idx="29">
                  <c:v>1499.1543831599997</c:v>
                </c:pt>
                <c:pt idx="30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401-4ADE-BD83-4F43BF46AC0C}"/>
            </c:ext>
          </c:extLst>
        </c:ser>
        <c:ser>
          <c:idx val="1"/>
          <c:order val="1"/>
          <c:tx>
            <c:strRef>
              <c:f>Sheet1!$I$50</c:f>
              <c:strCache>
                <c:ptCount val="1"/>
                <c:pt idx="0">
                  <c:v>Front Left 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Sheet1!$G$51:$G$81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Sheet1!$I$51:$I$81</c:f>
              <c:numCache>
                <c:formatCode>0.00</c:formatCode>
                <c:ptCount val="31"/>
                <c:pt idx="0">
                  <c:v>1476.7149959999999</c:v>
                </c:pt>
                <c:pt idx="1">
                  <c:v>1476.8105367599999</c:v>
                </c:pt>
                <c:pt idx="2">
                  <c:v>1477.09715904</c:v>
                </c:pt>
                <c:pt idx="3">
                  <c:v>1477.5748628399999</c:v>
                </c:pt>
                <c:pt idx="4">
                  <c:v>1478.24364816</c:v>
                </c:pt>
                <c:pt idx="5">
                  <c:v>1479.103515</c:v>
                </c:pt>
                <c:pt idx="6">
                  <c:v>1480.1544633599999</c:v>
                </c:pt>
                <c:pt idx="7">
                  <c:v>1481.3964932399999</c:v>
                </c:pt>
                <c:pt idx="8">
                  <c:v>1482.8296046399998</c:v>
                </c:pt>
                <c:pt idx="9">
                  <c:v>1484.4537975599999</c:v>
                </c:pt>
                <c:pt idx="10">
                  <c:v>1486.2690719999998</c:v>
                </c:pt>
                <c:pt idx="11">
                  <c:v>1488.2754279599999</c:v>
                </c:pt>
                <c:pt idx="12">
                  <c:v>1490.4728654399999</c:v>
                </c:pt>
                <c:pt idx="13">
                  <c:v>1492.8613844399999</c:v>
                </c:pt>
                <c:pt idx="14">
                  <c:v>1495.4409849599999</c:v>
                </c:pt>
                <c:pt idx="15">
                  <c:v>1498.211667</c:v>
                </c:pt>
                <c:pt idx="16">
                  <c:v>1501.1734305599998</c:v>
                </c:pt>
                <c:pt idx="17">
                  <c:v>1504.3262756399999</c:v>
                </c:pt>
                <c:pt idx="18">
                  <c:v>1507.67020224</c:v>
                </c:pt>
                <c:pt idx="19">
                  <c:v>1511.2052103599999</c:v>
                </c:pt>
                <c:pt idx="20">
                  <c:v>1514.9313</c:v>
                </c:pt>
                <c:pt idx="21">
                  <c:v>1518.8484711599999</c:v>
                </c:pt>
                <c:pt idx="22">
                  <c:v>1522.95672384</c:v>
                </c:pt>
                <c:pt idx="23">
                  <c:v>1527.25605804</c:v>
                </c:pt>
                <c:pt idx="24">
                  <c:v>1531.7464737599998</c:v>
                </c:pt>
                <c:pt idx="25">
                  <c:v>1536.4279709999998</c:v>
                </c:pt>
                <c:pt idx="26">
                  <c:v>1541.30054976</c:v>
                </c:pt>
                <c:pt idx="27">
                  <c:v>1546.36421004</c:v>
                </c:pt>
                <c:pt idx="28">
                  <c:v>1551.6189518399999</c:v>
                </c:pt>
                <c:pt idx="29">
                  <c:v>1557.06477516</c:v>
                </c:pt>
                <c:pt idx="30">
                  <c:v>1562.7016799999999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401-4ADE-BD83-4F43BF46AC0C}"/>
            </c:ext>
          </c:extLst>
        </c:ser>
        <c:ser>
          <c:idx val="2"/>
          <c:order val="2"/>
          <c:tx>
            <c:strRef>
              <c:f>Sheet1!$J$50</c:f>
              <c:strCache>
                <c:ptCount val="1"/>
                <c:pt idx="0">
                  <c:v>Rear Right 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Sheet1!$G$51:$G$81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Sheet1!$J$51:$J$81</c:f>
              <c:numCache>
                <c:formatCode>0.00</c:formatCode>
                <c:ptCount val="31"/>
                <c:pt idx="0">
                  <c:v>1599.9285960000002</c:v>
                </c:pt>
                <c:pt idx="1">
                  <c:v>1600.0605332400003</c:v>
                </c:pt>
                <c:pt idx="2">
                  <c:v>1600.4563449600003</c:v>
                </c:pt>
                <c:pt idx="3">
                  <c:v>1601.1160311600001</c:v>
                </c:pt>
                <c:pt idx="4">
                  <c:v>1602.0395918400002</c:v>
                </c:pt>
                <c:pt idx="5">
                  <c:v>1603.2270270000001</c:v>
                </c:pt>
                <c:pt idx="6">
                  <c:v>1604.6783366400002</c:v>
                </c:pt>
                <c:pt idx="7">
                  <c:v>1606.3935207600002</c:v>
                </c:pt>
                <c:pt idx="8">
                  <c:v>1608.3725793600001</c:v>
                </c:pt>
                <c:pt idx="9">
                  <c:v>1610.6155124400002</c:v>
                </c:pt>
                <c:pt idx="10">
                  <c:v>1613.1223200000002</c:v>
                </c:pt>
                <c:pt idx="11">
                  <c:v>1615.8930020400003</c:v>
                </c:pt>
                <c:pt idx="12">
                  <c:v>1618.9275585600003</c:v>
                </c:pt>
                <c:pt idx="13">
                  <c:v>1622.2259895600002</c:v>
                </c:pt>
                <c:pt idx="14">
                  <c:v>1625.7882950400001</c:v>
                </c:pt>
                <c:pt idx="15">
                  <c:v>1629.6144750000003</c:v>
                </c:pt>
                <c:pt idx="16">
                  <c:v>1633.7045294400002</c:v>
                </c:pt>
                <c:pt idx="17">
                  <c:v>1638.0584583600003</c:v>
                </c:pt>
                <c:pt idx="18">
                  <c:v>1642.6762617600002</c:v>
                </c:pt>
                <c:pt idx="19">
                  <c:v>1647.5579396400003</c:v>
                </c:pt>
                <c:pt idx="20">
                  <c:v>1652.7034920000001</c:v>
                </c:pt>
                <c:pt idx="21">
                  <c:v>1658.1129188400002</c:v>
                </c:pt>
                <c:pt idx="22">
                  <c:v>1663.7862201600001</c:v>
                </c:pt>
                <c:pt idx="23">
                  <c:v>1669.7233959600003</c:v>
                </c:pt>
                <c:pt idx="24">
                  <c:v>1675.9244462400002</c:v>
                </c:pt>
                <c:pt idx="25">
                  <c:v>1682.3893710000002</c:v>
                </c:pt>
                <c:pt idx="26">
                  <c:v>1689.1181702400002</c:v>
                </c:pt>
                <c:pt idx="27">
                  <c:v>1696.1108439600002</c:v>
                </c:pt>
                <c:pt idx="28">
                  <c:v>1703.3673921600002</c:v>
                </c:pt>
                <c:pt idx="29">
                  <c:v>1710.8878148400001</c:v>
                </c:pt>
                <c:pt idx="30">
                  <c:v>1718.6721120000002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401-4ADE-BD83-4F43BF46AC0C}"/>
            </c:ext>
          </c:extLst>
        </c:ser>
        <c:ser>
          <c:idx val="3"/>
          <c:order val="3"/>
          <c:tx>
            <c:strRef>
              <c:f>Sheet1!$K$50</c:f>
              <c:strCache>
                <c:ptCount val="1"/>
                <c:pt idx="0">
                  <c:v>Rear Left 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Sheet1!$G$51:$G$81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Sheet1!$K$51:$K$81</c:f>
              <c:numCache>
                <c:formatCode>0.00</c:formatCode>
                <c:ptCount val="31"/>
                <c:pt idx="0">
                  <c:v>1665.2318040000005</c:v>
                </c:pt>
                <c:pt idx="1">
                  <c:v>1665.3637412400005</c:v>
                </c:pt>
                <c:pt idx="2">
                  <c:v>1665.7595529600005</c:v>
                </c:pt>
                <c:pt idx="3">
                  <c:v>1666.4192391600004</c:v>
                </c:pt>
                <c:pt idx="4">
                  <c:v>1667.3427998400005</c:v>
                </c:pt>
                <c:pt idx="5">
                  <c:v>1668.5302350000004</c:v>
                </c:pt>
                <c:pt idx="6">
                  <c:v>1669.9815446400005</c:v>
                </c:pt>
                <c:pt idx="7">
                  <c:v>1671.6967287600005</c:v>
                </c:pt>
                <c:pt idx="8">
                  <c:v>1673.6757873600004</c:v>
                </c:pt>
                <c:pt idx="9">
                  <c:v>1675.9187204400005</c:v>
                </c:pt>
                <c:pt idx="10">
                  <c:v>1678.4255280000004</c:v>
                </c:pt>
                <c:pt idx="11">
                  <c:v>1681.1962100400006</c:v>
                </c:pt>
                <c:pt idx="12">
                  <c:v>1684.2307665600006</c:v>
                </c:pt>
                <c:pt idx="13">
                  <c:v>1687.5291975600005</c:v>
                </c:pt>
                <c:pt idx="14">
                  <c:v>1691.0915030400004</c:v>
                </c:pt>
                <c:pt idx="15">
                  <c:v>1694.9176830000006</c:v>
                </c:pt>
                <c:pt idx="16">
                  <c:v>1699.0077374400005</c:v>
                </c:pt>
                <c:pt idx="17">
                  <c:v>1703.3616663600005</c:v>
                </c:pt>
                <c:pt idx="18">
                  <c:v>1707.9794697600005</c:v>
                </c:pt>
                <c:pt idx="19">
                  <c:v>1712.8611476400006</c:v>
                </c:pt>
                <c:pt idx="20">
                  <c:v>1718.0067000000004</c:v>
                </c:pt>
                <c:pt idx="21">
                  <c:v>1723.4161268400005</c:v>
                </c:pt>
                <c:pt idx="22">
                  <c:v>1729.0894281600004</c:v>
                </c:pt>
                <c:pt idx="23">
                  <c:v>1735.0266039600006</c:v>
                </c:pt>
                <c:pt idx="24">
                  <c:v>1741.2276542400004</c:v>
                </c:pt>
                <c:pt idx="25">
                  <c:v>1747.6925790000005</c:v>
                </c:pt>
                <c:pt idx="26">
                  <c:v>1754.4213782400004</c:v>
                </c:pt>
                <c:pt idx="27">
                  <c:v>1761.4140519600005</c:v>
                </c:pt>
                <c:pt idx="28">
                  <c:v>1768.6706001600005</c:v>
                </c:pt>
                <c:pt idx="29">
                  <c:v>1776.1910228400004</c:v>
                </c:pt>
                <c:pt idx="30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401-4ADE-BD83-4F43BF46A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5969472"/>
        <c:axId val="425966520"/>
      </c:scatterChart>
      <c:valAx>
        <c:axId val="4259694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  <a:r>
                  <a:rPr lang="en-US" baseline="0"/>
                  <a:t>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966520"/>
        <c:crosses val="autoZero"/>
        <c:crossBetween val="midCat"/>
      </c:valAx>
      <c:valAx>
        <c:axId val="425966520"/>
        <c:scaling>
          <c:orientation val="minMax"/>
          <c:min val="13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59694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/>
              <a:t>Vertical Corner Loads -</a:t>
            </a:r>
            <a:r>
              <a:rPr lang="en-GB" sz="1400" baseline="0"/>
              <a:t> Longitudinal Acceleration </a:t>
            </a:r>
          </a:p>
          <a:p>
            <a:pPr>
              <a:defRPr/>
            </a:pPr>
            <a:r>
              <a:rPr lang="en-GB" sz="1400" baseline="0"/>
              <a:t>(Through Range of Combined Acc. 1.5G, Velocity 30m/s)</a:t>
            </a:r>
            <a:endParaRPr lang="en-GB" sz="14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Front Right Longitudinal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Sheet1!$Z$9:$Z$99</c:f>
              <c:numCache>
                <c:formatCode>0.00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Sheet1!$AB$9:$AB$99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571.40999428310704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605.76023381375444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695.31837769642993</c:v>
                </c:pt>
                <c:pt idx="14">
                  <c:v>709.13097669136209</c:v>
                </c:pt>
                <c:pt idx="15">
                  <c:v>723.18594152485298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766.76185698415736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812.36065981407864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909.12179296613363</c:v>
                </c:pt>
                <c:pt idx="28">
                  <c:v>925.91288873959945</c:v>
                </c:pt>
                <c:pt idx="29">
                  <c:v>942.88031648120113</c:v>
                </c:pt>
                <c:pt idx="30">
                  <c:v>960.01890774808089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1012.4092057576352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1121.0912596797587</c:v>
                </c:pt>
                <c:pt idx="40">
                  <c:v>1139.6465503751647</c:v>
                </c:pt>
                <c:pt idx="41">
                  <c:v>1158.3130676948872</c:v>
                </c:pt>
                <c:pt idx="42">
                  <c:v>1177.0851256369249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1388.8885797228688</c:v>
                </c:pt>
                <c:pt idx="54">
                  <c:v>1408.473675329669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1546.0558624184234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1779.3475308481211</c:v>
                </c:pt>
                <c:pt idx="74">
                  <c:v>1798.3849283627633</c:v>
                </c:pt>
                <c:pt idx="75">
                  <c:v>1817.3328944104453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1892.1154547349972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2018.2302974187851</c:v>
                </c:pt>
                <c:pt idx="87">
                  <c:v>2035.6644223431733</c:v>
                </c:pt>
                <c:pt idx="88">
                  <c:v>2052.9368381681575</c:v>
                </c:pt>
                <c:pt idx="89">
                  <c:v>2070.0422835485551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2D0-47C4-AAE4-AB891F433DAC}"/>
            </c:ext>
          </c:extLst>
        </c:ser>
        <c:ser>
          <c:idx val="2"/>
          <c:order val="1"/>
          <c:tx>
            <c:v>Front Left Longitudinal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Sheet1!$Z$9:$Z$99</c:f>
              <c:numCache>
                <c:formatCode>0.00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Sheet1!$AC$9:$AC$99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2538.3031107257461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2585.9262567095429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2618.4333023307017</c:v>
                </c:pt>
                <c:pt idx="11">
                  <c:v>2625.7620458246888</c:v>
                </c:pt>
                <c:pt idx="12">
                  <c:v>2632.7669708331482</c:v>
                </c:pt>
                <c:pt idx="13">
                  <c:v>2639.4459435880653</c:v>
                </c:pt>
                <c:pt idx="14">
                  <c:v>2645.7969296096371</c:v>
                </c:pt>
                <c:pt idx="15">
                  <c:v>2651.8179943259988</c:v>
                </c:pt>
                <c:pt idx="16">
                  <c:v>2657.5073036625095</c:v>
                </c:pt>
                <c:pt idx="17">
                  <c:v>2662.8631246004334</c:v>
                </c:pt>
                <c:pt idx="18">
                  <c:v>2667.8838257048278</c:v>
                </c:pt>
                <c:pt idx="19">
                  <c:v>2672.5678776215013</c:v>
                </c:pt>
                <c:pt idx="20">
                  <c:v>2676.9138535428638</c:v>
                </c:pt>
                <c:pt idx="21">
                  <c:v>2680.9204296425492</c:v>
                </c:pt>
                <c:pt idx="22">
                  <c:v>2684.5863854786653</c:v>
                </c:pt>
                <c:pt idx="23">
                  <c:v>2687.910604365552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2695.8232357388674</c:v>
                </c:pt>
                <c:pt idx="27">
                  <c:v>2697.7714263356988</c:v>
                </c:pt>
                <c:pt idx="28">
                  <c:v>2699.3738636921294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2702.3179010492663</c:v>
                </c:pt>
                <c:pt idx="33">
                  <c:v>2702.18636135938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2698.1912082015601</c:v>
                </c:pt>
                <c:pt idx="38">
                  <c:v>2696.3266925618232</c:v>
                </c:pt>
                <c:pt idx="39">
                  <c:v>2694.1168637615883</c:v>
                </c:pt>
                <c:pt idx="40">
                  <c:v>2691.5623949361138</c:v>
                </c:pt>
                <c:pt idx="41">
                  <c:v>2688.6640642013508</c:v>
                </c:pt>
                <c:pt idx="42">
                  <c:v>2685.422754416918</c:v>
                </c:pt>
                <c:pt idx="43">
                  <c:v>2681.8394529171746</c:v>
                </c:pt>
                <c:pt idx="44">
                  <c:v>2677.9152512104683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</c:v>
                </c:pt>
                <c:pt idx="48">
                  <c:v>2658.8348990667619</c:v>
                </c:pt>
                <c:pt idx="49">
                  <c:v>2653.2261899980717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2634.4142960626878</c:v>
                </c:pt>
                <c:pt idx="53">
                  <c:v>2627.4881095559181</c:v>
                </c:pt>
                <c:pt idx="54">
                  <c:v>2620.2375787878873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2596.5624966609248</c:v>
                </c:pt>
                <c:pt idx="58">
                  <c:v>2588.0376523805285</c:v>
                </c:pt>
                <c:pt idx="59">
                  <c:v>2579.2004808302927</c:v>
                </c:pt>
                <c:pt idx="60">
                  <c:v>2570.0536738982792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2540.7837693405363</c:v>
                </c:pt>
                <c:pt idx="64">
                  <c:v>2530.4272132196224</c:v>
                </c:pt>
                <c:pt idx="65">
                  <c:v>2519.7758785267215</c:v>
                </c:pt>
                <c:pt idx="66">
                  <c:v>2508.833009761564</c:v>
                </c:pt>
                <c:pt idx="67">
                  <c:v>2497.6019402279803</c:v>
                </c:pt>
                <c:pt idx="68">
                  <c:v>2486.0860910185497</c:v>
                </c:pt>
                <c:pt idx="69">
                  <c:v>2474.2889699724974</c:v>
                </c:pt>
                <c:pt idx="70">
                  <c:v>2462.2141706071748</c:v>
                </c:pt>
                <c:pt idx="71">
                  <c:v>2449.8653710234398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2397.8066294936152</c:v>
                </c:pt>
                <c:pt idx="76">
                  <c:v>2384.1458809125447</c:v>
                </c:pt>
                <c:pt idx="77">
                  <c:v>2370.2349124703674</c:v>
                </c:pt>
                <c:pt idx="78">
                  <c:v>2356.0779615828301</c:v>
                </c:pt>
                <c:pt idx="79">
                  <c:v>2341.6793405943135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2297.0776766544668</c:v>
                </c:pt>
                <c:pt idx="83">
                  <c:v>2281.7569508351571</c:v>
                </c:pt>
                <c:pt idx="84">
                  <c:v>2266.2171938147062</c:v>
                </c:pt>
                <c:pt idx="85">
                  <c:v>2250.4631391536395</c:v>
                </c:pt>
                <c:pt idx="86">
                  <c:v>2234.4995856896198</c:v>
                </c:pt>
                <c:pt idx="87">
                  <c:v>2218.331396075675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2D0-47C4-AAE4-AB891F433DAC}"/>
            </c:ext>
          </c:extLst>
        </c:ser>
        <c:ser>
          <c:idx val="3"/>
          <c:order val="2"/>
          <c:tx>
            <c:v>Rear Right Longitudinal 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Sheet1!$Z$9:$Z$99</c:f>
              <c:numCache>
                <c:formatCode>0.00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Sheet1!$AD$9:$AD$99</c:f>
              <c:numCache>
                <c:formatCode>0.00</c:formatCode>
                <c:ptCount val="91"/>
                <c:pt idx="0">
                  <c:v>630.2853120000002</c:v>
                </c:pt>
                <c:pt idx="1">
                  <c:v>620.29056225445083</c:v>
                </c:pt>
                <c:pt idx="2">
                  <c:v>610.63039016921505</c:v>
                </c:pt>
                <c:pt idx="3">
                  <c:v>601.30773832629006</c:v>
                </c:pt>
                <c:pt idx="4">
                  <c:v>592.32544649573788</c:v>
                </c:pt>
                <c:pt idx="5">
                  <c:v>583.68625077066326</c:v>
                </c:pt>
                <c:pt idx="6">
                  <c:v>575.39278273377454</c:v>
                </c:pt>
                <c:pt idx="7">
                  <c:v>567.44756865577529</c:v>
                </c:pt>
                <c:pt idx="8">
                  <c:v>559.85302872584123</c:v>
                </c:pt>
                <c:pt idx="9">
                  <c:v>552.61147631440554</c:v>
                </c:pt>
                <c:pt idx="10">
                  <c:v>545.72511726848256</c:v>
                </c:pt>
                <c:pt idx="11">
                  <c:v>539.19604923974703</c:v>
                </c:pt>
                <c:pt idx="12">
                  <c:v>533.02626104556987</c:v>
                </c:pt>
                <c:pt idx="13">
                  <c:v>527.21763206320247</c:v>
                </c:pt>
                <c:pt idx="14">
                  <c:v>521.77193165730262</c:v>
                </c:pt>
                <c:pt idx="15">
                  <c:v>516.69081864096756</c:v>
                </c:pt>
                <c:pt idx="16">
                  <c:v>511.97584077044394</c:v>
                </c:pt>
                <c:pt idx="17">
                  <c:v>507.62843427366613</c:v>
                </c:pt>
                <c:pt idx="18">
                  <c:v>503.64992341276729</c:v>
                </c:pt>
                <c:pt idx="19">
                  <c:v>500.04152008069616</c:v>
                </c:pt>
                <c:pt idx="20">
                  <c:v>496.80432343206337</c:v>
                </c:pt>
                <c:pt idx="21">
                  <c:v>493.93931954832772</c:v>
                </c:pt>
                <c:pt idx="22">
                  <c:v>491.44738113742534</c:v>
                </c:pt>
                <c:pt idx="23">
                  <c:v>489.3292672679371</c:v>
                </c:pt>
                <c:pt idx="24">
                  <c:v>487.58562313786535</c:v>
                </c:pt>
                <c:pt idx="25">
                  <c:v>486.2169798781041</c:v>
                </c:pt>
                <c:pt idx="26">
                  <c:v>485.2237543906474</c:v>
                </c:pt>
                <c:pt idx="27">
                  <c:v>484.6062492216015</c:v>
                </c:pt>
                <c:pt idx="28">
                  <c:v>484.36465246902242</c:v>
                </c:pt>
                <c:pt idx="29">
                  <c:v>484.49903772562146</c:v>
                </c:pt>
                <c:pt idx="30">
                  <c:v>485.00936405634724</c:v>
                </c:pt>
                <c:pt idx="31">
                  <c:v>485.89547601085621</c:v>
                </c:pt>
                <c:pt idx="32">
                  <c:v>487.15710367086251</c:v>
                </c:pt>
                <c:pt idx="33">
                  <c:v>488.79386273235986</c:v>
                </c:pt>
                <c:pt idx="34">
                  <c:v>490.80525462268247</c:v>
                </c:pt>
                <c:pt idx="35">
                  <c:v>493.19066665237551</c:v>
                </c:pt>
                <c:pt idx="36">
                  <c:v>495.94937220182635</c:v>
                </c:pt>
                <c:pt idx="37">
                  <c:v>499.080530942601</c:v>
                </c:pt>
                <c:pt idx="38">
                  <c:v>502.58318909341517</c:v>
                </c:pt>
                <c:pt idx="39">
                  <c:v>506.45627971066403</c:v>
                </c:pt>
                <c:pt idx="40">
                  <c:v>510.69862301342704</c:v>
                </c:pt>
                <c:pt idx="41">
                  <c:v>515.308926742837</c:v>
                </c:pt>
                <c:pt idx="42">
                  <c:v>520.28578655571732</c:v>
                </c:pt>
                <c:pt idx="43">
                  <c:v>525.62768645235712</c:v>
                </c:pt>
                <c:pt idx="44">
                  <c:v>531.33299923829964</c:v>
                </c:pt>
                <c:pt idx="45">
                  <c:v>537.39998702000139</c:v>
                </c:pt>
                <c:pt idx="46">
                  <c:v>543.82680173421238</c:v>
                </c:pt>
                <c:pt idx="47">
                  <c:v>550.61148571091212</c:v>
                </c:pt>
                <c:pt idx="48">
                  <c:v>557.75197226963701</c:v>
                </c:pt>
                <c:pt idx="49">
                  <c:v>565.2460863490096</c:v>
                </c:pt>
                <c:pt idx="50">
                  <c:v>573.09154516928436</c:v>
                </c:pt>
                <c:pt idx="51">
                  <c:v>581.28595892770363</c:v>
                </c:pt>
                <c:pt idx="52">
                  <c:v>589.82683152645609</c:v>
                </c:pt>
                <c:pt idx="53">
                  <c:v>598.71156133301065</c:v>
                </c:pt>
                <c:pt idx="54">
                  <c:v>607.93744197259957</c:v>
                </c:pt>
                <c:pt idx="55">
                  <c:v>617.50166315260753</c:v>
                </c:pt>
                <c:pt idx="56">
                  <c:v>627.40131151861181</c:v>
                </c:pt>
                <c:pt idx="57">
                  <c:v>637.63337154182045</c:v>
                </c:pt>
                <c:pt idx="58">
                  <c:v>648.19472643763015</c:v>
                </c:pt>
                <c:pt idx="59">
                  <c:v>659.08215911502941</c:v>
                </c:pt>
                <c:pt idx="60">
                  <c:v>670.29235315655546</c:v>
                </c:pt>
                <c:pt idx="61">
                  <c:v>681.82189382850834</c:v>
                </c:pt>
                <c:pt idx="62">
                  <c:v>693.66726912110971</c:v>
                </c:pt>
                <c:pt idx="63">
                  <c:v>705.82487081829709</c:v>
                </c:pt>
                <c:pt idx="64">
                  <c:v>718.29099559681936</c:v>
                </c:pt>
                <c:pt idx="65">
                  <c:v>731.06184615430834</c:v>
                </c:pt>
                <c:pt idx="66">
                  <c:v>744.13353236596879</c:v>
                </c:pt>
                <c:pt idx="67">
                  <c:v>757.50207246955335</c:v>
                </c:pt>
                <c:pt idx="68">
                  <c:v>771.16339427824187</c:v>
                </c:pt>
                <c:pt idx="69">
                  <c:v>785.11333642107138</c:v>
                </c:pt>
                <c:pt idx="70">
                  <c:v>799.34764961052952</c:v>
                </c:pt>
                <c:pt idx="71">
                  <c:v>813.86199793692708</c:v>
                </c:pt>
                <c:pt idx="72">
                  <c:v>828.65196018916117</c:v>
                </c:pt>
                <c:pt idx="73">
                  <c:v>843.71303120145535</c:v>
                </c:pt>
                <c:pt idx="74">
                  <c:v>859.04062322567984</c:v>
                </c:pt>
                <c:pt idx="75">
                  <c:v>874.63006732882218</c:v>
                </c:pt>
                <c:pt idx="76">
                  <c:v>890.47661481519026</c:v>
                </c:pt>
                <c:pt idx="77">
                  <c:v>906.57543867291054</c:v>
                </c:pt>
                <c:pt idx="78">
                  <c:v>922.92163504428356</c:v>
                </c:pt>
                <c:pt idx="79">
                  <c:v>939.51022471954502</c:v>
                </c:pt>
                <c:pt idx="80">
                  <c:v>956.33615465358321</c:v>
                </c:pt>
                <c:pt idx="81">
                  <c:v>973.39429950514318</c:v>
                </c:pt>
                <c:pt idx="82">
                  <c:v>990.67946319805719</c:v>
                </c:pt>
                <c:pt idx="83">
                  <c:v>1008.1863805040198</c:v>
                </c:pt>
                <c:pt idx="84">
                  <c:v>1025.9097186464257</c:v>
                </c:pt>
                <c:pt idx="85">
                  <c:v>1043.844078924787</c:v>
                </c:pt>
                <c:pt idx="86">
                  <c:v>1061.9839983592292</c:v>
                </c:pt>
                <c:pt idx="87">
                  <c:v>1080.3239513545664</c:v>
                </c:pt>
                <c:pt idx="88">
                  <c:v>1098.8583513834542</c:v>
                </c:pt>
                <c:pt idx="89">
                  <c:v>1117.5815526880965</c:v>
                </c:pt>
                <c:pt idx="90">
                  <c:v>1136.4878520000002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A2D0-47C4-AAE4-AB891F433DAC}"/>
            </c:ext>
          </c:extLst>
        </c:ser>
        <c:ser>
          <c:idx val="4"/>
          <c:order val="3"/>
          <c:tx>
            <c:v>Rear Left Longitudinal </c:v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Sheet1!$Z$9:$Z$99</c:f>
              <c:numCache>
                <c:formatCode>0.00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Sheet1!$AE$9:$AE$99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2827.4421466329709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2777.4385077755046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2599.4783247982464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2460.4889950992492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2308.3320962373441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1933.4917039098443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1803.4033261017216</c:v>
                </c:pt>
                <c:pt idx="61">
                  <c:v>1781.6626259625825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1651.4648759924528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1586.8217149206862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1315.1860580079178</c:v>
                </c:pt>
                <c:pt idx="84">
                  <c:v>1295.1152772132164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1216.3817151494029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A2D0-47C4-AAE4-AB891F433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624232"/>
        <c:axId val="539620624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4"/>
                <c:tx>
                  <c:v>Front Right Lateral</c:v>
                </c:tx>
                <c:spPr>
                  <a:ln w="22225" cap="rnd">
                    <a:solidFill>
                      <a:schemeClr val="accent1"/>
                    </a:solidFill>
                  </a:ln>
                  <a:effectLst>
                    <a:glow rad="139700">
                      <a:schemeClr val="accent1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circle"/>
                  <c:size val="3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glow rad="63500">
                        <a:schemeClr val="accent1">
                          <a:satMod val="175000"/>
                          <a:alpha val="25000"/>
                        </a:schemeClr>
                      </a:glow>
                    </a:effectLst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Sheet1!$AA$9:$AA$99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1.5</c:v>
                      </c:pt>
                      <c:pt idx="1">
                        <c:v>1.499771542734587</c:v>
                      </c:pt>
                      <c:pt idx="2">
                        <c:v>1.4990862405286436</c:v>
                      </c:pt>
                      <c:pt idx="3">
                        <c:v>1.4979443021318608</c:v>
                      </c:pt>
                      <c:pt idx="4">
                        <c:v>1.4963460753897362</c:v>
                      </c:pt>
                      <c:pt idx="5">
                        <c:v>1.4942920471376184</c:v>
                      </c:pt>
                      <c:pt idx="6">
                        <c:v>1.4917828430524098</c:v>
                      </c:pt>
                      <c:pt idx="7">
                        <c:v>1.4888192274619829</c:v>
                      </c:pt>
                      <c:pt idx="8">
                        <c:v>1.4854021031123557</c:v>
                      </c:pt>
                      <c:pt idx="9">
                        <c:v>1.4815325108927067</c:v>
                      </c:pt>
                      <c:pt idx="10">
                        <c:v>1.477211629518312</c:v>
                      </c:pt>
                      <c:pt idx="11">
                        <c:v>1.4724407751714961</c:v>
                      </c:pt>
                      <c:pt idx="12">
                        <c:v>1.4672214011007085</c:v>
                      </c:pt>
                      <c:pt idx="13">
                        <c:v>1.4615550971778528</c:v>
                      </c:pt>
                      <c:pt idx="14">
                        <c:v>1.4554435894139948</c:v>
                      </c:pt>
                      <c:pt idx="15">
                        <c:v>1.4488887394336025</c:v>
                      </c:pt>
                      <c:pt idx="16">
                        <c:v>1.4418925439074783</c:v>
                      </c:pt>
                      <c:pt idx="17">
                        <c:v>1.4344571339445531</c:v>
                      </c:pt>
                      <c:pt idx="18">
                        <c:v>1.4265847744427302</c:v>
                      </c:pt>
                      <c:pt idx="19">
                        <c:v>1.4182778633989752</c:v>
                      </c:pt>
                      <c:pt idx="20">
                        <c:v>1.4095389311788626</c:v>
                      </c:pt>
                      <c:pt idx="21">
                        <c:v>1.4003706397458027</c:v>
                      </c:pt>
                      <c:pt idx="22">
                        <c:v>1.3907757818501811</c:v>
                      </c:pt>
                      <c:pt idx="23">
                        <c:v>1.3807572801786605</c:v>
                      </c:pt>
                      <c:pt idx="24">
                        <c:v>1.3703181864639014</c:v>
                      </c:pt>
                      <c:pt idx="25">
                        <c:v>1.3594616805549748</c:v>
                      </c:pt>
                      <c:pt idx="26">
                        <c:v>1.3481910694487507</c:v>
                      </c:pt>
                      <c:pt idx="27">
                        <c:v>1.3365097862825519</c:v>
                      </c:pt>
                      <c:pt idx="28">
                        <c:v>1.3244213892883905</c:v>
                      </c:pt>
                      <c:pt idx="29">
                        <c:v>1.3119295607090935</c:v>
                      </c:pt>
                      <c:pt idx="30">
                        <c:v>1.299038105676658</c:v>
                      </c:pt>
                      <c:pt idx="31">
                        <c:v>1.2857509510531684</c:v>
                      </c:pt>
                      <c:pt idx="32">
                        <c:v>1.272072144234639</c:v>
                      </c:pt>
                      <c:pt idx="33">
                        <c:v>1.2580058519181361</c:v>
                      </c:pt>
                      <c:pt idx="34">
                        <c:v>1.2435563588325624</c:v>
                      </c:pt>
                      <c:pt idx="35">
                        <c:v>1.2287280664334876</c:v>
                      </c:pt>
                      <c:pt idx="36">
                        <c:v>1.2135254915624212</c:v>
                      </c:pt>
                      <c:pt idx="37">
                        <c:v>1.1979532650709392</c:v>
                      </c:pt>
                      <c:pt idx="38">
                        <c:v>1.1820161304100829</c:v>
                      </c:pt>
                      <c:pt idx="39">
                        <c:v>1.1657189421854564</c:v>
                      </c:pt>
                      <c:pt idx="40">
                        <c:v>1.1490666646784671</c:v>
                      </c:pt>
                      <c:pt idx="41">
                        <c:v>1.132064370334158</c:v>
                      </c:pt>
                      <c:pt idx="42">
                        <c:v>1.1147172382160915</c:v>
                      </c:pt>
                      <c:pt idx="43">
                        <c:v>1.0970305524287558</c:v>
                      </c:pt>
                      <c:pt idx="44">
                        <c:v>1.0790097005079768</c:v>
                      </c:pt>
                      <c:pt idx="45">
                        <c:v>1.0606601717798214</c:v>
                      </c:pt>
                      <c:pt idx="46">
                        <c:v>1.0419875556884959</c:v>
                      </c:pt>
                      <c:pt idx="47">
                        <c:v>1.0229975400937477</c:v>
                      </c:pt>
                      <c:pt idx="48">
                        <c:v>1.0036959095382874</c:v>
                      </c:pt>
                      <c:pt idx="49">
                        <c:v>0.98408854348576091</c:v>
                      </c:pt>
                      <c:pt idx="50">
                        <c:v>0.9641814145298091</c:v>
                      </c:pt>
                      <c:pt idx="51">
                        <c:v>0.94398058657475625</c:v>
                      </c:pt>
                      <c:pt idx="52">
                        <c:v>0.92349221298848749</c:v>
                      </c:pt>
                      <c:pt idx="53">
                        <c:v>0.90272253472807251</c:v>
                      </c:pt>
                      <c:pt idx="54">
                        <c:v>0.88167787843870971</c:v>
                      </c:pt>
                      <c:pt idx="55">
                        <c:v>0.86036465452656929</c:v>
                      </c:pt>
                      <c:pt idx="56">
                        <c:v>0.83878935520612019</c:v>
                      </c:pt>
                      <c:pt idx="57">
                        <c:v>0.81695855252254068</c:v>
                      </c:pt>
                      <c:pt idx="58">
                        <c:v>0.79487889634980735</c:v>
                      </c:pt>
                      <c:pt idx="59">
                        <c:v>0.77255711236508118</c:v>
                      </c:pt>
                      <c:pt idx="60">
                        <c:v>0.75000000000000022</c:v>
                      </c:pt>
                      <c:pt idx="61">
                        <c:v>0.72721443036950562</c:v>
                      </c:pt>
                      <c:pt idx="62">
                        <c:v>0.70420734417883635</c:v>
                      </c:pt>
                      <c:pt idx="63">
                        <c:v>0.68098574960932023</c:v>
                      </c:pt>
                      <c:pt idx="64">
                        <c:v>0.65755672018361622</c:v>
                      </c:pt>
                      <c:pt idx="65">
                        <c:v>0.63392739261104913</c:v>
                      </c:pt>
                      <c:pt idx="66">
                        <c:v>0.61010496461370034</c:v>
                      </c:pt>
                      <c:pt idx="67">
                        <c:v>0.58609669273391063</c:v>
                      </c:pt>
                      <c:pt idx="68">
                        <c:v>0.56190989012386794</c:v>
                      </c:pt>
                      <c:pt idx="69">
                        <c:v>0.53755192431795051</c:v>
                      </c:pt>
                      <c:pt idx="70">
                        <c:v>0.51303021498850321</c:v>
                      </c:pt>
                      <c:pt idx="71">
                        <c:v>0.48835223168573516</c:v>
                      </c:pt>
                      <c:pt idx="72">
                        <c:v>0.46352549156242118</c:v>
                      </c:pt>
                      <c:pt idx="73">
                        <c:v>0.43855755708410515</c:v>
                      </c:pt>
                      <c:pt idx="74">
                        <c:v>0.41345603372549877</c:v>
                      </c:pt>
                      <c:pt idx="75">
                        <c:v>0.38822856765378111</c:v>
                      </c:pt>
                      <c:pt idx="76">
                        <c:v>0.3628828433995015</c:v>
                      </c:pt>
                      <c:pt idx="77">
                        <c:v>0.33742658151579741</c:v>
                      </c:pt>
                      <c:pt idx="78">
                        <c:v>0.31186753622663921</c:v>
                      </c:pt>
                      <c:pt idx="79">
                        <c:v>0.28621349306481736</c:v>
                      </c:pt>
                      <c:pt idx="80">
                        <c:v>0.26047226650039562</c:v>
                      </c:pt>
                      <c:pt idx="81">
                        <c:v>0.23465169756034637</c:v>
                      </c:pt>
                      <c:pt idx="82">
                        <c:v>0.2087596514400982</c:v>
                      </c:pt>
                      <c:pt idx="83">
                        <c:v>0.18280401510772123</c:v>
                      </c:pt>
                      <c:pt idx="84">
                        <c:v>0.15679269490148018</c:v>
                      </c:pt>
                      <c:pt idx="85">
                        <c:v>0.13073361412148721</c:v>
                      </c:pt>
                      <c:pt idx="86">
                        <c:v>0.10463471061618784</c:v>
                      </c:pt>
                      <c:pt idx="87">
                        <c:v>7.8503934364415953E-2</c:v>
                      </c:pt>
                      <c:pt idx="88">
                        <c:v>5.2349245053751617E-2</c:v>
                      </c:pt>
                      <c:pt idx="89">
                        <c:v>2.6178609655925396E-2</c:v>
                      </c:pt>
                      <c:pt idx="90">
                        <c:v>9.1886134118146501E-17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Sheet1!$AB$9:$AB$99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539.61808799999972</c:v>
                      </c:pt>
                      <c:pt idx="1">
                        <c:v>549.92560488019024</c:v>
                      </c:pt>
                      <c:pt idx="2">
                        <c:v>560.5239830974507</c:v>
                      </c:pt>
                      <c:pt idx="3">
                        <c:v>571.40999428310704</c:v>
                      </c:pt>
                      <c:pt idx="4">
                        <c:v>582.58032245269726</c:v>
                      </c:pt>
                      <c:pt idx="5">
                        <c:v>594.03156501605156</c:v>
                      </c:pt>
                      <c:pt idx="6">
                        <c:v>605.76023381375444</c:v>
                      </c:pt>
                      <c:pt idx="7">
                        <c:v>617.76275617967144</c:v>
                      </c:pt>
                      <c:pt idx="8">
                        <c:v>630.03547602921935</c:v>
                      </c:pt>
                      <c:pt idx="9">
                        <c:v>642.57465497304349</c:v>
                      </c:pt>
                      <c:pt idx="10">
                        <c:v>655.37647345576784</c:v>
                      </c:pt>
                      <c:pt idx="11">
                        <c:v>668.43703191946804</c:v>
                      </c:pt>
                      <c:pt idx="12">
                        <c:v>681.75235199151632</c:v>
                      </c:pt>
                      <c:pt idx="13">
                        <c:v>695.31837769642993</c:v>
                      </c:pt>
                      <c:pt idx="14">
                        <c:v>709.13097669136209</c:v>
                      </c:pt>
                      <c:pt idx="15">
                        <c:v>723.18594152485298</c:v>
                      </c:pt>
                      <c:pt idx="16">
                        <c:v>737.47899091846193</c:v>
                      </c:pt>
                      <c:pt idx="17">
                        <c:v>752.0057710708827</c:v>
                      </c:pt>
                      <c:pt idx="18">
                        <c:v>766.76185698415736</c:v>
                      </c:pt>
                      <c:pt idx="19">
                        <c:v>781.74275381157054</c:v>
                      </c:pt>
                      <c:pt idx="20">
                        <c:v>796.94389822682638</c:v>
                      </c:pt>
                      <c:pt idx="21">
                        <c:v>812.36065981407864</c:v>
                      </c:pt>
                      <c:pt idx="22">
                        <c:v>827.9883424784025</c:v>
                      </c:pt>
                      <c:pt idx="23">
                        <c:v>843.82218587626971</c:v>
                      </c:pt>
                      <c:pt idx="24">
                        <c:v>859.85736686559505</c:v>
                      </c:pt>
                      <c:pt idx="25">
                        <c:v>876.08900097491323</c:v>
                      </c:pt>
                      <c:pt idx="26">
                        <c:v>892.51214389123493</c:v>
                      </c:pt>
                      <c:pt idx="27">
                        <c:v>909.12179296613363</c:v>
                      </c:pt>
                      <c:pt idx="28">
                        <c:v>925.91288873959945</c:v>
                      </c:pt>
                      <c:pt idx="29">
                        <c:v>942.88031648120113</c:v>
                      </c:pt>
                      <c:pt idx="30">
                        <c:v>960.01890774808089</c:v>
                      </c:pt>
                      <c:pt idx="31">
                        <c:v>977.32344195931432</c:v>
                      </c:pt>
                      <c:pt idx="32">
                        <c:v>994.78864798614723</c:v>
                      </c:pt>
                      <c:pt idx="33">
                        <c:v>1012.4092057576352</c:v>
                      </c:pt>
                      <c:pt idx="34">
                        <c:v>1030.1797478811864</c:v>
                      </c:pt>
                      <c:pt idx="35">
                        <c:v>1048.0948612775228</c:v>
                      </c:pt>
                      <c:pt idx="36">
                        <c:v>1066.1490888295566</c:v>
                      </c:pt>
                      <c:pt idx="37">
                        <c:v>1084.3369310446801</c:v>
                      </c:pt>
                      <c:pt idx="38">
                        <c:v>1102.6528477299651</c:v>
                      </c:pt>
                      <c:pt idx="39">
                        <c:v>1121.0912596797587</c:v>
                      </c:pt>
                      <c:pt idx="40">
                        <c:v>1139.6465503751647</c:v>
                      </c:pt>
                      <c:pt idx="41">
                        <c:v>1158.3130676948872</c:v>
                      </c:pt>
                      <c:pt idx="42">
                        <c:v>1177.0851256369249</c:v>
                      </c:pt>
                      <c:pt idx="43">
                        <c:v>1195.9570060505789</c:v>
                      </c:pt>
                      <c:pt idx="44">
                        <c:v>1214.9229603782599</c:v>
                      </c:pt>
                      <c:pt idx="45">
                        <c:v>1233.977211406552</c:v>
                      </c:pt>
                      <c:pt idx="46">
                        <c:v>1253.1139550260093</c:v>
                      </c:pt>
                      <c:pt idx="47">
                        <c:v>1272.3273619991435</c:v>
                      </c:pt>
                      <c:pt idx="48">
                        <c:v>1291.611579736066</c:v>
                      </c:pt>
                      <c:pt idx="49">
                        <c:v>1310.9607340772443</c:v>
                      </c:pt>
                      <c:pt idx="50">
                        <c:v>1330.3689310828258</c:v>
                      </c:pt>
                      <c:pt idx="51">
                        <c:v>1349.8302588279919</c:v>
                      </c:pt>
                      <c:pt idx="52">
                        <c:v>1369.3387892037849</c:v>
                      </c:pt>
                      <c:pt idx="53">
                        <c:v>1388.8885797228688</c:v>
                      </c:pt>
                      <c:pt idx="54">
                        <c:v>1408.473675329669</c:v>
                      </c:pt>
                      <c:pt idx="55">
                        <c:v>1428.088110214338</c:v>
                      </c:pt>
                      <c:pt idx="56">
                        <c:v>1447.7259096300013</c:v>
                      </c:pt>
                      <c:pt idx="57">
                        <c:v>1467.3810917127205</c:v>
                      </c:pt>
                      <c:pt idx="58">
                        <c:v>1487.0476693036296</c:v>
                      </c:pt>
                      <c:pt idx="59">
                        <c:v>1506.7196517726798</c:v>
                      </c:pt>
                      <c:pt idx="60">
                        <c:v>1526.3910468434442</c:v>
                      </c:pt>
                      <c:pt idx="61">
                        <c:v>1546.0558624184234</c:v>
                      </c:pt>
                      <c:pt idx="62">
                        <c:v>1565.7081084042961</c:v>
                      </c:pt>
                      <c:pt idx="63">
                        <c:v>1585.3417985365591</c:v>
                      </c:pt>
                      <c:pt idx="64">
                        <c:v>1604.9509522030025</c:v>
                      </c:pt>
                      <c:pt idx="65">
                        <c:v>1624.5295962654609</c:v>
                      </c:pt>
                      <c:pt idx="66">
                        <c:v>1644.0717668792909</c:v>
                      </c:pt>
                      <c:pt idx="67">
                        <c:v>1663.5715113100136</c:v>
                      </c:pt>
                      <c:pt idx="68">
                        <c:v>1683.0228897465779</c:v>
                      </c:pt>
                      <c:pt idx="69">
                        <c:v>1702.4199771106814</c:v>
                      </c:pt>
                      <c:pt idx="70">
                        <c:v>1721.75686486161</c:v>
                      </c:pt>
                      <c:pt idx="71">
                        <c:v>1741.0276627960338</c:v>
                      </c:pt>
                      <c:pt idx="72">
                        <c:v>1760.2265008422216</c:v>
                      </c:pt>
                      <c:pt idx="73">
                        <c:v>1779.3475308481211</c:v>
                      </c:pt>
                      <c:pt idx="74">
                        <c:v>1798.3849283627633</c:v>
                      </c:pt>
                      <c:pt idx="75">
                        <c:v>1817.3328944104453</c:v>
                      </c:pt>
                      <c:pt idx="76">
                        <c:v>1836.185657257156</c:v>
                      </c:pt>
                      <c:pt idx="77">
                        <c:v>1854.937474168702</c:v>
                      </c:pt>
                      <c:pt idx="78">
                        <c:v>1873.5826331599983</c:v>
                      </c:pt>
                      <c:pt idx="79">
                        <c:v>1892.1154547349972</c:v>
                      </c:pt>
                      <c:pt idx="80">
                        <c:v>1910.530293616715</c:v>
                      </c:pt>
                      <c:pt idx="81">
                        <c:v>1928.8215404668401</c:v>
                      </c:pt>
                      <c:pt idx="82">
                        <c:v>1946.9836235943906</c:v>
                      </c:pt>
                      <c:pt idx="83">
                        <c:v>1965.0110106529055</c:v>
                      </c:pt>
                      <c:pt idx="84">
                        <c:v>1982.8982103256517</c:v>
                      </c:pt>
                      <c:pt idx="85">
                        <c:v>2000.6397739983322</c:v>
                      </c:pt>
                      <c:pt idx="86">
                        <c:v>2018.2302974187851</c:v>
                      </c:pt>
                      <c:pt idx="87">
                        <c:v>2035.6644223431733</c:v>
                      </c:pt>
                      <c:pt idx="88">
                        <c:v>2052.9368381681575</c:v>
                      </c:pt>
                      <c:pt idx="89">
                        <c:v>2070.0422835485551</c:v>
                      </c:pt>
                      <c:pt idx="90">
                        <c:v>2086.9755479999999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108-A2D0-47C4-AAE4-AB891F433DAC}"/>
                  </c:ext>
                </c:extLst>
              </c15:ser>
            </c15:filteredScatterSeries>
            <c15:filteredScatterSeries>
              <c15:ser>
                <c:idx val="5"/>
                <c:order val="5"/>
                <c:tx>
                  <c:v>Front Left Lateral</c:v>
                </c:tx>
                <c:spPr>
                  <a:ln w="22225" cap="rnd">
                    <a:solidFill>
                      <a:schemeClr val="accent6"/>
                    </a:solidFill>
                  </a:ln>
                  <a:effectLst>
                    <a:glow rad="139700">
                      <a:schemeClr val="accent6"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circle"/>
                  <c:size val="3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glow rad="63500">
                        <a:schemeClr val="accent6">
                          <a:satMod val="175000"/>
                          <a:alpha val="25000"/>
                        </a:schemeClr>
                      </a:glow>
                    </a:effectLst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Sheet1!$AA$9:$AA$99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1.5</c:v>
                      </c:pt>
                      <c:pt idx="1">
                        <c:v>1.499771542734587</c:v>
                      </c:pt>
                      <c:pt idx="2">
                        <c:v>1.4990862405286436</c:v>
                      </c:pt>
                      <c:pt idx="3">
                        <c:v>1.4979443021318608</c:v>
                      </c:pt>
                      <c:pt idx="4">
                        <c:v>1.4963460753897362</c:v>
                      </c:pt>
                      <c:pt idx="5">
                        <c:v>1.4942920471376184</c:v>
                      </c:pt>
                      <c:pt idx="6">
                        <c:v>1.4917828430524098</c:v>
                      </c:pt>
                      <c:pt idx="7">
                        <c:v>1.4888192274619829</c:v>
                      </c:pt>
                      <c:pt idx="8">
                        <c:v>1.4854021031123557</c:v>
                      </c:pt>
                      <c:pt idx="9">
                        <c:v>1.4815325108927067</c:v>
                      </c:pt>
                      <c:pt idx="10">
                        <c:v>1.477211629518312</c:v>
                      </c:pt>
                      <c:pt idx="11">
                        <c:v>1.4724407751714961</c:v>
                      </c:pt>
                      <c:pt idx="12">
                        <c:v>1.4672214011007085</c:v>
                      </c:pt>
                      <c:pt idx="13">
                        <c:v>1.4615550971778528</c:v>
                      </c:pt>
                      <c:pt idx="14">
                        <c:v>1.4554435894139948</c:v>
                      </c:pt>
                      <c:pt idx="15">
                        <c:v>1.4488887394336025</c:v>
                      </c:pt>
                      <c:pt idx="16">
                        <c:v>1.4418925439074783</c:v>
                      </c:pt>
                      <c:pt idx="17">
                        <c:v>1.4344571339445531</c:v>
                      </c:pt>
                      <c:pt idx="18">
                        <c:v>1.4265847744427302</c:v>
                      </c:pt>
                      <c:pt idx="19">
                        <c:v>1.4182778633989752</c:v>
                      </c:pt>
                      <c:pt idx="20">
                        <c:v>1.4095389311788626</c:v>
                      </c:pt>
                      <c:pt idx="21">
                        <c:v>1.4003706397458027</c:v>
                      </c:pt>
                      <c:pt idx="22">
                        <c:v>1.3907757818501811</c:v>
                      </c:pt>
                      <c:pt idx="23">
                        <c:v>1.3807572801786605</c:v>
                      </c:pt>
                      <c:pt idx="24">
                        <c:v>1.3703181864639014</c:v>
                      </c:pt>
                      <c:pt idx="25">
                        <c:v>1.3594616805549748</c:v>
                      </c:pt>
                      <c:pt idx="26">
                        <c:v>1.3481910694487507</c:v>
                      </c:pt>
                      <c:pt idx="27">
                        <c:v>1.3365097862825519</c:v>
                      </c:pt>
                      <c:pt idx="28">
                        <c:v>1.3244213892883905</c:v>
                      </c:pt>
                      <c:pt idx="29">
                        <c:v>1.3119295607090935</c:v>
                      </c:pt>
                      <c:pt idx="30">
                        <c:v>1.299038105676658</c:v>
                      </c:pt>
                      <c:pt idx="31">
                        <c:v>1.2857509510531684</c:v>
                      </c:pt>
                      <c:pt idx="32">
                        <c:v>1.272072144234639</c:v>
                      </c:pt>
                      <c:pt idx="33">
                        <c:v>1.2580058519181361</c:v>
                      </c:pt>
                      <c:pt idx="34">
                        <c:v>1.2435563588325624</c:v>
                      </c:pt>
                      <c:pt idx="35">
                        <c:v>1.2287280664334876</c:v>
                      </c:pt>
                      <c:pt idx="36">
                        <c:v>1.2135254915624212</c:v>
                      </c:pt>
                      <c:pt idx="37">
                        <c:v>1.1979532650709392</c:v>
                      </c:pt>
                      <c:pt idx="38">
                        <c:v>1.1820161304100829</c:v>
                      </c:pt>
                      <c:pt idx="39">
                        <c:v>1.1657189421854564</c:v>
                      </c:pt>
                      <c:pt idx="40">
                        <c:v>1.1490666646784671</c:v>
                      </c:pt>
                      <c:pt idx="41">
                        <c:v>1.132064370334158</c:v>
                      </c:pt>
                      <c:pt idx="42">
                        <c:v>1.1147172382160915</c:v>
                      </c:pt>
                      <c:pt idx="43">
                        <c:v>1.0970305524287558</c:v>
                      </c:pt>
                      <c:pt idx="44">
                        <c:v>1.0790097005079768</c:v>
                      </c:pt>
                      <c:pt idx="45">
                        <c:v>1.0606601717798214</c:v>
                      </c:pt>
                      <c:pt idx="46">
                        <c:v>1.0419875556884959</c:v>
                      </c:pt>
                      <c:pt idx="47">
                        <c:v>1.0229975400937477</c:v>
                      </c:pt>
                      <c:pt idx="48">
                        <c:v>1.0036959095382874</c:v>
                      </c:pt>
                      <c:pt idx="49">
                        <c:v>0.98408854348576091</c:v>
                      </c:pt>
                      <c:pt idx="50">
                        <c:v>0.9641814145298091</c:v>
                      </c:pt>
                      <c:pt idx="51">
                        <c:v>0.94398058657475625</c:v>
                      </c:pt>
                      <c:pt idx="52">
                        <c:v>0.92349221298848749</c:v>
                      </c:pt>
                      <c:pt idx="53">
                        <c:v>0.90272253472807251</c:v>
                      </c:pt>
                      <c:pt idx="54">
                        <c:v>0.88167787843870971</c:v>
                      </c:pt>
                      <c:pt idx="55">
                        <c:v>0.86036465452656929</c:v>
                      </c:pt>
                      <c:pt idx="56">
                        <c:v>0.83878935520612019</c:v>
                      </c:pt>
                      <c:pt idx="57">
                        <c:v>0.81695855252254068</c:v>
                      </c:pt>
                      <c:pt idx="58">
                        <c:v>0.79487889634980735</c:v>
                      </c:pt>
                      <c:pt idx="59">
                        <c:v>0.77255711236508118</c:v>
                      </c:pt>
                      <c:pt idx="60">
                        <c:v>0.75000000000000022</c:v>
                      </c:pt>
                      <c:pt idx="61">
                        <c:v>0.72721443036950562</c:v>
                      </c:pt>
                      <c:pt idx="62">
                        <c:v>0.70420734417883635</c:v>
                      </c:pt>
                      <c:pt idx="63">
                        <c:v>0.68098574960932023</c:v>
                      </c:pt>
                      <c:pt idx="64">
                        <c:v>0.65755672018361622</c:v>
                      </c:pt>
                      <c:pt idx="65">
                        <c:v>0.63392739261104913</c:v>
                      </c:pt>
                      <c:pt idx="66">
                        <c:v>0.61010496461370034</c:v>
                      </c:pt>
                      <c:pt idx="67">
                        <c:v>0.58609669273391063</c:v>
                      </c:pt>
                      <c:pt idx="68">
                        <c:v>0.56190989012386794</c:v>
                      </c:pt>
                      <c:pt idx="69">
                        <c:v>0.53755192431795051</c:v>
                      </c:pt>
                      <c:pt idx="70">
                        <c:v>0.51303021498850321</c:v>
                      </c:pt>
                      <c:pt idx="71">
                        <c:v>0.48835223168573516</c:v>
                      </c:pt>
                      <c:pt idx="72">
                        <c:v>0.46352549156242118</c:v>
                      </c:pt>
                      <c:pt idx="73">
                        <c:v>0.43855755708410515</c:v>
                      </c:pt>
                      <c:pt idx="74">
                        <c:v>0.41345603372549877</c:v>
                      </c:pt>
                      <c:pt idx="75">
                        <c:v>0.38822856765378111</c:v>
                      </c:pt>
                      <c:pt idx="76">
                        <c:v>0.3628828433995015</c:v>
                      </c:pt>
                      <c:pt idx="77">
                        <c:v>0.33742658151579741</c:v>
                      </c:pt>
                      <c:pt idx="78">
                        <c:v>0.31186753622663921</c:v>
                      </c:pt>
                      <c:pt idx="79">
                        <c:v>0.28621349306481736</c:v>
                      </c:pt>
                      <c:pt idx="80">
                        <c:v>0.26047226650039562</c:v>
                      </c:pt>
                      <c:pt idx="81">
                        <c:v>0.23465169756034637</c:v>
                      </c:pt>
                      <c:pt idx="82">
                        <c:v>0.2087596514400982</c:v>
                      </c:pt>
                      <c:pt idx="83">
                        <c:v>0.18280401510772123</c:v>
                      </c:pt>
                      <c:pt idx="84">
                        <c:v>0.15679269490148018</c:v>
                      </c:pt>
                      <c:pt idx="85">
                        <c:v>0.13073361412148721</c:v>
                      </c:pt>
                      <c:pt idx="86">
                        <c:v>0.10463471061618784</c:v>
                      </c:pt>
                      <c:pt idx="87">
                        <c:v>7.8503934364415953E-2</c:v>
                      </c:pt>
                      <c:pt idx="88">
                        <c:v>5.2349245053751617E-2</c:v>
                      </c:pt>
                      <c:pt idx="89">
                        <c:v>2.6178609655925396E-2</c:v>
                      </c:pt>
                      <c:pt idx="90">
                        <c:v>9.1886134118146501E-17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Sheet1!$AC$9:$AC$99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2527.8748799999998</c:v>
                      </c:pt>
                      <c:pt idx="1">
                        <c:v>2538.3031107257461</c:v>
                      </c:pt>
                      <c:pt idx="2">
                        <c:v>2548.4341638048304</c:v>
                      </c:pt>
                      <c:pt idx="3">
                        <c:v>2558.2649532203427</c:v>
                      </c:pt>
                      <c:pt idx="4">
                        <c:v>2567.7924844185941</c:v>
                      </c:pt>
                      <c:pt idx="5">
                        <c:v>2577.0138552212866</c:v>
                      </c:pt>
                      <c:pt idx="6">
                        <c:v>2585.9262567095429</c:v>
                      </c:pt>
                      <c:pt idx="7">
                        <c:v>2594.5269740795356</c:v>
                      </c:pt>
                      <c:pt idx="8">
                        <c:v>2602.8133874694354</c:v>
                      </c:pt>
                      <c:pt idx="9">
                        <c:v>2610.7829727574513</c:v>
                      </c:pt>
                      <c:pt idx="10">
                        <c:v>2618.4333023307017</c:v>
                      </c:pt>
                      <c:pt idx="11">
                        <c:v>2625.7620458246888</c:v>
                      </c:pt>
                      <c:pt idx="12">
                        <c:v>2632.7669708331482</c:v>
                      </c:pt>
                      <c:pt idx="13">
                        <c:v>2639.4459435880653</c:v>
                      </c:pt>
                      <c:pt idx="14">
                        <c:v>2645.7969296096371</c:v>
                      </c:pt>
                      <c:pt idx="15">
                        <c:v>2651.8179943259988</c:v>
                      </c:pt>
                      <c:pt idx="16">
                        <c:v>2657.5073036625095</c:v>
                      </c:pt>
                      <c:pt idx="17">
                        <c:v>2662.8631246004334</c:v>
                      </c:pt>
                      <c:pt idx="18">
                        <c:v>2667.8838257048278</c:v>
                      </c:pt>
                      <c:pt idx="19">
                        <c:v>2672.5678776215013</c:v>
                      </c:pt>
                      <c:pt idx="20">
                        <c:v>2676.9138535428638</c:v>
                      </c:pt>
                      <c:pt idx="21">
                        <c:v>2680.9204296425492</c:v>
                      </c:pt>
                      <c:pt idx="22">
                        <c:v>2684.5863854786653</c:v>
                      </c:pt>
                      <c:pt idx="23">
                        <c:v>2687.910604365552</c:v>
                      </c:pt>
                      <c:pt idx="24">
                        <c:v>2690.8920737139329</c:v>
                      </c:pt>
                      <c:pt idx="25">
                        <c:v>2693.5298853393629</c:v>
                      </c:pt>
                      <c:pt idx="26">
                        <c:v>2695.8232357388674</c:v>
                      </c:pt>
                      <c:pt idx="27">
                        <c:v>2697.7714263356988</c:v>
                      </c:pt>
                      <c:pt idx="28">
                        <c:v>2699.3738636921294</c:v>
                      </c:pt>
                      <c:pt idx="29">
                        <c:v>2700.6300596902165</c:v>
                      </c:pt>
                      <c:pt idx="30">
                        <c:v>2701.5396316804899</c:v>
                      </c:pt>
                      <c:pt idx="31">
                        <c:v>2702.102302598511</c:v>
                      </c:pt>
                      <c:pt idx="32">
                        <c:v>2702.3179010492663</c:v>
                      </c:pt>
                      <c:pt idx="33">
                        <c:v>2702.18636135938</c:v>
                      </c:pt>
                      <c:pt idx="34">
                        <c:v>2701.707723597116</c:v>
                      </c:pt>
                      <c:pt idx="35">
                        <c:v>2700.8821335601724</c:v>
                      </c:pt>
                      <c:pt idx="36">
                        <c:v>2699.7098427312735</c:v>
                      </c:pt>
                      <c:pt idx="37">
                        <c:v>2698.1912082015601</c:v>
                      </c:pt>
                      <c:pt idx="38">
                        <c:v>2696.3266925618232</c:v>
                      </c:pt>
                      <c:pt idx="39">
                        <c:v>2694.1168637615883</c:v>
                      </c:pt>
                      <c:pt idx="40">
                        <c:v>2691.5623949361138</c:v>
                      </c:pt>
                      <c:pt idx="41">
                        <c:v>2688.6640642013508</c:v>
                      </c:pt>
                      <c:pt idx="42">
                        <c:v>2685.422754416918</c:v>
                      </c:pt>
                      <c:pt idx="43">
                        <c:v>2681.8394529171746</c:v>
                      </c:pt>
                      <c:pt idx="44">
                        <c:v>2677.9152512104683</c:v>
                      </c:pt>
                      <c:pt idx="45">
                        <c:v>2673.6513446466561</c:v>
                      </c:pt>
                      <c:pt idx="46">
                        <c:v>2669.0490320529811</c:v>
                      </c:pt>
                      <c:pt idx="47">
                        <c:v>2664.109715338443</c:v>
                      </c:pt>
                      <c:pt idx="48">
                        <c:v>2658.8348990667619</c:v>
                      </c:pt>
                      <c:pt idx="49">
                        <c:v>2653.2261899980717</c:v>
                      </c:pt>
                      <c:pt idx="50">
                        <c:v>2647.2852965994889</c:v>
                      </c:pt>
                      <c:pt idx="51">
                        <c:v>2641.0140285246921</c:v>
                      </c:pt>
                      <c:pt idx="52">
                        <c:v>2634.4142960626878</c:v>
                      </c:pt>
                      <c:pt idx="53">
                        <c:v>2627.4881095559181</c:v>
                      </c:pt>
                      <c:pt idx="54">
                        <c:v>2620.2375787878873</c:v>
                      </c:pt>
                      <c:pt idx="55">
                        <c:v>2612.6649123405064</c:v>
                      </c:pt>
                      <c:pt idx="56">
                        <c:v>2604.7724169213316</c:v>
                      </c:pt>
                      <c:pt idx="57">
                        <c:v>2596.5624966609248</c:v>
                      </c:pt>
                      <c:pt idx="58">
                        <c:v>2588.0376523805285</c:v>
                      </c:pt>
                      <c:pt idx="59">
                        <c:v>2579.2004808302927</c:v>
                      </c:pt>
                      <c:pt idx="60">
                        <c:v>2570.0536738982792</c:v>
                      </c:pt>
                      <c:pt idx="61">
                        <c:v>2560.6000177904857</c:v>
                      </c:pt>
                      <c:pt idx="62">
                        <c:v>2550.8423921821436</c:v>
                      </c:pt>
                      <c:pt idx="63">
                        <c:v>2540.7837693405363</c:v>
                      </c:pt>
                      <c:pt idx="64">
                        <c:v>2530.4272132196224</c:v>
                      </c:pt>
                      <c:pt idx="65">
                        <c:v>2519.7758785267215</c:v>
                      </c:pt>
                      <c:pt idx="66">
                        <c:v>2508.833009761564</c:v>
                      </c:pt>
                      <c:pt idx="67">
                        <c:v>2497.6019402279803</c:v>
                      </c:pt>
                      <c:pt idx="68">
                        <c:v>2486.0860910185497</c:v>
                      </c:pt>
                      <c:pt idx="69">
                        <c:v>2474.2889699724974</c:v>
                      </c:pt>
                      <c:pt idx="70">
                        <c:v>2462.2141706071748</c:v>
                      </c:pt>
                      <c:pt idx="71">
                        <c:v>2449.8653710234398</c:v>
                      </c:pt>
                      <c:pt idx="72">
                        <c:v>2437.2463327852715</c:v>
                      </c:pt>
                      <c:pt idx="73">
                        <c:v>2424.3608997739611</c:v>
                      </c:pt>
                      <c:pt idx="74">
                        <c:v>2411.2129970172268</c:v>
                      </c:pt>
                      <c:pt idx="75">
                        <c:v>2397.8066294936152</c:v>
                      </c:pt>
                      <c:pt idx="76">
                        <c:v>2384.1458809125447</c:v>
                      </c:pt>
                      <c:pt idx="77">
                        <c:v>2370.2349124703674</c:v>
                      </c:pt>
                      <c:pt idx="78">
                        <c:v>2356.0779615828301</c:v>
                      </c:pt>
                      <c:pt idx="79">
                        <c:v>2341.6793405943135</c:v>
                      </c:pt>
                      <c:pt idx="80">
                        <c:v>2327.0434354642543</c:v>
                      </c:pt>
                      <c:pt idx="81">
                        <c:v>2312.1747044311355</c:v>
                      </c:pt>
                      <c:pt idx="82">
                        <c:v>2297.0776766544668</c:v>
                      </c:pt>
                      <c:pt idx="83">
                        <c:v>2281.7569508351571</c:v>
                      </c:pt>
                      <c:pt idx="84">
                        <c:v>2266.2171938147062</c:v>
                      </c:pt>
                      <c:pt idx="85">
                        <c:v>2250.4631391536395</c:v>
                      </c:pt>
                      <c:pt idx="86">
                        <c:v>2234.4995856896198</c:v>
                      </c:pt>
                      <c:pt idx="87">
                        <c:v>2218.331396075675</c:v>
                      </c:pt>
                      <c:pt idx="88">
                        <c:v>2201.9634952989854</c:v>
                      </c:pt>
                      <c:pt idx="89">
                        <c:v>2185.400869180688</c:v>
                      </c:pt>
                      <c:pt idx="90">
                        <c:v>2168.6485628571427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109-A2D0-47C4-AAE4-AB891F433DAC}"/>
                  </c:ext>
                </c:extLst>
              </c15:ser>
            </c15:filteredScatterSeries>
            <c15:filteredScatterSeries>
              <c15:ser>
                <c:idx val="6"/>
                <c:order val="6"/>
                <c:tx>
                  <c:v>Rear Right Lateral</c:v>
                </c:tx>
                <c:spPr>
                  <a:ln w="22225" cap="rnd">
                    <a:solidFill>
                      <a:schemeClr val="accent1">
                        <a:lumMod val="60000"/>
                      </a:schemeClr>
                    </a:solidFill>
                  </a:ln>
                  <a:effectLst>
                    <a:glow rad="139700">
                      <a:schemeClr val="accent1">
                        <a:lumMod val="60000"/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circle"/>
                  <c:size val="3"/>
                  <c:spPr>
                    <a:solidFill>
                      <a:schemeClr val="accent1">
                        <a:lumMod val="60000"/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glow rad="63500">
                        <a:schemeClr val="accent1">
                          <a:lumMod val="60000"/>
                          <a:satMod val="175000"/>
                          <a:alpha val="25000"/>
                        </a:schemeClr>
                      </a:glow>
                    </a:effectLst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Sheet1!$AA$9:$AA$99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1.5</c:v>
                      </c:pt>
                      <c:pt idx="1">
                        <c:v>1.499771542734587</c:v>
                      </c:pt>
                      <c:pt idx="2">
                        <c:v>1.4990862405286436</c:v>
                      </c:pt>
                      <c:pt idx="3">
                        <c:v>1.4979443021318608</c:v>
                      </c:pt>
                      <c:pt idx="4">
                        <c:v>1.4963460753897362</c:v>
                      </c:pt>
                      <c:pt idx="5">
                        <c:v>1.4942920471376184</c:v>
                      </c:pt>
                      <c:pt idx="6">
                        <c:v>1.4917828430524098</c:v>
                      </c:pt>
                      <c:pt idx="7">
                        <c:v>1.4888192274619829</c:v>
                      </c:pt>
                      <c:pt idx="8">
                        <c:v>1.4854021031123557</c:v>
                      </c:pt>
                      <c:pt idx="9">
                        <c:v>1.4815325108927067</c:v>
                      </c:pt>
                      <c:pt idx="10">
                        <c:v>1.477211629518312</c:v>
                      </c:pt>
                      <c:pt idx="11">
                        <c:v>1.4724407751714961</c:v>
                      </c:pt>
                      <c:pt idx="12">
                        <c:v>1.4672214011007085</c:v>
                      </c:pt>
                      <c:pt idx="13">
                        <c:v>1.4615550971778528</c:v>
                      </c:pt>
                      <c:pt idx="14">
                        <c:v>1.4554435894139948</c:v>
                      </c:pt>
                      <c:pt idx="15">
                        <c:v>1.4488887394336025</c:v>
                      </c:pt>
                      <c:pt idx="16">
                        <c:v>1.4418925439074783</c:v>
                      </c:pt>
                      <c:pt idx="17">
                        <c:v>1.4344571339445531</c:v>
                      </c:pt>
                      <c:pt idx="18">
                        <c:v>1.4265847744427302</c:v>
                      </c:pt>
                      <c:pt idx="19">
                        <c:v>1.4182778633989752</c:v>
                      </c:pt>
                      <c:pt idx="20">
                        <c:v>1.4095389311788626</c:v>
                      </c:pt>
                      <c:pt idx="21">
                        <c:v>1.4003706397458027</c:v>
                      </c:pt>
                      <c:pt idx="22">
                        <c:v>1.3907757818501811</c:v>
                      </c:pt>
                      <c:pt idx="23">
                        <c:v>1.3807572801786605</c:v>
                      </c:pt>
                      <c:pt idx="24">
                        <c:v>1.3703181864639014</c:v>
                      </c:pt>
                      <c:pt idx="25">
                        <c:v>1.3594616805549748</c:v>
                      </c:pt>
                      <c:pt idx="26">
                        <c:v>1.3481910694487507</c:v>
                      </c:pt>
                      <c:pt idx="27">
                        <c:v>1.3365097862825519</c:v>
                      </c:pt>
                      <c:pt idx="28">
                        <c:v>1.3244213892883905</c:v>
                      </c:pt>
                      <c:pt idx="29">
                        <c:v>1.3119295607090935</c:v>
                      </c:pt>
                      <c:pt idx="30">
                        <c:v>1.299038105676658</c:v>
                      </c:pt>
                      <c:pt idx="31">
                        <c:v>1.2857509510531684</c:v>
                      </c:pt>
                      <c:pt idx="32">
                        <c:v>1.272072144234639</c:v>
                      </c:pt>
                      <c:pt idx="33">
                        <c:v>1.2580058519181361</c:v>
                      </c:pt>
                      <c:pt idx="34">
                        <c:v>1.2435563588325624</c:v>
                      </c:pt>
                      <c:pt idx="35">
                        <c:v>1.2287280664334876</c:v>
                      </c:pt>
                      <c:pt idx="36">
                        <c:v>1.2135254915624212</c:v>
                      </c:pt>
                      <c:pt idx="37">
                        <c:v>1.1979532650709392</c:v>
                      </c:pt>
                      <c:pt idx="38">
                        <c:v>1.1820161304100829</c:v>
                      </c:pt>
                      <c:pt idx="39">
                        <c:v>1.1657189421854564</c:v>
                      </c:pt>
                      <c:pt idx="40">
                        <c:v>1.1490666646784671</c:v>
                      </c:pt>
                      <c:pt idx="41">
                        <c:v>1.132064370334158</c:v>
                      </c:pt>
                      <c:pt idx="42">
                        <c:v>1.1147172382160915</c:v>
                      </c:pt>
                      <c:pt idx="43">
                        <c:v>1.0970305524287558</c:v>
                      </c:pt>
                      <c:pt idx="44">
                        <c:v>1.0790097005079768</c:v>
                      </c:pt>
                      <c:pt idx="45">
                        <c:v>1.0606601717798214</c:v>
                      </c:pt>
                      <c:pt idx="46">
                        <c:v>1.0419875556884959</c:v>
                      </c:pt>
                      <c:pt idx="47">
                        <c:v>1.0229975400937477</c:v>
                      </c:pt>
                      <c:pt idx="48">
                        <c:v>1.0036959095382874</c:v>
                      </c:pt>
                      <c:pt idx="49">
                        <c:v>0.98408854348576091</c:v>
                      </c:pt>
                      <c:pt idx="50">
                        <c:v>0.9641814145298091</c:v>
                      </c:pt>
                      <c:pt idx="51">
                        <c:v>0.94398058657475625</c:v>
                      </c:pt>
                      <c:pt idx="52">
                        <c:v>0.92349221298848749</c:v>
                      </c:pt>
                      <c:pt idx="53">
                        <c:v>0.90272253472807251</c:v>
                      </c:pt>
                      <c:pt idx="54">
                        <c:v>0.88167787843870971</c:v>
                      </c:pt>
                      <c:pt idx="55">
                        <c:v>0.86036465452656929</c:v>
                      </c:pt>
                      <c:pt idx="56">
                        <c:v>0.83878935520612019</c:v>
                      </c:pt>
                      <c:pt idx="57">
                        <c:v>0.81695855252254068</c:v>
                      </c:pt>
                      <c:pt idx="58">
                        <c:v>0.79487889634980735</c:v>
                      </c:pt>
                      <c:pt idx="59">
                        <c:v>0.77255711236508118</c:v>
                      </c:pt>
                      <c:pt idx="60">
                        <c:v>0.75000000000000022</c:v>
                      </c:pt>
                      <c:pt idx="61">
                        <c:v>0.72721443036950562</c:v>
                      </c:pt>
                      <c:pt idx="62">
                        <c:v>0.70420734417883635</c:v>
                      </c:pt>
                      <c:pt idx="63">
                        <c:v>0.68098574960932023</c:v>
                      </c:pt>
                      <c:pt idx="64">
                        <c:v>0.65755672018361622</c:v>
                      </c:pt>
                      <c:pt idx="65">
                        <c:v>0.63392739261104913</c:v>
                      </c:pt>
                      <c:pt idx="66">
                        <c:v>0.61010496461370034</c:v>
                      </c:pt>
                      <c:pt idx="67">
                        <c:v>0.58609669273391063</c:v>
                      </c:pt>
                      <c:pt idx="68">
                        <c:v>0.56190989012386794</c:v>
                      </c:pt>
                      <c:pt idx="69">
                        <c:v>0.53755192431795051</c:v>
                      </c:pt>
                      <c:pt idx="70">
                        <c:v>0.51303021498850321</c:v>
                      </c:pt>
                      <c:pt idx="71">
                        <c:v>0.48835223168573516</c:v>
                      </c:pt>
                      <c:pt idx="72">
                        <c:v>0.46352549156242118</c:v>
                      </c:pt>
                      <c:pt idx="73">
                        <c:v>0.43855755708410515</c:v>
                      </c:pt>
                      <c:pt idx="74">
                        <c:v>0.41345603372549877</c:v>
                      </c:pt>
                      <c:pt idx="75">
                        <c:v>0.38822856765378111</c:v>
                      </c:pt>
                      <c:pt idx="76">
                        <c:v>0.3628828433995015</c:v>
                      </c:pt>
                      <c:pt idx="77">
                        <c:v>0.33742658151579741</c:v>
                      </c:pt>
                      <c:pt idx="78">
                        <c:v>0.31186753622663921</c:v>
                      </c:pt>
                      <c:pt idx="79">
                        <c:v>0.28621349306481736</c:v>
                      </c:pt>
                      <c:pt idx="80">
                        <c:v>0.26047226650039562</c:v>
                      </c:pt>
                      <c:pt idx="81">
                        <c:v>0.23465169756034637</c:v>
                      </c:pt>
                      <c:pt idx="82">
                        <c:v>0.2087596514400982</c:v>
                      </c:pt>
                      <c:pt idx="83">
                        <c:v>0.18280401510772123</c:v>
                      </c:pt>
                      <c:pt idx="84">
                        <c:v>0.15679269490148018</c:v>
                      </c:pt>
                      <c:pt idx="85">
                        <c:v>0.13073361412148721</c:v>
                      </c:pt>
                      <c:pt idx="86">
                        <c:v>0.10463471061618784</c:v>
                      </c:pt>
                      <c:pt idx="87">
                        <c:v>7.8503934364415953E-2</c:v>
                      </c:pt>
                      <c:pt idx="88">
                        <c:v>5.2349245053751617E-2</c:v>
                      </c:pt>
                      <c:pt idx="89">
                        <c:v>2.6178609655925396E-2</c:v>
                      </c:pt>
                      <c:pt idx="90">
                        <c:v>9.1886134118146501E-17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Sheet1!$AD$9:$AD$99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630.2853120000002</c:v>
                      </c:pt>
                      <c:pt idx="1">
                        <c:v>620.29056225445083</c:v>
                      </c:pt>
                      <c:pt idx="2">
                        <c:v>610.63039016921505</c:v>
                      </c:pt>
                      <c:pt idx="3">
                        <c:v>601.30773832629006</c:v>
                      </c:pt>
                      <c:pt idx="4">
                        <c:v>592.32544649573788</c:v>
                      </c:pt>
                      <c:pt idx="5">
                        <c:v>583.68625077066326</c:v>
                      </c:pt>
                      <c:pt idx="6">
                        <c:v>575.39278273377454</c:v>
                      </c:pt>
                      <c:pt idx="7">
                        <c:v>567.44756865577529</c:v>
                      </c:pt>
                      <c:pt idx="8">
                        <c:v>559.85302872584123</c:v>
                      </c:pt>
                      <c:pt idx="9">
                        <c:v>552.61147631440554</c:v>
                      </c:pt>
                      <c:pt idx="10">
                        <c:v>545.72511726848256</c:v>
                      </c:pt>
                      <c:pt idx="11">
                        <c:v>539.19604923974703</c:v>
                      </c:pt>
                      <c:pt idx="12">
                        <c:v>533.02626104556987</c:v>
                      </c:pt>
                      <c:pt idx="13">
                        <c:v>527.21763206320247</c:v>
                      </c:pt>
                      <c:pt idx="14">
                        <c:v>521.77193165730262</c:v>
                      </c:pt>
                      <c:pt idx="15">
                        <c:v>516.69081864096756</c:v>
                      </c:pt>
                      <c:pt idx="16">
                        <c:v>511.97584077044394</c:v>
                      </c:pt>
                      <c:pt idx="17">
                        <c:v>507.62843427366613</c:v>
                      </c:pt>
                      <c:pt idx="18">
                        <c:v>503.64992341276729</c:v>
                      </c:pt>
                      <c:pt idx="19">
                        <c:v>500.04152008069616</c:v>
                      </c:pt>
                      <c:pt idx="20">
                        <c:v>496.80432343206337</c:v>
                      </c:pt>
                      <c:pt idx="21">
                        <c:v>493.93931954832772</c:v>
                      </c:pt>
                      <c:pt idx="22">
                        <c:v>491.44738113742534</c:v>
                      </c:pt>
                      <c:pt idx="23">
                        <c:v>489.3292672679371</c:v>
                      </c:pt>
                      <c:pt idx="24">
                        <c:v>487.58562313786535</c:v>
                      </c:pt>
                      <c:pt idx="25">
                        <c:v>486.2169798781041</c:v>
                      </c:pt>
                      <c:pt idx="26">
                        <c:v>485.2237543906474</c:v>
                      </c:pt>
                      <c:pt idx="27">
                        <c:v>484.6062492216015</c:v>
                      </c:pt>
                      <c:pt idx="28">
                        <c:v>484.36465246902242</c:v>
                      </c:pt>
                      <c:pt idx="29">
                        <c:v>484.49903772562146</c:v>
                      </c:pt>
                      <c:pt idx="30">
                        <c:v>485.00936405634724</c:v>
                      </c:pt>
                      <c:pt idx="31">
                        <c:v>485.89547601085621</c:v>
                      </c:pt>
                      <c:pt idx="32">
                        <c:v>487.15710367086251</c:v>
                      </c:pt>
                      <c:pt idx="33">
                        <c:v>488.79386273235986</c:v>
                      </c:pt>
                      <c:pt idx="34">
                        <c:v>490.80525462268247</c:v>
                      </c:pt>
                      <c:pt idx="35">
                        <c:v>493.19066665237551</c:v>
                      </c:pt>
                      <c:pt idx="36">
                        <c:v>495.94937220182635</c:v>
                      </c:pt>
                      <c:pt idx="37">
                        <c:v>499.080530942601</c:v>
                      </c:pt>
                      <c:pt idx="38">
                        <c:v>502.58318909341517</c:v>
                      </c:pt>
                      <c:pt idx="39">
                        <c:v>506.45627971066403</c:v>
                      </c:pt>
                      <c:pt idx="40">
                        <c:v>510.69862301342704</c:v>
                      </c:pt>
                      <c:pt idx="41">
                        <c:v>515.308926742837</c:v>
                      </c:pt>
                      <c:pt idx="42">
                        <c:v>520.28578655571732</c:v>
                      </c:pt>
                      <c:pt idx="43">
                        <c:v>525.62768645235712</c:v>
                      </c:pt>
                      <c:pt idx="44">
                        <c:v>531.33299923829964</c:v>
                      </c:pt>
                      <c:pt idx="45">
                        <c:v>537.39998702000139</c:v>
                      </c:pt>
                      <c:pt idx="46">
                        <c:v>543.82680173421238</c:v>
                      </c:pt>
                      <c:pt idx="47">
                        <c:v>550.61148571091212</c:v>
                      </c:pt>
                      <c:pt idx="48">
                        <c:v>557.75197226963701</c:v>
                      </c:pt>
                      <c:pt idx="49">
                        <c:v>565.2460863490096</c:v>
                      </c:pt>
                      <c:pt idx="50">
                        <c:v>573.09154516928436</c:v>
                      </c:pt>
                      <c:pt idx="51">
                        <c:v>581.28595892770363</c:v>
                      </c:pt>
                      <c:pt idx="52">
                        <c:v>589.82683152645609</c:v>
                      </c:pt>
                      <c:pt idx="53">
                        <c:v>598.71156133301065</c:v>
                      </c:pt>
                      <c:pt idx="54">
                        <c:v>607.93744197259957</c:v>
                      </c:pt>
                      <c:pt idx="55">
                        <c:v>617.50166315260753</c:v>
                      </c:pt>
                      <c:pt idx="56">
                        <c:v>627.40131151861181</c:v>
                      </c:pt>
                      <c:pt idx="57">
                        <c:v>637.63337154182045</c:v>
                      </c:pt>
                      <c:pt idx="58">
                        <c:v>648.19472643763015</c:v>
                      </c:pt>
                      <c:pt idx="59">
                        <c:v>659.08215911502941</c:v>
                      </c:pt>
                      <c:pt idx="60">
                        <c:v>670.29235315655546</c:v>
                      </c:pt>
                      <c:pt idx="61">
                        <c:v>681.82189382850834</c:v>
                      </c:pt>
                      <c:pt idx="62">
                        <c:v>693.66726912110971</c:v>
                      </c:pt>
                      <c:pt idx="63">
                        <c:v>705.82487081829709</c:v>
                      </c:pt>
                      <c:pt idx="64">
                        <c:v>718.29099559681936</c:v>
                      </c:pt>
                      <c:pt idx="65">
                        <c:v>731.06184615430834</c:v>
                      </c:pt>
                      <c:pt idx="66">
                        <c:v>744.13353236596879</c:v>
                      </c:pt>
                      <c:pt idx="67">
                        <c:v>757.50207246955335</c:v>
                      </c:pt>
                      <c:pt idx="68">
                        <c:v>771.16339427824187</c:v>
                      </c:pt>
                      <c:pt idx="69">
                        <c:v>785.11333642107138</c:v>
                      </c:pt>
                      <c:pt idx="70">
                        <c:v>799.34764961052952</c:v>
                      </c:pt>
                      <c:pt idx="71">
                        <c:v>813.86199793692708</c:v>
                      </c:pt>
                      <c:pt idx="72">
                        <c:v>828.65196018916117</c:v>
                      </c:pt>
                      <c:pt idx="73">
                        <c:v>843.71303120145535</c:v>
                      </c:pt>
                      <c:pt idx="74">
                        <c:v>859.04062322567984</c:v>
                      </c:pt>
                      <c:pt idx="75">
                        <c:v>874.63006732882218</c:v>
                      </c:pt>
                      <c:pt idx="76">
                        <c:v>890.47661481519026</c:v>
                      </c:pt>
                      <c:pt idx="77">
                        <c:v>906.57543867291054</c:v>
                      </c:pt>
                      <c:pt idx="78">
                        <c:v>922.92163504428356</c:v>
                      </c:pt>
                      <c:pt idx="79">
                        <c:v>939.51022471954502</c:v>
                      </c:pt>
                      <c:pt idx="80">
                        <c:v>956.33615465358321</c:v>
                      </c:pt>
                      <c:pt idx="81">
                        <c:v>973.39429950514318</c:v>
                      </c:pt>
                      <c:pt idx="82">
                        <c:v>990.67946319805719</c:v>
                      </c:pt>
                      <c:pt idx="83">
                        <c:v>1008.1863805040198</c:v>
                      </c:pt>
                      <c:pt idx="84">
                        <c:v>1025.9097186464257</c:v>
                      </c:pt>
                      <c:pt idx="85">
                        <c:v>1043.844078924787</c:v>
                      </c:pt>
                      <c:pt idx="86">
                        <c:v>1061.9839983592292</c:v>
                      </c:pt>
                      <c:pt idx="87">
                        <c:v>1080.3239513545664</c:v>
                      </c:pt>
                      <c:pt idx="88">
                        <c:v>1098.8583513834542</c:v>
                      </c:pt>
                      <c:pt idx="89">
                        <c:v>1117.5815526880965</c:v>
                      </c:pt>
                      <c:pt idx="90">
                        <c:v>1136.4878520000002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10A-A2D0-47C4-AAE4-AB891F433DAC}"/>
                  </c:ext>
                </c:extLst>
              </c15:ser>
            </c15:filteredScatterSeries>
            <c15:filteredScatterSeries>
              <c15:ser>
                <c:idx val="7"/>
                <c:order val="7"/>
                <c:tx>
                  <c:v>Rear Left Lateral</c:v>
                </c:tx>
                <c:spPr>
                  <a:ln w="22225" cap="rnd">
                    <a:solidFill>
                      <a:schemeClr val="accent2">
                        <a:lumMod val="60000"/>
                      </a:schemeClr>
                    </a:solidFill>
                  </a:ln>
                  <a:effectLst>
                    <a:glow rad="139700">
                      <a:schemeClr val="accent2">
                        <a:lumMod val="60000"/>
                        <a:satMod val="175000"/>
                        <a:alpha val="14000"/>
                      </a:schemeClr>
                    </a:glow>
                  </a:effectLst>
                </c:spPr>
                <c:marker>
                  <c:symbol val="circle"/>
                  <c:size val="3"/>
                  <c:spPr>
                    <a:solidFill>
                      <a:schemeClr val="accent2">
                        <a:lumMod val="60000"/>
                        <a:lumMod val="60000"/>
                        <a:lumOff val="40000"/>
                      </a:schemeClr>
                    </a:solidFill>
                    <a:ln>
                      <a:noFill/>
                    </a:ln>
                    <a:effectLst>
                      <a:glow rad="63500">
                        <a:schemeClr val="accent2">
                          <a:lumMod val="60000"/>
                          <a:satMod val="175000"/>
                          <a:alpha val="25000"/>
                        </a:schemeClr>
                      </a:glow>
                    </a:effectLst>
                  </c:spPr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Sheet1!$AA$9:$AA$99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1.5</c:v>
                      </c:pt>
                      <c:pt idx="1">
                        <c:v>1.499771542734587</c:v>
                      </c:pt>
                      <c:pt idx="2">
                        <c:v>1.4990862405286436</c:v>
                      </c:pt>
                      <c:pt idx="3">
                        <c:v>1.4979443021318608</c:v>
                      </c:pt>
                      <c:pt idx="4">
                        <c:v>1.4963460753897362</c:v>
                      </c:pt>
                      <c:pt idx="5">
                        <c:v>1.4942920471376184</c:v>
                      </c:pt>
                      <c:pt idx="6">
                        <c:v>1.4917828430524098</c:v>
                      </c:pt>
                      <c:pt idx="7">
                        <c:v>1.4888192274619829</c:v>
                      </c:pt>
                      <c:pt idx="8">
                        <c:v>1.4854021031123557</c:v>
                      </c:pt>
                      <c:pt idx="9">
                        <c:v>1.4815325108927067</c:v>
                      </c:pt>
                      <c:pt idx="10">
                        <c:v>1.477211629518312</c:v>
                      </c:pt>
                      <c:pt idx="11">
                        <c:v>1.4724407751714961</c:v>
                      </c:pt>
                      <c:pt idx="12">
                        <c:v>1.4672214011007085</c:v>
                      </c:pt>
                      <c:pt idx="13">
                        <c:v>1.4615550971778528</c:v>
                      </c:pt>
                      <c:pt idx="14">
                        <c:v>1.4554435894139948</c:v>
                      </c:pt>
                      <c:pt idx="15">
                        <c:v>1.4488887394336025</c:v>
                      </c:pt>
                      <c:pt idx="16">
                        <c:v>1.4418925439074783</c:v>
                      </c:pt>
                      <c:pt idx="17">
                        <c:v>1.4344571339445531</c:v>
                      </c:pt>
                      <c:pt idx="18">
                        <c:v>1.4265847744427302</c:v>
                      </c:pt>
                      <c:pt idx="19">
                        <c:v>1.4182778633989752</c:v>
                      </c:pt>
                      <c:pt idx="20">
                        <c:v>1.4095389311788626</c:v>
                      </c:pt>
                      <c:pt idx="21">
                        <c:v>1.4003706397458027</c:v>
                      </c:pt>
                      <c:pt idx="22">
                        <c:v>1.3907757818501811</c:v>
                      </c:pt>
                      <c:pt idx="23">
                        <c:v>1.3807572801786605</c:v>
                      </c:pt>
                      <c:pt idx="24">
                        <c:v>1.3703181864639014</c:v>
                      </c:pt>
                      <c:pt idx="25">
                        <c:v>1.3594616805549748</c:v>
                      </c:pt>
                      <c:pt idx="26">
                        <c:v>1.3481910694487507</c:v>
                      </c:pt>
                      <c:pt idx="27">
                        <c:v>1.3365097862825519</c:v>
                      </c:pt>
                      <c:pt idx="28">
                        <c:v>1.3244213892883905</c:v>
                      </c:pt>
                      <c:pt idx="29">
                        <c:v>1.3119295607090935</c:v>
                      </c:pt>
                      <c:pt idx="30">
                        <c:v>1.299038105676658</c:v>
                      </c:pt>
                      <c:pt idx="31">
                        <c:v>1.2857509510531684</c:v>
                      </c:pt>
                      <c:pt idx="32">
                        <c:v>1.272072144234639</c:v>
                      </c:pt>
                      <c:pt idx="33">
                        <c:v>1.2580058519181361</c:v>
                      </c:pt>
                      <c:pt idx="34">
                        <c:v>1.2435563588325624</c:v>
                      </c:pt>
                      <c:pt idx="35">
                        <c:v>1.2287280664334876</c:v>
                      </c:pt>
                      <c:pt idx="36">
                        <c:v>1.2135254915624212</c:v>
                      </c:pt>
                      <c:pt idx="37">
                        <c:v>1.1979532650709392</c:v>
                      </c:pt>
                      <c:pt idx="38">
                        <c:v>1.1820161304100829</c:v>
                      </c:pt>
                      <c:pt idx="39">
                        <c:v>1.1657189421854564</c:v>
                      </c:pt>
                      <c:pt idx="40">
                        <c:v>1.1490666646784671</c:v>
                      </c:pt>
                      <c:pt idx="41">
                        <c:v>1.132064370334158</c:v>
                      </c:pt>
                      <c:pt idx="42">
                        <c:v>1.1147172382160915</c:v>
                      </c:pt>
                      <c:pt idx="43">
                        <c:v>1.0970305524287558</c:v>
                      </c:pt>
                      <c:pt idx="44">
                        <c:v>1.0790097005079768</c:v>
                      </c:pt>
                      <c:pt idx="45">
                        <c:v>1.0606601717798214</c:v>
                      </c:pt>
                      <c:pt idx="46">
                        <c:v>1.0419875556884959</c:v>
                      </c:pt>
                      <c:pt idx="47">
                        <c:v>1.0229975400937477</c:v>
                      </c:pt>
                      <c:pt idx="48">
                        <c:v>1.0036959095382874</c:v>
                      </c:pt>
                      <c:pt idx="49">
                        <c:v>0.98408854348576091</c:v>
                      </c:pt>
                      <c:pt idx="50">
                        <c:v>0.9641814145298091</c:v>
                      </c:pt>
                      <c:pt idx="51">
                        <c:v>0.94398058657475625</c:v>
                      </c:pt>
                      <c:pt idx="52">
                        <c:v>0.92349221298848749</c:v>
                      </c:pt>
                      <c:pt idx="53">
                        <c:v>0.90272253472807251</c:v>
                      </c:pt>
                      <c:pt idx="54">
                        <c:v>0.88167787843870971</c:v>
                      </c:pt>
                      <c:pt idx="55">
                        <c:v>0.86036465452656929</c:v>
                      </c:pt>
                      <c:pt idx="56">
                        <c:v>0.83878935520612019</c:v>
                      </c:pt>
                      <c:pt idx="57">
                        <c:v>0.81695855252254068</c:v>
                      </c:pt>
                      <c:pt idx="58">
                        <c:v>0.79487889634980735</c:v>
                      </c:pt>
                      <c:pt idx="59">
                        <c:v>0.77255711236508118</c:v>
                      </c:pt>
                      <c:pt idx="60">
                        <c:v>0.75000000000000022</c:v>
                      </c:pt>
                      <c:pt idx="61">
                        <c:v>0.72721443036950562</c:v>
                      </c:pt>
                      <c:pt idx="62">
                        <c:v>0.70420734417883635</c:v>
                      </c:pt>
                      <c:pt idx="63">
                        <c:v>0.68098574960932023</c:v>
                      </c:pt>
                      <c:pt idx="64">
                        <c:v>0.65755672018361622</c:v>
                      </c:pt>
                      <c:pt idx="65">
                        <c:v>0.63392739261104913</c:v>
                      </c:pt>
                      <c:pt idx="66">
                        <c:v>0.61010496461370034</c:v>
                      </c:pt>
                      <c:pt idx="67">
                        <c:v>0.58609669273391063</c:v>
                      </c:pt>
                      <c:pt idx="68">
                        <c:v>0.56190989012386794</c:v>
                      </c:pt>
                      <c:pt idx="69">
                        <c:v>0.53755192431795051</c:v>
                      </c:pt>
                      <c:pt idx="70">
                        <c:v>0.51303021498850321</c:v>
                      </c:pt>
                      <c:pt idx="71">
                        <c:v>0.48835223168573516</c:v>
                      </c:pt>
                      <c:pt idx="72">
                        <c:v>0.46352549156242118</c:v>
                      </c:pt>
                      <c:pt idx="73">
                        <c:v>0.43855755708410515</c:v>
                      </c:pt>
                      <c:pt idx="74">
                        <c:v>0.41345603372549877</c:v>
                      </c:pt>
                      <c:pt idx="75">
                        <c:v>0.38822856765378111</c:v>
                      </c:pt>
                      <c:pt idx="76">
                        <c:v>0.3628828433995015</c:v>
                      </c:pt>
                      <c:pt idx="77">
                        <c:v>0.33742658151579741</c:v>
                      </c:pt>
                      <c:pt idx="78">
                        <c:v>0.31186753622663921</c:v>
                      </c:pt>
                      <c:pt idx="79">
                        <c:v>0.28621349306481736</c:v>
                      </c:pt>
                      <c:pt idx="80">
                        <c:v>0.26047226650039562</c:v>
                      </c:pt>
                      <c:pt idx="81">
                        <c:v>0.23465169756034637</c:v>
                      </c:pt>
                      <c:pt idx="82">
                        <c:v>0.2087596514400982</c:v>
                      </c:pt>
                      <c:pt idx="83">
                        <c:v>0.18280401510772123</c:v>
                      </c:pt>
                      <c:pt idx="84">
                        <c:v>0.15679269490148018</c:v>
                      </c:pt>
                      <c:pt idx="85">
                        <c:v>0.13073361412148721</c:v>
                      </c:pt>
                      <c:pt idx="86">
                        <c:v>0.10463471061618784</c:v>
                      </c:pt>
                      <c:pt idx="87">
                        <c:v>7.8503934364415953E-2</c:v>
                      </c:pt>
                      <c:pt idx="88">
                        <c:v>5.2349245053751617E-2</c:v>
                      </c:pt>
                      <c:pt idx="89">
                        <c:v>2.6178609655925396E-2</c:v>
                      </c:pt>
                      <c:pt idx="90">
                        <c:v>9.1886134118146501E-17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Sheet1!$AE$9:$AE$99</c15:sqref>
                        </c15:formulaRef>
                      </c:ext>
                    </c:extLst>
                    <c:numCache>
                      <c:formatCode>0.00</c:formatCode>
                      <c:ptCount val="91"/>
                      <c:pt idx="0">
                        <c:v>2872.3621200000002</c:v>
                      </c:pt>
                      <c:pt idx="1">
                        <c:v>2861.6211221396129</c:v>
                      </c:pt>
                      <c:pt idx="2">
                        <c:v>2850.5518629285039</c:v>
                      </c:pt>
                      <c:pt idx="3">
                        <c:v>2839.1577141702605</c:v>
                      </c:pt>
                      <c:pt idx="4">
                        <c:v>2827.4421466329709</c:v>
                      </c:pt>
                      <c:pt idx="5">
                        <c:v>2815.4087289919989</c:v>
                      </c:pt>
                      <c:pt idx="6">
                        <c:v>2803.0611267429285</c:v>
                      </c:pt>
                      <c:pt idx="7">
                        <c:v>2790.4031010850181</c:v>
                      </c:pt>
                      <c:pt idx="8">
                        <c:v>2777.4385077755046</c:v>
                      </c:pt>
                      <c:pt idx="9">
                        <c:v>2764.1712959551</c:v>
                      </c:pt>
                      <c:pt idx="10">
                        <c:v>2750.6055069450476</c:v>
                      </c:pt>
                      <c:pt idx="11">
                        <c:v>2736.7452730160962</c:v>
                      </c:pt>
                      <c:pt idx="12">
                        <c:v>2722.5948161297656</c:v>
                      </c:pt>
                      <c:pt idx="13">
                        <c:v>2708.1584466523027</c:v>
                      </c:pt>
                      <c:pt idx="14">
                        <c:v>2693.4405620416983</c:v>
                      </c:pt>
                      <c:pt idx="15">
                        <c:v>2678.4456455081809</c:v>
                      </c:pt>
                      <c:pt idx="16">
                        <c:v>2663.1782646485849</c:v>
                      </c:pt>
                      <c:pt idx="17">
                        <c:v>2647.6430700550181</c:v>
                      </c:pt>
                      <c:pt idx="18">
                        <c:v>2631.8447938982481</c:v>
                      </c:pt>
                      <c:pt idx="19">
                        <c:v>2615.7882484862325</c:v>
                      </c:pt>
                      <c:pt idx="20">
                        <c:v>2599.4783247982464</c:v>
                      </c:pt>
                      <c:pt idx="21">
                        <c:v>2582.9199909950444</c:v>
                      </c:pt>
                      <c:pt idx="22">
                        <c:v>2566.1182909055065</c:v>
                      </c:pt>
                      <c:pt idx="23">
                        <c:v>2549.0783424902415</c:v>
                      </c:pt>
                      <c:pt idx="24">
                        <c:v>2531.8053362826072</c:v>
                      </c:pt>
                      <c:pt idx="25">
                        <c:v>2514.3045338076204</c:v>
                      </c:pt>
                      <c:pt idx="26">
                        <c:v>2496.5812659792505</c:v>
                      </c:pt>
                      <c:pt idx="27">
                        <c:v>2478.640931476566</c:v>
                      </c:pt>
                      <c:pt idx="28">
                        <c:v>2460.4889950992492</c:v>
                      </c:pt>
                      <c:pt idx="29">
                        <c:v>2442.1309861029613</c:v>
                      </c:pt>
                      <c:pt idx="30">
                        <c:v>2423.5724965150821</c:v>
                      </c:pt>
                      <c:pt idx="31">
                        <c:v>2404.8191794313193</c:v>
                      </c:pt>
                      <c:pt idx="32">
                        <c:v>2385.8767472937243</c:v>
                      </c:pt>
                      <c:pt idx="33">
                        <c:v>2366.7509701506251</c:v>
                      </c:pt>
                      <c:pt idx="34">
                        <c:v>2347.4476738990156</c:v>
                      </c:pt>
                      <c:pt idx="35">
                        <c:v>2327.9727385099295</c:v>
                      </c:pt>
                      <c:pt idx="36">
                        <c:v>2308.3320962373441</c:v>
                      </c:pt>
                      <c:pt idx="37">
                        <c:v>2288.5317298111586</c:v>
                      </c:pt>
                      <c:pt idx="38">
                        <c:v>2268.5776706147967</c:v>
                      </c:pt>
                      <c:pt idx="39">
                        <c:v>2248.4759968479893</c:v>
                      </c:pt>
                      <c:pt idx="40">
                        <c:v>2228.2328316752946</c:v>
                      </c:pt>
                      <c:pt idx="41">
                        <c:v>2207.854341360925</c:v>
                      </c:pt>
                      <c:pt idx="42">
                        <c:v>2187.34673339044</c:v>
                      </c:pt>
                      <c:pt idx="43">
                        <c:v>2166.7162545798901</c:v>
                      </c:pt>
                      <c:pt idx="44">
                        <c:v>2145.9691891729722</c:v>
                      </c:pt>
                      <c:pt idx="45">
                        <c:v>2125.111856926791</c:v>
                      </c:pt>
                      <c:pt idx="46">
                        <c:v>2104.1506111867975</c:v>
                      </c:pt>
                      <c:pt idx="47">
                        <c:v>2083.091836951502</c:v>
                      </c:pt>
                      <c:pt idx="48">
                        <c:v>2061.9419489275351</c:v>
                      </c:pt>
                      <c:pt idx="49">
                        <c:v>2040.7073895756744</c:v>
                      </c:pt>
                      <c:pt idx="50">
                        <c:v>2019.3946271484015</c:v>
                      </c:pt>
                      <c:pt idx="51">
                        <c:v>1998.0101537196131</c:v>
                      </c:pt>
                      <c:pt idx="52">
                        <c:v>1976.5604832070712</c:v>
                      </c:pt>
                      <c:pt idx="53">
                        <c:v>1955.0521493882027</c:v>
                      </c:pt>
                      <c:pt idx="54">
                        <c:v>1933.4917039098443</c:v>
                      </c:pt>
                      <c:pt idx="55">
                        <c:v>1911.8857142925485</c:v>
                      </c:pt>
                      <c:pt idx="56">
                        <c:v>1890.2407619300554</c:v>
                      </c:pt>
                      <c:pt idx="57">
                        <c:v>1868.5634400845342</c:v>
                      </c:pt>
                      <c:pt idx="58">
                        <c:v>1846.860351878212</c:v>
                      </c:pt>
                      <c:pt idx="59">
                        <c:v>1825.1381082819985</c:v>
                      </c:pt>
                      <c:pt idx="60">
                        <c:v>1803.4033261017216</c:v>
                      </c:pt>
                      <c:pt idx="61">
                        <c:v>1781.6626259625825</c:v>
                      </c:pt>
                      <c:pt idx="62">
                        <c:v>1759.9226302924508</c:v>
                      </c:pt>
                      <c:pt idx="63">
                        <c:v>1738.1899613046076</c:v>
                      </c:pt>
                      <c:pt idx="64">
                        <c:v>1716.4712389805559</c:v>
                      </c:pt>
                      <c:pt idx="65">
                        <c:v>1694.7730790535095</c:v>
                      </c:pt>
                      <c:pt idx="66">
                        <c:v>1673.1020909931767</c:v>
                      </c:pt>
                      <c:pt idx="67">
                        <c:v>1651.4648759924528</c:v>
                      </c:pt>
                      <c:pt idx="68">
                        <c:v>1629.8680249566305</c:v>
                      </c:pt>
                      <c:pt idx="69">
                        <c:v>1608.31811649575</c:v>
                      </c:pt>
                      <c:pt idx="70">
                        <c:v>1586.8217149206862</c:v>
                      </c:pt>
                      <c:pt idx="71">
                        <c:v>1565.3853682435993</c:v>
                      </c:pt>
                      <c:pt idx="72">
                        <c:v>1544.0156061833459</c:v>
                      </c:pt>
                      <c:pt idx="73">
                        <c:v>1522.7189381764629</c:v>
                      </c:pt>
                      <c:pt idx="74">
                        <c:v>1501.5018513943305</c:v>
                      </c:pt>
                      <c:pt idx="75">
                        <c:v>1480.3708087671175</c:v>
                      </c:pt>
                      <c:pt idx="76">
                        <c:v>1459.3322470151093</c:v>
                      </c:pt>
                      <c:pt idx="77">
                        <c:v>1438.3925746880204</c:v>
                      </c:pt>
                      <c:pt idx="78">
                        <c:v>1417.5581702128884</c:v>
                      </c:pt>
                      <c:pt idx="79">
                        <c:v>1396.8353799511442</c:v>
                      </c:pt>
                      <c:pt idx="80">
                        <c:v>1376.2305162654479</c:v>
                      </c:pt>
                      <c:pt idx="81">
                        <c:v>1355.7498555968814</c:v>
                      </c:pt>
                      <c:pt idx="82">
                        <c:v>1335.3996365530857</c:v>
                      </c:pt>
                      <c:pt idx="83">
                        <c:v>1315.1860580079178</c:v>
                      </c:pt>
                      <c:pt idx="84">
                        <c:v>1295.1152772132164</c:v>
                      </c:pt>
                      <c:pt idx="85">
                        <c:v>1275.1934079232415</c:v>
                      </c:pt>
                      <c:pt idx="86">
                        <c:v>1255.4265185323661</c:v>
                      </c:pt>
                      <c:pt idx="87">
                        <c:v>1235.8206302265853</c:v>
                      </c:pt>
                      <c:pt idx="88">
                        <c:v>1216.3817151494029</c:v>
                      </c:pt>
                      <c:pt idx="89">
                        <c:v>1197.1156945826608</c:v>
                      </c:pt>
                      <c:pt idx="90">
                        <c:v>1178.0284371428575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10B-A2D0-47C4-AAE4-AB891F433DAC}"/>
                  </c:ext>
                </c:extLst>
              </c15:ser>
            </c15:filteredScatterSeries>
          </c:ext>
        </c:extLst>
      </c:scatterChart>
      <c:valAx>
        <c:axId val="539624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Longditudinal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20624"/>
        <c:crosses val="autoZero"/>
        <c:crossBetween val="midCat"/>
      </c:valAx>
      <c:valAx>
        <c:axId val="539620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242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cap="none" baseline="0">
                <a:effectLst/>
              </a:rPr>
              <a:t>Vertical corner loads varying wheelbase </a:t>
            </a:r>
          </a:p>
          <a:p>
            <a:pPr>
              <a:defRPr/>
            </a:pPr>
            <a:r>
              <a:rPr lang="en-GB" sz="1400" b="1" i="0" u="none" strike="noStrike" cap="none" baseline="0">
                <a:effectLst/>
              </a:rPr>
              <a:t>(equal long. &amp; lat, velocity 30m/s)</a:t>
            </a:r>
            <a:r>
              <a:rPr lang="en-GB" sz="1400" b="1" i="0" u="none" strike="noStrike" cap="none" baseline="0"/>
              <a:t> </a:t>
            </a:r>
            <a:endParaRPr lang="en-GB"/>
          </a:p>
        </c:rich>
      </c:tx>
      <c:layout>
        <c:manualLayout>
          <c:xMode val="edge"/>
          <c:yMode val="edge"/>
          <c:x val="0.20602064272143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Right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Sheet1!$AV$9:$AV$19</c:f>
              <c:numCache>
                <c:formatCode>0.00</c:formatCode>
                <c:ptCount val="11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</c:numCache>
            </c:numRef>
          </c:xVal>
          <c:yVal>
            <c:numRef>
              <c:f>Sheet1!$AW$9:$AW$19</c:f>
              <c:numCache>
                <c:formatCode>0.00</c:formatCode>
                <c:ptCount val="11"/>
                <c:pt idx="0">
                  <c:v>3127.6428268784834</c:v>
                </c:pt>
                <c:pt idx="1">
                  <c:v>1974.9768000694817</c:v>
                </c:pt>
                <c:pt idx="2">
                  <c:v>1590.7547911331476</c:v>
                </c:pt>
                <c:pt idx="3">
                  <c:v>1398.6437866649808</c:v>
                </c:pt>
                <c:pt idx="4">
                  <c:v>1283.3771839840806</c:v>
                </c:pt>
                <c:pt idx="5">
                  <c:v>1206.5327821968137</c:v>
                </c:pt>
                <c:pt idx="6">
                  <c:v>1151.6439237773375</c:v>
                </c:pt>
                <c:pt idx="7">
                  <c:v>1110.4772799627303</c:v>
                </c:pt>
                <c:pt idx="8">
                  <c:v>1078.4587792180359</c:v>
                </c:pt>
                <c:pt idx="9">
                  <c:v>1052.8439786222802</c:v>
                </c:pt>
                <c:pt idx="10">
                  <c:v>1031.8864144984802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14-4A45-A5A9-4ED99592A55E}"/>
            </c:ext>
          </c:extLst>
        </c:ser>
        <c:ser>
          <c:idx val="1"/>
          <c:order val="1"/>
          <c:tx>
            <c:v>Front Left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Sheet1!$AV$9:$AV$19</c:f>
              <c:numCache>
                <c:formatCode>0.00</c:formatCode>
                <c:ptCount val="11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</c:numCache>
            </c:numRef>
          </c:xVal>
          <c:yVal>
            <c:numRef>
              <c:f>Sheet1!$AX$9:$AX$19</c:f>
              <c:numCache>
                <c:formatCode>0.00</c:formatCode>
                <c:ptCount val="11"/>
                <c:pt idx="0">
                  <c:v>4644.6094342194829</c:v>
                </c:pt>
                <c:pt idx="1">
                  <c:v>3444.895814479501</c:v>
                </c:pt>
                <c:pt idx="2">
                  <c:v>3044.9912745661741</c:v>
                </c:pt>
                <c:pt idx="3">
                  <c:v>2845.0390046095104</c:v>
                </c:pt>
                <c:pt idx="4">
                  <c:v>2725.0676426355121</c:v>
                </c:pt>
                <c:pt idx="5">
                  <c:v>2645.0867346528466</c:v>
                </c:pt>
                <c:pt idx="6">
                  <c:v>2587.9575146652287</c:v>
                </c:pt>
                <c:pt idx="7">
                  <c:v>2545.110599674515</c:v>
                </c:pt>
                <c:pt idx="8">
                  <c:v>2511.7852213484043</c:v>
                </c:pt>
                <c:pt idx="9">
                  <c:v>2485.1249186875161</c:v>
                </c:pt>
                <c:pt idx="10">
                  <c:v>2463.3119437831529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14-4A45-A5A9-4ED99592A55E}"/>
            </c:ext>
          </c:extLst>
        </c:ser>
        <c:ser>
          <c:idx val="2"/>
          <c:order val="2"/>
          <c:tx>
            <c:v>Rear Right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Sheet1!$AV$9:$AV$19</c:f>
              <c:numCache>
                <c:formatCode>0.00</c:formatCode>
                <c:ptCount val="11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</c:numCache>
            </c:numRef>
          </c:xVal>
          <c:yVal>
            <c:numRef>
              <c:f>Sheet1!$AY$9:$AY$19</c:f>
              <c:numCache>
                <c:formatCode>0.00</c:formatCode>
                <c:ptCount val="11"/>
                <c:pt idx="0">
                  <c:v>-1356.2656284519301</c:v>
                </c:pt>
                <c:pt idx="1">
                  <c:v>-203.59960164292829</c:v>
                </c:pt>
                <c:pt idx="2">
                  <c:v>180.62240729340567</c:v>
                </c:pt>
                <c:pt idx="3">
                  <c:v>372.7334117615726</c:v>
                </c:pt>
                <c:pt idx="4">
                  <c:v>488.00001444247278</c:v>
                </c:pt>
                <c:pt idx="5">
                  <c:v>564.84441622973964</c:v>
                </c:pt>
                <c:pt idx="6">
                  <c:v>619.7332746492159</c:v>
                </c:pt>
                <c:pt idx="7">
                  <c:v>660.89991846382304</c:v>
                </c:pt>
                <c:pt idx="8">
                  <c:v>692.91841920851755</c:v>
                </c:pt>
                <c:pt idx="9">
                  <c:v>718.53321980427313</c:v>
                </c:pt>
                <c:pt idx="10">
                  <c:v>739.49078392807314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14-4A45-A5A9-4ED99592A55E}"/>
            </c:ext>
          </c:extLst>
        </c:ser>
        <c:ser>
          <c:idx val="3"/>
          <c:order val="3"/>
          <c:tx>
            <c:v>Rear Left 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Sheet1!$AV$9:$AV$19</c:f>
              <c:numCache>
                <c:formatCode>0.00</c:formatCode>
                <c:ptCount val="11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</c:numCache>
            </c:numRef>
          </c:xVal>
          <c:yVal>
            <c:numRef>
              <c:f>Sheet1!$AZ$9:$AZ$19</c:f>
              <c:numCache>
                <c:formatCode>0.00</c:formatCode>
                <c:ptCount val="11"/>
                <c:pt idx="0">
                  <c:v>154.15376735396467</c:v>
                </c:pt>
                <c:pt idx="1">
                  <c:v>1353.867387093946</c:v>
                </c:pt>
                <c:pt idx="2">
                  <c:v>1753.771927007273</c:v>
                </c:pt>
                <c:pt idx="3">
                  <c:v>1953.7241969639367</c:v>
                </c:pt>
                <c:pt idx="4">
                  <c:v>2073.6955589379349</c:v>
                </c:pt>
                <c:pt idx="5">
                  <c:v>2153.6764669206004</c:v>
                </c:pt>
                <c:pt idx="6">
                  <c:v>2210.8056869082184</c:v>
                </c:pt>
                <c:pt idx="7">
                  <c:v>2253.6526018989321</c:v>
                </c:pt>
                <c:pt idx="8">
                  <c:v>2286.9779802250428</c:v>
                </c:pt>
                <c:pt idx="9">
                  <c:v>2313.6382828859309</c:v>
                </c:pt>
                <c:pt idx="10">
                  <c:v>2335.4512577902942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514-4A45-A5A9-4ED99592A5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5596880"/>
        <c:axId val="524470912"/>
      </c:scatterChart>
      <c:valAx>
        <c:axId val="555596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Wheelbase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4470912"/>
        <c:crosses val="autoZero"/>
        <c:crossBetween val="midCat"/>
      </c:valAx>
      <c:valAx>
        <c:axId val="52447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596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cap="none" baseline="0">
                <a:effectLst/>
              </a:rPr>
              <a:t>Vertical corner loads varying track width </a:t>
            </a:r>
          </a:p>
          <a:p>
            <a:pPr>
              <a:defRPr/>
            </a:pPr>
            <a:r>
              <a:rPr lang="en-GB" sz="1400" b="1" i="0" u="none" strike="noStrike" cap="none" baseline="0">
                <a:effectLst/>
              </a:rPr>
              <a:t>(equal long. &amp; lat, velocity 30m/s)</a:t>
            </a:r>
            <a:r>
              <a:rPr lang="en-GB" sz="1400" b="1" i="0" u="none" strike="noStrike" cap="none" baseline="0"/>
              <a:t> </a:t>
            </a:r>
            <a:endParaRPr lang="en-GB"/>
          </a:p>
        </c:rich>
      </c:tx>
      <c:layout>
        <c:manualLayout>
          <c:xMode val="edge"/>
          <c:yMode val="edge"/>
          <c:x val="0.20502542498926316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Front Right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Sheet1!$AV$27:$AV$38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Sheet1!$AW$27:$AW$38</c:f>
              <c:numCache>
                <c:formatCode>0.00</c:formatCode>
                <c:ptCount val="12"/>
                <c:pt idx="0">
                  <c:v>-2506.0160093660165</c:v>
                </c:pt>
                <c:pt idx="1">
                  <c:v>-294.77914160997256</c:v>
                </c:pt>
                <c:pt idx="2">
                  <c:v>442.2998143087089</c:v>
                </c:pt>
                <c:pt idx="3">
                  <c:v>810.83929226804958</c:v>
                </c:pt>
                <c:pt idx="4">
                  <c:v>1031.9629790436541</c:v>
                </c:pt>
                <c:pt idx="5">
                  <c:v>1179.3787702273903</c:v>
                </c:pt>
                <c:pt idx="6">
                  <c:v>1284.675763930059</c:v>
                </c:pt>
                <c:pt idx="7">
                  <c:v>1363.6485092070607</c:v>
                </c:pt>
                <c:pt idx="8">
                  <c:v>1425.0717555336175</c:v>
                </c:pt>
                <c:pt idx="9">
                  <c:v>1474.2103525948628</c:v>
                </c:pt>
                <c:pt idx="10">
                  <c:v>1514.4146592813363</c:v>
                </c:pt>
                <c:pt idx="11">
                  <c:v>1547.918248186731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7C-4F6E-8030-F69FC75E7796}"/>
            </c:ext>
          </c:extLst>
        </c:ser>
        <c:ser>
          <c:idx val="1"/>
          <c:order val="1"/>
          <c:tx>
            <c:v>Front Left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Sheet1!$AV$27:$AV$38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Sheet1!$AX$27:$AX$38</c:f>
              <c:numCache>
                <c:formatCode>0.00</c:formatCode>
                <c:ptCount val="12"/>
                <c:pt idx="0">
                  <c:v>6413.6445654192248</c:v>
                </c:pt>
                <c:pt idx="1">
                  <c:v>4202.4076976631804</c:v>
                </c:pt>
                <c:pt idx="2">
                  <c:v>3465.328741744499</c:v>
                </c:pt>
                <c:pt idx="3">
                  <c:v>3096.7892637851583</c:v>
                </c:pt>
                <c:pt idx="4">
                  <c:v>2875.665577009554</c:v>
                </c:pt>
                <c:pt idx="5">
                  <c:v>2728.2497858258175</c:v>
                </c:pt>
                <c:pt idx="6">
                  <c:v>2622.9527921231488</c:v>
                </c:pt>
                <c:pt idx="7">
                  <c:v>2543.9800468461472</c:v>
                </c:pt>
                <c:pt idx="8">
                  <c:v>2482.5568005195905</c:v>
                </c:pt>
                <c:pt idx="9">
                  <c:v>2433.418203458345</c:v>
                </c:pt>
                <c:pt idx="10">
                  <c:v>2393.2138967718715</c:v>
                </c:pt>
                <c:pt idx="11">
                  <c:v>2359.7103078664768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7C-4F6E-8030-F69FC75E7796}"/>
            </c:ext>
          </c:extLst>
        </c:ser>
        <c:ser>
          <c:idx val="2"/>
          <c:order val="2"/>
          <c:tx>
            <c:v>Rear Right 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Sheet1!$AV$27:$AV$38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Sheet1!$AY$27:$AY$38</c:f>
              <c:numCache>
                <c:formatCode>0.00</c:formatCode>
                <c:ptCount val="12"/>
                <c:pt idx="0">
                  <c:v>-3680.0391768299173</c:v>
                </c:pt>
                <c:pt idx="1">
                  <c:v>-1186.5167514879947</c:v>
                </c:pt>
                <c:pt idx="2">
                  <c:v>-355.34260970735386</c:v>
                </c:pt>
                <c:pt idx="3">
                  <c:v>60.244461182966688</c:v>
                </c:pt>
                <c:pt idx="4">
                  <c:v>309.59670371715902</c:v>
                </c:pt>
                <c:pt idx="5">
                  <c:v>475.83153207328712</c:v>
                </c:pt>
                <c:pt idx="6">
                  <c:v>594.57069518480728</c:v>
                </c:pt>
                <c:pt idx="7">
                  <c:v>683.62506751844739</c:v>
                </c:pt>
                <c:pt idx="8">
                  <c:v>752.88957933350071</c:v>
                </c:pt>
                <c:pt idx="9">
                  <c:v>808.30118878554345</c:v>
                </c:pt>
                <c:pt idx="10">
                  <c:v>853.63796015539674</c:v>
                </c:pt>
                <c:pt idx="11">
                  <c:v>891.41860296360755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67C-4F6E-8030-F69FC75E7796}"/>
            </c:ext>
          </c:extLst>
        </c:ser>
        <c:ser>
          <c:idx val="3"/>
          <c:order val="3"/>
          <c:tx>
            <c:v>Rear Left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Sheet1!$AV$27:$AV$38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Sheet1!$AZ$27:$AZ$38</c:f>
              <c:numCache>
                <c:formatCode>0.00</c:formatCode>
                <c:ptCount val="12"/>
                <c:pt idx="0">
                  <c:v>6342.5510207767111</c:v>
                </c:pt>
                <c:pt idx="1">
                  <c:v>3849.0285954347864</c:v>
                </c:pt>
                <c:pt idx="2">
                  <c:v>3017.8544536541458</c:v>
                </c:pt>
                <c:pt idx="3">
                  <c:v>2602.2673827638255</c:v>
                </c:pt>
                <c:pt idx="4">
                  <c:v>2352.9151402296329</c:v>
                </c:pt>
                <c:pt idx="5">
                  <c:v>2186.6803118735052</c:v>
                </c:pt>
                <c:pt idx="6">
                  <c:v>2067.9411487619855</c:v>
                </c:pt>
                <c:pt idx="7">
                  <c:v>1978.8867764283452</c:v>
                </c:pt>
                <c:pt idx="8">
                  <c:v>1909.6222646132917</c:v>
                </c:pt>
                <c:pt idx="9">
                  <c:v>1854.210655161249</c:v>
                </c:pt>
                <c:pt idx="10">
                  <c:v>1808.8738837913959</c:v>
                </c:pt>
                <c:pt idx="11">
                  <c:v>1771.0932409831846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67C-4F6E-8030-F69FC75E7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4512176"/>
        <c:axId val="574508896"/>
      </c:scatterChart>
      <c:valAx>
        <c:axId val="5745121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Track Width</a:t>
                </a:r>
                <a:r>
                  <a:rPr lang="en-GB" baseline="0"/>
                  <a:t>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508896"/>
        <c:crosses val="autoZero"/>
        <c:crossBetween val="midCat"/>
      </c:valAx>
      <c:valAx>
        <c:axId val="57450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45121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u="none" strike="noStrike" cap="none" baseline="0">
                <a:effectLst/>
              </a:rPr>
              <a:t>Vertical corner loads varying centre of gravity </a:t>
            </a:r>
          </a:p>
          <a:p>
            <a:pPr>
              <a:defRPr/>
            </a:pPr>
            <a:r>
              <a:rPr lang="en-GB" sz="1400" b="1" i="0" u="none" strike="noStrike" cap="none" baseline="0">
                <a:effectLst/>
              </a:rPr>
              <a:t>(equal long. &amp; lat, velocity 30m/s)</a:t>
            </a:r>
            <a:r>
              <a:rPr lang="en-GB" sz="1400" b="1" i="0" u="none" strike="noStrike" cap="none" baseline="0"/>
              <a:t> </a:t>
            </a:r>
            <a:endParaRPr lang="en-GB"/>
          </a:p>
        </c:rich>
      </c:tx>
      <c:layout>
        <c:manualLayout>
          <c:xMode val="edge"/>
          <c:yMode val="edge"/>
          <c:x val="0.16044964283546148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Sheet1!$AW$45</c:f>
              <c:strCache>
                <c:ptCount val="1"/>
                <c:pt idx="0">
                  <c:v>Front Right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Sheet1!$AV$46:$AV$65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xVal>
          <c:yVal>
            <c:numRef>
              <c:f>Sheet1!$AW$46:$AW$65</c:f>
              <c:numCache>
                <c:formatCode>0.00</c:formatCode>
                <c:ptCount val="20"/>
                <c:pt idx="0">
                  <c:v>1467.1782218064654</c:v>
                </c:pt>
                <c:pt idx="1">
                  <c:v>1429.5651556129308</c:v>
                </c:pt>
                <c:pt idx="2">
                  <c:v>1391.9520894193965</c:v>
                </c:pt>
                <c:pt idx="3">
                  <c:v>1354.3390232258621</c:v>
                </c:pt>
                <c:pt idx="4">
                  <c:v>1316.7259570323276</c:v>
                </c:pt>
                <c:pt idx="5">
                  <c:v>1279.1128908387932</c:v>
                </c:pt>
                <c:pt idx="6">
                  <c:v>1241.4998246452587</c:v>
                </c:pt>
                <c:pt idx="7">
                  <c:v>1203.8867584517243</c:v>
                </c:pt>
                <c:pt idx="8">
                  <c:v>1166.2736922581898</c:v>
                </c:pt>
                <c:pt idx="9">
                  <c:v>1128.6606260646554</c:v>
                </c:pt>
                <c:pt idx="10">
                  <c:v>1091.0475598711212</c:v>
                </c:pt>
                <c:pt idx="11">
                  <c:v>1053.4344936775867</c:v>
                </c:pt>
                <c:pt idx="12">
                  <c:v>1015.8214274840522</c:v>
                </c:pt>
                <c:pt idx="13">
                  <c:v>978.20836129051804</c:v>
                </c:pt>
                <c:pt idx="14">
                  <c:v>940.59529509698348</c:v>
                </c:pt>
                <c:pt idx="15">
                  <c:v>902.98222890344914</c:v>
                </c:pt>
                <c:pt idx="16">
                  <c:v>865.36916270991469</c:v>
                </c:pt>
                <c:pt idx="17">
                  <c:v>827.75609651638024</c:v>
                </c:pt>
                <c:pt idx="18">
                  <c:v>790.14303032284602</c:v>
                </c:pt>
                <c:pt idx="19">
                  <c:v>752.52996412931134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BC-429C-AEA2-D458F47C4ECA}"/>
            </c:ext>
          </c:extLst>
        </c:ser>
        <c:ser>
          <c:idx val="1"/>
          <c:order val="1"/>
          <c:tx>
            <c:strRef>
              <c:f>Sheet1!$AX$45</c:f>
              <c:strCache>
                <c:ptCount val="1"/>
                <c:pt idx="0">
                  <c:v>Front Left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Sheet1!$AV$46:$AV$65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xVal>
          <c:yVal>
            <c:numRef>
              <c:f>Sheet1!$AX$46:$AX$65</c:f>
              <c:numCache>
                <c:formatCode>0.00</c:formatCode>
                <c:ptCount val="20"/>
                <c:pt idx="0">
                  <c:v>1717.0002445342577</c:v>
                </c:pt>
                <c:pt idx="1">
                  <c:v>1871.2988090685155</c:v>
                </c:pt>
                <c:pt idx="2">
                  <c:v>2025.5973736027734</c:v>
                </c:pt>
                <c:pt idx="3">
                  <c:v>2179.895938137031</c:v>
                </c:pt>
                <c:pt idx="4">
                  <c:v>2334.1945026712888</c:v>
                </c:pt>
                <c:pt idx="5">
                  <c:v>2488.4930672055466</c:v>
                </c:pt>
                <c:pt idx="6">
                  <c:v>2642.7916317398044</c:v>
                </c:pt>
                <c:pt idx="7">
                  <c:v>2797.0901962740622</c:v>
                </c:pt>
                <c:pt idx="8">
                  <c:v>2951.3887608083201</c:v>
                </c:pt>
                <c:pt idx="9">
                  <c:v>3105.6873253425779</c:v>
                </c:pt>
                <c:pt idx="10">
                  <c:v>3259.9858898768357</c:v>
                </c:pt>
                <c:pt idx="11">
                  <c:v>3414.2844544110931</c:v>
                </c:pt>
                <c:pt idx="12">
                  <c:v>3568.5830189453513</c:v>
                </c:pt>
                <c:pt idx="13">
                  <c:v>3722.8815834796087</c:v>
                </c:pt>
                <c:pt idx="14">
                  <c:v>3877.180148013867</c:v>
                </c:pt>
                <c:pt idx="15">
                  <c:v>4031.4787125481243</c:v>
                </c:pt>
                <c:pt idx="16">
                  <c:v>4185.7772770823831</c:v>
                </c:pt>
                <c:pt idx="17">
                  <c:v>4340.0758416166409</c:v>
                </c:pt>
                <c:pt idx="18">
                  <c:v>4494.3744061508987</c:v>
                </c:pt>
                <c:pt idx="19">
                  <c:v>4648.6729706851556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BC-429C-AEA2-D458F47C4ECA}"/>
            </c:ext>
          </c:extLst>
        </c:ser>
        <c:ser>
          <c:idx val="2"/>
          <c:order val="2"/>
          <c:tx>
            <c:strRef>
              <c:f>Sheet1!$AY$45</c:f>
              <c:strCache>
                <c:ptCount val="1"/>
                <c:pt idx="0">
                  <c:v>Rear Right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Sheet1!$AV$46:$AV$65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xVal>
          <c:yVal>
            <c:numRef>
              <c:f>Sheet1!$AY$46:$AY$65</c:f>
              <c:numCache>
                <c:formatCode>0.00</c:formatCode>
                <c:ptCount val="20"/>
                <c:pt idx="0">
                  <c:v>1554.6065390861113</c:v>
                </c:pt>
                <c:pt idx="1">
                  <c:v>1390.5409661722226</c:v>
                </c:pt>
                <c:pt idx="2">
                  <c:v>1226.475393258334</c:v>
                </c:pt>
                <c:pt idx="3">
                  <c:v>1062.4098203444453</c:v>
                </c:pt>
                <c:pt idx="4">
                  <c:v>898.34424743055672</c:v>
                </c:pt>
                <c:pt idx="5">
                  <c:v>734.27867451666793</c:v>
                </c:pt>
                <c:pt idx="6">
                  <c:v>570.21310160277937</c:v>
                </c:pt>
                <c:pt idx="7">
                  <c:v>406.14752868889036</c:v>
                </c:pt>
                <c:pt idx="8">
                  <c:v>242.0819557750018</c:v>
                </c:pt>
                <c:pt idx="9">
                  <c:v>78.016382861113243</c:v>
                </c:pt>
                <c:pt idx="10">
                  <c:v>-86.049190052775884</c:v>
                </c:pt>
                <c:pt idx="11">
                  <c:v>-250.11476296666433</c:v>
                </c:pt>
                <c:pt idx="12">
                  <c:v>-414.18033588055312</c:v>
                </c:pt>
                <c:pt idx="13">
                  <c:v>-578.24590879444145</c:v>
                </c:pt>
                <c:pt idx="14">
                  <c:v>-742.31148170833069</c:v>
                </c:pt>
                <c:pt idx="15">
                  <c:v>-906.37705462221948</c:v>
                </c:pt>
                <c:pt idx="16">
                  <c:v>-1070.4426275361079</c:v>
                </c:pt>
                <c:pt idx="17">
                  <c:v>-1234.5082004499966</c:v>
                </c:pt>
                <c:pt idx="18">
                  <c:v>-1398.5737733638855</c:v>
                </c:pt>
                <c:pt idx="19">
                  <c:v>-1562.6393462777737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BC-429C-AEA2-D458F47C4ECA}"/>
            </c:ext>
          </c:extLst>
        </c:ser>
        <c:ser>
          <c:idx val="3"/>
          <c:order val="3"/>
          <c:tx>
            <c:strRef>
              <c:f>Sheet1!$AZ$45</c:f>
              <c:strCache>
                <c:ptCount val="1"/>
                <c:pt idx="0">
                  <c:v>Rear Left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Sheet1!$AV$46:$AV$65</c:f>
              <c:numCache>
                <c:formatCode>0.00</c:formatCode>
                <c:ptCount val="2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  <c:pt idx="12">
                  <c:v>0.65</c:v>
                </c:pt>
                <c:pt idx="13">
                  <c:v>0.7</c:v>
                </c:pt>
                <c:pt idx="14">
                  <c:v>0.75</c:v>
                </c:pt>
                <c:pt idx="15">
                  <c:v>0.8</c:v>
                </c:pt>
                <c:pt idx="16">
                  <c:v>0.85</c:v>
                </c:pt>
                <c:pt idx="17">
                  <c:v>0.9</c:v>
                </c:pt>
                <c:pt idx="18">
                  <c:v>0.95</c:v>
                </c:pt>
                <c:pt idx="19">
                  <c:v>1</c:v>
                </c:pt>
              </c:numCache>
            </c:numRef>
          </c:xVal>
          <c:yVal>
            <c:numRef>
              <c:f>Sheet1!$AZ$46:$AZ$65</c:f>
              <c:numCache>
                <c:formatCode>0.00</c:formatCode>
                <c:ptCount val="20"/>
                <c:pt idx="0">
                  <c:v>1831.3553945731658</c:v>
                </c:pt>
                <c:pt idx="1">
                  <c:v>1878.7354691463313</c:v>
                </c:pt>
                <c:pt idx="2">
                  <c:v>1926.1155437194964</c:v>
                </c:pt>
                <c:pt idx="3">
                  <c:v>1973.4956182926617</c:v>
                </c:pt>
                <c:pt idx="4">
                  <c:v>2020.8756928658267</c:v>
                </c:pt>
                <c:pt idx="5">
                  <c:v>2068.2557674389927</c:v>
                </c:pt>
                <c:pt idx="6">
                  <c:v>2115.6358420121578</c:v>
                </c:pt>
                <c:pt idx="7">
                  <c:v>2163.0159165853233</c:v>
                </c:pt>
                <c:pt idx="8">
                  <c:v>2210.3959911584884</c:v>
                </c:pt>
                <c:pt idx="9">
                  <c:v>2257.7760657316535</c:v>
                </c:pt>
                <c:pt idx="10">
                  <c:v>2305.1561403048195</c:v>
                </c:pt>
                <c:pt idx="11">
                  <c:v>2352.5362148779845</c:v>
                </c:pt>
                <c:pt idx="12">
                  <c:v>2399.9162894511501</c:v>
                </c:pt>
                <c:pt idx="13">
                  <c:v>2447.2963640243147</c:v>
                </c:pt>
                <c:pt idx="14">
                  <c:v>2494.6764385974807</c:v>
                </c:pt>
                <c:pt idx="15">
                  <c:v>2542.0565131706462</c:v>
                </c:pt>
                <c:pt idx="16">
                  <c:v>2589.4365877438108</c:v>
                </c:pt>
                <c:pt idx="17">
                  <c:v>2636.8166623169768</c:v>
                </c:pt>
                <c:pt idx="18">
                  <c:v>2684.1967368901419</c:v>
                </c:pt>
                <c:pt idx="19">
                  <c:v>2731.576811463307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1BC-429C-AEA2-D458F47C4E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5593928"/>
        <c:axId val="555590648"/>
      </c:scatterChart>
      <c:valAx>
        <c:axId val="555593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Centre of Gravity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590648"/>
        <c:crosses val="autoZero"/>
        <c:crossBetween val="midCat"/>
      </c:valAx>
      <c:valAx>
        <c:axId val="555590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5593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corner loads varying mass                         (equal long. &amp; lat, velocity 30m/s)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Sheet1!$AW$72</c:f>
              <c:strCache>
                <c:ptCount val="1"/>
                <c:pt idx="0">
                  <c:v>Front Right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Sheet1!$AV$73:$AV$91</c:f>
              <c:numCache>
                <c:formatCode>0.00</c:formatCode>
                <c:ptCount val="19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  <c:pt idx="3">
                  <c:v>250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450</c:v>
                </c:pt>
                <c:pt idx="8">
                  <c:v>500</c:v>
                </c:pt>
                <c:pt idx="9">
                  <c:v>550</c:v>
                </c:pt>
                <c:pt idx="10">
                  <c:v>600</c:v>
                </c:pt>
                <c:pt idx="11">
                  <c:v>650</c:v>
                </c:pt>
                <c:pt idx="12">
                  <c:v>700</c:v>
                </c:pt>
                <c:pt idx="13">
                  <c:v>750</c:v>
                </c:pt>
                <c:pt idx="14">
                  <c:v>800</c:v>
                </c:pt>
                <c:pt idx="15">
                  <c:v>850</c:v>
                </c:pt>
                <c:pt idx="16">
                  <c:v>900</c:v>
                </c:pt>
                <c:pt idx="17">
                  <c:v>950</c:v>
                </c:pt>
                <c:pt idx="18">
                  <c:v>1000</c:v>
                </c:pt>
              </c:numCache>
            </c:numRef>
          </c:xVal>
          <c:yVal>
            <c:numRef>
              <c:f>Sheet1!$AW$73:$AW$91</c:f>
              <c:numCache>
                <c:formatCode>0.00</c:formatCode>
                <c:ptCount val="19"/>
                <c:pt idx="0">
                  <c:v>1461.6680273959473</c:v>
                </c:pt>
                <c:pt idx="1">
                  <c:v>1440.1063970939215</c:v>
                </c:pt>
                <c:pt idx="2">
                  <c:v>1418.5447667918954</c:v>
                </c:pt>
                <c:pt idx="3">
                  <c:v>1396.9831364898691</c:v>
                </c:pt>
                <c:pt idx="4">
                  <c:v>1375.4215061878431</c:v>
                </c:pt>
                <c:pt idx="5">
                  <c:v>1353.859875885817</c:v>
                </c:pt>
                <c:pt idx="6">
                  <c:v>1332.298245583791</c:v>
                </c:pt>
                <c:pt idx="7">
                  <c:v>1310.7366152817649</c:v>
                </c:pt>
                <c:pt idx="8">
                  <c:v>1289.1749849797388</c:v>
                </c:pt>
                <c:pt idx="9">
                  <c:v>1267.6133546777126</c:v>
                </c:pt>
                <c:pt idx="10">
                  <c:v>1246.0517243756865</c:v>
                </c:pt>
                <c:pt idx="11">
                  <c:v>1224.4900940736604</c:v>
                </c:pt>
                <c:pt idx="12">
                  <c:v>1202.9284637716344</c:v>
                </c:pt>
                <c:pt idx="13">
                  <c:v>1181.3668334696083</c:v>
                </c:pt>
                <c:pt idx="14">
                  <c:v>1159.8052031675822</c:v>
                </c:pt>
                <c:pt idx="15">
                  <c:v>1138.243572865556</c:v>
                </c:pt>
                <c:pt idx="16">
                  <c:v>1116.6819425635299</c:v>
                </c:pt>
                <c:pt idx="17">
                  <c:v>1095.1203122615038</c:v>
                </c:pt>
                <c:pt idx="18">
                  <c:v>1073.5586819594778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4-51E6-4496-842E-153737B31A52}"/>
            </c:ext>
          </c:extLst>
        </c:ser>
        <c:ser>
          <c:idx val="1"/>
          <c:order val="1"/>
          <c:tx>
            <c:strRef>
              <c:f>Sheet1!$AX$72</c:f>
              <c:strCache>
                <c:ptCount val="1"/>
                <c:pt idx="0">
                  <c:v>Front Left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Sheet1!$AV$73:$AV$91</c:f>
              <c:numCache>
                <c:formatCode>0.00</c:formatCode>
                <c:ptCount val="19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  <c:pt idx="3">
                  <c:v>250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450</c:v>
                </c:pt>
                <c:pt idx="8">
                  <c:v>500</c:v>
                </c:pt>
                <c:pt idx="9">
                  <c:v>550</c:v>
                </c:pt>
                <c:pt idx="10">
                  <c:v>600</c:v>
                </c:pt>
                <c:pt idx="11">
                  <c:v>650</c:v>
                </c:pt>
                <c:pt idx="12">
                  <c:v>700</c:v>
                </c:pt>
                <c:pt idx="13">
                  <c:v>750</c:v>
                </c:pt>
                <c:pt idx="14">
                  <c:v>800</c:v>
                </c:pt>
                <c:pt idx="15">
                  <c:v>850</c:v>
                </c:pt>
                <c:pt idx="16">
                  <c:v>900</c:v>
                </c:pt>
                <c:pt idx="17">
                  <c:v>950</c:v>
                </c:pt>
                <c:pt idx="18">
                  <c:v>1000</c:v>
                </c:pt>
              </c:numCache>
            </c:numRef>
          </c:xVal>
          <c:yVal>
            <c:numRef>
              <c:f>Sheet1!$AX$73:$AX$91</c:f>
              <c:numCache>
                <c:formatCode>0.00</c:formatCode>
                <c:ptCount val="19"/>
                <c:pt idx="0">
                  <c:v>1739.6044928418241</c:v>
                </c:pt>
                <c:pt idx="1">
                  <c:v>1828.0558992627361</c:v>
                </c:pt>
                <c:pt idx="2">
                  <c:v>1916.5073056836482</c:v>
                </c:pt>
                <c:pt idx="3">
                  <c:v>2004.9587121045606</c:v>
                </c:pt>
                <c:pt idx="4">
                  <c:v>2093.4101185254726</c:v>
                </c:pt>
                <c:pt idx="5">
                  <c:v>2181.8615249463846</c:v>
                </c:pt>
                <c:pt idx="6">
                  <c:v>2270.3129313672966</c:v>
                </c:pt>
                <c:pt idx="7">
                  <c:v>2358.7643377882086</c:v>
                </c:pt>
                <c:pt idx="8">
                  <c:v>2447.2157442091207</c:v>
                </c:pt>
                <c:pt idx="9">
                  <c:v>2535.6671506300331</c:v>
                </c:pt>
                <c:pt idx="10">
                  <c:v>2624.1185570509451</c:v>
                </c:pt>
                <c:pt idx="11">
                  <c:v>2712.5699634718571</c:v>
                </c:pt>
                <c:pt idx="12">
                  <c:v>2801.0213698927696</c:v>
                </c:pt>
                <c:pt idx="13">
                  <c:v>2889.4727763136816</c:v>
                </c:pt>
                <c:pt idx="14">
                  <c:v>2977.9241827345936</c:v>
                </c:pt>
                <c:pt idx="15">
                  <c:v>3066.3755891555056</c:v>
                </c:pt>
                <c:pt idx="16">
                  <c:v>3154.8269955764181</c:v>
                </c:pt>
                <c:pt idx="17">
                  <c:v>3243.2784019973296</c:v>
                </c:pt>
                <c:pt idx="18">
                  <c:v>3331.7298084182421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5-51E6-4496-842E-153737B31A52}"/>
            </c:ext>
          </c:extLst>
        </c:ser>
        <c:ser>
          <c:idx val="2"/>
          <c:order val="2"/>
          <c:tx>
            <c:strRef>
              <c:f>Sheet1!$AY$72</c:f>
              <c:strCache>
                <c:ptCount val="1"/>
                <c:pt idx="0">
                  <c:v>Rear Right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Sheet1!$AV$73:$AV$91</c:f>
              <c:numCache>
                <c:formatCode>0.00</c:formatCode>
                <c:ptCount val="19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  <c:pt idx="3">
                  <c:v>250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450</c:v>
                </c:pt>
                <c:pt idx="8">
                  <c:v>500</c:v>
                </c:pt>
                <c:pt idx="9">
                  <c:v>550</c:v>
                </c:pt>
                <c:pt idx="10">
                  <c:v>600</c:v>
                </c:pt>
                <c:pt idx="11">
                  <c:v>650</c:v>
                </c:pt>
                <c:pt idx="12">
                  <c:v>700</c:v>
                </c:pt>
                <c:pt idx="13">
                  <c:v>750</c:v>
                </c:pt>
                <c:pt idx="14">
                  <c:v>800</c:v>
                </c:pt>
                <c:pt idx="15">
                  <c:v>850</c:v>
                </c:pt>
                <c:pt idx="16">
                  <c:v>900</c:v>
                </c:pt>
                <c:pt idx="17">
                  <c:v>950</c:v>
                </c:pt>
                <c:pt idx="18">
                  <c:v>1000</c:v>
                </c:pt>
              </c:numCache>
            </c:numRef>
          </c:xVal>
          <c:yVal>
            <c:numRef>
              <c:f>Sheet1!$AY$73:$AY$91</c:f>
              <c:numCache>
                <c:formatCode>0.00</c:formatCode>
                <c:ptCount val="19"/>
                <c:pt idx="0">
                  <c:v>1530.5714551560513</c:v>
                </c:pt>
                <c:pt idx="1">
                  <c:v>1436.5211267340769</c:v>
                </c:pt>
                <c:pt idx="2">
                  <c:v>1342.4707983121025</c:v>
                </c:pt>
                <c:pt idx="3">
                  <c:v>1248.4204698901281</c:v>
                </c:pt>
                <c:pt idx="4">
                  <c:v>1154.3701414681536</c:v>
                </c:pt>
                <c:pt idx="5">
                  <c:v>1060.3198130461792</c:v>
                </c:pt>
                <c:pt idx="6">
                  <c:v>966.26948462420478</c:v>
                </c:pt>
                <c:pt idx="7">
                  <c:v>872.21915620223035</c:v>
                </c:pt>
                <c:pt idx="8">
                  <c:v>778.16882778025592</c:v>
                </c:pt>
                <c:pt idx="9">
                  <c:v>684.1184993582815</c:v>
                </c:pt>
                <c:pt idx="10">
                  <c:v>590.06817093630707</c:v>
                </c:pt>
                <c:pt idx="11">
                  <c:v>496.01784251433259</c:v>
                </c:pt>
                <c:pt idx="12">
                  <c:v>401.96751409235816</c:v>
                </c:pt>
                <c:pt idx="13">
                  <c:v>307.9171856703839</c:v>
                </c:pt>
                <c:pt idx="14">
                  <c:v>213.86685724840925</c:v>
                </c:pt>
                <c:pt idx="15">
                  <c:v>119.81652882643516</c:v>
                </c:pt>
                <c:pt idx="16">
                  <c:v>25.766200404460619</c:v>
                </c:pt>
                <c:pt idx="17">
                  <c:v>-68.284128017513808</c:v>
                </c:pt>
                <c:pt idx="18">
                  <c:v>-162.33445643948835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51E6-4496-842E-153737B31A52}"/>
            </c:ext>
          </c:extLst>
        </c:ser>
        <c:ser>
          <c:idx val="3"/>
          <c:order val="3"/>
          <c:tx>
            <c:strRef>
              <c:f>Sheet1!$AZ$72</c:f>
              <c:strCache>
                <c:ptCount val="1"/>
                <c:pt idx="0">
                  <c:v>Rear Left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Sheet1!$AV$73:$AV$91</c:f>
              <c:numCache>
                <c:formatCode>0.00</c:formatCode>
                <c:ptCount val="19"/>
                <c:pt idx="0">
                  <c:v>100</c:v>
                </c:pt>
                <c:pt idx="1">
                  <c:v>150</c:v>
                </c:pt>
                <c:pt idx="2">
                  <c:v>200</c:v>
                </c:pt>
                <c:pt idx="3">
                  <c:v>250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450</c:v>
                </c:pt>
                <c:pt idx="8">
                  <c:v>500</c:v>
                </c:pt>
                <c:pt idx="9">
                  <c:v>550</c:v>
                </c:pt>
                <c:pt idx="10">
                  <c:v>600</c:v>
                </c:pt>
                <c:pt idx="11">
                  <c:v>650</c:v>
                </c:pt>
                <c:pt idx="12">
                  <c:v>700</c:v>
                </c:pt>
                <c:pt idx="13">
                  <c:v>750</c:v>
                </c:pt>
                <c:pt idx="14">
                  <c:v>800</c:v>
                </c:pt>
                <c:pt idx="15">
                  <c:v>850</c:v>
                </c:pt>
                <c:pt idx="16">
                  <c:v>900</c:v>
                </c:pt>
                <c:pt idx="17">
                  <c:v>950</c:v>
                </c:pt>
                <c:pt idx="18">
                  <c:v>1000</c:v>
                </c:pt>
              </c:numCache>
            </c:numRef>
          </c:xVal>
          <c:yVal>
            <c:numRef>
              <c:f>Sheet1!$AZ$73:$AZ$91</c:f>
              <c:numCache>
                <c:formatCode>0.00</c:formatCode>
                <c:ptCount val="19"/>
                <c:pt idx="0">
                  <c:v>1838.2964246061774</c:v>
                </c:pt>
                <c:pt idx="1">
                  <c:v>1865.4569769092657</c:v>
                </c:pt>
                <c:pt idx="2">
                  <c:v>1892.6175292123542</c:v>
                </c:pt>
                <c:pt idx="3">
                  <c:v>1919.7780815154424</c:v>
                </c:pt>
                <c:pt idx="4">
                  <c:v>1946.9386338185311</c:v>
                </c:pt>
                <c:pt idx="5">
                  <c:v>1974.0991861216194</c:v>
                </c:pt>
                <c:pt idx="6">
                  <c:v>2001.2597384247076</c:v>
                </c:pt>
                <c:pt idx="7">
                  <c:v>2028.4202907277963</c:v>
                </c:pt>
                <c:pt idx="8">
                  <c:v>2055.5808430308844</c:v>
                </c:pt>
                <c:pt idx="9">
                  <c:v>2082.7413953339728</c:v>
                </c:pt>
                <c:pt idx="10">
                  <c:v>2109.9019476370613</c:v>
                </c:pt>
                <c:pt idx="11">
                  <c:v>2137.0624999401502</c:v>
                </c:pt>
                <c:pt idx="12">
                  <c:v>2164.2230522432383</c:v>
                </c:pt>
                <c:pt idx="13">
                  <c:v>2191.3836045463268</c:v>
                </c:pt>
                <c:pt idx="14">
                  <c:v>2218.5441568494152</c:v>
                </c:pt>
                <c:pt idx="15">
                  <c:v>2245.7047091525033</c:v>
                </c:pt>
                <c:pt idx="16">
                  <c:v>2272.8652614555917</c:v>
                </c:pt>
                <c:pt idx="17">
                  <c:v>2300.0258137586807</c:v>
                </c:pt>
                <c:pt idx="18">
                  <c:v>2327.1863660617687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7-51E6-4496-842E-153737B31A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625872"/>
        <c:axId val="539627184"/>
      </c:scatterChart>
      <c:valAx>
        <c:axId val="539625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Mass (kg)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27184"/>
        <c:crosses val="autoZero"/>
        <c:crossBetween val="midCat"/>
      </c:valAx>
      <c:valAx>
        <c:axId val="53962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625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1" i="0" baseline="0">
                <a:effectLst/>
              </a:rPr>
              <a:t>Vertical Corner Loads - Lateral Acceleration </a:t>
            </a:r>
            <a:endParaRPr lang="en-GB" sz="1400">
              <a:effectLst/>
            </a:endParaRPr>
          </a:p>
          <a:p>
            <a:pPr>
              <a:defRPr/>
            </a:pPr>
            <a:r>
              <a:rPr lang="en-GB" sz="1400" b="1" i="0" baseline="0">
                <a:effectLst/>
              </a:rPr>
              <a:t>(Through Range of Combined Acc. 1.5G, Velocity 30m/s)</a:t>
            </a:r>
            <a:endParaRPr lang="en-GB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Sheet1!$AB$8</c:f>
              <c:strCache>
                <c:ptCount val="1"/>
                <c:pt idx="0">
                  <c:v>Front Right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Sheet1!$AA$9:$AA$99</c:f>
              <c:numCache>
                <c:formatCode>0.00</c:formatCode>
                <c:ptCount val="91"/>
                <c:pt idx="0">
                  <c:v>1.5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Sheet1!$AB$9:$AB$99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571.40999428310704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605.76023381375444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695.31837769642993</c:v>
                </c:pt>
                <c:pt idx="14">
                  <c:v>709.13097669136209</c:v>
                </c:pt>
                <c:pt idx="15">
                  <c:v>723.18594152485298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766.76185698415736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812.36065981407864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909.12179296613363</c:v>
                </c:pt>
                <c:pt idx="28">
                  <c:v>925.91288873959945</c:v>
                </c:pt>
                <c:pt idx="29">
                  <c:v>942.88031648120113</c:v>
                </c:pt>
                <c:pt idx="30">
                  <c:v>960.01890774808089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1012.4092057576352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1121.0912596797587</c:v>
                </c:pt>
                <c:pt idx="40">
                  <c:v>1139.6465503751647</c:v>
                </c:pt>
                <c:pt idx="41">
                  <c:v>1158.3130676948872</c:v>
                </c:pt>
                <c:pt idx="42">
                  <c:v>1177.0851256369249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1388.8885797228688</c:v>
                </c:pt>
                <c:pt idx="54">
                  <c:v>1408.473675329669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1546.0558624184234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1779.3475308481211</c:v>
                </c:pt>
                <c:pt idx="74">
                  <c:v>1798.3849283627633</c:v>
                </c:pt>
                <c:pt idx="75">
                  <c:v>1817.3328944104453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1892.1154547349972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2018.2302974187851</c:v>
                </c:pt>
                <c:pt idx="87">
                  <c:v>2035.6644223431733</c:v>
                </c:pt>
                <c:pt idx="88">
                  <c:v>2052.9368381681575</c:v>
                </c:pt>
                <c:pt idx="89">
                  <c:v>2070.0422835485551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5C-5F3D-48E8-B009-5974FEC75D3E}"/>
            </c:ext>
          </c:extLst>
        </c:ser>
        <c:ser>
          <c:idx val="1"/>
          <c:order val="1"/>
          <c:tx>
            <c:strRef>
              <c:f>Sheet1!$AC$8</c:f>
              <c:strCache>
                <c:ptCount val="1"/>
                <c:pt idx="0">
                  <c:v>Front Left</c:v>
                </c:pt>
              </c:strCache>
            </c:strRef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Sheet1!$AA$9:$AA$99</c:f>
              <c:numCache>
                <c:formatCode>0.00</c:formatCode>
                <c:ptCount val="91"/>
                <c:pt idx="0">
                  <c:v>1.5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Sheet1!$AC$9:$AC$99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2538.3031107257461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2585.9262567095429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2618.4333023307017</c:v>
                </c:pt>
                <c:pt idx="11">
                  <c:v>2625.7620458246888</c:v>
                </c:pt>
                <c:pt idx="12">
                  <c:v>2632.7669708331482</c:v>
                </c:pt>
                <c:pt idx="13">
                  <c:v>2639.4459435880653</c:v>
                </c:pt>
                <c:pt idx="14">
                  <c:v>2645.7969296096371</c:v>
                </c:pt>
                <c:pt idx="15">
                  <c:v>2651.8179943259988</c:v>
                </c:pt>
                <c:pt idx="16">
                  <c:v>2657.5073036625095</c:v>
                </c:pt>
                <c:pt idx="17">
                  <c:v>2662.8631246004334</c:v>
                </c:pt>
                <c:pt idx="18">
                  <c:v>2667.8838257048278</c:v>
                </c:pt>
                <c:pt idx="19">
                  <c:v>2672.5678776215013</c:v>
                </c:pt>
                <c:pt idx="20">
                  <c:v>2676.9138535428638</c:v>
                </c:pt>
                <c:pt idx="21">
                  <c:v>2680.9204296425492</c:v>
                </c:pt>
                <c:pt idx="22">
                  <c:v>2684.5863854786653</c:v>
                </c:pt>
                <c:pt idx="23">
                  <c:v>2687.910604365552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2695.8232357388674</c:v>
                </c:pt>
                <c:pt idx="27">
                  <c:v>2697.7714263356988</c:v>
                </c:pt>
                <c:pt idx="28">
                  <c:v>2699.3738636921294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2702.3179010492663</c:v>
                </c:pt>
                <c:pt idx="33">
                  <c:v>2702.18636135938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2698.1912082015601</c:v>
                </c:pt>
                <c:pt idx="38">
                  <c:v>2696.3266925618232</c:v>
                </c:pt>
                <c:pt idx="39">
                  <c:v>2694.1168637615883</c:v>
                </c:pt>
                <c:pt idx="40">
                  <c:v>2691.5623949361138</c:v>
                </c:pt>
                <c:pt idx="41">
                  <c:v>2688.6640642013508</c:v>
                </c:pt>
                <c:pt idx="42">
                  <c:v>2685.422754416918</c:v>
                </c:pt>
                <c:pt idx="43">
                  <c:v>2681.8394529171746</c:v>
                </c:pt>
                <c:pt idx="44">
                  <c:v>2677.9152512104683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</c:v>
                </c:pt>
                <c:pt idx="48">
                  <c:v>2658.8348990667619</c:v>
                </c:pt>
                <c:pt idx="49">
                  <c:v>2653.2261899980717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2634.4142960626878</c:v>
                </c:pt>
                <c:pt idx="53">
                  <c:v>2627.4881095559181</c:v>
                </c:pt>
                <c:pt idx="54">
                  <c:v>2620.2375787878873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2596.5624966609248</c:v>
                </c:pt>
                <c:pt idx="58">
                  <c:v>2588.0376523805285</c:v>
                </c:pt>
                <c:pt idx="59">
                  <c:v>2579.2004808302927</c:v>
                </c:pt>
                <c:pt idx="60">
                  <c:v>2570.0536738982792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2540.7837693405363</c:v>
                </c:pt>
                <c:pt idx="64">
                  <c:v>2530.4272132196224</c:v>
                </c:pt>
                <c:pt idx="65">
                  <c:v>2519.7758785267215</c:v>
                </c:pt>
                <c:pt idx="66">
                  <c:v>2508.833009761564</c:v>
                </c:pt>
                <c:pt idx="67">
                  <c:v>2497.6019402279803</c:v>
                </c:pt>
                <c:pt idx="68">
                  <c:v>2486.0860910185497</c:v>
                </c:pt>
                <c:pt idx="69">
                  <c:v>2474.2889699724974</c:v>
                </c:pt>
                <c:pt idx="70">
                  <c:v>2462.2141706071748</c:v>
                </c:pt>
                <c:pt idx="71">
                  <c:v>2449.8653710234398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2397.8066294936152</c:v>
                </c:pt>
                <c:pt idx="76">
                  <c:v>2384.1458809125447</c:v>
                </c:pt>
                <c:pt idx="77">
                  <c:v>2370.2349124703674</c:v>
                </c:pt>
                <c:pt idx="78">
                  <c:v>2356.0779615828301</c:v>
                </c:pt>
                <c:pt idx="79">
                  <c:v>2341.6793405943135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2297.0776766544668</c:v>
                </c:pt>
                <c:pt idx="83">
                  <c:v>2281.7569508351571</c:v>
                </c:pt>
                <c:pt idx="84">
                  <c:v>2266.2171938147062</c:v>
                </c:pt>
                <c:pt idx="85">
                  <c:v>2250.4631391536395</c:v>
                </c:pt>
                <c:pt idx="86">
                  <c:v>2234.4995856896198</c:v>
                </c:pt>
                <c:pt idx="87">
                  <c:v>2218.331396075675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5D-5F3D-48E8-B009-5974FEC75D3E}"/>
            </c:ext>
          </c:extLst>
        </c:ser>
        <c:ser>
          <c:idx val="2"/>
          <c:order val="2"/>
          <c:tx>
            <c:strRef>
              <c:f>Sheet1!$AD$8</c:f>
              <c:strCache>
                <c:ptCount val="1"/>
                <c:pt idx="0">
                  <c:v>Rear Right 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Sheet1!$AA$9:$AA$99</c:f>
              <c:numCache>
                <c:formatCode>0.00</c:formatCode>
                <c:ptCount val="91"/>
                <c:pt idx="0">
                  <c:v>1.5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Sheet1!$AD$9:$AD$99</c:f>
              <c:numCache>
                <c:formatCode>0.00</c:formatCode>
                <c:ptCount val="91"/>
                <c:pt idx="0">
                  <c:v>630.2853120000002</c:v>
                </c:pt>
                <c:pt idx="1">
                  <c:v>620.29056225445083</c:v>
                </c:pt>
                <c:pt idx="2">
                  <c:v>610.63039016921505</c:v>
                </c:pt>
                <c:pt idx="3">
                  <c:v>601.30773832629006</c:v>
                </c:pt>
                <c:pt idx="4">
                  <c:v>592.32544649573788</c:v>
                </c:pt>
                <c:pt idx="5">
                  <c:v>583.68625077066326</c:v>
                </c:pt>
                <c:pt idx="6">
                  <c:v>575.39278273377454</c:v>
                </c:pt>
                <c:pt idx="7">
                  <c:v>567.44756865577529</c:v>
                </c:pt>
                <c:pt idx="8">
                  <c:v>559.85302872584123</c:v>
                </c:pt>
                <c:pt idx="9">
                  <c:v>552.61147631440554</c:v>
                </c:pt>
                <c:pt idx="10">
                  <c:v>545.72511726848256</c:v>
                </c:pt>
                <c:pt idx="11">
                  <c:v>539.19604923974703</c:v>
                </c:pt>
                <c:pt idx="12">
                  <c:v>533.02626104556987</c:v>
                </c:pt>
                <c:pt idx="13">
                  <c:v>527.21763206320247</c:v>
                </c:pt>
                <c:pt idx="14">
                  <c:v>521.77193165730262</c:v>
                </c:pt>
                <c:pt idx="15">
                  <c:v>516.69081864096756</c:v>
                </c:pt>
                <c:pt idx="16">
                  <c:v>511.97584077044394</c:v>
                </c:pt>
                <c:pt idx="17">
                  <c:v>507.62843427366613</c:v>
                </c:pt>
                <c:pt idx="18">
                  <c:v>503.64992341276729</c:v>
                </c:pt>
                <c:pt idx="19">
                  <c:v>500.04152008069616</c:v>
                </c:pt>
                <c:pt idx="20">
                  <c:v>496.80432343206337</c:v>
                </c:pt>
                <c:pt idx="21">
                  <c:v>493.93931954832772</c:v>
                </c:pt>
                <c:pt idx="22">
                  <c:v>491.44738113742534</c:v>
                </c:pt>
                <c:pt idx="23">
                  <c:v>489.3292672679371</c:v>
                </c:pt>
                <c:pt idx="24">
                  <c:v>487.58562313786535</c:v>
                </c:pt>
                <c:pt idx="25">
                  <c:v>486.2169798781041</c:v>
                </c:pt>
                <c:pt idx="26">
                  <c:v>485.2237543906474</c:v>
                </c:pt>
                <c:pt idx="27">
                  <c:v>484.6062492216015</c:v>
                </c:pt>
                <c:pt idx="28">
                  <c:v>484.36465246902242</c:v>
                </c:pt>
                <c:pt idx="29">
                  <c:v>484.49903772562146</c:v>
                </c:pt>
                <c:pt idx="30">
                  <c:v>485.00936405634724</c:v>
                </c:pt>
                <c:pt idx="31">
                  <c:v>485.89547601085621</c:v>
                </c:pt>
                <c:pt idx="32">
                  <c:v>487.15710367086251</c:v>
                </c:pt>
                <c:pt idx="33">
                  <c:v>488.79386273235986</c:v>
                </c:pt>
                <c:pt idx="34">
                  <c:v>490.80525462268247</c:v>
                </c:pt>
                <c:pt idx="35">
                  <c:v>493.19066665237551</c:v>
                </c:pt>
                <c:pt idx="36">
                  <c:v>495.94937220182635</c:v>
                </c:pt>
                <c:pt idx="37">
                  <c:v>499.080530942601</c:v>
                </c:pt>
                <c:pt idx="38">
                  <c:v>502.58318909341517</c:v>
                </c:pt>
                <c:pt idx="39">
                  <c:v>506.45627971066403</c:v>
                </c:pt>
                <c:pt idx="40">
                  <c:v>510.69862301342704</c:v>
                </c:pt>
                <c:pt idx="41">
                  <c:v>515.308926742837</c:v>
                </c:pt>
                <c:pt idx="42">
                  <c:v>520.28578655571732</c:v>
                </c:pt>
                <c:pt idx="43">
                  <c:v>525.62768645235712</c:v>
                </c:pt>
                <c:pt idx="44">
                  <c:v>531.33299923829964</c:v>
                </c:pt>
                <c:pt idx="45">
                  <c:v>537.39998702000139</c:v>
                </c:pt>
                <c:pt idx="46">
                  <c:v>543.82680173421238</c:v>
                </c:pt>
                <c:pt idx="47">
                  <c:v>550.61148571091212</c:v>
                </c:pt>
                <c:pt idx="48">
                  <c:v>557.75197226963701</c:v>
                </c:pt>
                <c:pt idx="49">
                  <c:v>565.2460863490096</c:v>
                </c:pt>
                <c:pt idx="50">
                  <c:v>573.09154516928436</c:v>
                </c:pt>
                <c:pt idx="51">
                  <c:v>581.28595892770363</c:v>
                </c:pt>
                <c:pt idx="52">
                  <c:v>589.82683152645609</c:v>
                </c:pt>
                <c:pt idx="53">
                  <c:v>598.71156133301065</c:v>
                </c:pt>
                <c:pt idx="54">
                  <c:v>607.93744197259957</c:v>
                </c:pt>
                <c:pt idx="55">
                  <c:v>617.50166315260753</c:v>
                </c:pt>
                <c:pt idx="56">
                  <c:v>627.40131151861181</c:v>
                </c:pt>
                <c:pt idx="57">
                  <c:v>637.63337154182045</c:v>
                </c:pt>
                <c:pt idx="58">
                  <c:v>648.19472643763015</c:v>
                </c:pt>
                <c:pt idx="59">
                  <c:v>659.08215911502941</c:v>
                </c:pt>
                <c:pt idx="60">
                  <c:v>670.29235315655546</c:v>
                </c:pt>
                <c:pt idx="61">
                  <c:v>681.82189382850834</c:v>
                </c:pt>
                <c:pt idx="62">
                  <c:v>693.66726912110971</c:v>
                </c:pt>
                <c:pt idx="63">
                  <c:v>705.82487081829709</c:v>
                </c:pt>
                <c:pt idx="64">
                  <c:v>718.29099559681936</c:v>
                </c:pt>
                <c:pt idx="65">
                  <c:v>731.06184615430834</c:v>
                </c:pt>
                <c:pt idx="66">
                  <c:v>744.13353236596879</c:v>
                </c:pt>
                <c:pt idx="67">
                  <c:v>757.50207246955335</c:v>
                </c:pt>
                <c:pt idx="68">
                  <c:v>771.16339427824187</c:v>
                </c:pt>
                <c:pt idx="69">
                  <c:v>785.11333642107138</c:v>
                </c:pt>
                <c:pt idx="70">
                  <c:v>799.34764961052952</c:v>
                </c:pt>
                <c:pt idx="71">
                  <c:v>813.86199793692708</c:v>
                </c:pt>
                <c:pt idx="72">
                  <c:v>828.65196018916117</c:v>
                </c:pt>
                <c:pt idx="73">
                  <c:v>843.71303120145535</c:v>
                </c:pt>
                <c:pt idx="74">
                  <c:v>859.04062322567984</c:v>
                </c:pt>
                <c:pt idx="75">
                  <c:v>874.63006732882218</c:v>
                </c:pt>
                <c:pt idx="76">
                  <c:v>890.47661481519026</c:v>
                </c:pt>
                <c:pt idx="77">
                  <c:v>906.57543867291054</c:v>
                </c:pt>
                <c:pt idx="78">
                  <c:v>922.92163504428356</c:v>
                </c:pt>
                <c:pt idx="79">
                  <c:v>939.51022471954502</c:v>
                </c:pt>
                <c:pt idx="80">
                  <c:v>956.33615465358321</c:v>
                </c:pt>
                <c:pt idx="81">
                  <c:v>973.39429950514318</c:v>
                </c:pt>
                <c:pt idx="82">
                  <c:v>990.67946319805719</c:v>
                </c:pt>
                <c:pt idx="83">
                  <c:v>1008.1863805040198</c:v>
                </c:pt>
                <c:pt idx="84">
                  <c:v>1025.9097186464257</c:v>
                </c:pt>
                <c:pt idx="85">
                  <c:v>1043.844078924787</c:v>
                </c:pt>
                <c:pt idx="86">
                  <c:v>1061.9839983592292</c:v>
                </c:pt>
                <c:pt idx="87">
                  <c:v>1080.3239513545664</c:v>
                </c:pt>
                <c:pt idx="88">
                  <c:v>1098.8583513834542</c:v>
                </c:pt>
                <c:pt idx="89">
                  <c:v>1117.5815526880965</c:v>
                </c:pt>
                <c:pt idx="90">
                  <c:v>1136.4878520000002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5E-5F3D-48E8-B009-5974FEC75D3E}"/>
            </c:ext>
          </c:extLst>
        </c:ser>
        <c:ser>
          <c:idx val="3"/>
          <c:order val="3"/>
          <c:tx>
            <c:strRef>
              <c:f>Sheet1!$AE$8</c:f>
              <c:strCache>
                <c:ptCount val="1"/>
                <c:pt idx="0">
                  <c:v>Rear Left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Sheet1!$AA$9:$AA$99</c:f>
              <c:numCache>
                <c:formatCode>0.00</c:formatCode>
                <c:ptCount val="91"/>
                <c:pt idx="0">
                  <c:v>1.5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Sheet1!$AE$9:$AE$99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2827.4421466329709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2777.4385077755046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2599.4783247982464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2460.4889950992492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2308.3320962373441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1933.4917039098443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1803.4033261017216</c:v>
                </c:pt>
                <c:pt idx="61">
                  <c:v>1781.6626259625825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1651.4648759924528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1586.8217149206862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1315.1860580079178</c:v>
                </c:pt>
                <c:pt idx="84">
                  <c:v>1295.1152772132164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1216.3817151494029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5F-5F3D-48E8-B009-5974FEC75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0958984"/>
        <c:axId val="430959312"/>
      </c:scatterChart>
      <c:valAx>
        <c:axId val="430958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 Acceleration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59312"/>
        <c:crosses val="autoZero"/>
        <c:crossBetween val="midCat"/>
      </c:valAx>
      <c:valAx>
        <c:axId val="430959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 Load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09589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895B507-3C29-4A36-80C5-444043FEDE48}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567091E-C9F7-463A-B9B4-0FCFDB973A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21</xdr:col>
      <xdr:colOff>511628</xdr:colOff>
      <xdr:row>44</xdr:row>
      <xdr:rowOff>126698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DC7EFA8-66F6-4737-B95B-F0841A1E8A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0</xdr:colOff>
      <xdr:row>6</xdr:row>
      <xdr:rowOff>0</xdr:rowOff>
    </xdr:from>
    <xdr:to>
      <xdr:col>21</xdr:col>
      <xdr:colOff>511628</xdr:colOff>
      <xdr:row>23</xdr:row>
      <xdr:rowOff>140305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27BC895-39F3-4A6A-A9B1-A99E730FA7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</xdr:colOff>
      <xdr:row>47</xdr:row>
      <xdr:rowOff>187779</xdr:rowOff>
    </xdr:from>
    <xdr:to>
      <xdr:col>21</xdr:col>
      <xdr:colOff>517072</xdr:colOff>
      <xdr:row>65</xdr:row>
      <xdr:rowOff>133351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E29BD971-D459-4264-9809-4A80830032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590547</xdr:colOff>
      <xdr:row>6</xdr:row>
      <xdr:rowOff>4761</xdr:rowOff>
    </xdr:from>
    <xdr:to>
      <xdr:col>43</xdr:col>
      <xdr:colOff>555624</xdr:colOff>
      <xdr:row>33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5A8C7B5-E727-4C38-B654-68B114EF63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53</xdr:col>
      <xdr:colOff>6458</xdr:colOff>
      <xdr:row>5</xdr:row>
      <xdr:rowOff>186302</xdr:rowOff>
    </xdr:from>
    <xdr:to>
      <xdr:col>61</xdr:col>
      <xdr:colOff>64577</xdr:colOff>
      <xdr:row>20</xdr:row>
      <xdr:rowOff>161441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28F93175-33BE-463E-835E-757A54FC70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52</xdr:col>
      <xdr:colOff>595714</xdr:colOff>
      <xdr:row>23</xdr:row>
      <xdr:rowOff>186300</xdr:rowOff>
    </xdr:from>
    <xdr:to>
      <xdr:col>61</xdr:col>
      <xdr:colOff>96864</xdr:colOff>
      <xdr:row>40</xdr:row>
      <xdr:rowOff>16144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1D80799-8E82-4D2B-A1F0-B55B58B9C4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611860</xdr:colOff>
      <xdr:row>42</xdr:row>
      <xdr:rowOff>186301</xdr:rowOff>
    </xdr:from>
    <xdr:to>
      <xdr:col>61</xdr:col>
      <xdr:colOff>32289</xdr:colOff>
      <xdr:row>60</xdr:row>
      <xdr:rowOff>32287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5081ADB8-1CB9-473D-AFB2-495215B44D6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52</xdr:col>
      <xdr:colOff>597548</xdr:colOff>
      <xdr:row>70</xdr:row>
      <xdr:rowOff>0</xdr:rowOff>
    </xdr:from>
    <xdr:to>
      <xdr:col>61</xdr:col>
      <xdr:colOff>38100</xdr:colOff>
      <xdr:row>87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A517885-2B32-4AC1-AC0E-8293AC3784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31</xdr:col>
      <xdr:colOff>559952</xdr:colOff>
      <xdr:row>36</xdr:row>
      <xdr:rowOff>34059</xdr:rowOff>
    </xdr:from>
    <xdr:to>
      <xdr:col>43</xdr:col>
      <xdr:colOff>508000</xdr:colOff>
      <xdr:row>63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7A91D2-AED4-4916-A83E-89855A5A9D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BD51F-F2A3-4A99-9843-74184D87E9C8}">
  <dimension ref="A2:AZ99"/>
  <sheetViews>
    <sheetView tabSelected="1" topLeftCell="Z1" zoomScale="40" zoomScaleNormal="40" workbookViewId="0">
      <selection activeCell="AM44" sqref="AM44"/>
    </sheetView>
  </sheetViews>
  <sheetFormatPr defaultRowHeight="15" x14ac:dyDescent="0.25"/>
  <cols>
    <col min="2" max="2" width="34.85546875" bestFit="1" customWidth="1"/>
    <col min="6" max="6" width="8.140625" bestFit="1" customWidth="1"/>
    <col min="7" max="7" width="34.140625" customWidth="1"/>
    <col min="8" max="8" width="15.28515625" bestFit="1" customWidth="1"/>
    <col min="9" max="9" width="13.42578125" bestFit="1" customWidth="1"/>
    <col min="10" max="10" width="14.28515625" bestFit="1" customWidth="1"/>
    <col min="11" max="11" width="13" bestFit="1" customWidth="1"/>
    <col min="25" max="25" width="12.42578125" bestFit="1" customWidth="1"/>
    <col min="26" max="26" width="31" customWidth="1"/>
    <col min="27" max="27" width="25" bestFit="1" customWidth="1"/>
    <col min="28" max="28" width="14.7109375" customWidth="1"/>
    <col min="29" max="29" width="13" customWidth="1"/>
    <col min="30" max="30" width="13.42578125" customWidth="1"/>
    <col min="31" max="31" width="12.5703125" customWidth="1"/>
    <col min="48" max="48" width="16.5703125" customWidth="1"/>
    <col min="49" max="49" width="13.140625" customWidth="1"/>
    <col min="50" max="50" width="11.7109375" customWidth="1"/>
    <col min="51" max="51" width="13.140625" customWidth="1"/>
    <col min="52" max="52" width="11" customWidth="1"/>
  </cols>
  <sheetData>
    <row r="2" spans="2:52" ht="15.75" thickBot="1" x14ac:dyDescent="0.3"/>
    <row r="3" spans="2:52" x14ac:dyDescent="0.25">
      <c r="B3" s="29" t="s">
        <v>0</v>
      </c>
      <c r="C3" s="7"/>
      <c r="F3" t="s">
        <v>17</v>
      </c>
      <c r="G3" s="1" t="s">
        <v>18</v>
      </c>
      <c r="Y3" t="s">
        <v>32</v>
      </c>
      <c r="AU3" t="s">
        <v>35</v>
      </c>
    </row>
    <row r="4" spans="2:52" x14ac:dyDescent="0.25">
      <c r="B4" s="30"/>
      <c r="C4" s="31"/>
    </row>
    <row r="5" spans="2:52" x14ac:dyDescent="0.25">
      <c r="B5" s="30" t="s">
        <v>1</v>
      </c>
      <c r="C5" s="31">
        <v>628</v>
      </c>
      <c r="F5" t="s">
        <v>30</v>
      </c>
      <c r="G5" s="3" t="s">
        <v>47</v>
      </c>
      <c r="Z5" s="3" t="s">
        <v>50</v>
      </c>
      <c r="AU5" t="s">
        <v>30</v>
      </c>
      <c r="AV5" s="3" t="s">
        <v>53</v>
      </c>
    </row>
    <row r="6" spans="2:52" ht="15.75" thickBot="1" x14ac:dyDescent="0.3">
      <c r="B6" s="30" t="s">
        <v>36</v>
      </c>
      <c r="C6" s="31">
        <v>2.8</v>
      </c>
    </row>
    <row r="7" spans="2:52" ht="15.75" thickBot="1" x14ac:dyDescent="0.3">
      <c r="B7" s="30" t="s">
        <v>6</v>
      </c>
      <c r="C7" s="31">
        <v>1.62</v>
      </c>
      <c r="H7" s="5" t="s">
        <v>25</v>
      </c>
      <c r="I7" s="6"/>
      <c r="J7" s="6"/>
      <c r="K7" s="7"/>
      <c r="AB7" s="5" t="s">
        <v>26</v>
      </c>
      <c r="AC7" s="6"/>
      <c r="AD7" s="6"/>
      <c r="AE7" s="7"/>
      <c r="AW7" s="5" t="s">
        <v>26</v>
      </c>
      <c r="AX7" s="6"/>
      <c r="AY7" s="6"/>
      <c r="AZ7" s="7"/>
    </row>
    <row r="8" spans="2:52" ht="15.75" thickBot="1" x14ac:dyDescent="0.3">
      <c r="B8" s="30" t="s">
        <v>3</v>
      </c>
      <c r="C8" s="31">
        <v>0.36</v>
      </c>
      <c r="G8" s="35" t="s">
        <v>51</v>
      </c>
      <c r="H8" s="11" t="s">
        <v>21</v>
      </c>
      <c r="I8" s="16" t="s">
        <v>22</v>
      </c>
      <c r="J8" s="16" t="s">
        <v>23</v>
      </c>
      <c r="K8" s="17" t="s">
        <v>24</v>
      </c>
      <c r="Y8" s="22" t="s">
        <v>33</v>
      </c>
      <c r="Z8" s="35" t="s">
        <v>51</v>
      </c>
      <c r="AA8" s="39" t="s">
        <v>20</v>
      </c>
      <c r="AB8" s="11" t="s">
        <v>27</v>
      </c>
      <c r="AC8" s="16" t="s">
        <v>28</v>
      </c>
      <c r="AD8" s="16" t="s">
        <v>34</v>
      </c>
      <c r="AE8" s="17" t="s">
        <v>24</v>
      </c>
      <c r="AV8" s="12" t="s">
        <v>36</v>
      </c>
      <c r="AW8" s="11" t="s">
        <v>27</v>
      </c>
      <c r="AX8" s="16" t="s">
        <v>28</v>
      </c>
      <c r="AY8" s="18" t="s">
        <v>23</v>
      </c>
      <c r="AZ8" s="17" t="s">
        <v>24</v>
      </c>
    </row>
    <row r="9" spans="2:52" x14ac:dyDescent="0.25">
      <c r="B9" s="30" t="s">
        <v>40</v>
      </c>
      <c r="C9" s="31">
        <v>0.47</v>
      </c>
      <c r="G9" s="36">
        <v>0.1</v>
      </c>
      <c r="H9" s="19">
        <f>SUM(C$25+((C$5*(C$18*G9)*C$8)*C$12/C$6)-((C$13*0.5*C$15*(30^2)*C$14*C$16)/2))</f>
        <v>1543.6035719999998</v>
      </c>
      <c r="I9" s="19">
        <f t="shared" ref="I9:I23" si="0">SUM(C$24+((C$5*(C$18*G9)*C$8*C$11)/C$6)-((C$13*0.5*C$15*(30^2)*C$14*C$16)/2))</f>
        <v>1603.0981388571427</v>
      </c>
      <c r="J9" s="19">
        <f t="shared" ref="J9:J23" si="1">SUM(C$29-((C$5*(C$18*G9)*C$8*C$12)/C$6)-((C$13*0.5*C$15*(30^2)*C$17)/2))</f>
        <v>1660.069242</v>
      </c>
      <c r="K9" s="26">
        <f t="shared" ref="K9:K23" si="2">SUM(C$28-((C$5*(C$18*G9)*C$8*C$11)/C$6)-((C$13*0.5*C$15*(30^2)*C$14*C$17)/2))</f>
        <v>1743.5788611428577</v>
      </c>
      <c r="Y9" s="23">
        <v>0</v>
      </c>
      <c r="Z9" s="40">
        <f>SUM(SIN(RADIANS(Y9))*1.5)</f>
        <v>0</v>
      </c>
      <c r="AA9" s="40">
        <f>SUM(COS(RADIANS(Y9))*1.5)</f>
        <v>1.5</v>
      </c>
      <c r="AB9" s="19">
        <f t="shared" ref="AB9:AB40" si="3">SUM(C$25-((C$5*(AA9*C$18)*C$8*C$9)/C$7)+((C$5*(Z9*C$18)*C$8*C$12)/C$6)-((C$13*0.5*C$15*(30^2)*C$14*C$16)/2))</f>
        <v>539.61808799999972</v>
      </c>
      <c r="AC9" s="19">
        <f t="shared" ref="AC9:AC40" si="4">SUM(C$24+((C$5*(AA9*C$18)*C$8*C$9)/C$7)+((C$5*(Z9*C$18)*C$8*C$11)/C$6)-((C$13*0.5*C$15*(30^2)*C$14*C$16)/2))</f>
        <v>2527.8748799999998</v>
      </c>
      <c r="AD9" s="19">
        <f t="shared" ref="AD9:AD40" si="5">SUM(C$29-((C$5*(AA9*C$18)*C$8*C$10)/C$7)-((C$5*(Z9*C$18)*C$8*C$12)/C$6)-((C$13*0.5*C$15*(30^2)*C$14*C$17)/2))</f>
        <v>630.2853120000002</v>
      </c>
      <c r="AE9" s="26">
        <f t="shared" ref="AE9:AE40" si="6">SUM(C$28+((C$5*(AA9*C$18)*C$8*C$10)/C$7)-((C$5*(Z9*C$18)*C$8*C$11)/C$6)-((C$13*0.5*C$15*(30^2)*C$14*C$17)/2))</f>
        <v>2872.3621200000002</v>
      </c>
      <c r="AV9" s="13">
        <v>0.5</v>
      </c>
      <c r="AW9" s="19">
        <f t="shared" ref="AW9:AW19" si="7">SUM(C$25-((C$5*(AA$54*C$18)*C$8*C$9)/C$7)+((C$5*(Z$54*C$18)*C$8*C$12)/AV9)-((C$13*0.5*C$15*(30^2)*C$14*C$16)/2))</f>
        <v>3127.6428268784834</v>
      </c>
      <c r="AX9" s="19">
        <f t="shared" ref="AX9:AX19" si="8">SUM(C$24+((C$5*(AA$54*C$18)*C$8*C$9)/C$7)+((C$5*(Z$54*C$18)*C$8*C$11)/AV9)-((C$13*0.5*C$15*(30^2)*C$14*C$16)/2))</f>
        <v>4644.6094342194829</v>
      </c>
      <c r="AY9" s="46">
        <f t="shared" ref="AY9:AY19" si="9">SUM(C$29-((C$5*(AA$54*C$18)*C$8*C$10)/C$7)-((C$5*(Z$54*C$18)*C$8*C$12)/AV9)-((C$13*0.5*C$15*(30^2)*C$14*C$17)/2))</f>
        <v>-1356.2656284519301</v>
      </c>
      <c r="AZ9" s="26">
        <f t="shared" ref="AZ9:AZ19" si="10">SUM(C$28+((C$5*(AA$54*C$18)*C$8*C$10)/C$7)-((C$5*(Z$54*C$18)*C$8*C$11)/AV9)-((C$13*0.5*C$15*(30^2)*C$14*C$17)/2))</f>
        <v>154.15376735396467</v>
      </c>
    </row>
    <row r="10" spans="2:52" x14ac:dyDescent="0.25">
      <c r="B10" s="30" t="s">
        <v>41</v>
      </c>
      <c r="C10" s="31">
        <v>0.53</v>
      </c>
      <c r="G10" s="37">
        <v>0.2</v>
      </c>
      <c r="H10" s="20">
        <f t="shared" ref="H10:H23" si="11">SUM(C$25+((C$5*(C$18*G10)*C$8)*C$12/C$6)-((C$13*0.5*C$15*(30^2)*C$14*C$16)/2))</f>
        <v>1582.4158559999996</v>
      </c>
      <c r="I10" s="20">
        <f t="shared" si="0"/>
        <v>1643.4945977142856</v>
      </c>
      <c r="J10" s="20">
        <f t="shared" si="1"/>
        <v>1621.2569580000002</v>
      </c>
      <c r="K10" s="27">
        <f t="shared" si="2"/>
        <v>1703.1824022857147</v>
      </c>
      <c r="Y10" s="24">
        <v>1</v>
      </c>
      <c r="Z10" s="41">
        <f t="shared" ref="Z10:Z73" si="12">SUM(SIN(RADIANS(Y10))*1.5)</f>
        <v>2.6178609655925267E-2</v>
      </c>
      <c r="AA10" s="41">
        <f t="shared" ref="AA10:AA73" si="13">SUM(COS(RADIANS(Y10))*1.5)</f>
        <v>1.499771542734587</v>
      </c>
      <c r="AB10" s="20">
        <f t="shared" si="3"/>
        <v>549.92560488019024</v>
      </c>
      <c r="AC10" s="20">
        <f t="shared" si="4"/>
        <v>2538.3031107257461</v>
      </c>
      <c r="AD10" s="20">
        <f t="shared" si="5"/>
        <v>620.29056225445083</v>
      </c>
      <c r="AE10" s="27">
        <f t="shared" si="6"/>
        <v>2861.6211221396129</v>
      </c>
      <c r="AV10" s="14">
        <v>1</v>
      </c>
      <c r="AW10" s="20">
        <f t="shared" si="7"/>
        <v>1974.9768000694817</v>
      </c>
      <c r="AX10" s="20">
        <f t="shared" si="8"/>
        <v>3444.895814479501</v>
      </c>
      <c r="AY10" s="47">
        <f t="shared" si="9"/>
        <v>-203.59960164292829</v>
      </c>
      <c r="AZ10" s="27">
        <f t="shared" si="10"/>
        <v>1353.867387093946</v>
      </c>
    </row>
    <row r="11" spans="2:52" x14ac:dyDescent="0.25">
      <c r="B11" s="30" t="s">
        <v>42</v>
      </c>
      <c r="C11" s="31">
        <v>0.51</v>
      </c>
      <c r="G11" s="37">
        <v>0.3</v>
      </c>
      <c r="H11" s="20">
        <f t="shared" si="11"/>
        <v>1621.2281399999997</v>
      </c>
      <c r="I11" s="20">
        <f t="shared" si="0"/>
        <v>1683.8910565714284</v>
      </c>
      <c r="J11" s="20">
        <f t="shared" si="1"/>
        <v>1582.4446740000001</v>
      </c>
      <c r="K11" s="27">
        <f t="shared" si="2"/>
        <v>1662.785943428572</v>
      </c>
      <c r="Y11" s="24">
        <v>2</v>
      </c>
      <c r="Z11" s="41">
        <f t="shared" si="12"/>
        <v>5.234924505375145E-2</v>
      </c>
      <c r="AA11" s="41">
        <f t="shared" si="13"/>
        <v>1.4990862405286436</v>
      </c>
      <c r="AB11" s="20">
        <f t="shared" si="3"/>
        <v>560.5239830974507</v>
      </c>
      <c r="AC11" s="20">
        <f t="shared" si="4"/>
        <v>2548.4341638048304</v>
      </c>
      <c r="AD11" s="20">
        <f t="shared" si="5"/>
        <v>610.63039016921505</v>
      </c>
      <c r="AE11" s="27">
        <f t="shared" si="6"/>
        <v>2850.5518629285039</v>
      </c>
      <c r="AV11" s="14">
        <v>1.5</v>
      </c>
      <c r="AW11" s="20">
        <f t="shared" si="7"/>
        <v>1590.7547911331476</v>
      </c>
      <c r="AX11" s="20">
        <f t="shared" si="8"/>
        <v>3044.9912745661741</v>
      </c>
      <c r="AY11" s="47">
        <f t="shared" si="9"/>
        <v>180.62240729340567</v>
      </c>
      <c r="AZ11" s="27">
        <f t="shared" si="10"/>
        <v>1753.771927007273</v>
      </c>
    </row>
    <row r="12" spans="2:52" x14ac:dyDescent="0.25">
      <c r="B12" s="30" t="s">
        <v>43</v>
      </c>
      <c r="C12" s="31">
        <v>0.49</v>
      </c>
      <c r="G12" s="37">
        <v>0.4</v>
      </c>
      <c r="H12" s="20">
        <f t="shared" si="11"/>
        <v>1660.0404239999998</v>
      </c>
      <c r="I12" s="20">
        <f t="shared" si="0"/>
        <v>1724.2875154285714</v>
      </c>
      <c r="J12" s="20">
        <f t="shared" si="1"/>
        <v>1543.6323900000002</v>
      </c>
      <c r="K12" s="27">
        <f t="shared" si="2"/>
        <v>1622.389484571429</v>
      </c>
      <c r="L12" s="4"/>
      <c r="Y12" s="24">
        <v>3</v>
      </c>
      <c r="Z12" s="41">
        <f t="shared" si="12"/>
        <v>7.8503934364415745E-2</v>
      </c>
      <c r="AA12" s="41">
        <f t="shared" si="13"/>
        <v>1.4979443021318608</v>
      </c>
      <c r="AB12" s="20">
        <f t="shared" si="3"/>
        <v>571.40999428310704</v>
      </c>
      <c r="AC12" s="20">
        <f t="shared" si="4"/>
        <v>2558.2649532203427</v>
      </c>
      <c r="AD12" s="20">
        <f t="shared" si="5"/>
        <v>601.30773832629006</v>
      </c>
      <c r="AE12" s="27">
        <f t="shared" si="6"/>
        <v>2839.1577141702605</v>
      </c>
      <c r="AV12" s="14">
        <v>2</v>
      </c>
      <c r="AW12" s="20">
        <f t="shared" si="7"/>
        <v>1398.6437866649808</v>
      </c>
      <c r="AX12" s="20">
        <f t="shared" si="8"/>
        <v>2845.0390046095104</v>
      </c>
      <c r="AY12" s="47">
        <f t="shared" si="9"/>
        <v>372.7334117615726</v>
      </c>
      <c r="AZ12" s="27">
        <f t="shared" si="10"/>
        <v>1953.7241969639367</v>
      </c>
    </row>
    <row r="13" spans="2:52" x14ac:dyDescent="0.25">
      <c r="B13" s="30" t="s">
        <v>44</v>
      </c>
      <c r="C13" s="31">
        <v>-0.62</v>
      </c>
      <c r="G13" s="37">
        <v>0.5</v>
      </c>
      <c r="H13" s="20">
        <f t="shared" si="11"/>
        <v>1698.8527079999997</v>
      </c>
      <c r="I13" s="20">
        <f t="shared" si="0"/>
        <v>1764.6839742857142</v>
      </c>
      <c r="J13" s="20">
        <f t="shared" si="1"/>
        <v>1504.8201060000001</v>
      </c>
      <c r="K13" s="27">
        <f t="shared" si="2"/>
        <v>1581.9930257142862</v>
      </c>
      <c r="Y13" s="24">
        <v>4</v>
      </c>
      <c r="Z13" s="41">
        <f t="shared" si="12"/>
        <v>0.10463471061618795</v>
      </c>
      <c r="AA13" s="41">
        <f t="shared" si="13"/>
        <v>1.4963460753897362</v>
      </c>
      <c r="AB13" s="20">
        <f t="shared" si="3"/>
        <v>582.58032245269726</v>
      </c>
      <c r="AC13" s="20">
        <f t="shared" si="4"/>
        <v>2567.7924844185941</v>
      </c>
      <c r="AD13" s="20">
        <f t="shared" si="5"/>
        <v>592.32544649573788</v>
      </c>
      <c r="AE13" s="27">
        <f t="shared" si="6"/>
        <v>2827.4421466329709</v>
      </c>
      <c r="AV13" s="14">
        <v>2.5</v>
      </c>
      <c r="AW13" s="20">
        <f t="shared" si="7"/>
        <v>1283.3771839840806</v>
      </c>
      <c r="AX13" s="20">
        <f t="shared" si="8"/>
        <v>2725.0676426355121</v>
      </c>
      <c r="AY13" s="47">
        <f t="shared" si="9"/>
        <v>488.00001444247278</v>
      </c>
      <c r="AZ13" s="27">
        <f t="shared" si="10"/>
        <v>2073.6955589379349</v>
      </c>
    </row>
    <row r="14" spans="2:52" x14ac:dyDescent="0.25">
      <c r="B14" s="30" t="s">
        <v>2</v>
      </c>
      <c r="C14" s="31">
        <v>1.2</v>
      </c>
      <c r="G14" s="37">
        <v>0.6</v>
      </c>
      <c r="H14" s="20">
        <f t="shared" si="11"/>
        <v>1737.6649919999998</v>
      </c>
      <c r="I14" s="20">
        <f t="shared" si="0"/>
        <v>1805.0804331428571</v>
      </c>
      <c r="J14" s="20">
        <f t="shared" si="1"/>
        <v>1466.007822</v>
      </c>
      <c r="K14" s="27">
        <f t="shared" si="2"/>
        <v>1541.5965668571432</v>
      </c>
      <c r="Y14" s="24">
        <v>5</v>
      </c>
      <c r="Z14" s="41">
        <f t="shared" si="12"/>
        <v>0.13073361412148726</v>
      </c>
      <c r="AA14" s="41">
        <f t="shared" si="13"/>
        <v>1.4942920471376184</v>
      </c>
      <c r="AB14" s="20">
        <f t="shared" si="3"/>
        <v>594.03156501605156</v>
      </c>
      <c r="AC14" s="20">
        <f t="shared" si="4"/>
        <v>2577.0138552212866</v>
      </c>
      <c r="AD14" s="20">
        <f t="shared" si="5"/>
        <v>583.68625077066326</v>
      </c>
      <c r="AE14" s="27">
        <f t="shared" si="6"/>
        <v>2815.4087289919989</v>
      </c>
      <c r="AV14" s="14">
        <v>3</v>
      </c>
      <c r="AW14" s="20">
        <f t="shared" si="7"/>
        <v>1206.5327821968137</v>
      </c>
      <c r="AX14" s="20">
        <f t="shared" si="8"/>
        <v>2645.0867346528466</v>
      </c>
      <c r="AY14" s="47">
        <f t="shared" si="9"/>
        <v>564.84441622973964</v>
      </c>
      <c r="AZ14" s="27">
        <f t="shared" si="10"/>
        <v>2153.6764669206004</v>
      </c>
    </row>
    <row r="15" spans="2:52" x14ac:dyDescent="0.25">
      <c r="B15" s="30" t="s">
        <v>45</v>
      </c>
      <c r="C15" s="31">
        <v>1.2230000000000001</v>
      </c>
      <c r="G15" s="37">
        <v>0.7</v>
      </c>
      <c r="H15" s="20">
        <f t="shared" si="11"/>
        <v>1776.4772759999996</v>
      </c>
      <c r="I15" s="20">
        <f t="shared" si="0"/>
        <v>1845.4768919999999</v>
      </c>
      <c r="J15" s="20">
        <f t="shared" si="1"/>
        <v>1427.1955380000002</v>
      </c>
      <c r="K15" s="27">
        <f t="shared" si="2"/>
        <v>1501.2001080000005</v>
      </c>
      <c r="Y15" s="24">
        <v>6</v>
      </c>
      <c r="Z15" s="41">
        <f t="shared" si="12"/>
        <v>0.15679269490148021</v>
      </c>
      <c r="AA15" s="41">
        <f t="shared" si="13"/>
        <v>1.4917828430524098</v>
      </c>
      <c r="AB15" s="20">
        <f t="shared" si="3"/>
        <v>605.76023381375444</v>
      </c>
      <c r="AC15" s="20">
        <f t="shared" si="4"/>
        <v>2585.9262567095429</v>
      </c>
      <c r="AD15" s="20">
        <f t="shared" si="5"/>
        <v>575.39278273377454</v>
      </c>
      <c r="AE15" s="27">
        <f t="shared" si="6"/>
        <v>2803.0611267429285</v>
      </c>
      <c r="AV15" s="14">
        <v>3.5</v>
      </c>
      <c r="AW15" s="20">
        <f t="shared" si="7"/>
        <v>1151.6439237773375</v>
      </c>
      <c r="AX15" s="20">
        <f t="shared" si="8"/>
        <v>2587.9575146652287</v>
      </c>
      <c r="AY15" s="47">
        <f t="shared" si="9"/>
        <v>619.7332746492159</v>
      </c>
      <c r="AZ15" s="27">
        <f t="shared" si="10"/>
        <v>2210.8056869082184</v>
      </c>
    </row>
    <row r="16" spans="2:52" x14ac:dyDescent="0.25">
      <c r="B16" s="30" t="s">
        <v>4</v>
      </c>
      <c r="C16" s="31">
        <v>0.42</v>
      </c>
      <c r="G16" s="37">
        <v>0.8</v>
      </c>
      <c r="H16" s="20">
        <f t="shared" si="11"/>
        <v>1815.2895599999997</v>
      </c>
      <c r="I16" s="20">
        <f t="shared" si="0"/>
        <v>1885.8733508571429</v>
      </c>
      <c r="J16" s="20">
        <f t="shared" si="1"/>
        <v>1388.3832540000001</v>
      </c>
      <c r="K16" s="27">
        <f t="shared" si="2"/>
        <v>1460.8036491428575</v>
      </c>
      <c r="Y16" s="24">
        <v>7</v>
      </c>
      <c r="Z16" s="41">
        <f t="shared" si="12"/>
        <v>0.18280401510772121</v>
      </c>
      <c r="AA16" s="41">
        <f t="shared" si="13"/>
        <v>1.4888192274619829</v>
      </c>
      <c r="AB16" s="20">
        <f t="shared" si="3"/>
        <v>617.76275617967144</v>
      </c>
      <c r="AC16" s="20">
        <f t="shared" si="4"/>
        <v>2594.5269740795356</v>
      </c>
      <c r="AD16" s="20">
        <f t="shared" si="5"/>
        <v>567.44756865577529</v>
      </c>
      <c r="AE16" s="27">
        <f t="shared" si="6"/>
        <v>2790.4031010850181</v>
      </c>
      <c r="AV16" s="14">
        <v>4</v>
      </c>
      <c r="AW16" s="20">
        <f t="shared" si="7"/>
        <v>1110.4772799627303</v>
      </c>
      <c r="AX16" s="20">
        <f t="shared" si="8"/>
        <v>2545.110599674515</v>
      </c>
      <c r="AY16" s="47">
        <f t="shared" si="9"/>
        <v>660.89991846382304</v>
      </c>
      <c r="AZ16" s="27">
        <f t="shared" si="10"/>
        <v>2253.6526018989321</v>
      </c>
    </row>
    <row r="17" spans="1:52" x14ac:dyDescent="0.25">
      <c r="B17" s="30" t="s">
        <v>5</v>
      </c>
      <c r="C17" s="31">
        <v>0.57999999999999996</v>
      </c>
      <c r="G17" s="37">
        <v>0.9</v>
      </c>
      <c r="H17" s="20">
        <f t="shared" si="11"/>
        <v>1854.1018439999998</v>
      </c>
      <c r="I17" s="20">
        <f t="shared" si="0"/>
        <v>1926.2698097142857</v>
      </c>
      <c r="J17" s="20">
        <f t="shared" si="1"/>
        <v>1349.5709700000002</v>
      </c>
      <c r="K17" s="27">
        <f t="shared" si="2"/>
        <v>1420.4071902857147</v>
      </c>
      <c r="Y17" s="24">
        <v>8</v>
      </c>
      <c r="Z17" s="41">
        <f t="shared" si="12"/>
        <v>0.20875965144009817</v>
      </c>
      <c r="AA17" s="41">
        <f t="shared" si="13"/>
        <v>1.4854021031123557</v>
      </c>
      <c r="AB17" s="20">
        <f t="shared" si="3"/>
        <v>630.03547602921935</v>
      </c>
      <c r="AC17" s="20">
        <f t="shared" si="4"/>
        <v>2602.8133874694354</v>
      </c>
      <c r="AD17" s="20">
        <f t="shared" si="5"/>
        <v>559.85302872584123</v>
      </c>
      <c r="AE17" s="27">
        <f t="shared" si="6"/>
        <v>2777.4385077755046</v>
      </c>
      <c r="AV17" s="14">
        <v>4.5</v>
      </c>
      <c r="AW17" s="20">
        <f t="shared" si="7"/>
        <v>1078.4587792180359</v>
      </c>
      <c r="AX17" s="20">
        <f t="shared" si="8"/>
        <v>2511.7852213484043</v>
      </c>
      <c r="AY17" s="47">
        <f t="shared" si="9"/>
        <v>692.91841920851755</v>
      </c>
      <c r="AZ17" s="27">
        <f t="shared" si="10"/>
        <v>2286.9779802250428</v>
      </c>
    </row>
    <row r="18" spans="1:52" ht="15.75" thickBot="1" x14ac:dyDescent="0.3">
      <c r="B18" s="32" t="s">
        <v>46</v>
      </c>
      <c r="C18" s="33">
        <v>9.81</v>
      </c>
      <c r="G18" s="37">
        <v>1</v>
      </c>
      <c r="H18" s="20">
        <f t="shared" si="11"/>
        <v>1892.9141279999997</v>
      </c>
      <c r="I18" s="20">
        <f t="shared" si="0"/>
        <v>1966.6662685714286</v>
      </c>
      <c r="J18" s="20">
        <f t="shared" si="1"/>
        <v>1310.7586860000001</v>
      </c>
      <c r="K18" s="27">
        <f t="shared" si="2"/>
        <v>1380.0107314285719</v>
      </c>
      <c r="Y18" s="24">
        <v>9</v>
      </c>
      <c r="Z18" s="41">
        <f t="shared" si="12"/>
        <v>0.23465169756034632</v>
      </c>
      <c r="AA18" s="41">
        <f t="shared" si="13"/>
        <v>1.4815325108927067</v>
      </c>
      <c r="AB18" s="20">
        <f t="shared" si="3"/>
        <v>642.57465497304349</v>
      </c>
      <c r="AC18" s="20">
        <f t="shared" si="4"/>
        <v>2610.7829727574513</v>
      </c>
      <c r="AD18" s="20">
        <f t="shared" si="5"/>
        <v>552.61147631440554</v>
      </c>
      <c r="AE18" s="27">
        <f t="shared" si="6"/>
        <v>2764.1712959551</v>
      </c>
      <c r="AV18" s="14">
        <v>5</v>
      </c>
      <c r="AW18" s="20">
        <f t="shared" si="7"/>
        <v>1052.8439786222802</v>
      </c>
      <c r="AX18" s="20">
        <f t="shared" si="8"/>
        <v>2485.1249186875161</v>
      </c>
      <c r="AY18" s="47">
        <f t="shared" si="9"/>
        <v>718.53321980427313</v>
      </c>
      <c r="AZ18" s="27">
        <f t="shared" si="10"/>
        <v>2313.6382828859309</v>
      </c>
    </row>
    <row r="19" spans="1:52" ht="15.75" thickBot="1" x14ac:dyDescent="0.3">
      <c r="G19" s="37">
        <v>1.1000000000000001</v>
      </c>
      <c r="H19" s="20">
        <f t="shared" si="11"/>
        <v>1931.7264119999998</v>
      </c>
      <c r="I19" s="20">
        <f t="shared" si="0"/>
        <v>2007.0627274285714</v>
      </c>
      <c r="J19" s="20">
        <f t="shared" si="1"/>
        <v>1271.946402</v>
      </c>
      <c r="K19" s="27">
        <f t="shared" si="2"/>
        <v>1339.614272571429</v>
      </c>
      <c r="Y19" s="24">
        <v>10</v>
      </c>
      <c r="Z19" s="41">
        <f t="shared" si="12"/>
        <v>0.26047226650039551</v>
      </c>
      <c r="AA19" s="41">
        <f t="shared" si="13"/>
        <v>1.477211629518312</v>
      </c>
      <c r="AB19" s="20">
        <f t="shared" si="3"/>
        <v>655.37647345576784</v>
      </c>
      <c r="AC19" s="20">
        <f t="shared" si="4"/>
        <v>2618.4333023307017</v>
      </c>
      <c r="AD19" s="20">
        <f t="shared" si="5"/>
        <v>545.72511726848256</v>
      </c>
      <c r="AE19" s="27">
        <f t="shared" si="6"/>
        <v>2750.6055069450476</v>
      </c>
      <c r="AV19" s="15">
        <v>5.5</v>
      </c>
      <c r="AW19" s="21">
        <f t="shared" si="7"/>
        <v>1031.8864144984802</v>
      </c>
      <c r="AX19" s="21">
        <f t="shared" si="8"/>
        <v>2463.3119437831529</v>
      </c>
      <c r="AY19" s="48">
        <f t="shared" si="9"/>
        <v>739.49078392807314</v>
      </c>
      <c r="AZ19" s="28">
        <f t="shared" si="10"/>
        <v>2335.4512577902942</v>
      </c>
    </row>
    <row r="20" spans="1:52" ht="15.75" thickBot="1" x14ac:dyDescent="0.3">
      <c r="G20" s="37">
        <v>1.2</v>
      </c>
      <c r="H20" s="20">
        <f t="shared" si="11"/>
        <v>1970.5386959999996</v>
      </c>
      <c r="I20" s="20">
        <f t="shared" si="0"/>
        <v>2047.4591862857142</v>
      </c>
      <c r="J20" s="20">
        <f t="shared" si="1"/>
        <v>1233.1341180000002</v>
      </c>
      <c r="K20" s="27">
        <f t="shared" si="2"/>
        <v>1299.2178137142862</v>
      </c>
      <c r="Y20" s="24">
        <v>11</v>
      </c>
      <c r="Z20" s="41">
        <f t="shared" si="12"/>
        <v>0.28621349306481719</v>
      </c>
      <c r="AA20" s="41">
        <f t="shared" si="13"/>
        <v>1.4724407751714961</v>
      </c>
      <c r="AB20" s="20">
        <f t="shared" si="3"/>
        <v>668.43703191946804</v>
      </c>
      <c r="AC20" s="20">
        <f t="shared" si="4"/>
        <v>2625.7620458246888</v>
      </c>
      <c r="AD20" s="20">
        <f t="shared" si="5"/>
        <v>539.19604923974703</v>
      </c>
      <c r="AE20" s="27">
        <f t="shared" si="6"/>
        <v>2736.7452730160962</v>
      </c>
      <c r="AV20" s="2"/>
      <c r="AW20" s="2"/>
      <c r="AX20" s="2"/>
      <c r="AY20" s="2"/>
      <c r="AZ20" s="2"/>
    </row>
    <row r="21" spans="1:52" ht="14.25" customHeight="1" x14ac:dyDescent="0.25">
      <c r="A21" t="s">
        <v>15</v>
      </c>
      <c r="B21" s="29" t="s">
        <v>7</v>
      </c>
      <c r="C21" s="7"/>
      <c r="G21" s="37">
        <v>1.3</v>
      </c>
      <c r="H21" s="20">
        <f t="shared" si="11"/>
        <v>2009.3509799999997</v>
      </c>
      <c r="I21" s="20">
        <f t="shared" si="0"/>
        <v>2087.8556451428572</v>
      </c>
      <c r="J21" s="20">
        <f t="shared" si="1"/>
        <v>1194.3218340000001</v>
      </c>
      <c r="K21" s="27">
        <f t="shared" si="2"/>
        <v>1258.8213548571432</v>
      </c>
      <c r="Y21" s="24">
        <v>12</v>
      </c>
      <c r="Z21" s="41">
        <f t="shared" si="12"/>
        <v>0.31186753622663899</v>
      </c>
      <c r="AA21" s="41">
        <f t="shared" si="13"/>
        <v>1.4672214011007085</v>
      </c>
      <c r="AB21" s="20">
        <f t="shared" si="3"/>
        <v>681.75235199151632</v>
      </c>
      <c r="AC21" s="20">
        <f t="shared" si="4"/>
        <v>2632.7669708331482</v>
      </c>
      <c r="AD21" s="20">
        <f t="shared" si="5"/>
        <v>533.02626104556987</v>
      </c>
      <c r="AE21" s="27">
        <f t="shared" si="6"/>
        <v>2722.5948161297656</v>
      </c>
      <c r="AV21" s="2"/>
      <c r="AW21" s="2"/>
      <c r="AX21" s="2"/>
      <c r="AY21" s="2"/>
      <c r="AZ21" s="2"/>
    </row>
    <row r="22" spans="1:52" x14ac:dyDescent="0.25">
      <c r="B22" s="30"/>
      <c r="C22" s="31"/>
      <c r="G22" s="37">
        <v>1.4</v>
      </c>
      <c r="H22" s="20">
        <f t="shared" si="11"/>
        <v>2048.1632639999998</v>
      </c>
      <c r="I22" s="20">
        <f t="shared" si="0"/>
        <v>2128.2521039999997</v>
      </c>
      <c r="J22" s="20">
        <f t="shared" si="1"/>
        <v>1155.5095500000002</v>
      </c>
      <c r="K22" s="27">
        <f t="shared" si="2"/>
        <v>1218.4248960000004</v>
      </c>
      <c r="Y22" s="24">
        <v>13</v>
      </c>
      <c r="Z22" s="41">
        <f t="shared" si="12"/>
        <v>0.33742658151579752</v>
      </c>
      <c r="AA22" s="41">
        <f t="shared" si="13"/>
        <v>1.4615550971778528</v>
      </c>
      <c r="AB22" s="20">
        <f t="shared" si="3"/>
        <v>695.31837769642993</v>
      </c>
      <c r="AC22" s="20">
        <f t="shared" si="4"/>
        <v>2639.4459435880653</v>
      </c>
      <c r="AD22" s="20">
        <f t="shared" si="5"/>
        <v>527.21763206320247</v>
      </c>
      <c r="AE22" s="27">
        <f t="shared" si="6"/>
        <v>2708.1584466523027</v>
      </c>
      <c r="AV22" s="2"/>
      <c r="AW22" s="2"/>
      <c r="AX22" s="2"/>
      <c r="AY22" s="2"/>
      <c r="AZ22" s="2"/>
    </row>
    <row r="23" spans="1:52" ht="15.75" thickBot="1" x14ac:dyDescent="0.3">
      <c r="B23" s="30" t="s">
        <v>8</v>
      </c>
      <c r="C23" s="31">
        <f>SUM(C9*C5*C18)</f>
        <v>2895.5195999999996</v>
      </c>
      <c r="G23" s="38">
        <v>1.5</v>
      </c>
      <c r="H23" s="21">
        <f t="shared" si="11"/>
        <v>2086.9755479999999</v>
      </c>
      <c r="I23" s="21">
        <f t="shared" si="0"/>
        <v>2168.6485628571427</v>
      </c>
      <c r="J23" s="21">
        <f t="shared" si="1"/>
        <v>1116.6972660000001</v>
      </c>
      <c r="K23" s="28">
        <f t="shared" si="2"/>
        <v>1178.0284371428575</v>
      </c>
      <c r="Y23" s="24">
        <v>14</v>
      </c>
      <c r="Z23" s="41">
        <f t="shared" si="12"/>
        <v>0.36288284339950161</v>
      </c>
      <c r="AA23" s="41">
        <f t="shared" si="13"/>
        <v>1.4554435894139948</v>
      </c>
      <c r="AB23" s="20">
        <f t="shared" si="3"/>
        <v>709.13097669136209</v>
      </c>
      <c r="AC23" s="20">
        <f t="shared" si="4"/>
        <v>2645.7969296096371</v>
      </c>
      <c r="AD23" s="20">
        <f t="shared" si="5"/>
        <v>521.77193165730262</v>
      </c>
      <c r="AE23" s="27">
        <f t="shared" si="6"/>
        <v>2693.4405620416983</v>
      </c>
      <c r="AU23" t="s">
        <v>31</v>
      </c>
      <c r="AV23" s="49" t="s">
        <v>54</v>
      </c>
      <c r="AW23" s="2"/>
      <c r="AX23" s="2"/>
      <c r="AY23" s="2"/>
      <c r="AZ23" s="2"/>
    </row>
    <row r="24" spans="1:52" ht="15.75" thickBot="1" x14ac:dyDescent="0.3">
      <c r="B24" s="30" t="s">
        <v>10</v>
      </c>
      <c r="C24" s="31">
        <f>SUM(C23*C11)</f>
        <v>1476.7149959999999</v>
      </c>
      <c r="Y24" s="24">
        <v>15</v>
      </c>
      <c r="Z24" s="41">
        <f t="shared" si="12"/>
        <v>0.38822856765378111</v>
      </c>
      <c r="AA24" s="41">
        <f t="shared" si="13"/>
        <v>1.4488887394336025</v>
      </c>
      <c r="AB24" s="20">
        <f t="shared" si="3"/>
        <v>723.18594152485298</v>
      </c>
      <c r="AC24" s="20">
        <f t="shared" si="4"/>
        <v>2651.8179943259988</v>
      </c>
      <c r="AD24" s="20">
        <f t="shared" si="5"/>
        <v>516.69081864096756</v>
      </c>
      <c r="AE24" s="27">
        <f t="shared" si="6"/>
        <v>2678.4456455081809</v>
      </c>
      <c r="AV24" s="2"/>
      <c r="AW24" s="2"/>
      <c r="AX24" s="2"/>
      <c r="AY24" s="2"/>
      <c r="AZ24" s="2"/>
    </row>
    <row r="25" spans="1:52" ht="15.75" thickBot="1" x14ac:dyDescent="0.3">
      <c r="B25" s="30" t="s">
        <v>9</v>
      </c>
      <c r="C25" s="31">
        <f>SUM(C23*C12)</f>
        <v>1418.8046039999997</v>
      </c>
      <c r="Y25" s="24">
        <v>16</v>
      </c>
      <c r="Z25" s="41">
        <f t="shared" si="12"/>
        <v>0.41345603372549877</v>
      </c>
      <c r="AA25" s="41">
        <f t="shared" si="13"/>
        <v>1.4418925439074783</v>
      </c>
      <c r="AB25" s="20">
        <f t="shared" si="3"/>
        <v>737.47899091846193</v>
      </c>
      <c r="AC25" s="20">
        <f t="shared" si="4"/>
        <v>2657.5073036625095</v>
      </c>
      <c r="AD25" s="20">
        <f t="shared" si="5"/>
        <v>511.97584077044394</v>
      </c>
      <c r="AE25" s="27">
        <f t="shared" si="6"/>
        <v>2663.1782646485849</v>
      </c>
      <c r="AV25" s="2"/>
      <c r="AW25" s="50" t="s">
        <v>26</v>
      </c>
      <c r="AX25" s="51"/>
      <c r="AY25" s="51"/>
      <c r="AZ25" s="52"/>
    </row>
    <row r="26" spans="1:52" ht="15.75" thickBot="1" x14ac:dyDescent="0.3">
      <c r="B26" s="30"/>
      <c r="C26" s="31"/>
      <c r="F26" t="s">
        <v>31</v>
      </c>
      <c r="G26" s="3" t="s">
        <v>48</v>
      </c>
      <c r="Y26" s="24">
        <v>17</v>
      </c>
      <c r="Z26" s="41">
        <f t="shared" si="12"/>
        <v>0.43855755708410515</v>
      </c>
      <c r="AA26" s="41">
        <f t="shared" si="13"/>
        <v>1.4344571339445531</v>
      </c>
      <c r="AB26" s="20">
        <f t="shared" si="3"/>
        <v>752.0057710708827</v>
      </c>
      <c r="AC26" s="20">
        <f t="shared" si="4"/>
        <v>2662.8631246004334</v>
      </c>
      <c r="AD26" s="20">
        <f t="shared" si="5"/>
        <v>507.62843427366613</v>
      </c>
      <c r="AE26" s="27">
        <f t="shared" si="6"/>
        <v>2647.6430700550181</v>
      </c>
      <c r="AV26" s="13" t="s">
        <v>37</v>
      </c>
      <c r="AW26" s="53" t="s">
        <v>27</v>
      </c>
      <c r="AX26" s="54" t="s">
        <v>28</v>
      </c>
      <c r="AY26" s="54" t="s">
        <v>23</v>
      </c>
      <c r="AZ26" s="55" t="s">
        <v>24</v>
      </c>
    </row>
    <row r="27" spans="1:52" ht="15.75" thickBot="1" x14ac:dyDescent="0.3">
      <c r="B27" s="30" t="s">
        <v>11</v>
      </c>
      <c r="C27" s="31">
        <f>SUM(C10*C5*C18)</f>
        <v>3265.1604000000007</v>
      </c>
      <c r="Y27" s="24">
        <v>18</v>
      </c>
      <c r="Z27" s="41">
        <f t="shared" si="12"/>
        <v>0.46352549156242107</v>
      </c>
      <c r="AA27" s="41">
        <f t="shared" si="13"/>
        <v>1.4265847744427302</v>
      </c>
      <c r="AB27" s="20">
        <f t="shared" si="3"/>
        <v>766.76185698415736</v>
      </c>
      <c r="AC27" s="20">
        <f t="shared" si="4"/>
        <v>2667.8838257048278</v>
      </c>
      <c r="AD27" s="20">
        <f t="shared" si="5"/>
        <v>503.64992341276729</v>
      </c>
      <c r="AE27" s="27">
        <f t="shared" si="6"/>
        <v>2631.8447938982481</v>
      </c>
      <c r="AV27" s="13">
        <v>0.25</v>
      </c>
      <c r="AW27" s="19">
        <f t="shared" ref="AW27:AW38" si="14">SUM(C$25-((C$5*(AA$54*C$18)*C$8*C$9)/AV27)+((C$5*(Z$54*C$18)*C$8*C$12)/C$6)-((C$13*0.5*C$15*(30^2)*C$14*C$16)/2))</f>
        <v>-2506.0160093660165</v>
      </c>
      <c r="AX27" s="46">
        <f t="shared" ref="AX27:AX38" si="15">SUM(C$24+((C$5*(AA$54*C$18)*C$8*C$9)/AV27)+((C$5*(Z$54*C$18)*C$8*C$11)/C$6)-((C$13*0.5*C$15*(30^2)*C$14*C$16)/2))</f>
        <v>6413.6445654192248</v>
      </c>
      <c r="AY27" s="46">
        <f>SUM(C$29-((C$5*(AA$54*C$18)*C$8*C$10)/AV27)-((C$5*(Z$54*C$18)*C$8*C$12)/C$6)-((C$13*0.5*C$15*(30^2)*C$14*C$17)/2))</f>
        <v>-3680.0391768299173</v>
      </c>
      <c r="AZ27" s="26">
        <f>SUM(C$28+((C$5*(AA$54*C$18)*C$8*C$10)/AV27)-((C$5*(Z$54*C$18)*C$8*C$11)/C$6)-((C$13*0.5*C$15*(30^2)*C$14*C$17)/2))</f>
        <v>6342.5510207767111</v>
      </c>
    </row>
    <row r="28" spans="1:52" ht="15.75" thickBot="1" x14ac:dyDescent="0.3">
      <c r="B28" s="30" t="s">
        <v>12</v>
      </c>
      <c r="C28" s="31">
        <f>SUM(C27*C11)</f>
        <v>1665.2318040000005</v>
      </c>
      <c r="H28" s="5" t="s">
        <v>26</v>
      </c>
      <c r="I28" s="6"/>
      <c r="J28" s="6"/>
      <c r="K28" s="7"/>
      <c r="Y28" s="24">
        <v>19</v>
      </c>
      <c r="Z28" s="41">
        <f t="shared" si="12"/>
        <v>0.48835223168573505</v>
      </c>
      <c r="AA28" s="41">
        <f t="shared" si="13"/>
        <v>1.4182778633989752</v>
      </c>
      <c r="AB28" s="20">
        <f t="shared" si="3"/>
        <v>781.74275381157054</v>
      </c>
      <c r="AC28" s="20">
        <f t="shared" si="4"/>
        <v>2672.5678776215013</v>
      </c>
      <c r="AD28" s="20">
        <f t="shared" si="5"/>
        <v>500.04152008069616</v>
      </c>
      <c r="AE28" s="27">
        <f t="shared" si="6"/>
        <v>2615.7882484862325</v>
      </c>
      <c r="AV28" s="14">
        <v>0.5</v>
      </c>
      <c r="AW28" s="20">
        <f t="shared" si="14"/>
        <v>-294.77914160997256</v>
      </c>
      <c r="AX28" s="47">
        <f t="shared" si="15"/>
        <v>4202.4076976631804</v>
      </c>
      <c r="AY28" s="47">
        <f t="shared" ref="AY28:AY38" si="16">SUM(C$29-((C$5*(AA$54*C$18)*C$8*C$10)/AV28)-((C$5*(Z$54*C$18)*C$8*C$12)/C$6)-((C$13*0.5*C$15*(30^2)*C$14*C$17)/2))</f>
        <v>-1186.5167514879947</v>
      </c>
      <c r="AZ28" s="27">
        <f t="shared" ref="AZ28:AZ38" si="17">SUM(C$28+((C$5*(AA$54*C$18)*C$8*C$10)/AV28)-((C$5*(Z$54*C$18)*C$8*C$11)/C$6)-((C$13*0.5*C$15*(30^2)*C$14*C$17)/2))</f>
        <v>3849.0285954347864</v>
      </c>
    </row>
    <row r="29" spans="1:52" ht="15.75" thickBot="1" x14ac:dyDescent="0.3">
      <c r="B29" s="32" t="s">
        <v>13</v>
      </c>
      <c r="C29" s="33">
        <f>SUM(C27*C12)</f>
        <v>1599.9285960000002</v>
      </c>
      <c r="G29" s="39" t="s">
        <v>20</v>
      </c>
      <c r="H29" s="11" t="s">
        <v>27</v>
      </c>
      <c r="I29" s="16" t="s">
        <v>28</v>
      </c>
      <c r="J29" s="16" t="s">
        <v>23</v>
      </c>
      <c r="K29" s="17" t="s">
        <v>29</v>
      </c>
      <c r="Y29" s="24">
        <v>20</v>
      </c>
      <c r="Z29" s="41">
        <f t="shared" si="12"/>
        <v>0.5130302149885031</v>
      </c>
      <c r="AA29" s="41">
        <f t="shared" si="13"/>
        <v>1.4095389311788626</v>
      </c>
      <c r="AB29" s="20">
        <f t="shared" si="3"/>
        <v>796.94389822682638</v>
      </c>
      <c r="AC29" s="20">
        <f t="shared" si="4"/>
        <v>2676.9138535428638</v>
      </c>
      <c r="AD29" s="20">
        <f t="shared" si="5"/>
        <v>496.80432343206337</v>
      </c>
      <c r="AE29" s="27">
        <f t="shared" si="6"/>
        <v>2599.4783247982464</v>
      </c>
      <c r="AV29" s="14">
        <v>0.75</v>
      </c>
      <c r="AW29" s="20">
        <f t="shared" si="14"/>
        <v>442.2998143087089</v>
      </c>
      <c r="AX29" s="47">
        <f t="shared" si="15"/>
        <v>3465.328741744499</v>
      </c>
      <c r="AY29" s="47">
        <f t="shared" si="16"/>
        <v>-355.34260970735386</v>
      </c>
      <c r="AZ29" s="27">
        <f t="shared" si="17"/>
        <v>3017.8544536541458</v>
      </c>
    </row>
    <row r="30" spans="1:52" x14ac:dyDescent="0.25">
      <c r="G30" s="36">
        <v>0.1</v>
      </c>
      <c r="H30" s="19">
        <f t="shared" ref="H30:H44" si="18">SUM(C$25-((C$5*(C$18*G30)*C$8*C$9)/C$7)-((C$13*0.5*C$15*(30^2)*C$14*C$16)/2))</f>
        <v>1440.4464079999996</v>
      </c>
      <c r="I30" s="19">
        <f t="shared" ref="I30:I44" si="19">SUM(C$24+((C$5*(C$18*G30)*C$8*C$9)/C$7)-((C$13*0.5*C$15*(30^2)*C$14*C$16)/2))</f>
        <v>1627.04656</v>
      </c>
      <c r="J30" s="19">
        <f t="shared" ref="J30:J44" si="20">SUM(C$29-((C$5*(C$18*G30)*C$8*C$10)/C$7)-((C$13*0.5*C$15*(30^2)*C$14*C$17)/2))</f>
        <v>1646.1129920000003</v>
      </c>
      <c r="K30" s="26">
        <f t="shared" ref="K30:K44" si="21">SUM(C$29+((C$5*(C$18*G30)*C$8*C$10)/C$7)-((C$13*0.5*C$15*(30^2)*C$14*C$17)/2))</f>
        <v>1791.2312320000001</v>
      </c>
      <c r="Y30" s="24">
        <v>21</v>
      </c>
      <c r="Z30" s="41">
        <f t="shared" si="12"/>
        <v>0.5375519243179504</v>
      </c>
      <c r="AA30" s="41">
        <f t="shared" si="13"/>
        <v>1.4003706397458027</v>
      </c>
      <c r="AB30" s="20">
        <f t="shared" si="3"/>
        <v>812.36065981407864</v>
      </c>
      <c r="AC30" s="20">
        <f t="shared" si="4"/>
        <v>2680.9204296425492</v>
      </c>
      <c r="AD30" s="20">
        <f t="shared" si="5"/>
        <v>493.93931954832772</v>
      </c>
      <c r="AE30" s="27">
        <f t="shared" si="6"/>
        <v>2582.9199909950444</v>
      </c>
      <c r="AV30" s="14">
        <v>1</v>
      </c>
      <c r="AW30" s="20">
        <f t="shared" si="14"/>
        <v>810.83929226804958</v>
      </c>
      <c r="AX30" s="47">
        <f t="shared" si="15"/>
        <v>3096.7892637851583</v>
      </c>
      <c r="AY30" s="47">
        <f t="shared" si="16"/>
        <v>60.244461182966688</v>
      </c>
      <c r="AZ30" s="27">
        <f t="shared" si="17"/>
        <v>2602.2673827638255</v>
      </c>
    </row>
    <row r="31" spans="1:52" ht="15.75" thickBot="1" x14ac:dyDescent="0.3">
      <c r="G31" s="37">
        <v>0.2</v>
      </c>
      <c r="H31" s="20">
        <f t="shared" si="18"/>
        <v>1376.1015279999997</v>
      </c>
      <c r="I31" s="20">
        <f t="shared" si="19"/>
        <v>1691.3914399999999</v>
      </c>
      <c r="J31" s="20">
        <f t="shared" si="20"/>
        <v>1573.5538720000002</v>
      </c>
      <c r="K31" s="27">
        <f t="shared" si="21"/>
        <v>1863.7903520000002</v>
      </c>
      <c r="Y31" s="24">
        <v>22</v>
      </c>
      <c r="Z31" s="41">
        <f t="shared" si="12"/>
        <v>0.56190989012386805</v>
      </c>
      <c r="AA31" s="41">
        <f t="shared" si="13"/>
        <v>1.3907757818501811</v>
      </c>
      <c r="AB31" s="20">
        <f t="shared" si="3"/>
        <v>827.9883424784025</v>
      </c>
      <c r="AC31" s="20">
        <f t="shared" si="4"/>
        <v>2684.5863854786653</v>
      </c>
      <c r="AD31" s="20">
        <f t="shared" si="5"/>
        <v>491.44738113742534</v>
      </c>
      <c r="AE31" s="27">
        <f t="shared" si="6"/>
        <v>2566.1182909055065</v>
      </c>
      <c r="AV31" s="14">
        <v>1.25</v>
      </c>
      <c r="AW31" s="20">
        <f t="shared" si="14"/>
        <v>1031.9629790436541</v>
      </c>
      <c r="AX31" s="47">
        <f t="shared" si="15"/>
        <v>2875.665577009554</v>
      </c>
      <c r="AY31" s="47">
        <f t="shared" si="16"/>
        <v>309.59670371715902</v>
      </c>
      <c r="AZ31" s="27">
        <f t="shared" si="17"/>
        <v>2352.9151402296329</v>
      </c>
    </row>
    <row r="32" spans="1:52" ht="15.75" thickBot="1" x14ac:dyDescent="0.3">
      <c r="A32" t="s">
        <v>16</v>
      </c>
      <c r="B32" s="66" t="s">
        <v>14</v>
      </c>
      <c r="C32" s="34">
        <f>SUM(C13*0.5*C15*30^2*1.2)</f>
        <v>-409.46040000000005</v>
      </c>
      <c r="G32" s="37">
        <v>0.3</v>
      </c>
      <c r="H32" s="20">
        <f t="shared" si="18"/>
        <v>1311.7566479999996</v>
      </c>
      <c r="I32" s="20">
        <f t="shared" si="19"/>
        <v>1755.73632</v>
      </c>
      <c r="J32" s="20">
        <f t="shared" si="20"/>
        <v>1500.9947520000003</v>
      </c>
      <c r="K32" s="27">
        <f t="shared" si="21"/>
        <v>1936.3494720000001</v>
      </c>
      <c r="Y32" s="24">
        <v>23</v>
      </c>
      <c r="Z32" s="41">
        <f t="shared" si="12"/>
        <v>0.58609669273391063</v>
      </c>
      <c r="AA32" s="41">
        <f t="shared" si="13"/>
        <v>1.3807572801786605</v>
      </c>
      <c r="AB32" s="20">
        <f t="shared" si="3"/>
        <v>843.82218587626971</v>
      </c>
      <c r="AC32" s="20">
        <f t="shared" si="4"/>
        <v>2687.910604365552</v>
      </c>
      <c r="AD32" s="20">
        <f t="shared" si="5"/>
        <v>489.3292672679371</v>
      </c>
      <c r="AE32" s="27">
        <f t="shared" si="6"/>
        <v>2549.0783424902415</v>
      </c>
      <c r="AV32" s="14">
        <v>1.5</v>
      </c>
      <c r="AW32" s="20">
        <f t="shared" si="14"/>
        <v>1179.3787702273903</v>
      </c>
      <c r="AX32" s="47">
        <f t="shared" si="15"/>
        <v>2728.2497858258175</v>
      </c>
      <c r="AY32" s="47">
        <f t="shared" si="16"/>
        <v>475.83153207328712</v>
      </c>
      <c r="AZ32" s="27">
        <f t="shared" si="17"/>
        <v>2186.6803118735052</v>
      </c>
    </row>
    <row r="33" spans="6:52" x14ac:dyDescent="0.25">
      <c r="G33" s="37">
        <v>0.4</v>
      </c>
      <c r="H33" s="20">
        <f t="shared" si="18"/>
        <v>1247.4117679999997</v>
      </c>
      <c r="I33" s="20">
        <f t="shared" si="19"/>
        <v>1820.0811999999999</v>
      </c>
      <c r="J33" s="20">
        <f t="shared" si="20"/>
        <v>1428.4356320000002</v>
      </c>
      <c r="K33" s="27">
        <f t="shared" si="21"/>
        <v>2008.9085920000002</v>
      </c>
      <c r="Y33" s="24">
        <v>24</v>
      </c>
      <c r="Z33" s="41">
        <f t="shared" si="12"/>
        <v>0.61010496461370034</v>
      </c>
      <c r="AA33" s="41">
        <f t="shared" si="13"/>
        <v>1.3703181864639014</v>
      </c>
      <c r="AB33" s="20">
        <f t="shared" si="3"/>
        <v>859.85736686559505</v>
      </c>
      <c r="AC33" s="20">
        <f t="shared" si="4"/>
        <v>2690.8920737139329</v>
      </c>
      <c r="AD33" s="20">
        <f t="shared" si="5"/>
        <v>487.58562313786535</v>
      </c>
      <c r="AE33" s="27">
        <f t="shared" si="6"/>
        <v>2531.8053362826072</v>
      </c>
      <c r="AV33" s="14">
        <v>1.75</v>
      </c>
      <c r="AW33" s="20">
        <f t="shared" si="14"/>
        <v>1284.675763930059</v>
      </c>
      <c r="AX33" s="47">
        <f t="shared" si="15"/>
        <v>2622.9527921231488</v>
      </c>
      <c r="AY33" s="47">
        <f t="shared" si="16"/>
        <v>594.57069518480728</v>
      </c>
      <c r="AZ33" s="27">
        <f t="shared" si="17"/>
        <v>2067.9411487619855</v>
      </c>
    </row>
    <row r="34" spans="6:52" x14ac:dyDescent="0.25">
      <c r="G34" s="37">
        <v>0.5</v>
      </c>
      <c r="H34" s="20">
        <f t="shared" si="18"/>
        <v>1183.0668879999998</v>
      </c>
      <c r="I34" s="20">
        <f t="shared" si="19"/>
        <v>1884.4260799999997</v>
      </c>
      <c r="J34" s="20">
        <f t="shared" si="20"/>
        <v>1355.8765120000003</v>
      </c>
      <c r="K34" s="27">
        <f t="shared" si="21"/>
        <v>2081.4677120000001</v>
      </c>
      <c r="Y34" s="24">
        <v>25</v>
      </c>
      <c r="Z34" s="41">
        <f t="shared" si="12"/>
        <v>0.63392739261104913</v>
      </c>
      <c r="AA34" s="41">
        <f t="shared" si="13"/>
        <v>1.3594616805549748</v>
      </c>
      <c r="AB34" s="20">
        <f t="shared" si="3"/>
        <v>876.08900097491323</v>
      </c>
      <c r="AC34" s="20">
        <f t="shared" si="4"/>
        <v>2693.5298853393629</v>
      </c>
      <c r="AD34" s="20">
        <f t="shared" si="5"/>
        <v>486.2169798781041</v>
      </c>
      <c r="AE34" s="27">
        <f t="shared" si="6"/>
        <v>2514.3045338076204</v>
      </c>
      <c r="AV34" s="14">
        <v>2</v>
      </c>
      <c r="AW34" s="20">
        <f t="shared" si="14"/>
        <v>1363.6485092070607</v>
      </c>
      <c r="AX34" s="47">
        <f t="shared" si="15"/>
        <v>2543.9800468461472</v>
      </c>
      <c r="AY34" s="47">
        <f t="shared" si="16"/>
        <v>683.62506751844739</v>
      </c>
      <c r="AZ34" s="27">
        <f t="shared" si="17"/>
        <v>1978.8867764283452</v>
      </c>
    </row>
    <row r="35" spans="6:52" x14ac:dyDescent="0.25">
      <c r="G35" s="37">
        <v>0.6</v>
      </c>
      <c r="H35" s="20">
        <f t="shared" si="18"/>
        <v>1118.7220079999997</v>
      </c>
      <c r="I35" s="20">
        <f t="shared" si="19"/>
        <v>1948.7709599999998</v>
      </c>
      <c r="J35" s="20">
        <f t="shared" si="20"/>
        <v>1283.3173920000002</v>
      </c>
      <c r="K35" s="27">
        <f t="shared" si="21"/>
        <v>2154.0268320000005</v>
      </c>
      <c r="Y35" s="24">
        <v>26</v>
      </c>
      <c r="Z35" s="41">
        <f t="shared" si="12"/>
        <v>0.65755672018361611</v>
      </c>
      <c r="AA35" s="41">
        <f t="shared" si="13"/>
        <v>1.3481910694487507</v>
      </c>
      <c r="AB35" s="20">
        <f t="shared" si="3"/>
        <v>892.51214389123493</v>
      </c>
      <c r="AC35" s="20">
        <f t="shared" si="4"/>
        <v>2695.8232357388674</v>
      </c>
      <c r="AD35" s="20">
        <f t="shared" si="5"/>
        <v>485.2237543906474</v>
      </c>
      <c r="AE35" s="27">
        <f t="shared" si="6"/>
        <v>2496.5812659792505</v>
      </c>
      <c r="AV35" s="14">
        <v>2.25</v>
      </c>
      <c r="AW35" s="20">
        <f t="shared" si="14"/>
        <v>1425.0717555336175</v>
      </c>
      <c r="AX35" s="47">
        <f t="shared" si="15"/>
        <v>2482.5568005195905</v>
      </c>
      <c r="AY35" s="47">
        <f t="shared" si="16"/>
        <v>752.88957933350071</v>
      </c>
      <c r="AZ35" s="27">
        <f t="shared" si="17"/>
        <v>1909.6222646132917</v>
      </c>
    </row>
    <row r="36" spans="6:52" x14ac:dyDescent="0.25">
      <c r="G36" s="37">
        <v>0.7</v>
      </c>
      <c r="H36" s="20">
        <f t="shared" si="18"/>
        <v>1054.3771279999999</v>
      </c>
      <c r="I36" s="20">
        <f t="shared" si="19"/>
        <v>2013.1158399999997</v>
      </c>
      <c r="J36" s="20">
        <f t="shared" si="20"/>
        <v>1210.7582720000003</v>
      </c>
      <c r="K36" s="27">
        <f t="shared" si="21"/>
        <v>2226.5859519999999</v>
      </c>
      <c r="Y36" s="24">
        <v>27</v>
      </c>
      <c r="Z36" s="41">
        <f t="shared" si="12"/>
        <v>0.68098574960932012</v>
      </c>
      <c r="AA36" s="41">
        <f t="shared" si="13"/>
        <v>1.3365097862825519</v>
      </c>
      <c r="AB36" s="20">
        <f t="shared" si="3"/>
        <v>909.12179296613363</v>
      </c>
      <c r="AC36" s="20">
        <f t="shared" si="4"/>
        <v>2697.7714263356988</v>
      </c>
      <c r="AD36" s="20">
        <f t="shared" si="5"/>
        <v>484.6062492216015</v>
      </c>
      <c r="AE36" s="27">
        <f t="shared" si="6"/>
        <v>2478.640931476566</v>
      </c>
      <c r="AV36" s="14">
        <v>2.5</v>
      </c>
      <c r="AW36" s="20">
        <f t="shared" si="14"/>
        <v>1474.2103525948628</v>
      </c>
      <c r="AX36" s="47">
        <f t="shared" si="15"/>
        <v>2433.418203458345</v>
      </c>
      <c r="AY36" s="47">
        <f t="shared" si="16"/>
        <v>808.30118878554345</v>
      </c>
      <c r="AZ36" s="27">
        <f t="shared" si="17"/>
        <v>1854.210655161249</v>
      </c>
    </row>
    <row r="37" spans="6:52" x14ac:dyDescent="0.25">
      <c r="G37" s="37">
        <v>0.8</v>
      </c>
      <c r="H37" s="20">
        <f t="shared" si="18"/>
        <v>990.03224799999964</v>
      </c>
      <c r="I37" s="20">
        <f t="shared" si="19"/>
        <v>2077.46072</v>
      </c>
      <c r="J37" s="20">
        <f t="shared" si="20"/>
        <v>1138.1991520000001</v>
      </c>
      <c r="K37" s="27">
        <f t="shared" si="21"/>
        <v>2299.1450720000003</v>
      </c>
      <c r="Y37" s="24">
        <v>28</v>
      </c>
      <c r="Z37" s="41">
        <f t="shared" si="12"/>
        <v>0.70420734417883624</v>
      </c>
      <c r="AA37" s="41">
        <f t="shared" si="13"/>
        <v>1.3244213892883905</v>
      </c>
      <c r="AB37" s="20">
        <f t="shared" si="3"/>
        <v>925.91288873959945</v>
      </c>
      <c r="AC37" s="20">
        <f t="shared" si="4"/>
        <v>2699.3738636921294</v>
      </c>
      <c r="AD37" s="20">
        <f t="shared" si="5"/>
        <v>484.36465246902242</v>
      </c>
      <c r="AE37" s="27">
        <f t="shared" si="6"/>
        <v>2460.4889950992492</v>
      </c>
      <c r="AV37" s="14">
        <v>2.75</v>
      </c>
      <c r="AW37" s="20">
        <f t="shared" si="14"/>
        <v>1514.4146592813363</v>
      </c>
      <c r="AX37" s="47">
        <f t="shared" si="15"/>
        <v>2393.2138967718715</v>
      </c>
      <c r="AY37" s="47">
        <f t="shared" si="16"/>
        <v>853.63796015539674</v>
      </c>
      <c r="AZ37" s="27">
        <f t="shared" si="17"/>
        <v>1808.8738837913959</v>
      </c>
    </row>
    <row r="38" spans="6:52" ht="15.75" thickBot="1" x14ac:dyDescent="0.3">
      <c r="G38" s="37">
        <v>0.9</v>
      </c>
      <c r="H38" s="20">
        <f t="shared" si="18"/>
        <v>925.68736799999976</v>
      </c>
      <c r="I38" s="20">
        <f t="shared" si="19"/>
        <v>2141.8055999999997</v>
      </c>
      <c r="J38" s="20">
        <f t="shared" si="20"/>
        <v>1065.6400320000002</v>
      </c>
      <c r="K38" s="27">
        <f t="shared" si="21"/>
        <v>2371.7041920000001</v>
      </c>
      <c r="Y38" s="24">
        <v>29</v>
      </c>
      <c r="Z38" s="41">
        <f t="shared" si="12"/>
        <v>0.72721443036950562</v>
      </c>
      <c r="AA38" s="41">
        <f t="shared" si="13"/>
        <v>1.3119295607090935</v>
      </c>
      <c r="AB38" s="20">
        <f t="shared" si="3"/>
        <v>942.88031648120113</v>
      </c>
      <c r="AC38" s="20">
        <f t="shared" si="4"/>
        <v>2700.6300596902165</v>
      </c>
      <c r="AD38" s="20">
        <f t="shared" si="5"/>
        <v>484.49903772562146</v>
      </c>
      <c r="AE38" s="27">
        <f t="shared" si="6"/>
        <v>2442.1309861029613</v>
      </c>
      <c r="AV38" s="15">
        <v>3</v>
      </c>
      <c r="AW38" s="21">
        <f t="shared" si="14"/>
        <v>1547.918248186731</v>
      </c>
      <c r="AX38" s="48">
        <f t="shared" si="15"/>
        <v>2359.7103078664768</v>
      </c>
      <c r="AY38" s="48">
        <f t="shared" si="16"/>
        <v>891.41860296360755</v>
      </c>
      <c r="AZ38" s="28">
        <f t="shared" si="17"/>
        <v>1771.0932409831846</v>
      </c>
    </row>
    <row r="39" spans="6:52" x14ac:dyDescent="0.25">
      <c r="G39" s="37">
        <v>1</v>
      </c>
      <c r="H39" s="20">
        <f t="shared" si="18"/>
        <v>861.34248799999978</v>
      </c>
      <c r="I39" s="20">
        <f t="shared" si="19"/>
        <v>2206.1504799999998</v>
      </c>
      <c r="J39" s="20">
        <f t="shared" si="20"/>
        <v>993.08091200000024</v>
      </c>
      <c r="K39" s="27">
        <f t="shared" si="21"/>
        <v>2444.263312</v>
      </c>
      <c r="Y39" s="24">
        <v>30</v>
      </c>
      <c r="Z39" s="41">
        <f t="shared" si="12"/>
        <v>0.74999999999999989</v>
      </c>
      <c r="AA39" s="41">
        <f t="shared" si="13"/>
        <v>1.299038105676658</v>
      </c>
      <c r="AB39" s="20">
        <f t="shared" si="3"/>
        <v>960.01890774808089</v>
      </c>
      <c r="AC39" s="20">
        <f t="shared" si="4"/>
        <v>2701.5396316804899</v>
      </c>
      <c r="AD39" s="20">
        <f t="shared" si="5"/>
        <v>485.00936405634724</v>
      </c>
      <c r="AE39" s="27">
        <f t="shared" si="6"/>
        <v>2423.5724965150821</v>
      </c>
      <c r="AV39" s="2"/>
      <c r="AW39" s="2"/>
      <c r="AX39" s="2"/>
      <c r="AY39" s="2"/>
      <c r="AZ39" s="2"/>
    </row>
    <row r="40" spans="6:52" x14ac:dyDescent="0.25">
      <c r="G40" s="37">
        <v>1.1000000000000001</v>
      </c>
      <c r="H40" s="20">
        <f t="shared" si="18"/>
        <v>796.99760799999956</v>
      </c>
      <c r="I40" s="20">
        <f t="shared" si="19"/>
        <v>2270.4953599999999</v>
      </c>
      <c r="J40" s="20">
        <f t="shared" si="20"/>
        <v>920.52179200000012</v>
      </c>
      <c r="K40" s="27">
        <f t="shared" si="21"/>
        <v>2516.8224320000004</v>
      </c>
      <c r="Y40" s="24">
        <v>31</v>
      </c>
      <c r="Z40" s="41">
        <f t="shared" si="12"/>
        <v>0.77255711236508118</v>
      </c>
      <c r="AA40" s="41">
        <f t="shared" si="13"/>
        <v>1.2857509510531684</v>
      </c>
      <c r="AB40" s="20">
        <f t="shared" si="3"/>
        <v>977.32344195931432</v>
      </c>
      <c r="AC40" s="20">
        <f t="shared" si="4"/>
        <v>2702.102302598511</v>
      </c>
      <c r="AD40" s="20">
        <f t="shared" si="5"/>
        <v>485.89547601085621</v>
      </c>
      <c r="AE40" s="27">
        <f t="shared" si="6"/>
        <v>2404.8191794313193</v>
      </c>
      <c r="AV40" s="2"/>
      <c r="AW40" s="2"/>
      <c r="AX40" s="2"/>
      <c r="AY40" s="2"/>
      <c r="AZ40" s="2"/>
    </row>
    <row r="41" spans="6:52" x14ac:dyDescent="0.25">
      <c r="G41" s="37">
        <v>1.2</v>
      </c>
      <c r="H41" s="20">
        <f t="shared" si="18"/>
        <v>732.6527279999998</v>
      </c>
      <c r="I41" s="20">
        <f t="shared" si="19"/>
        <v>2334.84024</v>
      </c>
      <c r="J41" s="20">
        <f t="shared" si="20"/>
        <v>847.96267200000023</v>
      </c>
      <c r="K41" s="27">
        <f t="shared" si="21"/>
        <v>2589.3815520000003</v>
      </c>
      <c r="Y41" s="24">
        <v>32</v>
      </c>
      <c r="Z41" s="41">
        <f t="shared" si="12"/>
        <v>0.79487889634980735</v>
      </c>
      <c r="AA41" s="41">
        <f t="shared" si="13"/>
        <v>1.272072144234639</v>
      </c>
      <c r="AB41" s="20">
        <f t="shared" ref="AB41:AB72" si="22">SUM(C$25-((C$5*(AA41*C$18)*C$8*C$9)/C$7)+((C$5*(Z41*C$18)*C$8*C$12)/C$6)-((C$13*0.5*C$15*(30^2)*C$14*C$16)/2))</f>
        <v>994.78864798614723</v>
      </c>
      <c r="AC41" s="20">
        <f t="shared" ref="AC41:AC72" si="23">SUM(C$24+((C$5*(AA41*C$18)*C$8*C$9)/C$7)+((C$5*(Z41*C$18)*C$8*C$11)/C$6)-((C$13*0.5*C$15*(30^2)*C$14*C$16)/2))</f>
        <v>2702.3179010492663</v>
      </c>
      <c r="AD41" s="20">
        <f t="shared" ref="AD41:AD72" si="24">SUM(C$29-((C$5*(AA41*C$18)*C$8*C$10)/C$7)-((C$5*(Z41*C$18)*C$8*C$12)/C$6)-((C$13*0.5*C$15*(30^2)*C$14*C$17)/2))</f>
        <v>487.15710367086251</v>
      </c>
      <c r="AE41" s="27">
        <f t="shared" ref="AE41:AE72" si="25">SUM(C$28+((C$5*(AA41*C$18)*C$8*C$10)/C$7)-((C$5*(Z41*C$18)*C$8*C$11)/C$6)-((C$13*0.5*C$15*(30^2)*C$14*C$17)/2))</f>
        <v>2385.8767472937243</v>
      </c>
      <c r="AV41" s="2"/>
      <c r="AW41" s="2"/>
      <c r="AX41" s="2"/>
      <c r="AY41" s="2"/>
      <c r="AZ41" s="2"/>
    </row>
    <row r="42" spans="6:52" x14ac:dyDescent="0.25">
      <c r="G42" s="37">
        <v>1.3</v>
      </c>
      <c r="H42" s="20">
        <f t="shared" si="18"/>
        <v>668.30784799999969</v>
      </c>
      <c r="I42" s="20">
        <f t="shared" si="19"/>
        <v>2399.1851199999996</v>
      </c>
      <c r="J42" s="20">
        <f t="shared" si="20"/>
        <v>775.40355200000022</v>
      </c>
      <c r="K42" s="27">
        <f t="shared" si="21"/>
        <v>2661.9406720000002</v>
      </c>
      <c r="Y42" s="24">
        <v>33</v>
      </c>
      <c r="Z42" s="41">
        <f t="shared" si="12"/>
        <v>0.81695855252254068</v>
      </c>
      <c r="AA42" s="41">
        <f t="shared" si="13"/>
        <v>1.2580058519181361</v>
      </c>
      <c r="AB42" s="20">
        <f t="shared" si="22"/>
        <v>1012.4092057576352</v>
      </c>
      <c r="AC42" s="20">
        <f t="shared" si="23"/>
        <v>2702.18636135938</v>
      </c>
      <c r="AD42" s="20">
        <f t="shared" si="24"/>
        <v>488.79386273235986</v>
      </c>
      <c r="AE42" s="27">
        <f t="shared" si="25"/>
        <v>2366.7509701506251</v>
      </c>
      <c r="AU42" t="s">
        <v>39</v>
      </c>
      <c r="AV42" s="49" t="s">
        <v>55</v>
      </c>
      <c r="AW42" s="2"/>
      <c r="AX42" s="2"/>
      <c r="AY42" s="2"/>
      <c r="AZ42" s="2"/>
    </row>
    <row r="43" spans="6:52" ht="15.75" thickBot="1" x14ac:dyDescent="0.3">
      <c r="G43" s="37">
        <v>1.4</v>
      </c>
      <c r="H43" s="20">
        <f t="shared" si="18"/>
        <v>603.96296799999993</v>
      </c>
      <c r="I43" s="20">
        <f t="shared" si="19"/>
        <v>2463.5299999999997</v>
      </c>
      <c r="J43" s="20">
        <f t="shared" si="20"/>
        <v>702.84443200000032</v>
      </c>
      <c r="K43" s="27">
        <f t="shared" si="21"/>
        <v>2734.4997920000001</v>
      </c>
      <c r="Y43" s="24">
        <v>34</v>
      </c>
      <c r="Z43" s="41">
        <f t="shared" si="12"/>
        <v>0.8387893552061203</v>
      </c>
      <c r="AA43" s="41">
        <f t="shared" si="13"/>
        <v>1.2435563588325624</v>
      </c>
      <c r="AB43" s="20">
        <f t="shared" si="22"/>
        <v>1030.1797478811864</v>
      </c>
      <c r="AC43" s="20">
        <f t="shared" si="23"/>
        <v>2701.707723597116</v>
      </c>
      <c r="AD43" s="20">
        <f t="shared" si="24"/>
        <v>490.80525462268247</v>
      </c>
      <c r="AE43" s="27">
        <f t="shared" si="25"/>
        <v>2347.4476738990156</v>
      </c>
      <c r="AV43" s="2"/>
      <c r="AW43" s="2"/>
      <c r="AX43" s="2"/>
      <c r="AY43" s="2"/>
      <c r="AZ43" s="2"/>
    </row>
    <row r="44" spans="6:52" ht="15.75" thickBot="1" x14ac:dyDescent="0.3">
      <c r="G44" s="38">
        <v>1.5</v>
      </c>
      <c r="H44" s="21">
        <f t="shared" si="18"/>
        <v>539.61808799999972</v>
      </c>
      <c r="I44" s="21">
        <f t="shared" si="19"/>
        <v>2527.8748799999998</v>
      </c>
      <c r="J44" s="21">
        <f t="shared" si="20"/>
        <v>630.2853120000002</v>
      </c>
      <c r="K44" s="28">
        <f t="shared" si="21"/>
        <v>2807.058912</v>
      </c>
      <c r="Y44" s="24">
        <v>35</v>
      </c>
      <c r="Z44" s="41">
        <f t="shared" si="12"/>
        <v>0.86036465452656907</v>
      </c>
      <c r="AA44" s="41">
        <f t="shared" si="13"/>
        <v>1.2287280664334876</v>
      </c>
      <c r="AB44" s="20">
        <f t="shared" si="22"/>
        <v>1048.0948612775228</v>
      </c>
      <c r="AC44" s="20">
        <f t="shared" si="23"/>
        <v>2700.8821335601724</v>
      </c>
      <c r="AD44" s="20">
        <f t="shared" si="24"/>
        <v>493.19066665237551</v>
      </c>
      <c r="AE44" s="27">
        <f t="shared" si="25"/>
        <v>2327.9727385099295</v>
      </c>
      <c r="AV44" s="2"/>
      <c r="AW44" s="56" t="s">
        <v>26</v>
      </c>
      <c r="AX44" s="57"/>
      <c r="AY44" s="57"/>
      <c r="AZ44" s="58"/>
    </row>
    <row r="45" spans="6:52" ht="15.75" thickBot="1" x14ac:dyDescent="0.3">
      <c r="Y45" s="24">
        <v>36</v>
      </c>
      <c r="Z45" s="41">
        <f t="shared" si="12"/>
        <v>0.88167787843870971</v>
      </c>
      <c r="AA45" s="41">
        <f t="shared" si="13"/>
        <v>1.2135254915624212</v>
      </c>
      <c r="AB45" s="20">
        <f t="shared" si="22"/>
        <v>1066.1490888295566</v>
      </c>
      <c r="AC45" s="20">
        <f t="shared" si="23"/>
        <v>2699.7098427312735</v>
      </c>
      <c r="AD45" s="20">
        <f t="shared" si="24"/>
        <v>495.94937220182635</v>
      </c>
      <c r="AE45" s="27">
        <f t="shared" si="25"/>
        <v>2308.3320962373441</v>
      </c>
      <c r="AV45" s="59" t="s">
        <v>38</v>
      </c>
      <c r="AW45" s="53" t="s">
        <v>27</v>
      </c>
      <c r="AX45" s="60" t="s">
        <v>28</v>
      </c>
      <c r="AY45" s="54" t="s">
        <v>23</v>
      </c>
      <c r="AZ45" s="61" t="s">
        <v>24</v>
      </c>
    </row>
    <row r="46" spans="6:52" x14ac:dyDescent="0.25">
      <c r="Y46" s="24">
        <v>37</v>
      </c>
      <c r="Z46" s="41">
        <f t="shared" si="12"/>
        <v>0.9027225347280724</v>
      </c>
      <c r="AA46" s="41">
        <f t="shared" si="13"/>
        <v>1.1979532650709392</v>
      </c>
      <c r="AB46" s="20">
        <f t="shared" si="22"/>
        <v>1084.3369310446801</v>
      </c>
      <c r="AC46" s="20">
        <f t="shared" si="23"/>
        <v>2698.1912082015601</v>
      </c>
      <c r="AD46" s="20">
        <f t="shared" si="24"/>
        <v>499.080530942601</v>
      </c>
      <c r="AE46" s="27">
        <f t="shared" si="25"/>
        <v>2288.5317298111586</v>
      </c>
      <c r="AV46" s="8">
        <v>0.05</v>
      </c>
      <c r="AW46" s="46">
        <f t="shared" ref="AW46:AW65" si="26">SUM(C$25-((C$5*(AA$54*C$18)*AV46*C$9)/C$7)+((C$5*(Z$54*C$18)*AV46*C$12)/C$6)-((C$13*0.5*C$15*(30^2)*C$14*C$16)/2))</f>
        <v>1467.1782218064654</v>
      </c>
      <c r="AX46" s="46">
        <f>SUM(C$24+((C$5*(AA$54*C$18)*AV46*C$9)/C$7)+((C$5*(Z$54*C$18)*AV46*C$11)/C$6)-((C$13*0.5*C$15*(30^2)*C$14*C$16)/2))</f>
        <v>1717.0002445342577</v>
      </c>
      <c r="AY46" s="19">
        <f t="shared" ref="AY46:AY65" si="27">SUM(C$29-((C$5*(AA$54*C$18)*AV46*C$10)/C$7)-((C$5*(Z$54*C$18)*AV46*C$12)/C$6)-((C$13*0.5*C$15*(30^2)*C$14*C$17)/2))</f>
        <v>1554.6065390861113</v>
      </c>
      <c r="AZ46" s="26">
        <f t="shared" ref="AZ46:AZ65" si="28">SUM(C$28+((C$5*(AA$54*C$18)*AV46*C$10)/C$7)-((C$5*(Z$54*C$18)*AV46*C$11)/C$6)-((C$13*0.5*C$15*(30^2)*C$14*C$17)/2))</f>
        <v>1831.3553945731658</v>
      </c>
    </row>
    <row r="47" spans="6:52" x14ac:dyDescent="0.25">
      <c r="F47" t="s">
        <v>31</v>
      </c>
      <c r="G47" s="3" t="s">
        <v>49</v>
      </c>
      <c r="Y47" s="24">
        <v>38</v>
      </c>
      <c r="Z47" s="41">
        <f t="shared" si="12"/>
        <v>0.92349221298848749</v>
      </c>
      <c r="AA47" s="41">
        <f t="shared" si="13"/>
        <v>1.1820161304100829</v>
      </c>
      <c r="AB47" s="20">
        <f t="shared" si="22"/>
        <v>1102.6528477299651</v>
      </c>
      <c r="AC47" s="20">
        <f t="shared" si="23"/>
        <v>2696.3266925618232</v>
      </c>
      <c r="AD47" s="20">
        <f t="shared" si="24"/>
        <v>502.58318909341517</v>
      </c>
      <c r="AE47" s="27">
        <f t="shared" si="25"/>
        <v>2268.5776706147967</v>
      </c>
      <c r="AV47" s="9">
        <v>0.1</v>
      </c>
      <c r="AW47" s="47">
        <f t="shared" si="26"/>
        <v>1429.5651556129308</v>
      </c>
      <c r="AX47" s="47">
        <f t="shared" ref="AX47:AX65" si="29">SUM(C$24+((C$5*(AA$54*C$18)*AV47*C$9)/C$7)+((C$5*(Z$54*C$18)*AV47*C$11)/C$6)-((C$13*0.5*C$15*(30^2)*C$14*C$16)/2))</f>
        <v>1871.2988090685155</v>
      </c>
      <c r="AY47" s="20">
        <f t="shared" si="27"/>
        <v>1390.5409661722226</v>
      </c>
      <c r="AZ47" s="27">
        <f t="shared" si="28"/>
        <v>1878.7354691463313</v>
      </c>
    </row>
    <row r="48" spans="6:52" ht="15.75" thickBot="1" x14ac:dyDescent="0.3">
      <c r="Y48" s="24">
        <v>39</v>
      </c>
      <c r="Z48" s="41">
        <f t="shared" si="12"/>
        <v>0.94398058657475614</v>
      </c>
      <c r="AA48" s="41">
        <f t="shared" si="13"/>
        <v>1.1657189421854564</v>
      </c>
      <c r="AB48" s="20">
        <f t="shared" si="22"/>
        <v>1121.0912596797587</v>
      </c>
      <c r="AC48" s="20">
        <f t="shared" si="23"/>
        <v>2694.1168637615883</v>
      </c>
      <c r="AD48" s="20">
        <f t="shared" si="24"/>
        <v>506.45627971066403</v>
      </c>
      <c r="AE48" s="27">
        <f t="shared" si="25"/>
        <v>2248.4759968479893</v>
      </c>
      <c r="AV48" s="9">
        <v>0.15</v>
      </c>
      <c r="AW48" s="47">
        <f t="shared" si="26"/>
        <v>1391.9520894193965</v>
      </c>
      <c r="AX48" s="47">
        <f t="shared" si="29"/>
        <v>2025.5973736027734</v>
      </c>
      <c r="AY48" s="20">
        <f t="shared" si="27"/>
        <v>1226.475393258334</v>
      </c>
      <c r="AZ48" s="27">
        <f t="shared" si="28"/>
        <v>1926.1155437194964</v>
      </c>
    </row>
    <row r="49" spans="7:52" ht="15.75" thickBot="1" x14ac:dyDescent="0.3">
      <c r="H49" s="5" t="s">
        <v>26</v>
      </c>
      <c r="I49" s="6"/>
      <c r="J49" s="6"/>
      <c r="K49" s="7"/>
      <c r="Y49" s="24">
        <v>40</v>
      </c>
      <c r="Z49" s="41">
        <f t="shared" si="12"/>
        <v>0.96418141452980888</v>
      </c>
      <c r="AA49" s="41">
        <f t="shared" si="13"/>
        <v>1.1490666646784671</v>
      </c>
      <c r="AB49" s="20">
        <f t="shared" si="22"/>
        <v>1139.6465503751647</v>
      </c>
      <c r="AC49" s="20">
        <f t="shared" si="23"/>
        <v>2691.5623949361138</v>
      </c>
      <c r="AD49" s="20">
        <f t="shared" si="24"/>
        <v>510.69862301342704</v>
      </c>
      <c r="AE49" s="27">
        <f t="shared" si="25"/>
        <v>2228.2328316752946</v>
      </c>
      <c r="AV49" s="9">
        <v>0.2</v>
      </c>
      <c r="AW49" s="47">
        <f t="shared" si="26"/>
        <v>1354.3390232258621</v>
      </c>
      <c r="AX49" s="47">
        <f t="shared" si="29"/>
        <v>2179.895938137031</v>
      </c>
      <c r="AY49" s="20">
        <f t="shared" si="27"/>
        <v>1062.4098203444453</v>
      </c>
      <c r="AZ49" s="27">
        <f t="shared" si="28"/>
        <v>1973.4956182926617</v>
      </c>
    </row>
    <row r="50" spans="7:52" ht="15.75" thickBot="1" x14ac:dyDescent="0.3">
      <c r="G50" s="39" t="s">
        <v>19</v>
      </c>
      <c r="H50" s="11" t="s">
        <v>21</v>
      </c>
      <c r="I50" s="16" t="s">
        <v>52</v>
      </c>
      <c r="J50" s="16" t="s">
        <v>34</v>
      </c>
      <c r="K50" s="17" t="s">
        <v>29</v>
      </c>
      <c r="Y50" s="24">
        <v>41</v>
      </c>
      <c r="Z50" s="41">
        <f t="shared" si="12"/>
        <v>0.98408854348576091</v>
      </c>
      <c r="AA50" s="41">
        <f t="shared" si="13"/>
        <v>1.132064370334158</v>
      </c>
      <c r="AB50" s="20">
        <f t="shared" si="22"/>
        <v>1158.3130676948872</v>
      </c>
      <c r="AC50" s="20">
        <f t="shared" si="23"/>
        <v>2688.6640642013508</v>
      </c>
      <c r="AD50" s="20">
        <f t="shared" si="24"/>
        <v>515.308926742837</v>
      </c>
      <c r="AE50" s="27">
        <f t="shared" si="25"/>
        <v>2207.854341360925</v>
      </c>
      <c r="AV50" s="9">
        <v>0.25</v>
      </c>
      <c r="AW50" s="47">
        <f t="shared" si="26"/>
        <v>1316.7259570323276</v>
      </c>
      <c r="AX50" s="47">
        <f t="shared" si="29"/>
        <v>2334.1945026712888</v>
      </c>
      <c r="AY50" s="20">
        <f t="shared" si="27"/>
        <v>898.34424743055672</v>
      </c>
      <c r="AZ50" s="27">
        <f t="shared" si="28"/>
        <v>2020.8756928658267</v>
      </c>
    </row>
    <row r="51" spans="7:52" x14ac:dyDescent="0.25">
      <c r="G51" s="43">
        <v>0</v>
      </c>
      <c r="H51" s="19">
        <f t="shared" ref="H51:H81" si="30">SUM(C$25-((C$13*0.5*C$15*(G51^2)*C$14*C$16)/2))</f>
        <v>1418.8046039999997</v>
      </c>
      <c r="I51" s="19">
        <f t="shared" ref="I51:I81" si="31">SUM(C$24-((C$13*0.5*C$15*(G51^2)*C$14*C$16)/2))</f>
        <v>1476.7149959999999</v>
      </c>
      <c r="J51" s="19">
        <f t="shared" ref="J51:J81" si="32">SUM(C$29-((C$13*0.5*C$15*(G51^2)*C$14*C$17)/2))</f>
        <v>1599.9285960000002</v>
      </c>
      <c r="K51" s="26">
        <f t="shared" ref="K51:K81" si="33">SUM(C$28-((C$13*0.5*C$15*(G51^2)*C$14*C$17)/2))</f>
        <v>1665.2318040000005</v>
      </c>
      <c r="Y51" s="24">
        <v>42</v>
      </c>
      <c r="Z51" s="41">
        <f t="shared" si="12"/>
        <v>1.0036959095382874</v>
      </c>
      <c r="AA51" s="41">
        <f t="shared" si="13"/>
        <v>1.1147172382160915</v>
      </c>
      <c r="AB51" s="20">
        <f t="shared" si="22"/>
        <v>1177.0851256369249</v>
      </c>
      <c r="AC51" s="20">
        <f t="shared" si="23"/>
        <v>2685.422754416918</v>
      </c>
      <c r="AD51" s="20">
        <f t="shared" si="24"/>
        <v>520.28578655571732</v>
      </c>
      <c r="AE51" s="27">
        <f t="shared" si="25"/>
        <v>2187.34673339044</v>
      </c>
      <c r="AV51" s="9">
        <v>0.3</v>
      </c>
      <c r="AW51" s="47">
        <f t="shared" si="26"/>
        <v>1279.1128908387932</v>
      </c>
      <c r="AX51" s="47">
        <f t="shared" si="29"/>
        <v>2488.4930672055466</v>
      </c>
      <c r="AY51" s="20">
        <f t="shared" si="27"/>
        <v>734.27867451666793</v>
      </c>
      <c r="AZ51" s="27">
        <f t="shared" si="28"/>
        <v>2068.2557674389927</v>
      </c>
    </row>
    <row r="52" spans="7:52" x14ac:dyDescent="0.25">
      <c r="G52" s="44">
        <v>1</v>
      </c>
      <c r="H52" s="20">
        <f t="shared" si="30"/>
        <v>1418.9001447599996</v>
      </c>
      <c r="I52" s="20">
        <f t="shared" si="31"/>
        <v>1476.8105367599999</v>
      </c>
      <c r="J52" s="20">
        <f t="shared" si="32"/>
        <v>1600.0605332400003</v>
      </c>
      <c r="K52" s="27">
        <f t="shared" si="33"/>
        <v>1665.3637412400005</v>
      </c>
      <c r="Y52" s="24">
        <v>43</v>
      </c>
      <c r="Z52" s="41">
        <f t="shared" si="12"/>
        <v>1.0229975400937477</v>
      </c>
      <c r="AA52" s="41">
        <f t="shared" si="13"/>
        <v>1.0970305524287558</v>
      </c>
      <c r="AB52" s="20">
        <f t="shared" si="22"/>
        <v>1195.9570060505789</v>
      </c>
      <c r="AC52" s="20">
        <f t="shared" si="23"/>
        <v>2681.8394529171746</v>
      </c>
      <c r="AD52" s="20">
        <f t="shared" si="24"/>
        <v>525.62768645235712</v>
      </c>
      <c r="AE52" s="27">
        <f t="shared" si="25"/>
        <v>2166.7162545798901</v>
      </c>
      <c r="AV52" s="9">
        <v>0.35</v>
      </c>
      <c r="AW52" s="47">
        <f t="shared" si="26"/>
        <v>1241.4998246452587</v>
      </c>
      <c r="AX52" s="47">
        <f t="shared" si="29"/>
        <v>2642.7916317398044</v>
      </c>
      <c r="AY52" s="20">
        <f t="shared" si="27"/>
        <v>570.21310160277937</v>
      </c>
      <c r="AZ52" s="27">
        <f t="shared" si="28"/>
        <v>2115.6358420121578</v>
      </c>
    </row>
    <row r="53" spans="7:52" x14ac:dyDescent="0.25">
      <c r="G53" s="44">
        <v>2</v>
      </c>
      <c r="H53" s="20">
        <f t="shared" si="30"/>
        <v>1419.1867670399997</v>
      </c>
      <c r="I53" s="20">
        <f t="shared" si="31"/>
        <v>1477.09715904</v>
      </c>
      <c r="J53" s="20">
        <f t="shared" si="32"/>
        <v>1600.4563449600003</v>
      </c>
      <c r="K53" s="27">
        <f t="shared" si="33"/>
        <v>1665.7595529600005</v>
      </c>
      <c r="Y53" s="24">
        <v>44</v>
      </c>
      <c r="Z53" s="41">
        <f t="shared" si="12"/>
        <v>1.0419875556884959</v>
      </c>
      <c r="AA53" s="41">
        <f t="shared" si="13"/>
        <v>1.0790097005079768</v>
      </c>
      <c r="AB53" s="20">
        <f t="shared" si="22"/>
        <v>1214.9229603782599</v>
      </c>
      <c r="AC53" s="20">
        <f t="shared" si="23"/>
        <v>2677.9152512104683</v>
      </c>
      <c r="AD53" s="20">
        <f t="shared" si="24"/>
        <v>531.33299923829964</v>
      </c>
      <c r="AE53" s="27">
        <f t="shared" si="25"/>
        <v>2145.9691891729722</v>
      </c>
      <c r="AV53" s="9">
        <v>0.4</v>
      </c>
      <c r="AW53" s="47">
        <f t="shared" si="26"/>
        <v>1203.8867584517243</v>
      </c>
      <c r="AX53" s="47">
        <f t="shared" si="29"/>
        <v>2797.0901962740622</v>
      </c>
      <c r="AY53" s="20">
        <f t="shared" si="27"/>
        <v>406.14752868889036</v>
      </c>
      <c r="AZ53" s="27">
        <f t="shared" si="28"/>
        <v>2163.0159165853233</v>
      </c>
    </row>
    <row r="54" spans="7:52" x14ac:dyDescent="0.25">
      <c r="G54" s="44">
        <v>3</v>
      </c>
      <c r="H54" s="20">
        <f t="shared" si="30"/>
        <v>1419.6644708399997</v>
      </c>
      <c r="I54" s="20">
        <f t="shared" si="31"/>
        <v>1477.5748628399999</v>
      </c>
      <c r="J54" s="20">
        <f t="shared" si="32"/>
        <v>1601.1160311600001</v>
      </c>
      <c r="K54" s="27">
        <f t="shared" si="33"/>
        <v>1666.4192391600004</v>
      </c>
      <c r="Y54" s="24">
        <v>45</v>
      </c>
      <c r="Z54" s="41">
        <f t="shared" si="12"/>
        <v>1.0606601717798212</v>
      </c>
      <c r="AA54" s="41">
        <f t="shared" si="13"/>
        <v>1.0606601717798214</v>
      </c>
      <c r="AB54" s="20">
        <f t="shared" si="22"/>
        <v>1233.977211406552</v>
      </c>
      <c r="AC54" s="20">
        <f t="shared" si="23"/>
        <v>2673.6513446466561</v>
      </c>
      <c r="AD54" s="20">
        <f t="shared" si="24"/>
        <v>537.39998702000139</v>
      </c>
      <c r="AE54" s="27">
        <f t="shared" si="25"/>
        <v>2125.111856926791</v>
      </c>
      <c r="AV54" s="9">
        <v>0.45</v>
      </c>
      <c r="AW54" s="47">
        <f t="shared" si="26"/>
        <v>1166.2736922581898</v>
      </c>
      <c r="AX54" s="47">
        <f t="shared" si="29"/>
        <v>2951.3887608083201</v>
      </c>
      <c r="AY54" s="20">
        <f t="shared" si="27"/>
        <v>242.0819557750018</v>
      </c>
      <c r="AZ54" s="27">
        <f t="shared" si="28"/>
        <v>2210.3959911584884</v>
      </c>
    </row>
    <row r="55" spans="7:52" x14ac:dyDescent="0.25">
      <c r="G55" s="44">
        <v>4</v>
      </c>
      <c r="H55" s="20">
        <f t="shared" si="30"/>
        <v>1420.3332561599998</v>
      </c>
      <c r="I55" s="20">
        <f t="shared" si="31"/>
        <v>1478.24364816</v>
      </c>
      <c r="J55" s="20">
        <f t="shared" si="32"/>
        <v>1602.0395918400002</v>
      </c>
      <c r="K55" s="27">
        <f t="shared" si="33"/>
        <v>1667.3427998400005</v>
      </c>
      <c r="Y55" s="24">
        <v>46</v>
      </c>
      <c r="Z55" s="41">
        <f t="shared" si="12"/>
        <v>1.0790097005079766</v>
      </c>
      <c r="AA55" s="41">
        <f t="shared" si="13"/>
        <v>1.0419875556884959</v>
      </c>
      <c r="AB55" s="20">
        <f t="shared" si="22"/>
        <v>1253.1139550260093</v>
      </c>
      <c r="AC55" s="20">
        <f t="shared" si="23"/>
        <v>2669.0490320529811</v>
      </c>
      <c r="AD55" s="20">
        <f t="shared" si="24"/>
        <v>543.82680173421238</v>
      </c>
      <c r="AE55" s="27">
        <f t="shared" si="25"/>
        <v>2104.1506111867975</v>
      </c>
      <c r="AV55" s="9">
        <v>0.5</v>
      </c>
      <c r="AW55" s="47">
        <f t="shared" si="26"/>
        <v>1128.6606260646554</v>
      </c>
      <c r="AX55" s="47">
        <f t="shared" si="29"/>
        <v>3105.6873253425779</v>
      </c>
      <c r="AY55" s="20">
        <f t="shared" si="27"/>
        <v>78.016382861113243</v>
      </c>
      <c r="AZ55" s="27">
        <f t="shared" si="28"/>
        <v>2257.7760657316535</v>
      </c>
    </row>
    <row r="56" spans="7:52" x14ac:dyDescent="0.25">
      <c r="G56" s="44">
        <v>5</v>
      </c>
      <c r="H56" s="20">
        <f t="shared" si="30"/>
        <v>1421.1931229999998</v>
      </c>
      <c r="I56" s="20">
        <f t="shared" si="31"/>
        <v>1479.103515</v>
      </c>
      <c r="J56" s="20">
        <f t="shared" si="32"/>
        <v>1603.2270270000001</v>
      </c>
      <c r="K56" s="27">
        <f t="shared" si="33"/>
        <v>1668.5302350000004</v>
      </c>
      <c r="Y56" s="24">
        <v>47</v>
      </c>
      <c r="Z56" s="41">
        <f t="shared" si="12"/>
        <v>1.0970305524287558</v>
      </c>
      <c r="AA56" s="41">
        <f t="shared" si="13"/>
        <v>1.0229975400937477</v>
      </c>
      <c r="AB56" s="20">
        <f t="shared" si="22"/>
        <v>1272.3273619991435</v>
      </c>
      <c r="AC56" s="20">
        <f t="shared" si="23"/>
        <v>2664.109715338443</v>
      </c>
      <c r="AD56" s="20">
        <f t="shared" si="24"/>
        <v>550.61148571091212</v>
      </c>
      <c r="AE56" s="27">
        <f t="shared" si="25"/>
        <v>2083.091836951502</v>
      </c>
      <c r="AV56" s="9">
        <v>0.55000000000000004</v>
      </c>
      <c r="AW56" s="47">
        <f t="shared" si="26"/>
        <v>1091.0475598711212</v>
      </c>
      <c r="AX56" s="47">
        <f t="shared" si="29"/>
        <v>3259.9858898768357</v>
      </c>
      <c r="AY56" s="20">
        <f t="shared" si="27"/>
        <v>-86.049190052775884</v>
      </c>
      <c r="AZ56" s="27">
        <f t="shared" si="28"/>
        <v>2305.1561403048195</v>
      </c>
    </row>
    <row r="57" spans="7:52" x14ac:dyDescent="0.25">
      <c r="G57" s="44">
        <v>6</v>
      </c>
      <c r="H57" s="20">
        <f t="shared" si="30"/>
        <v>1422.2440713599997</v>
      </c>
      <c r="I57" s="20">
        <f t="shared" si="31"/>
        <v>1480.1544633599999</v>
      </c>
      <c r="J57" s="20">
        <f t="shared" si="32"/>
        <v>1604.6783366400002</v>
      </c>
      <c r="K57" s="27">
        <f t="shared" si="33"/>
        <v>1669.9815446400005</v>
      </c>
      <c r="Y57" s="24">
        <v>48</v>
      </c>
      <c r="Z57" s="41">
        <f t="shared" si="12"/>
        <v>1.1147172382160915</v>
      </c>
      <c r="AA57" s="41">
        <f t="shared" si="13"/>
        <v>1.0036959095382874</v>
      </c>
      <c r="AB57" s="20">
        <f t="shared" si="22"/>
        <v>1291.611579736066</v>
      </c>
      <c r="AC57" s="20">
        <f t="shared" si="23"/>
        <v>2658.8348990667619</v>
      </c>
      <c r="AD57" s="20">
        <f t="shared" si="24"/>
        <v>557.75197226963701</v>
      </c>
      <c r="AE57" s="27">
        <f t="shared" si="25"/>
        <v>2061.9419489275351</v>
      </c>
      <c r="AV57" s="9">
        <v>0.6</v>
      </c>
      <c r="AW57" s="47">
        <f t="shared" si="26"/>
        <v>1053.4344936775867</v>
      </c>
      <c r="AX57" s="47">
        <f t="shared" si="29"/>
        <v>3414.2844544110931</v>
      </c>
      <c r="AY57" s="20">
        <f t="shared" si="27"/>
        <v>-250.11476296666433</v>
      </c>
      <c r="AZ57" s="27">
        <f t="shared" si="28"/>
        <v>2352.5362148779845</v>
      </c>
    </row>
    <row r="58" spans="7:52" x14ac:dyDescent="0.25">
      <c r="G58" s="44">
        <v>7</v>
      </c>
      <c r="H58" s="20">
        <f t="shared" si="30"/>
        <v>1423.4861012399997</v>
      </c>
      <c r="I58" s="20">
        <f t="shared" si="31"/>
        <v>1481.3964932399999</v>
      </c>
      <c r="J58" s="20">
        <f t="shared" si="32"/>
        <v>1606.3935207600002</v>
      </c>
      <c r="K58" s="27">
        <f t="shared" si="33"/>
        <v>1671.6967287600005</v>
      </c>
      <c r="Y58" s="24">
        <v>49</v>
      </c>
      <c r="Z58" s="41">
        <f t="shared" si="12"/>
        <v>1.132064370334158</v>
      </c>
      <c r="AA58" s="41">
        <f t="shared" si="13"/>
        <v>0.98408854348576091</v>
      </c>
      <c r="AB58" s="20">
        <f t="shared" si="22"/>
        <v>1310.9607340772443</v>
      </c>
      <c r="AC58" s="20">
        <f t="shared" si="23"/>
        <v>2653.2261899980717</v>
      </c>
      <c r="AD58" s="20">
        <f t="shared" si="24"/>
        <v>565.2460863490096</v>
      </c>
      <c r="AE58" s="27">
        <f t="shared" si="25"/>
        <v>2040.7073895756744</v>
      </c>
      <c r="AV58" s="9">
        <v>0.65</v>
      </c>
      <c r="AW58" s="47">
        <f t="shared" si="26"/>
        <v>1015.8214274840522</v>
      </c>
      <c r="AX58" s="47">
        <f t="shared" si="29"/>
        <v>3568.5830189453513</v>
      </c>
      <c r="AY58" s="20">
        <f t="shared" si="27"/>
        <v>-414.18033588055312</v>
      </c>
      <c r="AZ58" s="27">
        <f t="shared" si="28"/>
        <v>2399.9162894511501</v>
      </c>
    </row>
    <row r="59" spans="7:52" x14ac:dyDescent="0.25">
      <c r="G59" s="44">
        <v>8</v>
      </c>
      <c r="H59" s="20">
        <f t="shared" si="30"/>
        <v>1424.9192126399996</v>
      </c>
      <c r="I59" s="20">
        <f t="shared" si="31"/>
        <v>1482.8296046399998</v>
      </c>
      <c r="J59" s="20">
        <f t="shared" si="32"/>
        <v>1608.3725793600001</v>
      </c>
      <c r="K59" s="27">
        <f t="shared" si="33"/>
        <v>1673.6757873600004</v>
      </c>
      <c r="Y59" s="24">
        <v>50</v>
      </c>
      <c r="Z59" s="41">
        <f t="shared" si="12"/>
        <v>1.1490666646784671</v>
      </c>
      <c r="AA59" s="41">
        <f t="shared" si="13"/>
        <v>0.9641814145298091</v>
      </c>
      <c r="AB59" s="20">
        <f t="shared" si="22"/>
        <v>1330.3689310828258</v>
      </c>
      <c r="AC59" s="20">
        <f t="shared" si="23"/>
        <v>2647.2852965994889</v>
      </c>
      <c r="AD59" s="20">
        <f t="shared" si="24"/>
        <v>573.09154516928436</v>
      </c>
      <c r="AE59" s="27">
        <f t="shared" si="25"/>
        <v>2019.3946271484015</v>
      </c>
      <c r="AV59" s="9">
        <v>0.7</v>
      </c>
      <c r="AW59" s="47">
        <f t="shared" si="26"/>
        <v>978.20836129051804</v>
      </c>
      <c r="AX59" s="47">
        <f t="shared" si="29"/>
        <v>3722.8815834796087</v>
      </c>
      <c r="AY59" s="20">
        <f t="shared" si="27"/>
        <v>-578.24590879444145</v>
      </c>
      <c r="AZ59" s="27">
        <f t="shared" si="28"/>
        <v>2447.2963640243147</v>
      </c>
    </row>
    <row r="60" spans="7:52" x14ac:dyDescent="0.25">
      <c r="G60" s="44">
        <v>9</v>
      </c>
      <c r="H60" s="20">
        <f t="shared" si="30"/>
        <v>1426.5434055599997</v>
      </c>
      <c r="I60" s="20">
        <f t="shared" si="31"/>
        <v>1484.4537975599999</v>
      </c>
      <c r="J60" s="20">
        <f t="shared" si="32"/>
        <v>1610.6155124400002</v>
      </c>
      <c r="K60" s="27">
        <f t="shared" si="33"/>
        <v>1675.9187204400005</v>
      </c>
      <c r="Y60" s="24">
        <v>51</v>
      </c>
      <c r="Z60" s="41">
        <f t="shared" si="12"/>
        <v>1.1657189421854564</v>
      </c>
      <c r="AA60" s="41">
        <f t="shared" si="13"/>
        <v>0.94398058657475625</v>
      </c>
      <c r="AB60" s="20">
        <f t="shared" si="22"/>
        <v>1349.8302588279919</v>
      </c>
      <c r="AC60" s="20">
        <f t="shared" si="23"/>
        <v>2641.0140285246921</v>
      </c>
      <c r="AD60" s="20">
        <f t="shared" si="24"/>
        <v>581.28595892770363</v>
      </c>
      <c r="AE60" s="27">
        <f t="shared" si="25"/>
        <v>1998.0101537196131</v>
      </c>
      <c r="AV60" s="9">
        <v>0.75</v>
      </c>
      <c r="AW60" s="47">
        <f t="shared" si="26"/>
        <v>940.59529509698348</v>
      </c>
      <c r="AX60" s="47">
        <f t="shared" si="29"/>
        <v>3877.180148013867</v>
      </c>
      <c r="AY60" s="20">
        <f t="shared" si="27"/>
        <v>-742.31148170833069</v>
      </c>
      <c r="AZ60" s="27">
        <f t="shared" si="28"/>
        <v>2494.6764385974807</v>
      </c>
    </row>
    <row r="61" spans="7:52" x14ac:dyDescent="0.25">
      <c r="G61" s="44">
        <v>10</v>
      </c>
      <c r="H61" s="20">
        <f t="shared" si="30"/>
        <v>1428.3586799999996</v>
      </c>
      <c r="I61" s="20">
        <f t="shared" si="31"/>
        <v>1486.2690719999998</v>
      </c>
      <c r="J61" s="20">
        <f t="shared" si="32"/>
        <v>1613.1223200000002</v>
      </c>
      <c r="K61" s="27">
        <f t="shared" si="33"/>
        <v>1678.4255280000004</v>
      </c>
      <c r="Y61" s="24">
        <v>52</v>
      </c>
      <c r="Z61" s="41">
        <f t="shared" si="12"/>
        <v>1.1820161304100831</v>
      </c>
      <c r="AA61" s="41">
        <f t="shared" si="13"/>
        <v>0.92349221298848749</v>
      </c>
      <c r="AB61" s="20">
        <f t="shared" si="22"/>
        <v>1369.3387892037849</v>
      </c>
      <c r="AC61" s="20">
        <f t="shared" si="23"/>
        <v>2634.4142960626878</v>
      </c>
      <c r="AD61" s="20">
        <f t="shared" si="24"/>
        <v>589.82683152645609</v>
      </c>
      <c r="AE61" s="27">
        <f t="shared" si="25"/>
        <v>1976.5604832070712</v>
      </c>
      <c r="AV61" s="9">
        <v>0.8</v>
      </c>
      <c r="AW61" s="47">
        <f t="shared" si="26"/>
        <v>902.98222890344914</v>
      </c>
      <c r="AX61" s="47">
        <f t="shared" si="29"/>
        <v>4031.4787125481243</v>
      </c>
      <c r="AY61" s="20">
        <f t="shared" si="27"/>
        <v>-906.37705462221948</v>
      </c>
      <c r="AZ61" s="27">
        <f t="shared" si="28"/>
        <v>2542.0565131706462</v>
      </c>
    </row>
    <row r="62" spans="7:52" x14ac:dyDescent="0.25">
      <c r="G62" s="44">
        <v>11</v>
      </c>
      <c r="H62" s="20">
        <f t="shared" si="30"/>
        <v>1430.3650359599997</v>
      </c>
      <c r="I62" s="20">
        <f t="shared" si="31"/>
        <v>1488.2754279599999</v>
      </c>
      <c r="J62" s="20">
        <f t="shared" si="32"/>
        <v>1615.8930020400003</v>
      </c>
      <c r="K62" s="27">
        <f t="shared" si="33"/>
        <v>1681.1962100400006</v>
      </c>
      <c r="Y62" s="24">
        <v>53</v>
      </c>
      <c r="Z62" s="41">
        <f t="shared" si="12"/>
        <v>1.1979532650709392</v>
      </c>
      <c r="AA62" s="41">
        <f t="shared" si="13"/>
        <v>0.90272253472807251</v>
      </c>
      <c r="AB62" s="20">
        <f t="shared" si="22"/>
        <v>1388.8885797228688</v>
      </c>
      <c r="AC62" s="20">
        <f t="shared" si="23"/>
        <v>2627.4881095559181</v>
      </c>
      <c r="AD62" s="20">
        <f t="shared" si="24"/>
        <v>598.71156133301065</v>
      </c>
      <c r="AE62" s="27">
        <f t="shared" si="25"/>
        <v>1955.0521493882027</v>
      </c>
      <c r="AV62" s="9">
        <v>0.85</v>
      </c>
      <c r="AW62" s="47">
        <f t="shared" si="26"/>
        <v>865.36916270991469</v>
      </c>
      <c r="AX62" s="47">
        <f t="shared" si="29"/>
        <v>4185.7772770823831</v>
      </c>
      <c r="AY62" s="20">
        <f t="shared" si="27"/>
        <v>-1070.4426275361079</v>
      </c>
      <c r="AZ62" s="27">
        <f t="shared" si="28"/>
        <v>2589.4365877438108</v>
      </c>
    </row>
    <row r="63" spans="7:52" x14ac:dyDescent="0.25">
      <c r="G63" s="44">
        <v>12</v>
      </c>
      <c r="H63" s="20">
        <f t="shared" si="30"/>
        <v>1432.5624734399996</v>
      </c>
      <c r="I63" s="20">
        <f t="shared" si="31"/>
        <v>1490.4728654399999</v>
      </c>
      <c r="J63" s="20">
        <f t="shared" si="32"/>
        <v>1618.9275585600003</v>
      </c>
      <c r="K63" s="27">
        <f t="shared" si="33"/>
        <v>1684.2307665600006</v>
      </c>
      <c r="Y63" s="24">
        <v>54</v>
      </c>
      <c r="Z63" s="41">
        <f t="shared" si="12"/>
        <v>1.2135254915624212</v>
      </c>
      <c r="AA63" s="41">
        <f t="shared" si="13"/>
        <v>0.88167787843870971</v>
      </c>
      <c r="AB63" s="20">
        <f t="shared" si="22"/>
        <v>1408.473675329669</v>
      </c>
      <c r="AC63" s="20">
        <f t="shared" si="23"/>
        <v>2620.2375787878873</v>
      </c>
      <c r="AD63" s="20">
        <f t="shared" si="24"/>
        <v>607.93744197259957</v>
      </c>
      <c r="AE63" s="27">
        <f t="shared" si="25"/>
        <v>1933.4917039098443</v>
      </c>
      <c r="AV63" s="9">
        <v>0.9</v>
      </c>
      <c r="AW63" s="47">
        <f t="shared" si="26"/>
        <v>827.75609651638024</v>
      </c>
      <c r="AX63" s="47">
        <f t="shared" si="29"/>
        <v>4340.0758416166409</v>
      </c>
      <c r="AY63" s="20">
        <f t="shared" si="27"/>
        <v>-1234.5082004499966</v>
      </c>
      <c r="AZ63" s="27">
        <f t="shared" si="28"/>
        <v>2636.8166623169768</v>
      </c>
    </row>
    <row r="64" spans="7:52" x14ac:dyDescent="0.25">
      <c r="G64" s="44">
        <v>13</v>
      </c>
      <c r="H64" s="20">
        <f t="shared" si="30"/>
        <v>1434.9509924399997</v>
      </c>
      <c r="I64" s="20">
        <f t="shared" si="31"/>
        <v>1492.8613844399999</v>
      </c>
      <c r="J64" s="20">
        <f t="shared" si="32"/>
        <v>1622.2259895600002</v>
      </c>
      <c r="K64" s="27">
        <f t="shared" si="33"/>
        <v>1687.5291975600005</v>
      </c>
      <c r="Y64" s="24">
        <v>55</v>
      </c>
      <c r="Z64" s="41">
        <f t="shared" si="12"/>
        <v>1.2287280664334876</v>
      </c>
      <c r="AA64" s="41">
        <f t="shared" si="13"/>
        <v>0.86036465452656929</v>
      </c>
      <c r="AB64" s="20">
        <f t="shared" si="22"/>
        <v>1428.088110214338</v>
      </c>
      <c r="AC64" s="20">
        <f t="shared" si="23"/>
        <v>2612.6649123405064</v>
      </c>
      <c r="AD64" s="20">
        <f t="shared" si="24"/>
        <v>617.50166315260753</v>
      </c>
      <c r="AE64" s="27">
        <f t="shared" si="25"/>
        <v>1911.8857142925485</v>
      </c>
      <c r="AV64" s="9">
        <v>0.95</v>
      </c>
      <c r="AW64" s="47">
        <f t="shared" si="26"/>
        <v>790.14303032284602</v>
      </c>
      <c r="AX64" s="47">
        <f t="shared" si="29"/>
        <v>4494.3744061508987</v>
      </c>
      <c r="AY64" s="20">
        <f t="shared" si="27"/>
        <v>-1398.5737733638855</v>
      </c>
      <c r="AZ64" s="27">
        <f t="shared" si="28"/>
        <v>2684.1967368901419</v>
      </c>
    </row>
    <row r="65" spans="7:52" ht="15.75" thickBot="1" x14ac:dyDescent="0.3">
      <c r="G65" s="44">
        <v>14</v>
      </c>
      <c r="H65" s="20">
        <f t="shared" si="30"/>
        <v>1437.5305929599997</v>
      </c>
      <c r="I65" s="20">
        <f t="shared" si="31"/>
        <v>1495.4409849599999</v>
      </c>
      <c r="J65" s="20">
        <f t="shared" si="32"/>
        <v>1625.7882950400001</v>
      </c>
      <c r="K65" s="27">
        <f t="shared" si="33"/>
        <v>1691.0915030400004</v>
      </c>
      <c r="Y65" s="24">
        <v>56</v>
      </c>
      <c r="Z65" s="41">
        <f t="shared" si="12"/>
        <v>1.2435563588325627</v>
      </c>
      <c r="AA65" s="41">
        <f t="shared" si="13"/>
        <v>0.83878935520612019</v>
      </c>
      <c r="AB65" s="20">
        <f t="shared" si="22"/>
        <v>1447.7259096300013</v>
      </c>
      <c r="AC65" s="20">
        <f t="shared" si="23"/>
        <v>2604.7724169213316</v>
      </c>
      <c r="AD65" s="20">
        <f t="shared" si="24"/>
        <v>627.40131151861181</v>
      </c>
      <c r="AE65" s="27">
        <f t="shared" si="25"/>
        <v>1890.2407619300554</v>
      </c>
      <c r="AV65" s="10">
        <v>1</v>
      </c>
      <c r="AW65" s="48">
        <f t="shared" si="26"/>
        <v>752.52996412931134</v>
      </c>
      <c r="AX65" s="48">
        <f t="shared" si="29"/>
        <v>4648.6729706851556</v>
      </c>
      <c r="AY65" s="21">
        <f t="shared" si="27"/>
        <v>-1562.6393462777737</v>
      </c>
      <c r="AZ65" s="28">
        <f t="shared" si="28"/>
        <v>2731.576811463307</v>
      </c>
    </row>
    <row r="66" spans="7:52" x14ac:dyDescent="0.25">
      <c r="G66" s="44">
        <v>15</v>
      </c>
      <c r="H66" s="20">
        <f t="shared" si="30"/>
        <v>1440.3012749999998</v>
      </c>
      <c r="I66" s="20">
        <f t="shared" si="31"/>
        <v>1498.211667</v>
      </c>
      <c r="J66" s="20">
        <f t="shared" si="32"/>
        <v>1629.6144750000003</v>
      </c>
      <c r="K66" s="27">
        <f t="shared" si="33"/>
        <v>1694.9176830000006</v>
      </c>
      <c r="Y66" s="24">
        <v>57</v>
      </c>
      <c r="Z66" s="41">
        <f t="shared" si="12"/>
        <v>1.2580058519181361</v>
      </c>
      <c r="AA66" s="41">
        <f t="shared" si="13"/>
        <v>0.81695855252254068</v>
      </c>
      <c r="AB66" s="20">
        <f t="shared" si="22"/>
        <v>1467.3810917127205</v>
      </c>
      <c r="AC66" s="20">
        <f t="shared" si="23"/>
        <v>2596.5624966609248</v>
      </c>
      <c r="AD66" s="20">
        <f t="shared" si="24"/>
        <v>637.63337154182045</v>
      </c>
      <c r="AE66" s="27">
        <f t="shared" si="25"/>
        <v>1868.5634400845342</v>
      </c>
      <c r="AV66" s="2"/>
      <c r="AW66" s="2"/>
      <c r="AX66" s="2"/>
      <c r="AY66" s="2"/>
      <c r="AZ66" s="2"/>
    </row>
    <row r="67" spans="7:52" x14ac:dyDescent="0.25">
      <c r="G67" s="44">
        <v>16</v>
      </c>
      <c r="H67" s="20">
        <f t="shared" si="30"/>
        <v>1443.2630385599996</v>
      </c>
      <c r="I67" s="20">
        <f t="shared" si="31"/>
        <v>1501.1734305599998</v>
      </c>
      <c r="J67" s="20">
        <f t="shared" si="32"/>
        <v>1633.7045294400002</v>
      </c>
      <c r="K67" s="27">
        <f t="shared" si="33"/>
        <v>1699.0077374400005</v>
      </c>
      <c r="Y67" s="24">
        <v>58</v>
      </c>
      <c r="Z67" s="41">
        <f t="shared" si="12"/>
        <v>1.272072144234639</v>
      </c>
      <c r="AA67" s="41">
        <f t="shared" si="13"/>
        <v>0.79487889634980735</v>
      </c>
      <c r="AB67" s="20">
        <f t="shared" si="22"/>
        <v>1487.0476693036296</v>
      </c>
      <c r="AC67" s="20">
        <f t="shared" si="23"/>
        <v>2588.0376523805285</v>
      </c>
      <c r="AD67" s="20">
        <f t="shared" si="24"/>
        <v>648.19472643763015</v>
      </c>
      <c r="AE67" s="27">
        <f t="shared" si="25"/>
        <v>1846.860351878212</v>
      </c>
      <c r="AV67" s="2"/>
      <c r="AW67" s="2"/>
      <c r="AX67" s="2"/>
      <c r="AY67" s="2"/>
      <c r="AZ67" s="2"/>
    </row>
    <row r="68" spans="7:52" x14ac:dyDescent="0.25">
      <c r="G68" s="44">
        <v>17</v>
      </c>
      <c r="H68" s="20">
        <f t="shared" si="30"/>
        <v>1446.4158836399997</v>
      </c>
      <c r="I68" s="20">
        <f t="shared" si="31"/>
        <v>1504.3262756399999</v>
      </c>
      <c r="J68" s="20">
        <f t="shared" si="32"/>
        <v>1638.0584583600003</v>
      </c>
      <c r="K68" s="27">
        <f t="shared" si="33"/>
        <v>1703.3616663600005</v>
      </c>
      <c r="Y68" s="24">
        <v>59</v>
      </c>
      <c r="Z68" s="41">
        <f t="shared" si="12"/>
        <v>1.2857509510531684</v>
      </c>
      <c r="AA68" s="41">
        <f t="shared" si="13"/>
        <v>0.77255711236508118</v>
      </c>
      <c r="AB68" s="20">
        <f t="shared" si="22"/>
        <v>1506.7196517726798</v>
      </c>
      <c r="AC68" s="20">
        <f t="shared" si="23"/>
        <v>2579.2004808302927</v>
      </c>
      <c r="AD68" s="20">
        <f t="shared" si="24"/>
        <v>659.08215911502941</v>
      </c>
      <c r="AE68" s="27">
        <f t="shared" si="25"/>
        <v>1825.1381082819985</v>
      </c>
      <c r="AV68" s="2"/>
      <c r="AW68" s="2"/>
      <c r="AX68" s="2"/>
      <c r="AY68" s="2"/>
      <c r="AZ68" s="2"/>
    </row>
    <row r="69" spans="7:52" x14ac:dyDescent="0.25">
      <c r="G69" s="44">
        <v>18</v>
      </c>
      <c r="H69" s="20">
        <f t="shared" si="30"/>
        <v>1449.7598102399998</v>
      </c>
      <c r="I69" s="20">
        <f t="shared" si="31"/>
        <v>1507.67020224</v>
      </c>
      <c r="J69" s="20">
        <f t="shared" si="32"/>
        <v>1642.6762617600002</v>
      </c>
      <c r="K69" s="27">
        <f t="shared" si="33"/>
        <v>1707.9794697600005</v>
      </c>
      <c r="Y69" s="24">
        <v>60</v>
      </c>
      <c r="Z69" s="41">
        <f t="shared" si="12"/>
        <v>1.299038105676658</v>
      </c>
      <c r="AA69" s="41">
        <f t="shared" si="13"/>
        <v>0.75000000000000022</v>
      </c>
      <c r="AB69" s="20">
        <f t="shared" si="22"/>
        <v>1526.3910468434442</v>
      </c>
      <c r="AC69" s="20">
        <f t="shared" si="23"/>
        <v>2570.0536738982792</v>
      </c>
      <c r="AD69" s="20">
        <f t="shared" si="24"/>
        <v>670.29235315655546</v>
      </c>
      <c r="AE69" s="27">
        <f t="shared" si="25"/>
        <v>1803.4033261017216</v>
      </c>
      <c r="AV69" s="49" t="s">
        <v>56</v>
      </c>
      <c r="AW69" s="2"/>
      <c r="AX69" s="2"/>
      <c r="AY69" s="2"/>
      <c r="AZ69" s="2"/>
    </row>
    <row r="70" spans="7:52" ht="15.75" thickBot="1" x14ac:dyDescent="0.3">
      <c r="G70" s="44">
        <v>19</v>
      </c>
      <c r="H70" s="20">
        <f t="shared" si="30"/>
        <v>1453.2948183599997</v>
      </c>
      <c r="I70" s="20">
        <f t="shared" si="31"/>
        <v>1511.2052103599999</v>
      </c>
      <c r="J70" s="20">
        <f t="shared" si="32"/>
        <v>1647.5579396400003</v>
      </c>
      <c r="K70" s="27">
        <f t="shared" si="33"/>
        <v>1712.8611476400006</v>
      </c>
      <c r="Y70" s="24">
        <v>61</v>
      </c>
      <c r="Z70" s="41">
        <f t="shared" si="12"/>
        <v>1.3119295607090935</v>
      </c>
      <c r="AA70" s="41">
        <f t="shared" si="13"/>
        <v>0.72721443036950562</v>
      </c>
      <c r="AB70" s="20">
        <f t="shared" si="22"/>
        <v>1546.0558624184234</v>
      </c>
      <c r="AC70" s="20">
        <f t="shared" si="23"/>
        <v>2560.6000177904857</v>
      </c>
      <c r="AD70" s="20">
        <f t="shared" si="24"/>
        <v>681.82189382850834</v>
      </c>
      <c r="AE70" s="27">
        <f t="shared" si="25"/>
        <v>1781.6626259625825</v>
      </c>
      <c r="AV70" s="2"/>
      <c r="AW70" s="2"/>
      <c r="AX70" s="2"/>
      <c r="AY70" s="2"/>
      <c r="AZ70" s="2"/>
    </row>
    <row r="71" spans="7:52" ht="15.75" thickBot="1" x14ac:dyDescent="0.3">
      <c r="G71" s="44">
        <v>20</v>
      </c>
      <c r="H71" s="20">
        <f t="shared" si="30"/>
        <v>1457.0209079999997</v>
      </c>
      <c r="I71" s="20">
        <f t="shared" si="31"/>
        <v>1514.9313</v>
      </c>
      <c r="J71" s="20">
        <f t="shared" si="32"/>
        <v>1652.7034920000001</v>
      </c>
      <c r="K71" s="27">
        <f t="shared" si="33"/>
        <v>1718.0067000000004</v>
      </c>
      <c r="Y71" s="24">
        <v>62</v>
      </c>
      <c r="Z71" s="41">
        <f t="shared" si="12"/>
        <v>1.3244213892883903</v>
      </c>
      <c r="AA71" s="41">
        <f t="shared" si="13"/>
        <v>0.70420734417883635</v>
      </c>
      <c r="AB71" s="20">
        <f t="shared" si="22"/>
        <v>1565.7081084042961</v>
      </c>
      <c r="AC71" s="20">
        <f t="shared" si="23"/>
        <v>2550.8423921821436</v>
      </c>
      <c r="AD71" s="20">
        <f t="shared" si="24"/>
        <v>693.66726912110971</v>
      </c>
      <c r="AE71" s="27">
        <f t="shared" si="25"/>
        <v>1759.9226302924508</v>
      </c>
      <c r="AV71" s="2"/>
      <c r="AW71" s="56" t="s">
        <v>26</v>
      </c>
      <c r="AX71" s="57"/>
      <c r="AY71" s="57"/>
      <c r="AZ71" s="58"/>
    </row>
    <row r="72" spans="7:52" ht="15.75" thickBot="1" x14ac:dyDescent="0.3">
      <c r="G72" s="44">
        <v>21</v>
      </c>
      <c r="H72" s="20">
        <f t="shared" si="30"/>
        <v>1460.9380791599997</v>
      </c>
      <c r="I72" s="20">
        <f t="shared" si="31"/>
        <v>1518.8484711599999</v>
      </c>
      <c r="J72" s="20">
        <f t="shared" si="32"/>
        <v>1658.1129188400002</v>
      </c>
      <c r="K72" s="27">
        <f t="shared" si="33"/>
        <v>1723.4161268400005</v>
      </c>
      <c r="Y72" s="24">
        <v>63</v>
      </c>
      <c r="Z72" s="41">
        <f t="shared" si="12"/>
        <v>1.3365097862825517</v>
      </c>
      <c r="AA72" s="41">
        <f t="shared" si="13"/>
        <v>0.68098574960932023</v>
      </c>
      <c r="AB72" s="20">
        <f t="shared" si="22"/>
        <v>1585.3417985365591</v>
      </c>
      <c r="AC72" s="20">
        <f t="shared" si="23"/>
        <v>2540.7837693405363</v>
      </c>
      <c r="AD72" s="20">
        <f t="shared" si="24"/>
        <v>705.82487081829709</v>
      </c>
      <c r="AE72" s="27">
        <f t="shared" si="25"/>
        <v>1738.1899613046076</v>
      </c>
      <c r="AV72" s="62" t="s">
        <v>1</v>
      </c>
      <c r="AW72" s="63" t="s">
        <v>27</v>
      </c>
      <c r="AX72" s="64" t="s">
        <v>28</v>
      </c>
      <c r="AY72" s="64" t="s">
        <v>23</v>
      </c>
      <c r="AZ72" s="65" t="s">
        <v>24</v>
      </c>
    </row>
    <row r="73" spans="7:52" x14ac:dyDescent="0.25">
      <c r="G73" s="44">
        <v>22</v>
      </c>
      <c r="H73" s="20">
        <f t="shared" si="30"/>
        <v>1465.0463318399998</v>
      </c>
      <c r="I73" s="20">
        <f t="shared" si="31"/>
        <v>1522.95672384</v>
      </c>
      <c r="J73" s="20">
        <f t="shared" si="32"/>
        <v>1663.7862201600001</v>
      </c>
      <c r="K73" s="27">
        <f t="shared" si="33"/>
        <v>1729.0894281600004</v>
      </c>
      <c r="Y73" s="24">
        <v>64</v>
      </c>
      <c r="Z73" s="41">
        <f t="shared" si="12"/>
        <v>1.3481910694487507</v>
      </c>
      <c r="AA73" s="41">
        <f t="shared" si="13"/>
        <v>0.65755672018361622</v>
      </c>
      <c r="AB73" s="20">
        <f t="shared" ref="AB73:AB99" si="34">SUM(C$25-((C$5*(AA73*C$18)*C$8*C$9)/C$7)+((C$5*(Z73*C$18)*C$8*C$12)/C$6)-((C$13*0.5*C$15*(30^2)*C$14*C$16)/2))</f>
        <v>1604.9509522030025</v>
      </c>
      <c r="AC73" s="20">
        <f t="shared" ref="AC73:AC99" si="35">SUM(C$24+((C$5*(AA73*C$18)*C$8*C$9)/C$7)+((C$5*(Z73*C$18)*C$8*C$11)/C$6)-((C$13*0.5*C$15*(30^2)*C$14*C$16)/2))</f>
        <v>2530.4272132196224</v>
      </c>
      <c r="AD73" s="20">
        <f t="shared" ref="AD73:AD99" si="36">SUM(C$29-((C$5*(AA73*C$18)*C$8*C$10)/C$7)-((C$5*(Z73*C$18)*C$8*C$12)/C$6)-((C$13*0.5*C$15*(30^2)*C$14*C$17)/2))</f>
        <v>718.29099559681936</v>
      </c>
      <c r="AE73" s="27">
        <f t="shared" ref="AE73:AE99" si="37">SUM(C$28+((C$5*(AA73*C$18)*C$8*C$10)/C$7)-((C$5*(Z73*C$18)*C$8*C$11)/C$6)-((C$13*0.5*C$15*(30^2)*C$14*C$17)/2))</f>
        <v>1716.4712389805559</v>
      </c>
      <c r="AV73" s="13">
        <v>100</v>
      </c>
      <c r="AW73" s="19">
        <f>SUM(C$25-((AV73*(AA$54*C$18)*C$8*C$9)/C$7)+((AV73*(Z$54*C$18)*C$8*C$12)/C$6)-((C$13*0.5*C$15*(30^2)*C$14*C$16)/2))</f>
        <v>1461.6680273959473</v>
      </c>
      <c r="AX73" s="19">
        <f>SUM(C$24+((AV73*(AA$54*C$18)*C$8*C$9)/C$7)+((AV73*(Z$54*C$18)*C$8*C$11)/C$6)-((C$13*0.5*C$15*(30^2)*C$14*C$16)/2))</f>
        <v>1739.6044928418241</v>
      </c>
      <c r="AY73" s="19">
        <f>SUM(C$29-((AV73*(AA$54*C$18)*C$8*C$10)/C$7)-((AV73*(Z$54*C$18)*C$8*C$12)/C$6)-((C$13*0.5*C$15*(30^2)*C$14*C$17)/2))</f>
        <v>1530.5714551560513</v>
      </c>
      <c r="AZ73" s="26">
        <f>SUM(C$28+((AV73*(AA$54*C$18)*C$8*C$10)/C$7)-(AV73*(Z$54*C$18)*C$8*C$11)/C$6)-((C$13*0.5*C$15*(30^2)*C$14*C$17)/2)</f>
        <v>1838.2964246061774</v>
      </c>
    </row>
    <row r="74" spans="7:52" x14ac:dyDescent="0.25">
      <c r="G74" s="44">
        <v>23</v>
      </c>
      <c r="H74" s="20">
        <f t="shared" si="30"/>
        <v>1469.3456660399997</v>
      </c>
      <c r="I74" s="20">
        <f t="shared" si="31"/>
        <v>1527.25605804</v>
      </c>
      <c r="J74" s="20">
        <f t="shared" si="32"/>
        <v>1669.7233959600003</v>
      </c>
      <c r="K74" s="27">
        <f t="shared" si="33"/>
        <v>1735.0266039600006</v>
      </c>
      <c r="Y74" s="24">
        <v>65</v>
      </c>
      <c r="Z74" s="41">
        <f t="shared" ref="Z74:Z99" si="38">SUM(SIN(RADIANS(Y74))*1.5)</f>
        <v>1.3594616805549748</v>
      </c>
      <c r="AA74" s="41">
        <f t="shared" ref="AA74:AA99" si="39">SUM(COS(RADIANS(Y74))*1.5)</f>
        <v>0.63392739261104913</v>
      </c>
      <c r="AB74" s="20">
        <f t="shared" si="34"/>
        <v>1624.5295962654609</v>
      </c>
      <c r="AC74" s="20">
        <f t="shared" si="35"/>
        <v>2519.7758785267215</v>
      </c>
      <c r="AD74" s="20">
        <f t="shared" si="36"/>
        <v>731.06184615430834</v>
      </c>
      <c r="AE74" s="27">
        <f t="shared" si="37"/>
        <v>1694.7730790535095</v>
      </c>
      <c r="AV74" s="14">
        <v>150</v>
      </c>
      <c r="AW74" s="20">
        <f t="shared" ref="AW74:AW91" si="40">SUM(C$25-((AV74*(AA$54*C$18)*C$8*C$9)/C$7)+((AV74*(Z$54*C$18)*C$8*C$12)/C$6)-((C$13*0.5*C$15*(30^2)*C$14*C$16)/2))</f>
        <v>1440.1063970939215</v>
      </c>
      <c r="AX74" s="20">
        <f t="shared" ref="AX74:AX91" si="41">SUM(C$24+((AV74*(AA$54*C$18)*C$8*C$9)/C$7)+((AV74*(Z$54*C$18)*C$8*C$11)/C$6)-((C$13*0.5*C$15*(30^2)*C$14*C$16)/2))</f>
        <v>1828.0558992627361</v>
      </c>
      <c r="AY74" s="20">
        <f t="shared" ref="AY74:AY91" si="42">SUM(C$29-((AV74*(AA$54*C$18)*C$8*C$10)/C$7)-((AV74*(Z$54*C$18)*C$8*C$12)/C$6)-((C$13*0.5*C$15*(30^2)*C$14*C$17)/2))</f>
        <v>1436.5211267340769</v>
      </c>
      <c r="AZ74" s="27">
        <f t="shared" ref="AZ74:AZ91" si="43">SUM(C$28+((AV74*(AA$54*C$18)*C$8*C$10)/C$7)-(AV74*(Z$54*C$18)*C$8*C$11)/C$6)-((C$13*0.5*C$15*(30^2)*C$14*C$17)/2)</f>
        <v>1865.4569769092657</v>
      </c>
    </row>
    <row r="75" spans="7:52" x14ac:dyDescent="0.25">
      <c r="G75" s="44">
        <v>24</v>
      </c>
      <c r="H75" s="20">
        <f t="shared" si="30"/>
        <v>1473.8360817599996</v>
      </c>
      <c r="I75" s="20">
        <f t="shared" si="31"/>
        <v>1531.7464737599998</v>
      </c>
      <c r="J75" s="20">
        <f t="shared" si="32"/>
        <v>1675.9244462400002</v>
      </c>
      <c r="K75" s="27">
        <f t="shared" si="33"/>
        <v>1741.2276542400004</v>
      </c>
      <c r="Y75" s="24">
        <v>66</v>
      </c>
      <c r="Z75" s="41">
        <f t="shared" si="38"/>
        <v>1.3703181864639014</v>
      </c>
      <c r="AA75" s="41">
        <f t="shared" si="39"/>
        <v>0.61010496461370034</v>
      </c>
      <c r="AB75" s="20">
        <f t="shared" si="34"/>
        <v>1644.0717668792909</v>
      </c>
      <c r="AC75" s="20">
        <f t="shared" si="35"/>
        <v>2508.833009761564</v>
      </c>
      <c r="AD75" s="20">
        <f t="shared" si="36"/>
        <v>744.13353236596879</v>
      </c>
      <c r="AE75" s="27">
        <f t="shared" si="37"/>
        <v>1673.1020909931767</v>
      </c>
      <c r="AV75" s="14">
        <v>200</v>
      </c>
      <c r="AW75" s="20">
        <f t="shared" si="40"/>
        <v>1418.5447667918954</v>
      </c>
      <c r="AX75" s="20">
        <f t="shared" si="41"/>
        <v>1916.5073056836482</v>
      </c>
      <c r="AY75" s="20">
        <f t="shared" si="42"/>
        <v>1342.4707983121025</v>
      </c>
      <c r="AZ75" s="27">
        <f t="shared" si="43"/>
        <v>1892.6175292123542</v>
      </c>
    </row>
    <row r="76" spans="7:52" x14ac:dyDescent="0.25">
      <c r="G76" s="44">
        <v>25</v>
      </c>
      <c r="H76" s="20">
        <f t="shared" si="30"/>
        <v>1478.5175789999996</v>
      </c>
      <c r="I76" s="20">
        <f t="shared" si="31"/>
        <v>1536.4279709999998</v>
      </c>
      <c r="J76" s="20">
        <f t="shared" si="32"/>
        <v>1682.3893710000002</v>
      </c>
      <c r="K76" s="27">
        <f t="shared" si="33"/>
        <v>1747.6925790000005</v>
      </c>
      <c r="Y76" s="24">
        <v>67</v>
      </c>
      <c r="Z76" s="41">
        <f t="shared" si="38"/>
        <v>1.3807572801786605</v>
      </c>
      <c r="AA76" s="41">
        <f t="shared" si="39"/>
        <v>0.58609669273391063</v>
      </c>
      <c r="AB76" s="20">
        <f t="shared" si="34"/>
        <v>1663.5715113100136</v>
      </c>
      <c r="AC76" s="20">
        <f t="shared" si="35"/>
        <v>2497.6019402279803</v>
      </c>
      <c r="AD76" s="20">
        <f t="shared" si="36"/>
        <v>757.50207246955335</v>
      </c>
      <c r="AE76" s="27">
        <f t="shared" si="37"/>
        <v>1651.4648759924528</v>
      </c>
      <c r="AV76" s="14">
        <v>250</v>
      </c>
      <c r="AW76" s="20">
        <f t="shared" si="40"/>
        <v>1396.9831364898691</v>
      </c>
      <c r="AX76" s="20">
        <f t="shared" si="41"/>
        <v>2004.9587121045606</v>
      </c>
      <c r="AY76" s="20">
        <f t="shared" si="42"/>
        <v>1248.4204698901281</v>
      </c>
      <c r="AZ76" s="27">
        <f t="shared" si="43"/>
        <v>1919.7780815154424</v>
      </c>
    </row>
    <row r="77" spans="7:52" x14ac:dyDescent="0.25">
      <c r="G77" s="44">
        <v>26</v>
      </c>
      <c r="H77" s="20">
        <f t="shared" si="30"/>
        <v>1483.3901577599997</v>
      </c>
      <c r="I77" s="20">
        <f t="shared" si="31"/>
        <v>1541.30054976</v>
      </c>
      <c r="J77" s="20">
        <f t="shared" si="32"/>
        <v>1689.1181702400002</v>
      </c>
      <c r="K77" s="27">
        <f t="shared" si="33"/>
        <v>1754.4213782400004</v>
      </c>
      <c r="Y77" s="24">
        <v>68</v>
      </c>
      <c r="Z77" s="41">
        <f t="shared" si="38"/>
        <v>1.3907757818501811</v>
      </c>
      <c r="AA77" s="41">
        <f t="shared" si="39"/>
        <v>0.56190989012386794</v>
      </c>
      <c r="AB77" s="20">
        <f t="shared" si="34"/>
        <v>1683.0228897465779</v>
      </c>
      <c r="AC77" s="20">
        <f t="shared" si="35"/>
        <v>2486.0860910185497</v>
      </c>
      <c r="AD77" s="20">
        <f t="shared" si="36"/>
        <v>771.16339427824187</v>
      </c>
      <c r="AE77" s="27">
        <f t="shared" si="37"/>
        <v>1629.8680249566305</v>
      </c>
      <c r="AV77" s="14">
        <v>300</v>
      </c>
      <c r="AW77" s="20">
        <f t="shared" si="40"/>
        <v>1375.4215061878431</v>
      </c>
      <c r="AX77" s="20">
        <f t="shared" si="41"/>
        <v>2093.4101185254726</v>
      </c>
      <c r="AY77" s="20">
        <f t="shared" si="42"/>
        <v>1154.3701414681536</v>
      </c>
      <c r="AZ77" s="27">
        <f t="shared" si="43"/>
        <v>1946.9386338185311</v>
      </c>
    </row>
    <row r="78" spans="7:52" x14ac:dyDescent="0.25">
      <c r="G78" s="44">
        <v>27</v>
      </c>
      <c r="H78" s="20">
        <f t="shared" si="30"/>
        <v>1488.4538180399998</v>
      </c>
      <c r="I78" s="20">
        <f t="shared" si="31"/>
        <v>1546.36421004</v>
      </c>
      <c r="J78" s="20">
        <f t="shared" si="32"/>
        <v>1696.1108439600002</v>
      </c>
      <c r="K78" s="27">
        <f t="shared" si="33"/>
        <v>1761.4140519600005</v>
      </c>
      <c r="Y78" s="24">
        <v>69</v>
      </c>
      <c r="Z78" s="41">
        <f t="shared" si="38"/>
        <v>1.4003706397458027</v>
      </c>
      <c r="AA78" s="41">
        <f t="shared" si="39"/>
        <v>0.53755192431795051</v>
      </c>
      <c r="AB78" s="20">
        <f t="shared" si="34"/>
        <v>1702.4199771106814</v>
      </c>
      <c r="AC78" s="20">
        <f t="shared" si="35"/>
        <v>2474.2889699724974</v>
      </c>
      <c r="AD78" s="20">
        <f t="shared" si="36"/>
        <v>785.11333642107138</v>
      </c>
      <c r="AE78" s="27">
        <f t="shared" si="37"/>
        <v>1608.31811649575</v>
      </c>
      <c r="AV78" s="14">
        <v>350</v>
      </c>
      <c r="AW78" s="20">
        <f t="shared" si="40"/>
        <v>1353.859875885817</v>
      </c>
      <c r="AX78" s="20">
        <f t="shared" si="41"/>
        <v>2181.8615249463846</v>
      </c>
      <c r="AY78" s="20">
        <f t="shared" si="42"/>
        <v>1060.3198130461792</v>
      </c>
      <c r="AZ78" s="27">
        <f t="shared" si="43"/>
        <v>1974.0991861216194</v>
      </c>
    </row>
    <row r="79" spans="7:52" x14ac:dyDescent="0.25">
      <c r="G79" s="44">
        <v>28</v>
      </c>
      <c r="H79" s="20">
        <f t="shared" si="30"/>
        <v>1493.7085598399997</v>
      </c>
      <c r="I79" s="20">
        <f t="shared" si="31"/>
        <v>1551.6189518399999</v>
      </c>
      <c r="J79" s="20">
        <f t="shared" si="32"/>
        <v>1703.3673921600002</v>
      </c>
      <c r="K79" s="27">
        <f t="shared" si="33"/>
        <v>1768.6706001600005</v>
      </c>
      <c r="Y79" s="24">
        <v>70</v>
      </c>
      <c r="Z79" s="41">
        <f t="shared" si="38"/>
        <v>1.4095389311788624</v>
      </c>
      <c r="AA79" s="41">
        <f t="shared" si="39"/>
        <v>0.51303021498850321</v>
      </c>
      <c r="AB79" s="20">
        <f t="shared" si="34"/>
        <v>1721.75686486161</v>
      </c>
      <c r="AC79" s="20">
        <f t="shared" si="35"/>
        <v>2462.2141706071748</v>
      </c>
      <c r="AD79" s="20">
        <f t="shared" si="36"/>
        <v>799.34764961052952</v>
      </c>
      <c r="AE79" s="27">
        <f t="shared" si="37"/>
        <v>1586.8217149206862</v>
      </c>
      <c r="AV79" s="14">
        <v>400</v>
      </c>
      <c r="AW79" s="20">
        <f t="shared" si="40"/>
        <v>1332.298245583791</v>
      </c>
      <c r="AX79" s="20">
        <f t="shared" si="41"/>
        <v>2270.3129313672966</v>
      </c>
      <c r="AY79" s="20">
        <f t="shared" si="42"/>
        <v>966.26948462420478</v>
      </c>
      <c r="AZ79" s="27">
        <f t="shared" si="43"/>
        <v>2001.2597384247076</v>
      </c>
    </row>
    <row r="80" spans="7:52" x14ac:dyDescent="0.25">
      <c r="G80" s="44">
        <v>29</v>
      </c>
      <c r="H80" s="20">
        <f t="shared" si="30"/>
        <v>1499.1543831599997</v>
      </c>
      <c r="I80" s="20">
        <f t="shared" si="31"/>
        <v>1557.06477516</v>
      </c>
      <c r="J80" s="20">
        <f t="shared" si="32"/>
        <v>1710.8878148400001</v>
      </c>
      <c r="K80" s="27">
        <f t="shared" si="33"/>
        <v>1776.1910228400004</v>
      </c>
      <c r="Y80" s="24">
        <v>71</v>
      </c>
      <c r="Z80" s="41">
        <f t="shared" si="38"/>
        <v>1.4182778633989752</v>
      </c>
      <c r="AA80" s="41">
        <f t="shared" si="39"/>
        <v>0.48835223168573516</v>
      </c>
      <c r="AB80" s="20">
        <f t="shared" si="34"/>
        <v>1741.0276627960338</v>
      </c>
      <c r="AC80" s="20">
        <f t="shared" si="35"/>
        <v>2449.8653710234398</v>
      </c>
      <c r="AD80" s="20">
        <f t="shared" si="36"/>
        <v>813.86199793692708</v>
      </c>
      <c r="AE80" s="27">
        <f t="shared" si="37"/>
        <v>1565.3853682435993</v>
      </c>
      <c r="AV80" s="14">
        <v>450</v>
      </c>
      <c r="AW80" s="20">
        <f t="shared" si="40"/>
        <v>1310.7366152817649</v>
      </c>
      <c r="AX80" s="20">
        <f t="shared" si="41"/>
        <v>2358.7643377882086</v>
      </c>
      <c r="AY80" s="20">
        <f t="shared" si="42"/>
        <v>872.21915620223035</v>
      </c>
      <c r="AZ80" s="27">
        <f t="shared" si="43"/>
        <v>2028.4202907277963</v>
      </c>
    </row>
    <row r="81" spans="7:52" ht="15.75" thickBot="1" x14ac:dyDescent="0.3">
      <c r="G81" s="45">
        <v>30</v>
      </c>
      <c r="H81" s="21">
        <f t="shared" si="30"/>
        <v>1504.7912879999997</v>
      </c>
      <c r="I81" s="21">
        <f t="shared" si="31"/>
        <v>1562.7016799999999</v>
      </c>
      <c r="J81" s="21">
        <f t="shared" si="32"/>
        <v>1718.6721120000002</v>
      </c>
      <c r="K81" s="28">
        <f t="shared" si="33"/>
        <v>1783.9753200000005</v>
      </c>
      <c r="Y81" s="24">
        <v>72</v>
      </c>
      <c r="Z81" s="41">
        <f t="shared" si="38"/>
        <v>1.4265847744427302</v>
      </c>
      <c r="AA81" s="41">
        <f t="shared" si="39"/>
        <v>0.46352549156242118</v>
      </c>
      <c r="AB81" s="20">
        <f t="shared" si="34"/>
        <v>1760.2265008422216</v>
      </c>
      <c r="AC81" s="20">
        <f t="shared" si="35"/>
        <v>2437.2463327852715</v>
      </c>
      <c r="AD81" s="20">
        <f t="shared" si="36"/>
        <v>828.65196018916117</v>
      </c>
      <c r="AE81" s="27">
        <f t="shared" si="37"/>
        <v>1544.0156061833459</v>
      </c>
      <c r="AV81" s="14">
        <v>500</v>
      </c>
      <c r="AW81" s="20">
        <f t="shared" si="40"/>
        <v>1289.1749849797388</v>
      </c>
      <c r="AX81" s="20">
        <f t="shared" si="41"/>
        <v>2447.2157442091207</v>
      </c>
      <c r="AY81" s="20">
        <f t="shared" si="42"/>
        <v>778.16882778025592</v>
      </c>
      <c r="AZ81" s="27">
        <f t="shared" si="43"/>
        <v>2055.5808430308844</v>
      </c>
    </row>
    <row r="82" spans="7:52" x14ac:dyDescent="0.25">
      <c r="Y82" s="24">
        <v>73</v>
      </c>
      <c r="Z82" s="41">
        <f t="shared" si="38"/>
        <v>1.4344571339445531</v>
      </c>
      <c r="AA82" s="41">
        <f t="shared" si="39"/>
        <v>0.43855755708410515</v>
      </c>
      <c r="AB82" s="20">
        <f t="shared" si="34"/>
        <v>1779.3475308481211</v>
      </c>
      <c r="AC82" s="20">
        <f t="shared" si="35"/>
        <v>2424.3608997739611</v>
      </c>
      <c r="AD82" s="20">
        <f t="shared" si="36"/>
        <v>843.71303120145535</v>
      </c>
      <c r="AE82" s="27">
        <f t="shared" si="37"/>
        <v>1522.7189381764629</v>
      </c>
      <c r="AV82" s="14">
        <v>550</v>
      </c>
      <c r="AW82" s="20">
        <f t="shared" si="40"/>
        <v>1267.6133546777126</v>
      </c>
      <c r="AX82" s="20">
        <f t="shared" si="41"/>
        <v>2535.6671506300331</v>
      </c>
      <c r="AY82" s="20">
        <f t="shared" si="42"/>
        <v>684.1184993582815</v>
      </c>
      <c r="AZ82" s="27">
        <f t="shared" si="43"/>
        <v>2082.7413953339728</v>
      </c>
    </row>
    <row r="83" spans="7:52" x14ac:dyDescent="0.25">
      <c r="Y83" s="24">
        <v>74</v>
      </c>
      <c r="Z83" s="41">
        <f t="shared" si="38"/>
        <v>1.4418925439074783</v>
      </c>
      <c r="AA83" s="41">
        <f t="shared" si="39"/>
        <v>0.41345603372549877</v>
      </c>
      <c r="AB83" s="20">
        <f t="shared" si="34"/>
        <v>1798.3849283627633</v>
      </c>
      <c r="AC83" s="20">
        <f t="shared" si="35"/>
        <v>2411.2129970172268</v>
      </c>
      <c r="AD83" s="20">
        <f t="shared" si="36"/>
        <v>859.04062322567984</v>
      </c>
      <c r="AE83" s="27">
        <f t="shared" si="37"/>
        <v>1501.5018513943305</v>
      </c>
      <c r="AV83" s="14">
        <v>600</v>
      </c>
      <c r="AW83" s="20">
        <f t="shared" si="40"/>
        <v>1246.0517243756865</v>
      </c>
      <c r="AX83" s="20">
        <f t="shared" si="41"/>
        <v>2624.1185570509451</v>
      </c>
      <c r="AY83" s="20">
        <f t="shared" si="42"/>
        <v>590.06817093630707</v>
      </c>
      <c r="AZ83" s="27">
        <f t="shared" si="43"/>
        <v>2109.9019476370613</v>
      </c>
    </row>
    <row r="84" spans="7:52" x14ac:dyDescent="0.25">
      <c r="Y84" s="24">
        <v>75</v>
      </c>
      <c r="Z84" s="41">
        <f t="shared" si="38"/>
        <v>1.4488887394336025</v>
      </c>
      <c r="AA84" s="41">
        <f t="shared" si="39"/>
        <v>0.38822856765378111</v>
      </c>
      <c r="AB84" s="20">
        <f t="shared" si="34"/>
        <v>1817.3328944104453</v>
      </c>
      <c r="AC84" s="20">
        <f t="shared" si="35"/>
        <v>2397.8066294936152</v>
      </c>
      <c r="AD84" s="20">
        <f t="shared" si="36"/>
        <v>874.63006732882218</v>
      </c>
      <c r="AE84" s="27">
        <f t="shared" si="37"/>
        <v>1480.3708087671175</v>
      </c>
      <c r="AV84" s="14">
        <v>650</v>
      </c>
      <c r="AW84" s="20">
        <f t="shared" si="40"/>
        <v>1224.4900940736604</v>
      </c>
      <c r="AX84" s="20">
        <f t="shared" si="41"/>
        <v>2712.5699634718571</v>
      </c>
      <c r="AY84" s="20">
        <f t="shared" si="42"/>
        <v>496.01784251433259</v>
      </c>
      <c r="AZ84" s="27">
        <f t="shared" si="43"/>
        <v>2137.0624999401502</v>
      </c>
    </row>
    <row r="85" spans="7:52" x14ac:dyDescent="0.25">
      <c r="Y85" s="24">
        <v>76</v>
      </c>
      <c r="Z85" s="41">
        <f t="shared" si="38"/>
        <v>1.4554435894139948</v>
      </c>
      <c r="AA85" s="41">
        <f t="shared" si="39"/>
        <v>0.3628828433995015</v>
      </c>
      <c r="AB85" s="20">
        <f t="shared" si="34"/>
        <v>1836.185657257156</v>
      </c>
      <c r="AC85" s="20">
        <f t="shared" si="35"/>
        <v>2384.1458809125447</v>
      </c>
      <c r="AD85" s="20">
        <f t="shared" si="36"/>
        <v>890.47661481519026</v>
      </c>
      <c r="AE85" s="27">
        <f t="shared" si="37"/>
        <v>1459.3322470151093</v>
      </c>
      <c r="AV85" s="14">
        <v>700</v>
      </c>
      <c r="AW85" s="20">
        <f t="shared" si="40"/>
        <v>1202.9284637716344</v>
      </c>
      <c r="AX85" s="20">
        <f t="shared" si="41"/>
        <v>2801.0213698927696</v>
      </c>
      <c r="AY85" s="20">
        <f t="shared" si="42"/>
        <v>401.96751409235816</v>
      </c>
      <c r="AZ85" s="27">
        <f t="shared" si="43"/>
        <v>2164.2230522432383</v>
      </c>
    </row>
    <row r="86" spans="7:52" x14ac:dyDescent="0.25">
      <c r="Y86" s="24">
        <v>77</v>
      </c>
      <c r="Z86" s="41">
        <f t="shared" si="38"/>
        <v>1.4615550971778528</v>
      </c>
      <c r="AA86" s="41">
        <f t="shared" si="39"/>
        <v>0.33742658151579741</v>
      </c>
      <c r="AB86" s="20">
        <f t="shared" si="34"/>
        <v>1854.937474168702</v>
      </c>
      <c r="AC86" s="20">
        <f t="shared" si="35"/>
        <v>2370.2349124703674</v>
      </c>
      <c r="AD86" s="20">
        <f t="shared" si="36"/>
        <v>906.57543867291054</v>
      </c>
      <c r="AE86" s="27">
        <f t="shared" si="37"/>
        <v>1438.3925746880204</v>
      </c>
      <c r="AV86" s="14">
        <v>750</v>
      </c>
      <c r="AW86" s="20">
        <f t="shared" si="40"/>
        <v>1181.3668334696083</v>
      </c>
      <c r="AX86" s="20">
        <f t="shared" si="41"/>
        <v>2889.4727763136816</v>
      </c>
      <c r="AY86" s="20">
        <f t="shared" si="42"/>
        <v>307.9171856703839</v>
      </c>
      <c r="AZ86" s="27">
        <f t="shared" si="43"/>
        <v>2191.3836045463268</v>
      </c>
    </row>
    <row r="87" spans="7:52" x14ac:dyDescent="0.25">
      <c r="Y87" s="24">
        <v>78</v>
      </c>
      <c r="Z87" s="41">
        <f t="shared" si="38"/>
        <v>1.4672214011007083</v>
      </c>
      <c r="AA87" s="41">
        <f t="shared" si="39"/>
        <v>0.31186753622663921</v>
      </c>
      <c r="AB87" s="20">
        <f t="shared" si="34"/>
        <v>1873.5826331599983</v>
      </c>
      <c r="AC87" s="20">
        <f t="shared" si="35"/>
        <v>2356.0779615828301</v>
      </c>
      <c r="AD87" s="20">
        <f t="shared" si="36"/>
        <v>922.92163504428356</v>
      </c>
      <c r="AE87" s="27">
        <f t="shared" si="37"/>
        <v>1417.5581702128884</v>
      </c>
      <c r="AV87" s="14">
        <v>800</v>
      </c>
      <c r="AW87" s="20">
        <f t="shared" si="40"/>
        <v>1159.8052031675822</v>
      </c>
      <c r="AX87" s="20">
        <f t="shared" si="41"/>
        <v>2977.9241827345936</v>
      </c>
      <c r="AY87" s="20">
        <f t="shared" si="42"/>
        <v>213.86685724840925</v>
      </c>
      <c r="AZ87" s="27">
        <f t="shared" si="43"/>
        <v>2218.5441568494152</v>
      </c>
    </row>
    <row r="88" spans="7:52" x14ac:dyDescent="0.25">
      <c r="Y88" s="24">
        <v>79</v>
      </c>
      <c r="Z88" s="41">
        <f t="shared" si="38"/>
        <v>1.4724407751714961</v>
      </c>
      <c r="AA88" s="41">
        <f t="shared" si="39"/>
        <v>0.28621349306481736</v>
      </c>
      <c r="AB88" s="20">
        <f t="shared" si="34"/>
        <v>1892.1154547349972</v>
      </c>
      <c r="AC88" s="20">
        <f t="shared" si="35"/>
        <v>2341.6793405943135</v>
      </c>
      <c r="AD88" s="20">
        <f t="shared" si="36"/>
        <v>939.51022471954502</v>
      </c>
      <c r="AE88" s="27">
        <f t="shared" si="37"/>
        <v>1396.8353799511442</v>
      </c>
      <c r="AV88" s="14">
        <v>850</v>
      </c>
      <c r="AW88" s="20">
        <f t="shared" si="40"/>
        <v>1138.243572865556</v>
      </c>
      <c r="AX88" s="20">
        <f t="shared" si="41"/>
        <v>3066.3755891555056</v>
      </c>
      <c r="AY88" s="20">
        <f t="shared" si="42"/>
        <v>119.81652882643516</v>
      </c>
      <c r="AZ88" s="27">
        <f t="shared" si="43"/>
        <v>2245.7047091525033</v>
      </c>
    </row>
    <row r="89" spans="7:52" x14ac:dyDescent="0.25">
      <c r="Y89" s="24">
        <v>80</v>
      </c>
      <c r="Z89" s="41">
        <f t="shared" si="38"/>
        <v>1.477211629518312</v>
      </c>
      <c r="AA89" s="41">
        <f t="shared" si="39"/>
        <v>0.26047226650039562</v>
      </c>
      <c r="AB89" s="20">
        <f t="shared" si="34"/>
        <v>1910.530293616715</v>
      </c>
      <c r="AC89" s="20">
        <f t="shared" si="35"/>
        <v>2327.0434354642543</v>
      </c>
      <c r="AD89" s="20">
        <f t="shared" si="36"/>
        <v>956.33615465358321</v>
      </c>
      <c r="AE89" s="27">
        <f t="shared" si="37"/>
        <v>1376.2305162654479</v>
      </c>
      <c r="AV89" s="14">
        <v>900</v>
      </c>
      <c r="AW89" s="20">
        <f t="shared" si="40"/>
        <v>1116.6819425635299</v>
      </c>
      <c r="AX89" s="20">
        <f t="shared" si="41"/>
        <v>3154.8269955764181</v>
      </c>
      <c r="AY89" s="20">
        <f t="shared" si="42"/>
        <v>25.766200404460619</v>
      </c>
      <c r="AZ89" s="27">
        <f t="shared" si="43"/>
        <v>2272.8652614555917</v>
      </c>
    </row>
    <row r="90" spans="7:52" x14ac:dyDescent="0.25">
      <c r="Y90" s="24">
        <v>81</v>
      </c>
      <c r="Z90" s="41">
        <f t="shared" si="38"/>
        <v>1.4815325108927067</v>
      </c>
      <c r="AA90" s="41">
        <f t="shared" si="39"/>
        <v>0.23465169756034637</v>
      </c>
      <c r="AB90" s="20">
        <f t="shared" si="34"/>
        <v>1928.8215404668401</v>
      </c>
      <c r="AC90" s="20">
        <f t="shared" si="35"/>
        <v>2312.1747044311355</v>
      </c>
      <c r="AD90" s="20">
        <f t="shared" si="36"/>
        <v>973.39429950514318</v>
      </c>
      <c r="AE90" s="27">
        <f t="shared" si="37"/>
        <v>1355.7498555968814</v>
      </c>
      <c r="AV90" s="14">
        <v>950</v>
      </c>
      <c r="AW90" s="20">
        <f t="shared" si="40"/>
        <v>1095.1203122615038</v>
      </c>
      <c r="AX90" s="20">
        <f t="shared" si="41"/>
        <v>3243.2784019973296</v>
      </c>
      <c r="AY90" s="20">
        <f t="shared" si="42"/>
        <v>-68.284128017513808</v>
      </c>
      <c r="AZ90" s="27">
        <f t="shared" si="43"/>
        <v>2300.0258137586807</v>
      </c>
    </row>
    <row r="91" spans="7:52" ht="15.75" thickBot="1" x14ac:dyDescent="0.3">
      <c r="Y91" s="24">
        <v>82</v>
      </c>
      <c r="Z91" s="41">
        <f t="shared" si="38"/>
        <v>1.4854021031123557</v>
      </c>
      <c r="AA91" s="41">
        <f t="shared" si="39"/>
        <v>0.2087596514400982</v>
      </c>
      <c r="AB91" s="20">
        <f t="shared" si="34"/>
        <v>1946.9836235943906</v>
      </c>
      <c r="AC91" s="20">
        <f t="shared" si="35"/>
        <v>2297.0776766544668</v>
      </c>
      <c r="AD91" s="20">
        <f t="shared" si="36"/>
        <v>990.67946319805719</v>
      </c>
      <c r="AE91" s="27">
        <f t="shared" si="37"/>
        <v>1335.3996365530857</v>
      </c>
      <c r="AV91" s="15">
        <v>1000</v>
      </c>
      <c r="AW91" s="21">
        <f t="shared" si="40"/>
        <v>1073.5586819594778</v>
      </c>
      <c r="AX91" s="21">
        <f t="shared" si="41"/>
        <v>3331.7298084182421</v>
      </c>
      <c r="AY91" s="21">
        <f t="shared" si="42"/>
        <v>-162.33445643948835</v>
      </c>
      <c r="AZ91" s="28">
        <f t="shared" si="43"/>
        <v>2327.1863660617687</v>
      </c>
    </row>
    <row r="92" spans="7:52" x14ac:dyDescent="0.25">
      <c r="Y92" s="24">
        <v>83</v>
      </c>
      <c r="Z92" s="41">
        <f t="shared" si="38"/>
        <v>1.4888192274619829</v>
      </c>
      <c r="AA92" s="41">
        <f t="shared" si="39"/>
        <v>0.18280401510772123</v>
      </c>
      <c r="AB92" s="20">
        <f t="shared" si="34"/>
        <v>1965.0110106529055</v>
      </c>
      <c r="AC92" s="20">
        <f t="shared" si="35"/>
        <v>2281.7569508351571</v>
      </c>
      <c r="AD92" s="20">
        <f t="shared" si="36"/>
        <v>1008.1863805040198</v>
      </c>
      <c r="AE92" s="27">
        <f t="shared" si="37"/>
        <v>1315.1860580079178</v>
      </c>
      <c r="AV92" s="2"/>
      <c r="AW92" s="2"/>
      <c r="AX92" s="2"/>
      <c r="AY92" s="2"/>
      <c r="AZ92" s="2"/>
    </row>
    <row r="93" spans="7:52" x14ac:dyDescent="0.25">
      <c r="Y93" s="24">
        <v>84</v>
      </c>
      <c r="Z93" s="41">
        <f t="shared" si="38"/>
        <v>1.4917828430524098</v>
      </c>
      <c r="AA93" s="41">
        <f t="shared" si="39"/>
        <v>0.15679269490148018</v>
      </c>
      <c r="AB93" s="20">
        <f t="shared" si="34"/>
        <v>1982.8982103256517</v>
      </c>
      <c r="AC93" s="20">
        <f t="shared" si="35"/>
        <v>2266.2171938147062</v>
      </c>
      <c r="AD93" s="20">
        <f t="shared" si="36"/>
        <v>1025.9097186464257</v>
      </c>
      <c r="AE93" s="27">
        <f t="shared" si="37"/>
        <v>1295.1152772132164</v>
      </c>
    </row>
    <row r="94" spans="7:52" x14ac:dyDescent="0.25">
      <c r="Y94" s="24">
        <v>85</v>
      </c>
      <c r="Z94" s="41">
        <f t="shared" si="38"/>
        <v>1.4942920471376184</v>
      </c>
      <c r="AA94" s="41">
        <f t="shared" si="39"/>
        <v>0.13073361412148721</v>
      </c>
      <c r="AB94" s="20">
        <f t="shared" si="34"/>
        <v>2000.6397739983322</v>
      </c>
      <c r="AC94" s="20">
        <f t="shared" si="35"/>
        <v>2250.4631391536395</v>
      </c>
      <c r="AD94" s="20">
        <f t="shared" si="36"/>
        <v>1043.844078924787</v>
      </c>
      <c r="AE94" s="27">
        <f t="shared" si="37"/>
        <v>1275.1934079232415</v>
      </c>
    </row>
    <row r="95" spans="7:52" x14ac:dyDescent="0.25">
      <c r="Y95" s="24">
        <v>86</v>
      </c>
      <c r="Z95" s="41">
        <f t="shared" si="38"/>
        <v>1.4963460753897362</v>
      </c>
      <c r="AA95" s="41">
        <f t="shared" si="39"/>
        <v>0.10463471061618784</v>
      </c>
      <c r="AB95" s="20">
        <f t="shared" si="34"/>
        <v>2018.2302974187851</v>
      </c>
      <c r="AC95" s="20">
        <f t="shared" si="35"/>
        <v>2234.4995856896198</v>
      </c>
      <c r="AD95" s="20">
        <f t="shared" si="36"/>
        <v>1061.9839983592292</v>
      </c>
      <c r="AE95" s="27">
        <f t="shared" si="37"/>
        <v>1255.4265185323661</v>
      </c>
    </row>
    <row r="96" spans="7:52" x14ac:dyDescent="0.25">
      <c r="Y96" s="24">
        <v>87</v>
      </c>
      <c r="Z96" s="41">
        <f t="shared" si="38"/>
        <v>1.4979443021318608</v>
      </c>
      <c r="AA96" s="41">
        <f t="shared" si="39"/>
        <v>7.8503934364415953E-2</v>
      </c>
      <c r="AB96" s="20">
        <f t="shared" si="34"/>
        <v>2035.6644223431733</v>
      </c>
      <c r="AC96" s="20">
        <f t="shared" si="35"/>
        <v>2218.331396075675</v>
      </c>
      <c r="AD96" s="20">
        <f t="shared" si="36"/>
        <v>1080.3239513545664</v>
      </c>
      <c r="AE96" s="27">
        <f t="shared" si="37"/>
        <v>1235.8206302265853</v>
      </c>
    </row>
    <row r="97" spans="25:31" x14ac:dyDescent="0.25">
      <c r="Y97" s="24">
        <v>88</v>
      </c>
      <c r="Z97" s="41">
        <f t="shared" si="38"/>
        <v>1.4990862405286436</v>
      </c>
      <c r="AA97" s="41">
        <f t="shared" si="39"/>
        <v>5.2349245053751617E-2</v>
      </c>
      <c r="AB97" s="20">
        <f t="shared" si="34"/>
        <v>2052.9368381681575</v>
      </c>
      <c r="AC97" s="20">
        <f t="shared" si="35"/>
        <v>2201.9634952989854</v>
      </c>
      <c r="AD97" s="20">
        <f t="shared" si="36"/>
        <v>1098.8583513834542</v>
      </c>
      <c r="AE97" s="27">
        <f t="shared" si="37"/>
        <v>1216.3817151494029</v>
      </c>
    </row>
    <row r="98" spans="25:31" x14ac:dyDescent="0.25">
      <c r="Y98" s="24">
        <v>89</v>
      </c>
      <c r="Z98" s="41">
        <f t="shared" si="38"/>
        <v>1.499771542734587</v>
      </c>
      <c r="AA98" s="41">
        <f t="shared" si="39"/>
        <v>2.6178609655925396E-2</v>
      </c>
      <c r="AB98" s="20">
        <f t="shared" si="34"/>
        <v>2070.0422835485551</v>
      </c>
      <c r="AC98" s="20">
        <f t="shared" si="35"/>
        <v>2185.400869180688</v>
      </c>
      <c r="AD98" s="20">
        <f t="shared" si="36"/>
        <v>1117.5815526880965</v>
      </c>
      <c r="AE98" s="27">
        <f t="shared" si="37"/>
        <v>1197.1156945826608</v>
      </c>
    </row>
    <row r="99" spans="25:31" ht="15.75" thickBot="1" x14ac:dyDescent="0.3">
      <c r="Y99" s="25">
        <v>90</v>
      </c>
      <c r="Z99" s="42">
        <f t="shared" si="38"/>
        <v>1.5</v>
      </c>
      <c r="AA99" s="42">
        <f t="shared" si="39"/>
        <v>9.1886134118146501E-17</v>
      </c>
      <c r="AB99" s="21">
        <f t="shared" si="34"/>
        <v>2086.9755479999999</v>
      </c>
      <c r="AC99" s="21">
        <f t="shared" si="35"/>
        <v>2168.6485628571427</v>
      </c>
      <c r="AD99" s="21">
        <f t="shared" si="36"/>
        <v>1136.4878520000002</v>
      </c>
      <c r="AE99" s="28">
        <f t="shared" si="37"/>
        <v>1178.0284371428575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Bradley Burton (1803066)</dc:creator>
  <cp:lastModifiedBy>Brad</cp:lastModifiedBy>
  <dcterms:created xsi:type="dcterms:W3CDTF">2020-03-03T11:50:26Z</dcterms:created>
  <dcterms:modified xsi:type="dcterms:W3CDTF">2020-03-11T13:24:40Z</dcterms:modified>
</cp:coreProperties>
</file>