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Hybrid technology\"/>
    </mc:Choice>
  </mc:AlternateContent>
  <bookViews>
    <workbookView xWindow="0" yWindow="0" windowWidth="23040" windowHeight="9048" xr2:uid="{CE7ED49A-12F4-4880-A87D-5303064C972B}"/>
  </bookViews>
  <sheets>
    <sheet name="Sheet1" sheetId="1" r:id="rId1"/>
    <sheet name="Sheet2" sheetId="2" r:id="rId2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L3" i="1"/>
  <c r="M3" i="1"/>
  <c r="C4" i="1"/>
  <c r="H4" i="1"/>
  <c r="G8" i="1"/>
  <c r="K8" i="1"/>
  <c r="L8" i="1"/>
  <c r="M8" i="1"/>
  <c r="N8" i="1"/>
  <c r="G9" i="1"/>
  <c r="K9" i="1"/>
  <c r="L9" i="1"/>
  <c r="M9" i="1"/>
  <c r="N9" i="1"/>
  <c r="G10" i="1"/>
  <c r="K10" i="1"/>
  <c r="L10" i="1"/>
  <c r="M10" i="1"/>
  <c r="N10" i="1"/>
  <c r="G11" i="1"/>
  <c r="K11" i="1"/>
  <c r="L11" i="1"/>
  <c r="M11" i="1"/>
  <c r="N11" i="1"/>
  <c r="G12" i="1"/>
  <c r="K12" i="1"/>
  <c r="L12" i="1"/>
  <c r="M12" i="1"/>
  <c r="N12" i="1"/>
  <c r="G13" i="1"/>
  <c r="K13" i="1"/>
  <c r="L13" i="1"/>
  <c r="M13" i="1"/>
  <c r="N13" i="1"/>
  <c r="G14" i="1"/>
  <c r="K14" i="1"/>
  <c r="L14" i="1"/>
  <c r="M14" i="1"/>
  <c r="N14" i="1"/>
  <c r="G15" i="1"/>
  <c r="K15" i="1"/>
  <c r="L15" i="1"/>
  <c r="M15" i="1"/>
  <c r="N15" i="1"/>
  <c r="G16" i="1"/>
  <c r="K16" i="1"/>
  <c r="L16" i="1"/>
  <c r="M16" i="1"/>
  <c r="N16" i="1"/>
  <c r="G17" i="1"/>
  <c r="K17" i="1"/>
  <c r="L17" i="1"/>
  <c r="M17" i="1"/>
  <c r="N17" i="1"/>
  <c r="G18" i="1"/>
  <c r="K18" i="1"/>
  <c r="L18" i="1"/>
  <c r="M18" i="1"/>
  <c r="N18" i="1"/>
  <c r="G19" i="1"/>
  <c r="K19" i="1"/>
  <c r="L19" i="1"/>
  <c r="M19" i="1"/>
  <c r="N19" i="1"/>
  <c r="G20" i="1"/>
  <c r="K20" i="1"/>
  <c r="L20" i="1"/>
  <c r="M20" i="1"/>
  <c r="N20" i="1"/>
  <c r="G21" i="1"/>
  <c r="K21" i="1"/>
  <c r="L21" i="1"/>
  <c r="M21" i="1"/>
  <c r="N21" i="1"/>
  <c r="G22" i="1"/>
  <c r="K22" i="1"/>
  <c r="L22" i="1"/>
  <c r="M22" i="1"/>
  <c r="N22" i="1"/>
  <c r="G23" i="1"/>
  <c r="K23" i="1"/>
  <c r="L23" i="1"/>
  <c r="M23" i="1"/>
  <c r="N23" i="1"/>
  <c r="G24" i="1"/>
  <c r="K24" i="1"/>
  <c r="L24" i="1"/>
  <c r="M24" i="1"/>
  <c r="N24" i="1"/>
  <c r="G25" i="1"/>
  <c r="K25" i="1"/>
  <c r="L25" i="1"/>
  <c r="M25" i="1"/>
  <c r="N25" i="1"/>
  <c r="G26" i="1"/>
  <c r="K26" i="1"/>
  <c r="L26" i="1"/>
  <c r="M26" i="1"/>
  <c r="N26" i="1"/>
  <c r="G27" i="1"/>
  <c r="K27" i="1"/>
  <c r="L27" i="1"/>
  <c r="M27" i="1"/>
  <c r="N27" i="1"/>
  <c r="G28" i="1"/>
  <c r="K28" i="1"/>
  <c r="L28" i="1"/>
  <c r="M28" i="1"/>
  <c r="N28" i="1"/>
  <c r="G29" i="1"/>
  <c r="K29" i="1"/>
  <c r="L29" i="1"/>
  <c r="M29" i="1"/>
  <c r="N29" i="1"/>
  <c r="G30" i="1"/>
  <c r="K30" i="1"/>
  <c r="L30" i="1"/>
  <c r="M30" i="1"/>
  <c r="N30" i="1"/>
  <c r="G31" i="1"/>
  <c r="K31" i="1"/>
  <c r="L31" i="1"/>
  <c r="M31" i="1"/>
  <c r="N31" i="1"/>
  <c r="G32" i="1"/>
  <c r="K32" i="1"/>
  <c r="L32" i="1"/>
  <c r="M32" i="1"/>
  <c r="N32" i="1"/>
  <c r="G33" i="1"/>
  <c r="K33" i="1"/>
  <c r="L33" i="1"/>
  <c r="M33" i="1"/>
  <c r="N33" i="1"/>
  <c r="G34" i="1"/>
  <c r="K34" i="1"/>
  <c r="L34" i="1"/>
  <c r="M34" i="1"/>
  <c r="N34" i="1"/>
  <c r="G35" i="1"/>
  <c r="K35" i="1"/>
  <c r="L35" i="1"/>
  <c r="M35" i="1"/>
  <c r="N35" i="1"/>
  <c r="G36" i="1"/>
  <c r="K36" i="1"/>
  <c r="L36" i="1"/>
  <c r="M36" i="1"/>
  <c r="N36" i="1"/>
  <c r="G37" i="1"/>
  <c r="K37" i="1"/>
  <c r="L37" i="1"/>
  <c r="M37" i="1"/>
  <c r="N37" i="1"/>
  <c r="G38" i="1"/>
  <c r="K38" i="1"/>
  <c r="L38" i="1"/>
  <c r="M38" i="1"/>
  <c r="N38" i="1"/>
  <c r="G39" i="1"/>
  <c r="K39" i="1"/>
  <c r="L39" i="1"/>
  <c r="M39" i="1"/>
  <c r="N39" i="1"/>
  <c r="G40" i="1"/>
  <c r="K40" i="1"/>
  <c r="L40" i="1"/>
  <c r="M40" i="1"/>
  <c r="N40" i="1"/>
  <c r="G41" i="1"/>
  <c r="K41" i="1"/>
  <c r="L41" i="1"/>
  <c r="M41" i="1"/>
  <c r="N41" i="1"/>
  <c r="G42" i="1"/>
  <c r="K42" i="1"/>
  <c r="L42" i="1"/>
  <c r="M42" i="1"/>
  <c r="N42" i="1"/>
  <c r="G43" i="1"/>
  <c r="K43" i="1"/>
  <c r="L43" i="1"/>
  <c r="M43" i="1"/>
  <c r="N43" i="1"/>
  <c r="G44" i="1"/>
  <c r="K44" i="1"/>
  <c r="L44" i="1"/>
  <c r="M44" i="1"/>
  <c r="N44" i="1"/>
  <c r="G45" i="1"/>
  <c r="K45" i="1"/>
  <c r="L45" i="1"/>
  <c r="M45" i="1"/>
  <c r="N45" i="1"/>
  <c r="G46" i="1"/>
  <c r="K46" i="1"/>
  <c r="L46" i="1"/>
  <c r="M46" i="1"/>
  <c r="N46" i="1"/>
  <c r="G47" i="1"/>
  <c r="K47" i="1"/>
  <c r="L47" i="1"/>
  <c r="M47" i="1"/>
  <c r="N47" i="1"/>
  <c r="G48" i="1"/>
  <c r="K48" i="1"/>
  <c r="L48" i="1"/>
  <c r="M48" i="1"/>
  <c r="N48" i="1"/>
  <c r="G49" i="1"/>
  <c r="K49" i="1"/>
  <c r="L49" i="1"/>
  <c r="M49" i="1"/>
  <c r="N49" i="1"/>
  <c r="G50" i="1"/>
  <c r="K50" i="1"/>
  <c r="L50" i="1"/>
  <c r="M50" i="1"/>
  <c r="N50" i="1"/>
  <c r="G51" i="1"/>
  <c r="K51" i="1"/>
  <c r="L51" i="1"/>
  <c r="M51" i="1"/>
  <c r="N51" i="1"/>
  <c r="G52" i="1"/>
  <c r="K52" i="1"/>
  <c r="L52" i="1"/>
  <c r="M52" i="1"/>
  <c r="N52" i="1"/>
  <c r="G53" i="1"/>
  <c r="K53" i="1"/>
  <c r="L53" i="1"/>
  <c r="M53" i="1"/>
  <c r="N53" i="1"/>
  <c r="G54" i="1"/>
  <c r="K54" i="1"/>
  <c r="L54" i="1"/>
  <c r="M54" i="1"/>
  <c r="N54" i="1"/>
  <c r="G55" i="1"/>
  <c r="K55" i="1"/>
  <c r="L55" i="1"/>
  <c r="M55" i="1"/>
  <c r="N55" i="1"/>
  <c r="G56" i="1"/>
  <c r="K56" i="1"/>
  <c r="L56" i="1"/>
  <c r="M56" i="1"/>
  <c r="N56" i="1"/>
  <c r="G57" i="1"/>
  <c r="K57" i="1"/>
  <c r="L57" i="1"/>
  <c r="M57" i="1"/>
  <c r="N57" i="1"/>
  <c r="G58" i="1"/>
  <c r="K58" i="1"/>
  <c r="L58" i="1"/>
  <c r="M58" i="1"/>
  <c r="N58" i="1"/>
  <c r="G59" i="1"/>
  <c r="K59" i="1"/>
  <c r="L59" i="1"/>
  <c r="M59" i="1"/>
  <c r="N59" i="1"/>
  <c r="G60" i="1"/>
  <c r="K60" i="1"/>
  <c r="L60" i="1"/>
  <c r="M60" i="1"/>
  <c r="N60" i="1"/>
  <c r="G61" i="1"/>
  <c r="K61" i="1"/>
  <c r="L61" i="1"/>
  <c r="M61" i="1"/>
  <c r="N61" i="1"/>
  <c r="G62" i="1"/>
  <c r="K62" i="1"/>
  <c r="L62" i="1"/>
  <c r="M62" i="1"/>
  <c r="N62" i="1"/>
  <c r="G63" i="1"/>
  <c r="K63" i="1"/>
  <c r="L63" i="1"/>
  <c r="M63" i="1"/>
  <c r="N63" i="1"/>
  <c r="G64" i="1"/>
  <c r="K64" i="1"/>
  <c r="L64" i="1"/>
  <c r="M64" i="1"/>
  <c r="N64" i="1"/>
  <c r="G65" i="1"/>
  <c r="K65" i="1"/>
  <c r="L65" i="1"/>
  <c r="M65" i="1"/>
  <c r="N65" i="1"/>
  <c r="G66" i="1"/>
  <c r="K66" i="1"/>
  <c r="L66" i="1"/>
  <c r="M66" i="1"/>
  <c r="N66" i="1"/>
  <c r="G67" i="1"/>
  <c r="K67" i="1"/>
  <c r="L67" i="1"/>
  <c r="M67" i="1"/>
  <c r="N67" i="1"/>
  <c r="G68" i="1"/>
  <c r="K68" i="1"/>
  <c r="L68" i="1"/>
  <c r="M68" i="1"/>
  <c r="N68" i="1"/>
  <c r="G69" i="1"/>
  <c r="K69" i="1"/>
  <c r="L69" i="1"/>
  <c r="M69" i="1"/>
  <c r="N69" i="1"/>
  <c r="G70" i="1"/>
  <c r="K70" i="1"/>
  <c r="L70" i="1"/>
  <c r="M70" i="1"/>
  <c r="N70" i="1"/>
  <c r="G71" i="1"/>
  <c r="K71" i="1"/>
  <c r="L71" i="1"/>
  <c r="M71" i="1"/>
  <c r="N71" i="1"/>
  <c r="G72" i="1"/>
  <c r="K72" i="1"/>
  <c r="L72" i="1"/>
  <c r="M72" i="1"/>
  <c r="N72" i="1"/>
  <c r="G73" i="1"/>
  <c r="K73" i="1"/>
  <c r="L73" i="1"/>
  <c r="M73" i="1"/>
  <c r="N73" i="1"/>
  <c r="G74" i="1"/>
  <c r="K74" i="1"/>
  <c r="L74" i="1"/>
  <c r="M74" i="1"/>
  <c r="N74" i="1"/>
  <c r="G75" i="1"/>
  <c r="K75" i="1"/>
  <c r="L75" i="1"/>
  <c r="M75" i="1"/>
  <c r="N75" i="1"/>
  <c r="G76" i="1"/>
  <c r="K76" i="1"/>
  <c r="L76" i="1"/>
  <c r="M76" i="1"/>
  <c r="N76" i="1"/>
  <c r="G77" i="1"/>
  <c r="K77" i="1"/>
  <c r="L77" i="1"/>
  <c r="M77" i="1"/>
  <c r="N77" i="1"/>
  <c r="G78" i="1"/>
  <c r="K78" i="1"/>
  <c r="L78" i="1"/>
  <c r="M78" i="1"/>
  <c r="N78" i="1"/>
  <c r="G79" i="1"/>
  <c r="K79" i="1"/>
  <c r="L79" i="1"/>
  <c r="M79" i="1"/>
  <c r="N79" i="1"/>
  <c r="G80" i="1"/>
  <c r="K80" i="1"/>
  <c r="L80" i="1"/>
  <c r="M80" i="1"/>
  <c r="N80" i="1"/>
  <c r="G81" i="1"/>
  <c r="K81" i="1"/>
  <c r="L81" i="1"/>
  <c r="M81" i="1"/>
  <c r="N81" i="1"/>
  <c r="G82" i="1"/>
  <c r="K82" i="1"/>
  <c r="L82" i="1"/>
  <c r="M82" i="1"/>
  <c r="N82" i="1"/>
  <c r="G83" i="1"/>
  <c r="K83" i="1"/>
  <c r="L83" i="1"/>
  <c r="M83" i="1"/>
  <c r="N83" i="1"/>
  <c r="G84" i="1"/>
  <c r="K84" i="1"/>
  <c r="L84" i="1"/>
  <c r="M84" i="1"/>
  <c r="N84" i="1"/>
  <c r="G85" i="1"/>
  <c r="K85" i="1"/>
  <c r="L85" i="1"/>
  <c r="M85" i="1"/>
  <c r="N85" i="1"/>
  <c r="G86" i="1"/>
  <c r="K86" i="1"/>
  <c r="L86" i="1"/>
  <c r="M86" i="1"/>
  <c r="N86" i="1"/>
  <c r="G87" i="1"/>
  <c r="K87" i="1"/>
  <c r="L87" i="1"/>
  <c r="M87" i="1"/>
  <c r="N87" i="1"/>
  <c r="G88" i="1"/>
  <c r="K88" i="1"/>
  <c r="L88" i="1"/>
  <c r="M88" i="1"/>
  <c r="N88" i="1"/>
  <c r="G89" i="1"/>
  <c r="K89" i="1"/>
  <c r="L89" i="1"/>
  <c r="M89" i="1"/>
  <c r="N89" i="1"/>
  <c r="G90" i="1"/>
  <c r="K90" i="1"/>
  <c r="L90" i="1"/>
  <c r="M90" i="1"/>
  <c r="N90" i="1"/>
  <c r="G91" i="1"/>
  <c r="K91" i="1"/>
  <c r="L91" i="1"/>
  <c r="M91" i="1"/>
  <c r="N91" i="1"/>
  <c r="G92" i="1"/>
  <c r="K92" i="1"/>
  <c r="L92" i="1"/>
  <c r="M92" i="1"/>
  <c r="N92" i="1"/>
  <c r="G93" i="1"/>
  <c r="K93" i="1"/>
  <c r="L93" i="1"/>
  <c r="M93" i="1"/>
  <c r="N93" i="1"/>
  <c r="G94" i="1"/>
  <c r="K94" i="1"/>
  <c r="L94" i="1"/>
  <c r="M94" i="1"/>
  <c r="N94" i="1"/>
  <c r="G95" i="1"/>
  <c r="K95" i="1"/>
  <c r="L95" i="1"/>
  <c r="M95" i="1"/>
  <c r="N95" i="1"/>
  <c r="G96" i="1"/>
  <c r="K96" i="1"/>
  <c r="L96" i="1"/>
  <c r="M96" i="1"/>
  <c r="N96" i="1"/>
  <c r="G97" i="1"/>
  <c r="K97" i="1"/>
  <c r="L97" i="1"/>
  <c r="M97" i="1"/>
  <c r="N97" i="1"/>
  <c r="G98" i="1"/>
  <c r="K98" i="1"/>
  <c r="L98" i="1"/>
  <c r="M98" i="1"/>
  <c r="N98" i="1"/>
  <c r="G99" i="1"/>
  <c r="K99" i="1"/>
  <c r="L99" i="1"/>
  <c r="M99" i="1"/>
  <c r="N99" i="1"/>
  <c r="G100" i="1"/>
  <c r="K100" i="1"/>
  <c r="L100" i="1"/>
  <c r="M100" i="1"/>
  <c r="N100" i="1"/>
  <c r="G101" i="1"/>
  <c r="K101" i="1"/>
  <c r="L101" i="1"/>
  <c r="M101" i="1"/>
  <c r="N101" i="1"/>
  <c r="G102" i="1"/>
  <c r="K102" i="1"/>
  <c r="L102" i="1"/>
  <c r="M102" i="1"/>
  <c r="N102" i="1"/>
  <c r="G103" i="1"/>
  <c r="K103" i="1"/>
  <c r="L103" i="1"/>
  <c r="M103" i="1"/>
  <c r="N103" i="1"/>
  <c r="G104" i="1"/>
  <c r="K104" i="1"/>
  <c r="L104" i="1"/>
  <c r="M104" i="1"/>
  <c r="N104" i="1"/>
  <c r="G105" i="1"/>
  <c r="K105" i="1"/>
  <c r="L105" i="1"/>
  <c r="M105" i="1"/>
  <c r="N105" i="1"/>
  <c r="G106" i="1"/>
  <c r="K106" i="1"/>
  <c r="L106" i="1"/>
  <c r="M106" i="1"/>
  <c r="N106" i="1"/>
  <c r="G107" i="1"/>
  <c r="K107" i="1"/>
  <c r="L107" i="1"/>
  <c r="M107" i="1"/>
  <c r="N107" i="1"/>
  <c r="G108" i="1"/>
  <c r="K108" i="1"/>
  <c r="L108" i="1"/>
  <c r="M108" i="1"/>
  <c r="N108" i="1"/>
  <c r="G109" i="1"/>
  <c r="K109" i="1"/>
  <c r="L109" i="1"/>
  <c r="M109" i="1"/>
  <c r="N109" i="1"/>
  <c r="G110" i="1"/>
  <c r="K110" i="1"/>
  <c r="L110" i="1"/>
  <c r="M110" i="1"/>
  <c r="N110" i="1"/>
  <c r="G111" i="1"/>
  <c r="K111" i="1"/>
  <c r="L111" i="1"/>
  <c r="M111" i="1"/>
  <c r="N111" i="1"/>
  <c r="G112" i="1"/>
  <c r="K112" i="1"/>
  <c r="L112" i="1"/>
  <c r="M112" i="1"/>
  <c r="N112" i="1"/>
  <c r="G113" i="1"/>
  <c r="K113" i="1"/>
  <c r="L113" i="1"/>
  <c r="M113" i="1"/>
  <c r="N113" i="1"/>
  <c r="G114" i="1"/>
  <c r="K114" i="1"/>
  <c r="L114" i="1"/>
  <c r="M114" i="1"/>
  <c r="N114" i="1"/>
  <c r="G115" i="1"/>
  <c r="K115" i="1"/>
  <c r="L115" i="1"/>
  <c r="M115" i="1"/>
  <c r="N115" i="1"/>
  <c r="G116" i="1"/>
  <c r="K116" i="1"/>
  <c r="L116" i="1"/>
  <c r="M116" i="1"/>
  <c r="N116" i="1"/>
  <c r="G117" i="1"/>
  <c r="K117" i="1"/>
  <c r="L117" i="1"/>
  <c r="M117" i="1"/>
  <c r="N117" i="1"/>
  <c r="G118" i="1"/>
  <c r="K118" i="1"/>
  <c r="L118" i="1"/>
  <c r="M118" i="1"/>
  <c r="N118" i="1"/>
  <c r="G119" i="1"/>
  <c r="K119" i="1"/>
  <c r="L119" i="1"/>
  <c r="M119" i="1"/>
  <c r="N119" i="1"/>
  <c r="G120" i="1"/>
  <c r="K120" i="1"/>
  <c r="L120" i="1"/>
  <c r="M120" i="1"/>
  <c r="N120" i="1"/>
  <c r="G121" i="1"/>
  <c r="K121" i="1"/>
  <c r="L121" i="1"/>
  <c r="M121" i="1"/>
  <c r="N121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G4" i="1"/>
  <c r="K4" i="1"/>
  <c r="L4" i="1"/>
  <c r="N4" i="1"/>
  <c r="G5" i="1"/>
  <c r="K5" i="1"/>
  <c r="L5" i="1"/>
  <c r="M5" i="1"/>
  <c r="N5" i="1"/>
  <c r="G6" i="1"/>
  <c r="K6" i="1"/>
  <c r="L6" i="1"/>
  <c r="M6" i="1"/>
  <c r="N6" i="1"/>
  <c r="G7" i="1"/>
  <c r="K7" i="1"/>
  <c r="L7" i="1"/>
  <c r="M7" i="1"/>
  <c r="N7" i="1"/>
  <c r="P4" i="1"/>
  <c r="P5" i="1"/>
  <c r="P6" i="1"/>
  <c r="P7" i="1"/>
  <c r="P3" i="1"/>
  <c r="N122" i="1"/>
  <c r="N3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4" i="1"/>
  <c r="O5" i="1"/>
  <c r="O6" i="1"/>
  <c r="O7" i="1"/>
  <c r="O8" i="1"/>
  <c r="O9" i="1"/>
  <c r="O3" i="1"/>
  <c r="F4" i="1"/>
  <c r="E5" i="1"/>
  <c r="I5" i="1"/>
  <c r="E6" i="1"/>
  <c r="I6" i="1"/>
  <c r="E7" i="1"/>
  <c r="I7" i="1"/>
  <c r="E8" i="1"/>
  <c r="I8" i="1"/>
  <c r="E9" i="1"/>
  <c r="I9" i="1"/>
  <c r="E10" i="1"/>
  <c r="I10" i="1"/>
  <c r="E11" i="1"/>
  <c r="I11" i="1"/>
  <c r="E12" i="1"/>
  <c r="I12" i="1"/>
  <c r="E13" i="1"/>
  <c r="I13" i="1"/>
  <c r="E14" i="1"/>
  <c r="I14" i="1"/>
  <c r="E15" i="1"/>
  <c r="I15" i="1"/>
  <c r="E16" i="1"/>
  <c r="I16" i="1"/>
  <c r="E17" i="1"/>
  <c r="I17" i="1"/>
  <c r="E18" i="1"/>
  <c r="I18" i="1"/>
  <c r="E19" i="1"/>
  <c r="I19" i="1"/>
  <c r="E20" i="1"/>
  <c r="I20" i="1"/>
  <c r="E21" i="1"/>
  <c r="I21" i="1"/>
  <c r="E22" i="1"/>
  <c r="I22" i="1"/>
  <c r="E23" i="1"/>
  <c r="I23" i="1"/>
  <c r="E24" i="1"/>
  <c r="I24" i="1"/>
  <c r="E25" i="1"/>
  <c r="I25" i="1"/>
  <c r="E26" i="1"/>
  <c r="I26" i="1"/>
  <c r="E27" i="1"/>
  <c r="I27" i="1"/>
  <c r="E28" i="1"/>
  <c r="I28" i="1"/>
  <c r="E29" i="1"/>
  <c r="I29" i="1"/>
  <c r="E30" i="1"/>
  <c r="I30" i="1"/>
  <c r="E31" i="1"/>
  <c r="I31" i="1"/>
  <c r="E32" i="1"/>
  <c r="I32" i="1"/>
  <c r="E33" i="1"/>
  <c r="I33" i="1"/>
  <c r="E34" i="1"/>
  <c r="I34" i="1"/>
  <c r="E35" i="1"/>
  <c r="I35" i="1"/>
  <c r="E36" i="1"/>
  <c r="I36" i="1"/>
  <c r="E37" i="1"/>
  <c r="I37" i="1"/>
  <c r="E38" i="1"/>
  <c r="I38" i="1"/>
  <c r="E39" i="1"/>
  <c r="I39" i="1"/>
  <c r="E40" i="1"/>
  <c r="I40" i="1"/>
  <c r="E41" i="1"/>
  <c r="I41" i="1"/>
  <c r="E42" i="1"/>
  <c r="I42" i="1"/>
  <c r="E43" i="1"/>
  <c r="I43" i="1"/>
  <c r="E44" i="1"/>
  <c r="I44" i="1"/>
  <c r="E45" i="1"/>
  <c r="I45" i="1"/>
  <c r="E46" i="1"/>
  <c r="I46" i="1"/>
  <c r="E47" i="1"/>
  <c r="I47" i="1"/>
  <c r="E48" i="1"/>
  <c r="I48" i="1"/>
  <c r="E49" i="1"/>
  <c r="I49" i="1"/>
  <c r="E50" i="1"/>
  <c r="I50" i="1"/>
  <c r="E51" i="1"/>
  <c r="I51" i="1"/>
  <c r="E52" i="1"/>
  <c r="I52" i="1"/>
  <c r="E53" i="1"/>
  <c r="I53" i="1"/>
  <c r="E54" i="1"/>
  <c r="I54" i="1"/>
  <c r="E55" i="1"/>
  <c r="I55" i="1"/>
  <c r="E56" i="1"/>
  <c r="I56" i="1"/>
  <c r="E57" i="1"/>
  <c r="I57" i="1"/>
  <c r="E58" i="1"/>
  <c r="I58" i="1"/>
  <c r="E59" i="1"/>
  <c r="I59" i="1"/>
  <c r="E60" i="1"/>
  <c r="I60" i="1"/>
  <c r="E61" i="1"/>
  <c r="I61" i="1"/>
  <c r="E62" i="1"/>
  <c r="I62" i="1"/>
  <c r="E63" i="1"/>
  <c r="I63" i="1"/>
  <c r="E64" i="1"/>
  <c r="I64" i="1"/>
  <c r="E65" i="1"/>
  <c r="I65" i="1"/>
  <c r="E66" i="1"/>
  <c r="I66" i="1"/>
  <c r="E67" i="1"/>
  <c r="I67" i="1"/>
  <c r="E68" i="1"/>
  <c r="I68" i="1"/>
  <c r="E69" i="1"/>
  <c r="I69" i="1"/>
  <c r="E70" i="1"/>
  <c r="I70" i="1"/>
  <c r="E71" i="1"/>
  <c r="I71" i="1"/>
  <c r="E72" i="1"/>
  <c r="I72" i="1"/>
  <c r="E73" i="1"/>
  <c r="I73" i="1"/>
  <c r="E74" i="1"/>
  <c r="I74" i="1"/>
  <c r="E75" i="1"/>
  <c r="I75" i="1"/>
  <c r="E76" i="1"/>
  <c r="I76" i="1"/>
  <c r="E77" i="1"/>
  <c r="I77" i="1"/>
  <c r="E78" i="1"/>
  <c r="I78" i="1"/>
  <c r="E79" i="1"/>
  <c r="I79" i="1"/>
  <c r="E80" i="1"/>
  <c r="I80" i="1"/>
  <c r="E81" i="1"/>
  <c r="I81" i="1"/>
  <c r="E82" i="1"/>
  <c r="I82" i="1"/>
  <c r="E83" i="1"/>
  <c r="I83" i="1"/>
  <c r="E84" i="1"/>
  <c r="I84" i="1"/>
  <c r="E85" i="1"/>
  <c r="I85" i="1"/>
  <c r="E86" i="1"/>
  <c r="I86" i="1"/>
  <c r="E87" i="1"/>
  <c r="I87" i="1"/>
  <c r="E88" i="1"/>
  <c r="I88" i="1"/>
  <c r="E89" i="1"/>
  <c r="I89" i="1"/>
  <c r="E90" i="1"/>
  <c r="I90" i="1"/>
  <c r="E91" i="1"/>
  <c r="I91" i="1"/>
  <c r="E92" i="1"/>
  <c r="I92" i="1"/>
  <c r="E93" i="1"/>
  <c r="I93" i="1"/>
  <c r="E94" i="1"/>
  <c r="I94" i="1"/>
  <c r="E95" i="1"/>
  <c r="I95" i="1"/>
  <c r="E96" i="1"/>
  <c r="I96" i="1"/>
  <c r="E97" i="1"/>
  <c r="I97" i="1"/>
  <c r="E98" i="1"/>
  <c r="I98" i="1"/>
  <c r="E99" i="1"/>
  <c r="I99" i="1"/>
  <c r="E100" i="1"/>
  <c r="I100" i="1"/>
  <c r="E101" i="1"/>
  <c r="I101" i="1"/>
  <c r="E102" i="1"/>
  <c r="I102" i="1"/>
  <c r="E103" i="1"/>
  <c r="I103" i="1"/>
  <c r="E104" i="1"/>
  <c r="I104" i="1"/>
  <c r="E105" i="1"/>
  <c r="I105" i="1"/>
  <c r="E106" i="1"/>
  <c r="I106" i="1"/>
  <c r="E107" i="1"/>
  <c r="I107" i="1"/>
  <c r="E108" i="1"/>
  <c r="I108" i="1"/>
  <c r="E109" i="1"/>
  <c r="I109" i="1"/>
  <c r="E110" i="1"/>
  <c r="I110" i="1"/>
  <c r="E111" i="1"/>
  <c r="I111" i="1"/>
  <c r="E112" i="1"/>
  <c r="I112" i="1"/>
  <c r="E113" i="1"/>
  <c r="I113" i="1"/>
  <c r="E114" i="1"/>
  <c r="I114" i="1"/>
  <c r="E115" i="1"/>
  <c r="I115" i="1"/>
  <c r="E116" i="1"/>
  <c r="I116" i="1"/>
  <c r="E117" i="1"/>
  <c r="I117" i="1"/>
  <c r="E118" i="1"/>
  <c r="I118" i="1"/>
  <c r="E119" i="1"/>
  <c r="I119" i="1"/>
  <c r="E120" i="1"/>
  <c r="I120" i="1"/>
  <c r="E121" i="1"/>
  <c r="I121" i="1"/>
  <c r="E4" i="1"/>
  <c r="I4" i="1"/>
  <c r="C121" i="1"/>
  <c r="H121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E3" i="1"/>
  <c r="H3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" i="1"/>
  <c r="H13" i="1"/>
  <c r="H14" i="1"/>
  <c r="H15" i="1"/>
  <c r="H16" i="1"/>
  <c r="H5" i="1"/>
  <c r="H6" i="1"/>
  <c r="H7" i="1"/>
  <c r="H8" i="1"/>
  <c r="H9" i="1"/>
  <c r="H10" i="1"/>
  <c r="H11" i="1"/>
  <c r="F5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6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</calcChain>
</file>

<file path=xl/sharedStrings.xml><?xml version="1.0" encoding="utf-8"?>
<sst xmlns="http://schemas.openxmlformats.org/spreadsheetml/2006/main" count="26" uniqueCount="26">
  <si>
    <t>Vehicle speed</t>
  </si>
  <si>
    <t>Time</t>
  </si>
  <si>
    <t>MPH</t>
  </si>
  <si>
    <t>M/s</t>
  </si>
  <si>
    <t>Acceleration (m/s/2)</t>
  </si>
  <si>
    <t>Rolling resistance (N)</t>
  </si>
  <si>
    <t>Aerodynamic Resistance (N)</t>
  </si>
  <si>
    <t>Length (m)</t>
  </si>
  <si>
    <t>height (m)</t>
  </si>
  <si>
    <t>Air Density (KG/m3)</t>
  </si>
  <si>
    <t>Frontal Area (m2)</t>
  </si>
  <si>
    <t>CD</t>
  </si>
  <si>
    <t>Power (W)</t>
  </si>
  <si>
    <t>Power (Kw)</t>
  </si>
  <si>
    <t>Average Power (W)</t>
  </si>
  <si>
    <t>Average Power (Kw)</t>
  </si>
  <si>
    <t xml:space="preserve">Total resistance </t>
  </si>
  <si>
    <t>Vehicle mass (N)</t>
  </si>
  <si>
    <t>Gravel</t>
  </si>
  <si>
    <t>Mud</t>
  </si>
  <si>
    <t>Concrete</t>
  </si>
  <si>
    <t>Wheel radius (m)</t>
  </si>
  <si>
    <t xml:space="preserve">Average weight of male in UK </t>
  </si>
  <si>
    <r>
      <t>Gradient (</t>
    </r>
    <r>
      <rPr>
        <b/>
        <sz val="15"/>
        <color theme="3"/>
        <rFont val="Calibri"/>
        <family val="2"/>
      </rPr>
      <t>⁰</t>
    </r>
    <r>
      <rPr>
        <b/>
        <sz val="15"/>
        <color theme="3"/>
        <rFont val="Calibri"/>
        <family val="2"/>
        <scheme val="minor"/>
      </rPr>
      <t>)</t>
    </r>
  </si>
  <si>
    <t>Distance (m)</t>
  </si>
  <si>
    <t>Gradient Resistance 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</si>
</sst>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0.0000"/>
    <numFmt numFmtId="169" formatCode="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5"/>
      <color theme="3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1" applyNumberFormat="0" applyFill="0" applyAlignment="0" applyProtection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1" fillId="4" borderId="0" applyNumberFormat="0" applyBorder="0" applyAlignment="0" applyProtection="0"/>
  </cellStyleXfs>
  <cellXfs count="25">
    <xf numFmtId="0" fontId="0" fillId="0" borderId="0" xfId="0"/>
    <xf numFmtId="0" fontId="2" fillId="0" borderId="1" xfId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3" fillId="2" borderId="3" xfId="2" applyBorder="1"/>
    <xf numFmtId="0" fontId="4" fillId="3" borderId="3" xfId="3" applyBorder="1"/>
    <xf numFmtId="0" fontId="1" fillId="4" borderId="3" xfId="4" applyBorder="1"/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3" fillId="2" borderId="3" xfId="2" applyBorder="1" applyAlignment="1">
      <alignment horizontal="center"/>
    </xf>
    <xf numFmtId="168" fontId="3" fillId="2" borderId="3" xfId="2" applyNumberFormat="1" applyBorder="1" applyAlignment="1">
      <alignment horizontal="center"/>
    </xf>
    <xf numFmtId="0" fontId="4" fillId="3" borderId="3" xfId="3" applyBorder="1" applyAlignment="1">
      <alignment horizontal="center"/>
    </xf>
    <xf numFmtId="169" fontId="4" fillId="3" borderId="3" xfId="3" applyNumberFormat="1" applyBorder="1" applyAlignment="1">
      <alignment horizontal="center"/>
    </xf>
    <xf numFmtId="0" fontId="1" fillId="4" borderId="3" xfId="4" applyBorder="1" applyAlignment="1">
      <alignment horizontal="center"/>
    </xf>
    <xf numFmtId="169" fontId="1" fillId="4" borderId="3" xfId="4" applyNumberFormat="1" applyBorder="1" applyAlignment="1">
      <alignment horizontal="center"/>
    </xf>
    <xf numFmtId="169" fontId="3" fillId="2" borderId="3" xfId="2" applyNumberFormat="1" applyBorder="1" applyAlignment="1">
      <alignment horizontal="center"/>
    </xf>
    <xf numFmtId="168" fontId="3" fillId="2" borderId="4" xfId="2" applyNumberFormat="1" applyBorder="1" applyAlignment="1">
      <alignment horizontal="center"/>
    </xf>
    <xf numFmtId="168" fontId="4" fillId="3" borderId="4" xfId="3" applyNumberFormat="1" applyBorder="1" applyAlignment="1">
      <alignment horizontal="center"/>
    </xf>
    <xf numFmtId="168" fontId="1" fillId="4" borderId="4" xfId="4" applyNumberFormat="1" applyBorder="1" applyAlignment="1">
      <alignment horizontal="center"/>
    </xf>
    <xf numFmtId="1" fontId="3" fillId="2" borderId="3" xfId="2" applyNumberFormat="1" applyBorder="1" applyAlignment="1">
      <alignment horizontal="center"/>
    </xf>
    <xf numFmtId="169" fontId="4" fillId="3" borderId="2" xfId="3" applyNumberFormat="1" applyBorder="1" applyAlignment="1">
      <alignment horizontal="center"/>
    </xf>
    <xf numFmtId="169" fontId="1" fillId="4" borderId="2" xfId="4" applyNumberFormat="1" applyBorder="1" applyAlignment="1">
      <alignment horizontal="center"/>
    </xf>
    <xf numFmtId="0" fontId="2" fillId="0" borderId="3" xfId="1" applyBorder="1"/>
    <xf numFmtId="1" fontId="0" fillId="0" borderId="3" xfId="0" applyNumberFormat="1" applyBorder="1"/>
    <xf numFmtId="0" fontId="0" fillId="0" borderId="3" xfId="0" applyBorder="1"/>
  </cellXfs>
  <cellStyles count="5">
    <cellStyle name="20% - Accent1" xfId="4" builtinId="30"/>
    <cellStyle name="Good" xfId="2" builtinId="26"/>
    <cellStyle name="Heading 1" xfId="1" builtinId="16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Sheet1!$E$1:$E$2</c:f>
              <c:strCache>
                <c:ptCount val="2"/>
                <c:pt idx="1">
                  <c:v>M/s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Sheet1!$E$3:$E$122</c:f>
              <c:numCache>
                <c:formatCode>General</c:formatCode>
                <c:ptCount val="120"/>
                <c:pt idx="0">
                  <c:v>0</c:v>
                </c:pt>
                <c:pt idx="1">
                  <c:v>0.89407999999999999</c:v>
                </c:pt>
                <c:pt idx="2">
                  <c:v>1.78816</c:v>
                </c:pt>
                <c:pt idx="3">
                  <c:v>2.6822400000000002</c:v>
                </c:pt>
                <c:pt idx="4">
                  <c:v>3.5763199999999999</c:v>
                </c:pt>
                <c:pt idx="5">
                  <c:v>4.4703999999999997</c:v>
                </c:pt>
                <c:pt idx="6">
                  <c:v>5.3644800000000004</c:v>
                </c:pt>
                <c:pt idx="7">
                  <c:v>6.2585600000000001</c:v>
                </c:pt>
                <c:pt idx="8">
                  <c:v>7.1526399999999999</c:v>
                </c:pt>
                <c:pt idx="9">
                  <c:v>8.0467200000000005</c:v>
                </c:pt>
                <c:pt idx="10">
                  <c:v>8.9407999999999994</c:v>
                </c:pt>
                <c:pt idx="11">
                  <c:v>9.8348800000000001</c:v>
                </c:pt>
                <c:pt idx="12">
                  <c:v>10.728960000000001</c:v>
                </c:pt>
                <c:pt idx="13">
                  <c:v>11.62304</c:v>
                </c:pt>
                <c:pt idx="14">
                  <c:v>12.51712</c:v>
                </c:pt>
                <c:pt idx="15">
                  <c:v>13.411199999999999</c:v>
                </c:pt>
                <c:pt idx="16">
                  <c:v>13.411199999999999</c:v>
                </c:pt>
                <c:pt idx="17">
                  <c:v>13.411199999999999</c:v>
                </c:pt>
                <c:pt idx="18">
                  <c:v>13.411199999999999</c:v>
                </c:pt>
                <c:pt idx="19">
                  <c:v>13.411199999999999</c:v>
                </c:pt>
                <c:pt idx="20">
                  <c:v>12.51712</c:v>
                </c:pt>
                <c:pt idx="21">
                  <c:v>11.62304</c:v>
                </c:pt>
                <c:pt idx="22">
                  <c:v>11.62304</c:v>
                </c:pt>
                <c:pt idx="23">
                  <c:v>10.728960000000001</c:v>
                </c:pt>
                <c:pt idx="24">
                  <c:v>10.728960000000001</c:v>
                </c:pt>
                <c:pt idx="25">
                  <c:v>9.8348800000000001</c:v>
                </c:pt>
                <c:pt idx="26">
                  <c:v>9.8348800000000001</c:v>
                </c:pt>
                <c:pt idx="27">
                  <c:v>10.728960000000001</c:v>
                </c:pt>
                <c:pt idx="28">
                  <c:v>9.8348800000000001</c:v>
                </c:pt>
                <c:pt idx="29">
                  <c:v>9.8348800000000001</c:v>
                </c:pt>
                <c:pt idx="30">
                  <c:v>10.728960000000001</c:v>
                </c:pt>
                <c:pt idx="31">
                  <c:v>9.8348800000000001</c:v>
                </c:pt>
                <c:pt idx="32">
                  <c:v>9.8348800000000001</c:v>
                </c:pt>
                <c:pt idx="33">
                  <c:v>10.728960000000001</c:v>
                </c:pt>
                <c:pt idx="34">
                  <c:v>10.728960000000001</c:v>
                </c:pt>
                <c:pt idx="35">
                  <c:v>11.62304</c:v>
                </c:pt>
                <c:pt idx="36">
                  <c:v>11.62304</c:v>
                </c:pt>
                <c:pt idx="37">
                  <c:v>12.51712</c:v>
                </c:pt>
                <c:pt idx="38">
                  <c:v>11.62304</c:v>
                </c:pt>
                <c:pt idx="39">
                  <c:v>11.62304</c:v>
                </c:pt>
                <c:pt idx="40">
                  <c:v>10.728960000000001</c:v>
                </c:pt>
                <c:pt idx="41">
                  <c:v>9.8348800000000001</c:v>
                </c:pt>
                <c:pt idx="42">
                  <c:v>9.8348800000000001</c:v>
                </c:pt>
                <c:pt idx="43">
                  <c:v>9.8348800000000001</c:v>
                </c:pt>
                <c:pt idx="44">
                  <c:v>10.728960000000001</c:v>
                </c:pt>
                <c:pt idx="45">
                  <c:v>10.728960000000001</c:v>
                </c:pt>
                <c:pt idx="46">
                  <c:v>9.8348800000000001</c:v>
                </c:pt>
                <c:pt idx="47">
                  <c:v>8.9407999999999994</c:v>
                </c:pt>
                <c:pt idx="48">
                  <c:v>8.0467200000000005</c:v>
                </c:pt>
                <c:pt idx="49">
                  <c:v>7.1526399999999999</c:v>
                </c:pt>
                <c:pt idx="50">
                  <c:v>5.3644800000000004</c:v>
                </c:pt>
                <c:pt idx="51">
                  <c:v>4.4703999999999997</c:v>
                </c:pt>
                <c:pt idx="52">
                  <c:v>3.5763199999999999</c:v>
                </c:pt>
                <c:pt idx="53">
                  <c:v>4.4703999999999997</c:v>
                </c:pt>
                <c:pt idx="54">
                  <c:v>4.4703999999999997</c:v>
                </c:pt>
                <c:pt idx="55">
                  <c:v>5.3644800000000004</c:v>
                </c:pt>
                <c:pt idx="56">
                  <c:v>6.2585600000000001</c:v>
                </c:pt>
                <c:pt idx="57">
                  <c:v>6.2585600000000001</c:v>
                </c:pt>
                <c:pt idx="58">
                  <c:v>7.1526399999999999</c:v>
                </c:pt>
                <c:pt idx="59">
                  <c:v>8.0467200000000005</c:v>
                </c:pt>
                <c:pt idx="60">
                  <c:v>8.9407999999999994</c:v>
                </c:pt>
                <c:pt idx="61">
                  <c:v>9.8348800000000001</c:v>
                </c:pt>
                <c:pt idx="62">
                  <c:v>10.728960000000001</c:v>
                </c:pt>
                <c:pt idx="63">
                  <c:v>11.62304</c:v>
                </c:pt>
                <c:pt idx="64">
                  <c:v>11.62304</c:v>
                </c:pt>
                <c:pt idx="65">
                  <c:v>10.728960000000001</c:v>
                </c:pt>
                <c:pt idx="66">
                  <c:v>10.728960000000001</c:v>
                </c:pt>
                <c:pt idx="67">
                  <c:v>9.8348800000000001</c:v>
                </c:pt>
                <c:pt idx="68">
                  <c:v>9.8348800000000001</c:v>
                </c:pt>
                <c:pt idx="69">
                  <c:v>8.9407999999999994</c:v>
                </c:pt>
                <c:pt idx="70">
                  <c:v>8.0467200000000005</c:v>
                </c:pt>
                <c:pt idx="71">
                  <c:v>8.0467200000000005</c:v>
                </c:pt>
                <c:pt idx="72">
                  <c:v>8.9407999999999994</c:v>
                </c:pt>
                <c:pt idx="73">
                  <c:v>9.8348800000000001</c:v>
                </c:pt>
                <c:pt idx="74">
                  <c:v>9.8348800000000001</c:v>
                </c:pt>
                <c:pt idx="75">
                  <c:v>8.9407999999999994</c:v>
                </c:pt>
                <c:pt idx="76">
                  <c:v>8.0467200000000005</c:v>
                </c:pt>
                <c:pt idx="77">
                  <c:v>7.1526399999999999</c:v>
                </c:pt>
                <c:pt idx="78">
                  <c:v>7.1526399999999999</c:v>
                </c:pt>
                <c:pt idx="79">
                  <c:v>8.0467200000000005</c:v>
                </c:pt>
                <c:pt idx="80">
                  <c:v>7.1526399999999999</c:v>
                </c:pt>
                <c:pt idx="81">
                  <c:v>6.2585600000000001</c:v>
                </c:pt>
                <c:pt idx="82">
                  <c:v>5.3644800000000004</c:v>
                </c:pt>
                <c:pt idx="83">
                  <c:v>4.4703999999999997</c:v>
                </c:pt>
                <c:pt idx="84">
                  <c:v>5.3644800000000004</c:v>
                </c:pt>
                <c:pt idx="85">
                  <c:v>5.3644800000000004</c:v>
                </c:pt>
                <c:pt idx="86">
                  <c:v>6.2585600000000001</c:v>
                </c:pt>
                <c:pt idx="87">
                  <c:v>7.1526399999999999</c:v>
                </c:pt>
                <c:pt idx="88">
                  <c:v>7.1526399999999999</c:v>
                </c:pt>
                <c:pt idx="89">
                  <c:v>8.0467200000000005</c:v>
                </c:pt>
                <c:pt idx="90">
                  <c:v>8.0467200000000005</c:v>
                </c:pt>
                <c:pt idx="91">
                  <c:v>7.1526399999999999</c:v>
                </c:pt>
                <c:pt idx="92">
                  <c:v>6.2585600000000001</c:v>
                </c:pt>
                <c:pt idx="93">
                  <c:v>6.2585600000000001</c:v>
                </c:pt>
                <c:pt idx="94">
                  <c:v>7.1526399999999999</c:v>
                </c:pt>
                <c:pt idx="95">
                  <c:v>7.1526399999999999</c:v>
                </c:pt>
                <c:pt idx="96">
                  <c:v>8.0467200000000005</c:v>
                </c:pt>
                <c:pt idx="97">
                  <c:v>8.9407999999999994</c:v>
                </c:pt>
                <c:pt idx="98">
                  <c:v>9.8348800000000001</c:v>
                </c:pt>
                <c:pt idx="99">
                  <c:v>10.728960000000001</c:v>
                </c:pt>
                <c:pt idx="100">
                  <c:v>11.62304</c:v>
                </c:pt>
                <c:pt idx="101">
                  <c:v>11.62304</c:v>
                </c:pt>
                <c:pt idx="102">
                  <c:v>11.62304</c:v>
                </c:pt>
                <c:pt idx="103">
                  <c:v>11.62304</c:v>
                </c:pt>
                <c:pt idx="104">
                  <c:v>11.62304</c:v>
                </c:pt>
                <c:pt idx="105">
                  <c:v>11.62304</c:v>
                </c:pt>
                <c:pt idx="106">
                  <c:v>12.51712</c:v>
                </c:pt>
                <c:pt idx="107">
                  <c:v>13.411199999999999</c:v>
                </c:pt>
                <c:pt idx="108">
                  <c:v>12.51712</c:v>
                </c:pt>
                <c:pt idx="109">
                  <c:v>11.62304</c:v>
                </c:pt>
                <c:pt idx="110">
                  <c:v>10.728960000000001</c:v>
                </c:pt>
                <c:pt idx="111">
                  <c:v>9.8348800000000001</c:v>
                </c:pt>
                <c:pt idx="112">
                  <c:v>8.9407999999999994</c:v>
                </c:pt>
                <c:pt idx="113">
                  <c:v>7.1526399999999999</c:v>
                </c:pt>
                <c:pt idx="114">
                  <c:v>5.3644800000000004</c:v>
                </c:pt>
                <c:pt idx="115">
                  <c:v>3.5763199999999999</c:v>
                </c:pt>
                <c:pt idx="116">
                  <c:v>2.6822400000000002</c:v>
                </c:pt>
                <c:pt idx="117">
                  <c:v>1.78816</c:v>
                </c:pt>
                <c:pt idx="118">
                  <c:v>0.89407999999999999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5E-40A1-B8C9-97E686F05D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205896"/>
        <c:axId val="570203928"/>
      </c:lineChart>
      <c:catAx>
        <c:axId val="570205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203928"/>
        <c:crosses val="autoZero"/>
        <c:auto val="1"/>
        <c:lblAlgn val="ctr"/>
        <c:lblOffset val="100"/>
        <c:noMultiLvlLbl val="0"/>
      </c:catAx>
      <c:valAx>
        <c:axId val="570203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205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Sheet1!$G$1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Sheet1!$G$2:$G$122</c:f>
              <c:numCache>
                <c:formatCode>0</c:formatCode>
                <c:ptCount val="121"/>
                <c:pt idx="1">
                  <c:v>0</c:v>
                </c:pt>
                <c:pt idx="2" formatCode="0.0000">
                  <c:v>855.43935749999991</c:v>
                </c:pt>
                <c:pt idx="3" formatCode="0.0000">
                  <c:v>855.43935749999991</c:v>
                </c:pt>
                <c:pt idx="4" formatCode="0.0000">
                  <c:v>855.43935749999991</c:v>
                </c:pt>
                <c:pt idx="5" formatCode="0.0000">
                  <c:v>855.43935749999991</c:v>
                </c:pt>
                <c:pt idx="6" formatCode="0.0000">
                  <c:v>855.43935749999991</c:v>
                </c:pt>
                <c:pt idx="7" formatCode="0.0000">
                  <c:v>855.43935749999991</c:v>
                </c:pt>
                <c:pt idx="8" formatCode="0.0000">
                  <c:v>855.43935749999991</c:v>
                </c:pt>
                <c:pt idx="9" formatCode="0.0000">
                  <c:v>855.43935749999991</c:v>
                </c:pt>
                <c:pt idx="10" formatCode="0.0000">
                  <c:v>855.43935749999991</c:v>
                </c:pt>
                <c:pt idx="11" formatCode="0.0000">
                  <c:v>855.43935749999991</c:v>
                </c:pt>
                <c:pt idx="12" formatCode="0.0000">
                  <c:v>855.43935749999991</c:v>
                </c:pt>
                <c:pt idx="13" formatCode="0.0000">
                  <c:v>855.43935749999991</c:v>
                </c:pt>
                <c:pt idx="14" formatCode="0.0000">
                  <c:v>855.43935749999991</c:v>
                </c:pt>
                <c:pt idx="15" formatCode="0.0000">
                  <c:v>855.43935749999991</c:v>
                </c:pt>
                <c:pt idx="16" formatCode="0.0000">
                  <c:v>855.43935749999991</c:v>
                </c:pt>
                <c:pt idx="17" formatCode="0.0000">
                  <c:v>855.43935749999991</c:v>
                </c:pt>
                <c:pt idx="18" formatCode="0.0000">
                  <c:v>855.43935749999991</c:v>
                </c:pt>
                <c:pt idx="19" formatCode="0.0000">
                  <c:v>855.43935749999991</c:v>
                </c:pt>
                <c:pt idx="20" formatCode="0.0000">
                  <c:v>855.43935749999991</c:v>
                </c:pt>
                <c:pt idx="21" formatCode="0.0000">
                  <c:v>855.43935749999991</c:v>
                </c:pt>
                <c:pt idx="22" formatCode="0.0000">
                  <c:v>855.43935749999991</c:v>
                </c:pt>
                <c:pt idx="23" formatCode="0.0000">
                  <c:v>855.43935749999991</c:v>
                </c:pt>
                <c:pt idx="24" formatCode="0.0000">
                  <c:v>855.43935749999991</c:v>
                </c:pt>
                <c:pt idx="25" formatCode="0.0000">
                  <c:v>855.43935749999991</c:v>
                </c:pt>
                <c:pt idx="26" formatCode="0.0000">
                  <c:v>855.43935749999991</c:v>
                </c:pt>
                <c:pt idx="27" formatCode="0.0000">
                  <c:v>855.43935749999991</c:v>
                </c:pt>
                <c:pt idx="28" formatCode="0.0000">
                  <c:v>855.43935749999991</c:v>
                </c:pt>
                <c:pt idx="29" formatCode="0.0000">
                  <c:v>855.43935749999991</c:v>
                </c:pt>
                <c:pt idx="30" formatCode="0.0000">
                  <c:v>855.43935749999991</c:v>
                </c:pt>
                <c:pt idx="31" formatCode="0.000">
                  <c:v>8225.3784374999996</c:v>
                </c:pt>
                <c:pt idx="32" formatCode="0.000">
                  <c:v>8225.3784374999996</c:v>
                </c:pt>
                <c:pt idx="33" formatCode="0.000">
                  <c:v>8225.3784374999996</c:v>
                </c:pt>
                <c:pt idx="34" formatCode="0.000">
                  <c:v>8225.3784374999996</c:v>
                </c:pt>
                <c:pt idx="35" formatCode="0.000">
                  <c:v>8225.3784374999996</c:v>
                </c:pt>
                <c:pt idx="36" formatCode="0.000">
                  <c:v>8225.3784374999996</c:v>
                </c:pt>
                <c:pt idx="37" formatCode="0.000">
                  <c:v>8225.3784374999996</c:v>
                </c:pt>
                <c:pt idx="38" formatCode="0.000">
                  <c:v>8225.3784374999996</c:v>
                </c:pt>
                <c:pt idx="39" formatCode="0.000">
                  <c:v>8225.3784374999996</c:v>
                </c:pt>
                <c:pt idx="40" formatCode="0.000">
                  <c:v>8225.3784374999996</c:v>
                </c:pt>
                <c:pt idx="41" formatCode="0.000">
                  <c:v>8225.3784374999996</c:v>
                </c:pt>
                <c:pt idx="42" formatCode="0.000">
                  <c:v>8225.3784374999996</c:v>
                </c:pt>
                <c:pt idx="43" formatCode="0.000">
                  <c:v>8225.3784374999996</c:v>
                </c:pt>
                <c:pt idx="44" formatCode="0.000">
                  <c:v>8225.3784374999996</c:v>
                </c:pt>
                <c:pt idx="45" formatCode="0.000">
                  <c:v>8225.3784374999996</c:v>
                </c:pt>
                <c:pt idx="46" formatCode="0.000">
                  <c:v>8225.3784374999996</c:v>
                </c:pt>
                <c:pt idx="47" formatCode="0.000">
                  <c:v>8225.3784374999996</c:v>
                </c:pt>
                <c:pt idx="48" formatCode="0.000">
                  <c:v>8225.3784374999996</c:v>
                </c:pt>
                <c:pt idx="49" formatCode="0.000">
                  <c:v>8225.3784374999996</c:v>
                </c:pt>
                <c:pt idx="50" formatCode="0.000">
                  <c:v>8225.3784374999996</c:v>
                </c:pt>
                <c:pt idx="51" formatCode="0.000">
                  <c:v>8225.3784374999996</c:v>
                </c:pt>
                <c:pt idx="52" formatCode="0.000">
                  <c:v>8225.3784374999996</c:v>
                </c:pt>
                <c:pt idx="53" formatCode="0.000">
                  <c:v>8225.3784374999996</c:v>
                </c:pt>
                <c:pt idx="54" formatCode="0.000">
                  <c:v>8225.3784374999996</c:v>
                </c:pt>
                <c:pt idx="55" formatCode="0.000">
                  <c:v>8225.3784374999996</c:v>
                </c:pt>
                <c:pt idx="56" formatCode="0.000">
                  <c:v>8225.3784374999996</c:v>
                </c:pt>
                <c:pt idx="57" formatCode="0.000">
                  <c:v>8225.3784374999996</c:v>
                </c:pt>
                <c:pt idx="58" formatCode="0.000">
                  <c:v>8225.3784374999996</c:v>
                </c:pt>
                <c:pt idx="59" formatCode="0.000">
                  <c:v>8225.3784374999996</c:v>
                </c:pt>
                <c:pt idx="60" formatCode="0.000">
                  <c:v>8225.3784374999996</c:v>
                </c:pt>
                <c:pt idx="61" formatCode="0.000">
                  <c:v>1974.0908249999998</c:v>
                </c:pt>
                <c:pt idx="62" formatCode="0.000">
                  <c:v>1974.0908249999998</c:v>
                </c:pt>
                <c:pt idx="63" formatCode="0.000">
                  <c:v>1974.0908249999998</c:v>
                </c:pt>
                <c:pt idx="64" formatCode="0.000">
                  <c:v>1974.0908249999998</c:v>
                </c:pt>
                <c:pt idx="65" formatCode="0.000">
                  <c:v>1974.0908249999998</c:v>
                </c:pt>
                <c:pt idx="66" formatCode="0.000">
                  <c:v>1974.0908249999998</c:v>
                </c:pt>
                <c:pt idx="67" formatCode="0.000">
                  <c:v>1974.0908249999998</c:v>
                </c:pt>
                <c:pt idx="68" formatCode="0.000">
                  <c:v>1974.0908249999998</c:v>
                </c:pt>
                <c:pt idx="69" formatCode="0.000">
                  <c:v>1974.0908249999998</c:v>
                </c:pt>
                <c:pt idx="70" formatCode="0.000">
                  <c:v>1974.0908249999998</c:v>
                </c:pt>
                <c:pt idx="71" formatCode="0.000">
                  <c:v>1974.0908249999998</c:v>
                </c:pt>
                <c:pt idx="72" formatCode="0.000">
                  <c:v>1974.0908249999998</c:v>
                </c:pt>
                <c:pt idx="73" formatCode="0.000">
                  <c:v>1974.0908249999998</c:v>
                </c:pt>
                <c:pt idx="74" formatCode="0.000">
                  <c:v>1974.0908249999998</c:v>
                </c:pt>
                <c:pt idx="75" formatCode="0.000">
                  <c:v>1974.0908249999998</c:v>
                </c:pt>
                <c:pt idx="76" formatCode="0.000">
                  <c:v>1974.0908249999998</c:v>
                </c:pt>
                <c:pt idx="77" formatCode="0.000">
                  <c:v>1974.0908249999998</c:v>
                </c:pt>
                <c:pt idx="78" formatCode="0.000">
                  <c:v>1974.0908249999998</c:v>
                </c:pt>
                <c:pt idx="79" formatCode="0.000">
                  <c:v>1974.0908249999998</c:v>
                </c:pt>
                <c:pt idx="80" formatCode="0.000">
                  <c:v>1974.0908249999998</c:v>
                </c:pt>
                <c:pt idx="81" formatCode="0.000">
                  <c:v>1974.0908249999998</c:v>
                </c:pt>
                <c:pt idx="82" formatCode="0.000">
                  <c:v>1974.0908249999998</c:v>
                </c:pt>
                <c:pt idx="83" formatCode="0.000">
                  <c:v>1974.0908249999998</c:v>
                </c:pt>
                <c:pt idx="84" formatCode="0.000">
                  <c:v>1974.0908249999998</c:v>
                </c:pt>
                <c:pt idx="85" formatCode="0.000">
                  <c:v>1974.0908249999998</c:v>
                </c:pt>
                <c:pt idx="86" formatCode="0.000">
                  <c:v>1974.0908249999998</c:v>
                </c:pt>
                <c:pt idx="87" formatCode="0.000">
                  <c:v>1974.0908249999998</c:v>
                </c:pt>
                <c:pt idx="88" formatCode="0.000">
                  <c:v>1974.0908249999998</c:v>
                </c:pt>
                <c:pt idx="89" formatCode="0.000">
                  <c:v>1974.0908249999998</c:v>
                </c:pt>
                <c:pt idx="90" formatCode="0.000">
                  <c:v>1974.0908249999998</c:v>
                </c:pt>
                <c:pt idx="91" formatCode="0.000">
                  <c:v>1974.0908249999998</c:v>
                </c:pt>
                <c:pt idx="92" formatCode="0.000">
                  <c:v>1974.0908249999998</c:v>
                </c:pt>
                <c:pt idx="93" formatCode="0.000">
                  <c:v>1974.0908249999998</c:v>
                </c:pt>
                <c:pt idx="94" formatCode="0.000">
                  <c:v>1974.0908249999998</c:v>
                </c:pt>
                <c:pt idx="95" formatCode="0.000">
                  <c:v>1974.0908249999998</c:v>
                </c:pt>
                <c:pt idx="96" formatCode="0.000">
                  <c:v>1974.0908249999998</c:v>
                </c:pt>
                <c:pt idx="97" formatCode="0.000">
                  <c:v>1974.0908249999998</c:v>
                </c:pt>
                <c:pt idx="98" formatCode="0.000">
                  <c:v>1974.0908249999998</c:v>
                </c:pt>
                <c:pt idx="99" formatCode="0.000">
                  <c:v>1974.0908249999998</c:v>
                </c:pt>
                <c:pt idx="100" formatCode="0.000">
                  <c:v>1974.0908249999998</c:v>
                </c:pt>
                <c:pt idx="101" formatCode="0.000">
                  <c:v>1974.0908249999998</c:v>
                </c:pt>
                <c:pt idx="102" formatCode="0.000">
                  <c:v>1974.0908249999998</c:v>
                </c:pt>
                <c:pt idx="103" formatCode="0.000">
                  <c:v>1974.0908249999998</c:v>
                </c:pt>
                <c:pt idx="104" formatCode="0.000">
                  <c:v>1974.0908249999998</c:v>
                </c:pt>
                <c:pt idx="105" formatCode="0.000">
                  <c:v>1974.0908249999998</c:v>
                </c:pt>
                <c:pt idx="106" formatCode="0.000">
                  <c:v>1974.0908249999998</c:v>
                </c:pt>
                <c:pt idx="107" formatCode="0.000">
                  <c:v>1974.0908249999998</c:v>
                </c:pt>
                <c:pt idx="108" formatCode="0.000">
                  <c:v>1974.0908249999998</c:v>
                </c:pt>
                <c:pt idx="109" formatCode="0.000">
                  <c:v>1974.0908249999998</c:v>
                </c:pt>
                <c:pt idx="110" formatCode="0.000">
                  <c:v>1974.0908249999998</c:v>
                </c:pt>
                <c:pt idx="111" formatCode="0.000">
                  <c:v>1974.0908249999998</c:v>
                </c:pt>
                <c:pt idx="112" formatCode="0.000">
                  <c:v>1974.0908249999998</c:v>
                </c:pt>
                <c:pt idx="113" formatCode="0.000">
                  <c:v>1974.0908249999998</c:v>
                </c:pt>
                <c:pt idx="114" formatCode="0.000">
                  <c:v>1974.0908249999998</c:v>
                </c:pt>
                <c:pt idx="115" formatCode="0.000">
                  <c:v>1974.0908249999998</c:v>
                </c:pt>
                <c:pt idx="116" formatCode="0.000">
                  <c:v>1974.0908249999998</c:v>
                </c:pt>
                <c:pt idx="117" formatCode="0.000">
                  <c:v>1974.0908249999998</c:v>
                </c:pt>
                <c:pt idx="118" formatCode="0.000">
                  <c:v>1974.0908249999998</c:v>
                </c:pt>
                <c:pt idx="119" formatCode="0.000">
                  <c:v>1974.0908249999998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1E-4183-9164-0EC1BCB617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3433824"/>
        <c:axId val="573432512"/>
      </c:lineChart>
      <c:catAx>
        <c:axId val="573433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432512"/>
        <c:crosses val="autoZero"/>
        <c:auto val="1"/>
        <c:lblAlgn val="ctr"/>
        <c:lblOffset val="100"/>
        <c:noMultiLvlLbl val="0"/>
      </c:catAx>
      <c:valAx>
        <c:axId val="573432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433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Sheet1!$F$1</c:f>
              <c:strCache>
                <c:ptCount val="1"/>
                <c:pt idx="0">
                  <c:v>Gradient (⁰)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Sheet1!$F$2:$F$122</c:f>
              <c:numCache>
                <c:formatCode>General</c:formatCode>
                <c:ptCount val="12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8.11</c:v>
                </c:pt>
                <c:pt idx="23">
                  <c:v>8.11</c:v>
                </c:pt>
                <c:pt idx="24">
                  <c:v>8.11</c:v>
                </c:pt>
                <c:pt idx="25">
                  <c:v>8.11</c:v>
                </c:pt>
                <c:pt idx="26">
                  <c:v>8.11</c:v>
                </c:pt>
                <c:pt idx="27">
                  <c:v>8.11</c:v>
                </c:pt>
                <c:pt idx="28">
                  <c:v>8.11</c:v>
                </c:pt>
                <c:pt idx="29">
                  <c:v>8.11</c:v>
                </c:pt>
                <c:pt idx="30">
                  <c:v>-5.73</c:v>
                </c:pt>
                <c:pt idx="31">
                  <c:v>-5.73</c:v>
                </c:pt>
                <c:pt idx="32">
                  <c:v>-5.09</c:v>
                </c:pt>
                <c:pt idx="33">
                  <c:v>-5.09</c:v>
                </c:pt>
                <c:pt idx="34">
                  <c:v>-2.5099999999999998</c:v>
                </c:pt>
                <c:pt idx="35">
                  <c:v>-2.5099999999999998</c:v>
                </c:pt>
                <c:pt idx="36">
                  <c:v>-2.5099999999999998</c:v>
                </c:pt>
                <c:pt idx="37">
                  <c:v>-2.5099999999999998</c:v>
                </c:pt>
                <c:pt idx="38">
                  <c:v>-2.5099999999999998</c:v>
                </c:pt>
                <c:pt idx="39">
                  <c:v>-2.5099999999999998</c:v>
                </c:pt>
                <c:pt idx="40">
                  <c:v>-2.5099999999999998</c:v>
                </c:pt>
                <c:pt idx="41">
                  <c:v>-2.5099999999999998</c:v>
                </c:pt>
                <c:pt idx="42">
                  <c:v>-2.5099999999999998</c:v>
                </c:pt>
                <c:pt idx="43">
                  <c:v>-2.5099999999999998</c:v>
                </c:pt>
                <c:pt idx="44">
                  <c:v>-2.5099999999999998</c:v>
                </c:pt>
                <c:pt idx="45">
                  <c:v>-2.5099999999999998</c:v>
                </c:pt>
                <c:pt idx="46">
                  <c:v>-2.5099999999999998</c:v>
                </c:pt>
                <c:pt idx="47">
                  <c:v>-2.5099999999999998</c:v>
                </c:pt>
                <c:pt idx="48">
                  <c:v>-2.5099999999999998</c:v>
                </c:pt>
                <c:pt idx="49">
                  <c:v>-2.5099999999999998</c:v>
                </c:pt>
                <c:pt idx="50">
                  <c:v>-2.5099999999999998</c:v>
                </c:pt>
                <c:pt idx="51">
                  <c:v>-2.5099999999999998</c:v>
                </c:pt>
                <c:pt idx="52">
                  <c:v>-2.5099999999999998</c:v>
                </c:pt>
                <c:pt idx="53">
                  <c:v>-4.1399999999999997</c:v>
                </c:pt>
                <c:pt idx="54">
                  <c:v>-4.1399999999999997</c:v>
                </c:pt>
                <c:pt idx="55">
                  <c:v>-4.1399999999999997</c:v>
                </c:pt>
                <c:pt idx="56">
                  <c:v>-4.1399999999999997</c:v>
                </c:pt>
                <c:pt idx="57">
                  <c:v>-4.1399999999999997</c:v>
                </c:pt>
                <c:pt idx="58">
                  <c:v>-4.1399999999999997</c:v>
                </c:pt>
                <c:pt idx="59">
                  <c:v>-4.1399999999999997</c:v>
                </c:pt>
                <c:pt idx="60">
                  <c:v>-4.1399999999999997</c:v>
                </c:pt>
                <c:pt idx="61">
                  <c:v>-4.1399999999999997</c:v>
                </c:pt>
                <c:pt idx="62">
                  <c:v>-4.1399999999999997</c:v>
                </c:pt>
                <c:pt idx="63">
                  <c:v>-4.1399999999999997</c:v>
                </c:pt>
                <c:pt idx="64">
                  <c:v>-4.1399999999999997</c:v>
                </c:pt>
                <c:pt idx="65">
                  <c:v>6.79</c:v>
                </c:pt>
                <c:pt idx="66">
                  <c:v>6.79</c:v>
                </c:pt>
                <c:pt idx="67">
                  <c:v>6.79</c:v>
                </c:pt>
                <c:pt idx="68">
                  <c:v>6.79</c:v>
                </c:pt>
                <c:pt idx="69">
                  <c:v>6.79</c:v>
                </c:pt>
                <c:pt idx="70">
                  <c:v>6.79</c:v>
                </c:pt>
                <c:pt idx="71">
                  <c:v>6.79</c:v>
                </c:pt>
                <c:pt idx="72">
                  <c:v>6.79</c:v>
                </c:pt>
                <c:pt idx="73">
                  <c:v>6.79</c:v>
                </c:pt>
                <c:pt idx="74">
                  <c:v>6.79</c:v>
                </c:pt>
                <c:pt idx="75">
                  <c:v>6.79</c:v>
                </c:pt>
                <c:pt idx="76">
                  <c:v>6.79</c:v>
                </c:pt>
                <c:pt idx="77">
                  <c:v>6.79</c:v>
                </c:pt>
                <c:pt idx="78">
                  <c:v>6.79</c:v>
                </c:pt>
                <c:pt idx="79">
                  <c:v>6.79</c:v>
                </c:pt>
                <c:pt idx="80">
                  <c:v>6.79</c:v>
                </c:pt>
                <c:pt idx="81">
                  <c:v>6.79</c:v>
                </c:pt>
                <c:pt idx="82">
                  <c:v>6.79</c:v>
                </c:pt>
                <c:pt idx="83">
                  <c:v>6.79</c:v>
                </c:pt>
                <c:pt idx="84">
                  <c:v>6.79</c:v>
                </c:pt>
                <c:pt idx="85">
                  <c:v>-3.96</c:v>
                </c:pt>
                <c:pt idx="86">
                  <c:v>-3.96</c:v>
                </c:pt>
                <c:pt idx="87">
                  <c:v>-3.96</c:v>
                </c:pt>
                <c:pt idx="88">
                  <c:v>-3.96</c:v>
                </c:pt>
                <c:pt idx="89">
                  <c:v>-3.96</c:v>
                </c:pt>
                <c:pt idx="90">
                  <c:v>-3.96</c:v>
                </c:pt>
                <c:pt idx="91">
                  <c:v>-3.96</c:v>
                </c:pt>
                <c:pt idx="92">
                  <c:v>-3.96</c:v>
                </c:pt>
                <c:pt idx="93">
                  <c:v>-3.96</c:v>
                </c:pt>
                <c:pt idx="94">
                  <c:v>-3.96</c:v>
                </c:pt>
                <c:pt idx="95">
                  <c:v>-3.96</c:v>
                </c:pt>
                <c:pt idx="96">
                  <c:v>-3.96</c:v>
                </c:pt>
                <c:pt idx="97">
                  <c:v>-3.96</c:v>
                </c:pt>
                <c:pt idx="98">
                  <c:v>-3.96</c:v>
                </c:pt>
                <c:pt idx="99">
                  <c:v>-3.96</c:v>
                </c:pt>
                <c:pt idx="100">
                  <c:v>-3.96</c:v>
                </c:pt>
                <c:pt idx="101">
                  <c:v>-3.96</c:v>
                </c:pt>
                <c:pt idx="102">
                  <c:v>-3.96</c:v>
                </c:pt>
                <c:pt idx="103">
                  <c:v>-3.96</c:v>
                </c:pt>
                <c:pt idx="104">
                  <c:v>-3.96</c:v>
                </c:pt>
                <c:pt idx="105">
                  <c:v>-3.96</c:v>
                </c:pt>
                <c:pt idx="106">
                  <c:v>-3.96</c:v>
                </c:pt>
                <c:pt idx="107">
                  <c:v>-3.96</c:v>
                </c:pt>
                <c:pt idx="108">
                  <c:v>-3.96</c:v>
                </c:pt>
                <c:pt idx="109">
                  <c:v>-3.96</c:v>
                </c:pt>
                <c:pt idx="110">
                  <c:v>-3.96</c:v>
                </c:pt>
                <c:pt idx="111">
                  <c:v>-3.96</c:v>
                </c:pt>
                <c:pt idx="112">
                  <c:v>-3.96</c:v>
                </c:pt>
                <c:pt idx="113">
                  <c:v>-3.96</c:v>
                </c:pt>
                <c:pt idx="114">
                  <c:v>-3.96</c:v>
                </c:pt>
                <c:pt idx="115">
                  <c:v>-3.96</c:v>
                </c:pt>
                <c:pt idx="116">
                  <c:v>-3.96</c:v>
                </c:pt>
                <c:pt idx="117">
                  <c:v>-3.96</c:v>
                </c:pt>
                <c:pt idx="118">
                  <c:v>-3.96</c:v>
                </c:pt>
                <c:pt idx="119">
                  <c:v>-3.96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50-4928-92BF-C93798205A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3279704"/>
        <c:axId val="443138616"/>
      </c:lineChart>
      <c:catAx>
        <c:axId val="613279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138616"/>
        <c:crosses val="autoZero"/>
        <c:auto val="1"/>
        <c:lblAlgn val="ctr"/>
        <c:lblOffset val="100"/>
        <c:noMultiLvlLbl val="0"/>
      </c:catAx>
      <c:valAx>
        <c:axId val="443138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279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Acceleration (m/s/2)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Sheet1!$C$2:$C$122</c:f>
              <c:numCache>
                <c:formatCode>General</c:formatCode>
                <c:ptCount val="121"/>
                <c:pt idx="1">
                  <c:v>0</c:v>
                </c:pt>
                <c:pt idx="2">
                  <c:v>0.89407999999999999</c:v>
                </c:pt>
                <c:pt idx="3">
                  <c:v>0.89407999999999999</c:v>
                </c:pt>
                <c:pt idx="4">
                  <c:v>0.89408000000000021</c:v>
                </c:pt>
                <c:pt idx="5">
                  <c:v>0.89407999999999976</c:v>
                </c:pt>
                <c:pt idx="6">
                  <c:v>0.89407999999999976</c:v>
                </c:pt>
                <c:pt idx="7">
                  <c:v>0.89408000000000065</c:v>
                </c:pt>
                <c:pt idx="8">
                  <c:v>0.89407999999999976</c:v>
                </c:pt>
                <c:pt idx="9">
                  <c:v>0.89407999999999976</c:v>
                </c:pt>
                <c:pt idx="10">
                  <c:v>0.89408000000000065</c:v>
                </c:pt>
                <c:pt idx="11">
                  <c:v>0.89407999999999888</c:v>
                </c:pt>
                <c:pt idx="12">
                  <c:v>0.89408000000000065</c:v>
                </c:pt>
                <c:pt idx="13">
                  <c:v>0.89408000000000065</c:v>
                </c:pt>
                <c:pt idx="14">
                  <c:v>0.89407999999999888</c:v>
                </c:pt>
                <c:pt idx="15">
                  <c:v>0.89408000000000065</c:v>
                </c:pt>
                <c:pt idx="16">
                  <c:v>0.89407999999999888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-0.89407999999999888</c:v>
                </c:pt>
                <c:pt idx="22">
                  <c:v>-0.89408000000000065</c:v>
                </c:pt>
                <c:pt idx="23">
                  <c:v>0</c:v>
                </c:pt>
                <c:pt idx="24">
                  <c:v>-0.89407999999999888</c:v>
                </c:pt>
                <c:pt idx="25">
                  <c:v>0</c:v>
                </c:pt>
                <c:pt idx="26">
                  <c:v>-0.89408000000000065</c:v>
                </c:pt>
                <c:pt idx="27">
                  <c:v>0</c:v>
                </c:pt>
                <c:pt idx="28">
                  <c:v>0.89408000000000065</c:v>
                </c:pt>
                <c:pt idx="29">
                  <c:v>-0.89408000000000065</c:v>
                </c:pt>
                <c:pt idx="30">
                  <c:v>0</c:v>
                </c:pt>
                <c:pt idx="31">
                  <c:v>0.89408000000000065</c:v>
                </c:pt>
                <c:pt idx="32">
                  <c:v>-0.89408000000000065</c:v>
                </c:pt>
                <c:pt idx="33">
                  <c:v>0</c:v>
                </c:pt>
                <c:pt idx="34">
                  <c:v>0.89408000000000065</c:v>
                </c:pt>
                <c:pt idx="35">
                  <c:v>0</c:v>
                </c:pt>
                <c:pt idx="36">
                  <c:v>0.89407999999999888</c:v>
                </c:pt>
                <c:pt idx="37">
                  <c:v>0</c:v>
                </c:pt>
                <c:pt idx="38">
                  <c:v>0.89408000000000065</c:v>
                </c:pt>
                <c:pt idx="39">
                  <c:v>-0.89408000000000065</c:v>
                </c:pt>
                <c:pt idx="40">
                  <c:v>0</c:v>
                </c:pt>
                <c:pt idx="41">
                  <c:v>-0.89407999999999888</c:v>
                </c:pt>
                <c:pt idx="42">
                  <c:v>-0.89408000000000065</c:v>
                </c:pt>
                <c:pt idx="43">
                  <c:v>0</c:v>
                </c:pt>
                <c:pt idx="44">
                  <c:v>0</c:v>
                </c:pt>
                <c:pt idx="45">
                  <c:v>0.89408000000000065</c:v>
                </c:pt>
                <c:pt idx="46">
                  <c:v>0</c:v>
                </c:pt>
                <c:pt idx="47">
                  <c:v>-0.89408000000000065</c:v>
                </c:pt>
                <c:pt idx="48">
                  <c:v>-0.89408000000000065</c:v>
                </c:pt>
                <c:pt idx="49">
                  <c:v>-0.89407999999999888</c:v>
                </c:pt>
                <c:pt idx="50">
                  <c:v>-0.89408000000000065</c:v>
                </c:pt>
                <c:pt idx="51">
                  <c:v>-1.7881599999999995</c:v>
                </c:pt>
                <c:pt idx="52">
                  <c:v>-0.89408000000000065</c:v>
                </c:pt>
                <c:pt idx="53">
                  <c:v>-0.89407999999999976</c:v>
                </c:pt>
                <c:pt idx="54">
                  <c:v>0.89407999999999976</c:v>
                </c:pt>
                <c:pt idx="55">
                  <c:v>0</c:v>
                </c:pt>
                <c:pt idx="56">
                  <c:v>0.89408000000000065</c:v>
                </c:pt>
                <c:pt idx="57">
                  <c:v>0.89407999999999976</c:v>
                </c:pt>
                <c:pt idx="58">
                  <c:v>0</c:v>
                </c:pt>
                <c:pt idx="59">
                  <c:v>0.89407999999999976</c:v>
                </c:pt>
                <c:pt idx="60">
                  <c:v>0.89408000000000065</c:v>
                </c:pt>
                <c:pt idx="61">
                  <c:v>0.89407999999999888</c:v>
                </c:pt>
                <c:pt idx="62">
                  <c:v>0.89408000000000065</c:v>
                </c:pt>
                <c:pt idx="63">
                  <c:v>0.89408000000000065</c:v>
                </c:pt>
                <c:pt idx="64">
                  <c:v>0.89407999999999888</c:v>
                </c:pt>
                <c:pt idx="65">
                  <c:v>0</c:v>
                </c:pt>
                <c:pt idx="66">
                  <c:v>-0.89407999999999888</c:v>
                </c:pt>
                <c:pt idx="67">
                  <c:v>0</c:v>
                </c:pt>
                <c:pt idx="68">
                  <c:v>-0.89408000000000065</c:v>
                </c:pt>
                <c:pt idx="69">
                  <c:v>0</c:v>
                </c:pt>
                <c:pt idx="70">
                  <c:v>-0.89408000000000065</c:v>
                </c:pt>
                <c:pt idx="71">
                  <c:v>-0.89407999999999888</c:v>
                </c:pt>
                <c:pt idx="72">
                  <c:v>0</c:v>
                </c:pt>
                <c:pt idx="73">
                  <c:v>0.89407999999999888</c:v>
                </c:pt>
                <c:pt idx="74">
                  <c:v>0.89408000000000065</c:v>
                </c:pt>
                <c:pt idx="75">
                  <c:v>0</c:v>
                </c:pt>
                <c:pt idx="76">
                  <c:v>-0.89408000000000065</c:v>
                </c:pt>
                <c:pt idx="77">
                  <c:v>-0.89407999999999888</c:v>
                </c:pt>
                <c:pt idx="78">
                  <c:v>-0.89408000000000065</c:v>
                </c:pt>
                <c:pt idx="79">
                  <c:v>0</c:v>
                </c:pt>
                <c:pt idx="80">
                  <c:v>0.89408000000000065</c:v>
                </c:pt>
                <c:pt idx="81">
                  <c:v>-0.89408000000000065</c:v>
                </c:pt>
                <c:pt idx="82">
                  <c:v>-0.89407999999999976</c:v>
                </c:pt>
                <c:pt idx="83">
                  <c:v>-0.89407999999999976</c:v>
                </c:pt>
                <c:pt idx="84">
                  <c:v>-0.89408000000000065</c:v>
                </c:pt>
                <c:pt idx="85">
                  <c:v>0.89408000000000065</c:v>
                </c:pt>
                <c:pt idx="86">
                  <c:v>0</c:v>
                </c:pt>
                <c:pt idx="87">
                  <c:v>0.89407999999999976</c:v>
                </c:pt>
                <c:pt idx="88">
                  <c:v>0.89407999999999976</c:v>
                </c:pt>
                <c:pt idx="89">
                  <c:v>0</c:v>
                </c:pt>
                <c:pt idx="90">
                  <c:v>0.89408000000000065</c:v>
                </c:pt>
                <c:pt idx="91">
                  <c:v>0</c:v>
                </c:pt>
                <c:pt idx="92">
                  <c:v>-0.89408000000000065</c:v>
                </c:pt>
                <c:pt idx="93">
                  <c:v>-0.89407999999999976</c:v>
                </c:pt>
                <c:pt idx="94">
                  <c:v>0</c:v>
                </c:pt>
                <c:pt idx="95">
                  <c:v>0.89407999999999976</c:v>
                </c:pt>
                <c:pt idx="96">
                  <c:v>0</c:v>
                </c:pt>
                <c:pt idx="97">
                  <c:v>0.89408000000000065</c:v>
                </c:pt>
                <c:pt idx="98">
                  <c:v>0.89407999999999888</c:v>
                </c:pt>
                <c:pt idx="99">
                  <c:v>0.89408000000000065</c:v>
                </c:pt>
                <c:pt idx="100">
                  <c:v>0.89408000000000065</c:v>
                </c:pt>
                <c:pt idx="101">
                  <c:v>0.89407999999999888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0.89408000000000065</c:v>
                </c:pt>
                <c:pt idx="108">
                  <c:v>0.89407999999999888</c:v>
                </c:pt>
                <c:pt idx="109">
                  <c:v>-0.89407999999999888</c:v>
                </c:pt>
                <c:pt idx="110">
                  <c:v>-0.89408000000000065</c:v>
                </c:pt>
                <c:pt idx="111">
                  <c:v>-0.89407999999999888</c:v>
                </c:pt>
                <c:pt idx="112">
                  <c:v>-0.89408000000000065</c:v>
                </c:pt>
                <c:pt idx="113">
                  <c:v>-0.89408000000000065</c:v>
                </c:pt>
                <c:pt idx="114">
                  <c:v>-1.7881599999999995</c:v>
                </c:pt>
                <c:pt idx="115">
                  <c:v>-1.7881599999999995</c:v>
                </c:pt>
                <c:pt idx="116">
                  <c:v>-1.7881600000000004</c:v>
                </c:pt>
                <c:pt idx="117">
                  <c:v>-0.89407999999999976</c:v>
                </c:pt>
                <c:pt idx="118">
                  <c:v>-0.89408000000000021</c:v>
                </c:pt>
                <c:pt idx="119">
                  <c:v>-0.89407999999999999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5D-436D-8E5C-FDB07F587A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233432"/>
        <c:axId val="570234088"/>
      </c:lineChart>
      <c:catAx>
        <c:axId val="570233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234088"/>
        <c:crosses val="autoZero"/>
        <c:auto val="1"/>
        <c:lblAlgn val="ctr"/>
        <c:lblOffset val="100"/>
        <c:noMultiLvlLbl val="0"/>
      </c:catAx>
      <c:valAx>
        <c:axId val="570234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233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Sheet1!$N$1</c:f>
              <c:strCache>
                <c:ptCount val="1"/>
                <c:pt idx="0">
                  <c:v>Power (Kw)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Sheet1!$N$2:$N$122</c:f>
              <c:numCache>
                <c:formatCode>0.000</c:formatCode>
                <c:ptCount val="121"/>
                <c:pt idx="1">
                  <c:v>0</c:v>
                </c:pt>
                <c:pt idx="2">
                  <c:v>0.76554220450904686</c:v>
                </c:pt>
                <c:pt idx="3">
                  <c:v>1.5353503115507752</c:v>
                </c:pt>
                <c:pt idx="4">
                  <c:v>2.3136902236578667</c:v>
                </c:pt>
                <c:pt idx="5">
                  <c:v>3.1048278433630014</c:v>
                </c:pt>
                <c:pt idx="6">
                  <c:v>3.9130290731988628</c:v>
                </c:pt>
                <c:pt idx="7">
                  <c:v>4.7425598156981321</c:v>
                </c:pt>
                <c:pt idx="8">
                  <c:v>5.5976859733934896</c:v>
                </c:pt>
                <c:pt idx="9">
                  <c:v>6.4826734488176179</c:v>
                </c:pt>
                <c:pt idx="10">
                  <c:v>7.4017881445031968</c:v>
                </c:pt>
                <c:pt idx="11">
                  <c:v>8.3592959629829089</c:v>
                </c:pt>
                <c:pt idx="12">
                  <c:v>9.3594628067894376</c:v>
                </c:pt>
                <c:pt idx="13">
                  <c:v>10.406554578455461</c:v>
                </c:pt>
                <c:pt idx="14">
                  <c:v>11.504837180513661</c:v>
                </c:pt>
                <c:pt idx="15">
                  <c:v>12.658576515496723</c:v>
                </c:pt>
                <c:pt idx="16">
                  <c:v>13.87203848593732</c:v>
                </c:pt>
                <c:pt idx="17">
                  <c:v>13.87203848593732</c:v>
                </c:pt>
                <c:pt idx="18">
                  <c:v>13.87203848593732</c:v>
                </c:pt>
                <c:pt idx="19">
                  <c:v>13.87203848593732</c:v>
                </c:pt>
                <c:pt idx="20">
                  <c:v>13.87203848593732</c:v>
                </c:pt>
                <c:pt idx="21">
                  <c:v>72.493100098586282</c:v>
                </c:pt>
                <c:pt idx="22">
                  <c:v>71.339360763603239</c:v>
                </c:pt>
                <c:pt idx="23">
                  <c:v>71.339360763603239</c:v>
                </c:pt>
                <c:pt idx="24">
                  <c:v>70.241078161545019</c:v>
                </c:pt>
                <c:pt idx="25">
                  <c:v>70.241078161545019</c:v>
                </c:pt>
                <c:pt idx="26">
                  <c:v>9.3594628067894376</c:v>
                </c:pt>
                <c:pt idx="27">
                  <c:v>9.3594628067894376</c:v>
                </c:pt>
                <c:pt idx="28">
                  <c:v>70.241078161545019</c:v>
                </c:pt>
                <c:pt idx="29">
                  <c:v>-50.475060776300126</c:v>
                </c:pt>
                <c:pt idx="30">
                  <c:v>9.3594628067894376</c:v>
                </c:pt>
                <c:pt idx="31">
                  <c:v>149.31285975330184</c:v>
                </c:pt>
                <c:pt idx="32">
                  <c:v>81.84192926589985</c:v>
                </c:pt>
                <c:pt idx="33">
                  <c:v>131.64182467671606</c:v>
                </c:pt>
                <c:pt idx="34">
                  <c:v>89.478336170212259</c:v>
                </c:pt>
                <c:pt idx="35">
                  <c:v>89.478336170212259</c:v>
                </c:pt>
                <c:pt idx="36">
                  <c:v>97.165933904916855</c:v>
                </c:pt>
                <c:pt idx="37">
                  <c:v>37.331410321827285</c:v>
                </c:pt>
                <c:pt idx="38">
                  <c:v>45.074464789456762</c:v>
                </c:pt>
                <c:pt idx="39">
                  <c:v>97.165933904916855</c:v>
                </c:pt>
                <c:pt idx="40">
                  <c:v>97.165933904916855</c:v>
                </c:pt>
                <c:pt idx="41">
                  <c:v>89.478336170212259</c:v>
                </c:pt>
                <c:pt idx="42">
                  <c:v>22.007405682810276</c:v>
                </c:pt>
                <c:pt idx="43">
                  <c:v>81.84192926589985</c:v>
                </c:pt>
                <c:pt idx="44">
                  <c:v>81.84192926589985</c:v>
                </c:pt>
                <c:pt idx="45">
                  <c:v>29.643812587122692</c:v>
                </c:pt>
                <c:pt idx="46">
                  <c:v>89.478336170212259</c:v>
                </c:pt>
                <c:pt idx="47">
                  <c:v>81.84192926589985</c:v>
                </c:pt>
                <c:pt idx="48">
                  <c:v>74.252447289446891</c:v>
                </c:pt>
                <c:pt idx="49">
                  <c:v>66.705624338320789</c:v>
                </c:pt>
                <c:pt idx="50">
                  <c:v>59.197194509988812</c:v>
                </c:pt>
                <c:pt idx="51">
                  <c:v>-5.5214447992396849</c:v>
                </c:pt>
                <c:pt idx="52">
                  <c:v>96.694128319520431</c:v>
                </c:pt>
                <c:pt idx="53">
                  <c:v>-30.372435209140967</c:v>
                </c:pt>
                <c:pt idx="54">
                  <c:v>-22.974918846658706</c:v>
                </c:pt>
                <c:pt idx="55">
                  <c:v>36.85960473643086</c:v>
                </c:pt>
                <c:pt idx="56">
                  <c:v>44.278450611576531</c:v>
                </c:pt>
                <c:pt idx="57">
                  <c:v>-8.1116316811712714</c:v>
                </c:pt>
                <c:pt idx="58">
                  <c:v>51.722891901918295</c:v>
                </c:pt>
                <c:pt idx="59">
                  <c:v>59.197194509988812</c:v>
                </c:pt>
                <c:pt idx="60">
                  <c:v>66.705624338320789</c:v>
                </c:pt>
                <c:pt idx="61">
                  <c:v>18.360935003606905</c:v>
                </c:pt>
                <c:pt idx="62">
                  <c:v>20.361265751475834</c:v>
                </c:pt>
                <c:pt idx="63">
                  <c:v>22.40852142720426</c:v>
                </c:pt>
                <c:pt idx="64">
                  <c:v>84.341491516414422</c:v>
                </c:pt>
                <c:pt idx="65">
                  <c:v>84.341491516414422</c:v>
                </c:pt>
                <c:pt idx="66">
                  <c:v>82.243045010293841</c:v>
                </c:pt>
                <c:pt idx="67">
                  <c:v>82.243045010293841</c:v>
                </c:pt>
                <c:pt idx="68">
                  <c:v>80.195789334565404</c:v>
                </c:pt>
                <c:pt idx="69">
                  <c:v>80.195789334565404</c:v>
                </c:pt>
                <c:pt idx="70">
                  <c:v>78.195458586696475</c:v>
                </c:pt>
                <c:pt idx="71">
                  <c:v>76.237786864154359</c:v>
                </c:pt>
                <c:pt idx="72">
                  <c:v>16.403263281064795</c:v>
                </c:pt>
                <c:pt idx="73">
                  <c:v>18.360935003606905</c:v>
                </c:pt>
                <c:pt idx="74">
                  <c:v>80.195789334565404</c:v>
                </c:pt>
                <c:pt idx="75">
                  <c:v>20.361265751475834</c:v>
                </c:pt>
                <c:pt idx="76">
                  <c:v>18.360935003606905</c:v>
                </c:pt>
                <c:pt idx="77">
                  <c:v>16.403263281064795</c:v>
                </c:pt>
                <c:pt idx="78">
                  <c:v>74.318508264406375</c:v>
                </c:pt>
                <c:pt idx="79">
                  <c:v>14.483984681316818</c:v>
                </c:pt>
                <c:pt idx="80">
                  <c:v>16.403263281064795</c:v>
                </c:pt>
                <c:pt idx="81">
                  <c:v>14.483984681316818</c:v>
                </c:pt>
                <c:pt idx="82">
                  <c:v>12.59883330183029</c:v>
                </c:pt>
                <c:pt idx="83">
                  <c:v>10.743543240072531</c:v>
                </c:pt>
                <c:pt idx="84">
                  <c:v>-50.920674989578707</c:v>
                </c:pt>
                <c:pt idx="85">
                  <c:v>-49.090980343017044</c:v>
                </c:pt>
                <c:pt idx="86">
                  <c:v>10.743543240072531</c:v>
                </c:pt>
                <c:pt idx="87">
                  <c:v>12.59883330183029</c:v>
                </c:pt>
                <c:pt idx="88">
                  <c:v>14.483984681316818</c:v>
                </c:pt>
                <c:pt idx="89">
                  <c:v>14.483984681316818</c:v>
                </c:pt>
                <c:pt idx="90">
                  <c:v>76.237786864154359</c:v>
                </c:pt>
                <c:pt idx="91">
                  <c:v>16.403263281064795</c:v>
                </c:pt>
                <c:pt idx="92">
                  <c:v>14.483984681316818</c:v>
                </c:pt>
                <c:pt idx="93">
                  <c:v>-47.235690281259274</c:v>
                </c:pt>
                <c:pt idx="94">
                  <c:v>-47.235690281259274</c:v>
                </c:pt>
                <c:pt idx="95">
                  <c:v>-45.350538901772751</c:v>
                </c:pt>
                <c:pt idx="96">
                  <c:v>-45.350538901772751</c:v>
                </c:pt>
                <c:pt idx="97">
                  <c:v>-43.431260302024775</c:v>
                </c:pt>
                <c:pt idx="98">
                  <c:v>-41.473588579482659</c:v>
                </c:pt>
                <c:pt idx="99">
                  <c:v>-39.473257831613729</c:v>
                </c:pt>
                <c:pt idx="100">
                  <c:v>-37.426002155885314</c:v>
                </c:pt>
                <c:pt idx="101">
                  <c:v>-35.327555649764712</c:v>
                </c:pt>
                <c:pt idx="102">
                  <c:v>24.506967933324855</c:v>
                </c:pt>
                <c:pt idx="103">
                  <c:v>24.506967933324855</c:v>
                </c:pt>
                <c:pt idx="104">
                  <c:v>24.506967933324855</c:v>
                </c:pt>
                <c:pt idx="105">
                  <c:v>24.506967933324855</c:v>
                </c:pt>
                <c:pt idx="106">
                  <c:v>24.506967933324855</c:v>
                </c:pt>
                <c:pt idx="107">
                  <c:v>26.660871172370321</c:v>
                </c:pt>
                <c:pt idx="108">
                  <c:v>28.874497046873319</c:v>
                </c:pt>
                <c:pt idx="109">
                  <c:v>26.660871172370321</c:v>
                </c:pt>
                <c:pt idx="110">
                  <c:v>24.506967933324855</c:v>
                </c:pt>
                <c:pt idx="111">
                  <c:v>22.40852142720426</c:v>
                </c:pt>
                <c:pt idx="112">
                  <c:v>20.361265751475834</c:v>
                </c:pt>
                <c:pt idx="113">
                  <c:v>18.360935003606905</c:v>
                </c:pt>
                <c:pt idx="114">
                  <c:v>14.483984681316818</c:v>
                </c:pt>
                <c:pt idx="115">
                  <c:v>10.743543240072531</c:v>
                </c:pt>
                <c:pt idx="116">
                  <c:v>7.1054834596126009</c:v>
                </c:pt>
                <c:pt idx="117">
                  <c:v>5.3141819358450668</c:v>
                </c:pt>
                <c:pt idx="118">
                  <c:v>3.5356781196755751</c:v>
                </c:pt>
                <c:pt idx="119">
                  <c:v>1.7657061085714467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1D-46E9-A371-B90143A6B4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3667848"/>
        <c:axId val="573666208"/>
      </c:lineChart>
      <c:catAx>
        <c:axId val="573667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666208"/>
        <c:crosses val="autoZero"/>
        <c:auto val="1"/>
        <c:lblAlgn val="ctr"/>
        <c:lblOffset val="100"/>
        <c:noMultiLvlLbl val="0"/>
      </c:catAx>
      <c:valAx>
        <c:axId val="573666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667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Sheet1!$P$1</c:f>
              <c:strCache>
                <c:ptCount val="1"/>
                <c:pt idx="0">
                  <c:v>Average Power (Kw)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Sheet1!$P$2:$P$122</c:f>
              <c:numCache>
                <c:formatCode>0.000</c:formatCode>
                <c:ptCount val="121"/>
                <c:pt idx="1">
                  <c:v>28.950891327087579</c:v>
                </c:pt>
                <c:pt idx="2">
                  <c:v>29.194176128155544</c:v>
                </c:pt>
                <c:pt idx="3">
                  <c:v>29.435096754627121</c:v>
                </c:pt>
                <c:pt idx="4">
                  <c:v>29.67355612593547</c:v>
                </c:pt>
                <c:pt idx="5">
                  <c:v>29.909417038886136</c:v>
                </c:pt>
                <c:pt idx="6">
                  <c:v>30.142500423195038</c:v>
                </c:pt>
                <c:pt idx="7">
                  <c:v>30.372583505212546</c:v>
                </c:pt>
                <c:pt idx="8">
                  <c:v>30.599397874146302</c:v>
                </c:pt>
                <c:pt idx="9">
                  <c:v>30.822627444688738</c:v>
                </c:pt>
                <c:pt idx="10">
                  <c:v>31.041906309516406</c:v>
                </c:pt>
                <c:pt idx="11">
                  <c:v>31.256816474652886</c:v>
                </c:pt>
                <c:pt idx="12">
                  <c:v>31.466885470172798</c:v>
                </c:pt>
                <c:pt idx="13">
                  <c:v>31.671583828167087</c:v>
                </c:pt>
                <c:pt idx="14">
                  <c:v>31.870322419285888</c:v>
                </c:pt>
                <c:pt idx="15">
                  <c:v>32.062449638519588</c:v>
                </c:pt>
                <c:pt idx="16">
                  <c:v>32.247248430167424</c:v>
                </c:pt>
                <c:pt idx="17">
                  <c:v>32.423933141169634</c:v>
                </c:pt>
                <c:pt idx="18">
                  <c:v>32.604048623259274</c:v>
                </c:pt>
                <c:pt idx="19">
                  <c:v>32.787695781468308</c:v>
                </c:pt>
                <c:pt idx="20">
                  <c:v>32.974979517067631</c:v>
                </c:pt>
                <c:pt idx="21">
                  <c:v>33.166008927378932</c:v>
                </c:pt>
                <c:pt idx="22">
                  <c:v>32.768765582215224</c:v>
                </c:pt>
                <c:pt idx="23">
                  <c:v>32.375188080364317</c:v>
                </c:pt>
                <c:pt idx="24">
                  <c:v>31.973495578475255</c:v>
                </c:pt>
                <c:pt idx="25">
                  <c:v>31.574874926568285</c:v>
                </c:pt>
                <c:pt idx="26">
                  <c:v>31.167862260936953</c:v>
                </c:pt>
                <c:pt idx="27">
                  <c:v>31.399866510449158</c:v>
                </c:pt>
                <c:pt idx="28">
                  <c:v>31.636860098660552</c:v>
                </c:pt>
                <c:pt idx="29">
                  <c:v>31.217249032759636</c:v>
                </c:pt>
                <c:pt idx="30">
                  <c:v>32.114966722969086</c:v>
                </c:pt>
                <c:pt idx="31">
                  <c:v>32.367805655371086</c:v>
                </c:pt>
                <c:pt idx="32">
                  <c:v>31.05381628348422</c:v>
                </c:pt>
                <c:pt idx="33">
                  <c:v>30.47667863595677</c:v>
                </c:pt>
                <c:pt idx="34">
                  <c:v>29.313860865373332</c:v>
                </c:pt>
                <c:pt idx="35">
                  <c:v>28.614273943224038</c:v>
                </c:pt>
                <c:pt idx="36">
                  <c:v>27.898226152318298</c:v>
                </c:pt>
                <c:pt idx="37">
                  <c:v>27.073610583835002</c:v>
                </c:pt>
                <c:pt idx="38">
                  <c:v>26.950022635184489</c:v>
                </c:pt>
                <c:pt idx="39">
                  <c:v>26.72899285281532</c:v>
                </c:pt>
                <c:pt idx="40">
                  <c:v>25.859400987974553</c:v>
                </c:pt>
                <c:pt idx="41">
                  <c:v>24.968069326512769</c:v>
                </c:pt>
                <c:pt idx="42">
                  <c:v>24.151483670263413</c:v>
                </c:pt>
                <c:pt idx="43">
                  <c:v>24.178971849589736</c:v>
                </c:pt>
                <c:pt idx="44">
                  <c:v>23.430102272754535</c:v>
                </c:pt>
                <c:pt idx="45">
                  <c:v>22.6615256017921</c:v>
                </c:pt>
                <c:pt idx="46">
                  <c:v>22.568428441987692</c:v>
                </c:pt>
                <c:pt idx="47">
                  <c:v>21.664240499714385</c:v>
                </c:pt>
                <c:pt idx="48">
                  <c:v>20.839888598807736</c:v>
                </c:pt>
                <c:pt idx="49">
                  <c:v>20.098047505882192</c:v>
                </c:pt>
                <c:pt idx="50">
                  <c:v>19.441602761763338</c:v>
                </c:pt>
                <c:pt idx="51">
                  <c:v>18.873665736788691</c:v>
                </c:pt>
                <c:pt idx="52">
                  <c:v>19.2272180633978</c:v>
                </c:pt>
                <c:pt idx="53">
                  <c:v>18.087998794925401</c:v>
                </c:pt>
                <c:pt idx="54">
                  <c:v>18.811288854687582</c:v>
                </c:pt>
                <c:pt idx="55">
                  <c:v>19.444413213798896</c:v>
                </c:pt>
                <c:pt idx="56">
                  <c:v>19.176487190373788</c:v>
                </c:pt>
                <c:pt idx="57">
                  <c:v>18.784269011917491</c:v>
                </c:pt>
                <c:pt idx="58">
                  <c:v>19.211188070537947</c:v>
                </c:pt>
                <c:pt idx="59">
                  <c:v>18.686805750676978</c:v>
                </c:pt>
                <c:pt idx="60">
                  <c:v>18.022701016917768</c:v>
                </c:pt>
                <c:pt idx="61">
                  <c:v>17.211318961561048</c:v>
                </c:pt>
                <c:pt idx="62">
                  <c:v>17.191833943899248</c:v>
                </c:pt>
                <c:pt idx="63">
                  <c:v>17.137188567906552</c:v>
                </c:pt>
                <c:pt idx="64">
                  <c:v>17.044709044059225</c:v>
                </c:pt>
                <c:pt idx="65">
                  <c:v>15.842980785624311</c:v>
                </c:pt>
                <c:pt idx="66">
                  <c:v>14.597553317791759</c:v>
                </c:pt>
                <c:pt idx="67">
                  <c:v>13.344859027189871</c:v>
                </c:pt>
                <c:pt idx="68">
                  <c:v>12.04489325392376</c:v>
                </c:pt>
                <c:pt idx="69">
                  <c:v>10.734299098526806</c:v>
                </c:pt>
                <c:pt idx="70">
                  <c:v>9.372309093898604</c:v>
                </c:pt>
                <c:pt idx="71">
                  <c:v>7.9958461040426458</c:v>
                </c:pt>
                <c:pt idx="72">
                  <c:v>6.6031534354689381</c:v>
                </c:pt>
                <c:pt idx="73">
                  <c:v>6.3989844803523566</c:v>
                </c:pt>
                <c:pt idx="74">
                  <c:v>6.1444748947511965</c:v>
                </c:pt>
                <c:pt idx="75">
                  <c:v>4.5346637112769725</c:v>
                </c:pt>
                <c:pt idx="76">
                  <c:v>4.1829614437169971</c:v>
                </c:pt>
                <c:pt idx="77">
                  <c:v>3.8607347719013174</c:v>
                </c:pt>
                <c:pt idx="78">
                  <c:v>3.5690480623858876</c:v>
                </c:pt>
                <c:pt idx="79">
                  <c:v>1.8845371051949253</c:v>
                </c:pt>
                <c:pt idx="80">
                  <c:v>1.5772335057773179</c:v>
                </c:pt>
                <c:pt idx="81">
                  <c:v>1.2065827613951321</c:v>
                </c:pt>
                <c:pt idx="82">
                  <c:v>0.86613655832021685</c:v>
                </c:pt>
                <c:pt idx="83">
                  <c:v>0.55738138085942479</c:v>
                </c:pt>
                <c:pt idx="84">
                  <c:v>0.28207970898880014</c:v>
                </c:pt>
                <c:pt idx="85">
                  <c:v>1.7043784506156756</c:v>
                </c:pt>
                <c:pt idx="86">
                  <c:v>3.1556744161480386</c:v>
                </c:pt>
                <c:pt idx="87">
                  <c:v>2.9325018036796715</c:v>
                </c:pt>
                <c:pt idx="88">
                  <c:v>2.6395826673720757</c:v>
                </c:pt>
                <c:pt idx="89">
                  <c:v>2.2694451044363033</c:v>
                </c:pt>
                <c:pt idx="90">
                  <c:v>1.8754276987304814</c:v>
                </c:pt>
                <c:pt idx="91">
                  <c:v>-0.60331760678364899</c:v>
                </c:pt>
                <c:pt idx="92">
                  <c:v>-1.1897514305025603</c:v>
                </c:pt>
                <c:pt idx="93">
                  <c:v>-1.7495277202103969</c:v>
                </c:pt>
                <c:pt idx="94">
                  <c:v>-6.4855032764140369E-2</c:v>
                </c:pt>
                <c:pt idx="95">
                  <c:v>1.7494078614087489</c:v>
                </c:pt>
                <c:pt idx="96">
                  <c:v>3.6334057319360089</c:v>
                </c:pt>
                <c:pt idx="97">
                  <c:v>5.6744034250072035</c:v>
                </c:pt>
                <c:pt idx="98">
                  <c:v>7.8094322827042477</c:v>
                </c:pt>
                <c:pt idx="99">
                  <c:v>10.049569594621834</c:v>
                </c:pt>
                <c:pt idx="100">
                  <c:v>12.407799472061624</c:v>
                </c:pt>
                <c:pt idx="101">
                  <c:v>14.899489553458974</c:v>
                </c:pt>
                <c:pt idx="102">
                  <c:v>17.543018248365485</c:v>
                </c:pt>
                <c:pt idx="103">
                  <c:v>17.15613215475663</c:v>
                </c:pt>
                <c:pt idx="104">
                  <c:v>16.723730050134968</c:v>
                </c:pt>
                <c:pt idx="105">
                  <c:v>16.2372776824356</c:v>
                </c:pt>
                <c:pt idx="106">
                  <c:v>15.685964999042977</c:v>
                </c:pt>
                <c:pt idx="107">
                  <c:v>15.055893360879988</c:v>
                </c:pt>
                <c:pt idx="108">
                  <c:v>14.163202759996116</c:v>
                </c:pt>
                <c:pt idx="109">
                  <c:v>12.937261569423015</c:v>
                </c:pt>
                <c:pt idx="110">
                  <c:v>11.689660696427808</c:v>
                </c:pt>
                <c:pt idx="111">
                  <c:v>10.407929972738104</c:v>
                </c:pt>
                <c:pt idx="112">
                  <c:v>9.0745309222418662</c:v>
                </c:pt>
                <c:pt idx="113">
                  <c:v>7.6636890685876171</c:v>
                </c:pt>
                <c:pt idx="114">
                  <c:v>6.1355110778705768</c:v>
                </c:pt>
                <c:pt idx="115">
                  <c:v>4.744098810629537</c:v>
                </c:pt>
                <c:pt idx="116">
                  <c:v>3.5442099247409375</c:v>
                </c:pt>
                <c:pt idx="117">
                  <c:v>2.6538915410230222</c:v>
                </c:pt>
                <c:pt idx="118">
                  <c:v>1.7671280760823407</c:v>
                </c:pt>
                <c:pt idx="119">
                  <c:v>0.88285305428572336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EF-43E9-88FC-CD547305F2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3284952"/>
        <c:axId val="613277408"/>
      </c:lineChart>
      <c:catAx>
        <c:axId val="613284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277408"/>
        <c:crosses val="autoZero"/>
        <c:auto val="1"/>
        <c:lblAlgn val="ctr"/>
        <c:lblOffset val="100"/>
        <c:noMultiLvlLbl val="0"/>
      </c:catAx>
      <c:valAx>
        <c:axId val="61327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284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304800</xdr:colOff>
      <xdr:row>15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5CFAAEB-D050-4344-895B-CE19586C5A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13</xdr:row>
      <xdr:rowOff>45720</xdr:rowOff>
    </xdr:from>
    <xdr:to>
      <xdr:col>7</xdr:col>
      <xdr:colOff>304800</xdr:colOff>
      <xdr:row>28</xdr:row>
      <xdr:rowOff>45720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1862DDA-38D1-4C0E-9675-25615B3746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15240</xdr:colOff>
      <xdr:row>26</xdr:row>
      <xdr:rowOff>121920</xdr:rowOff>
    </xdr:from>
    <xdr:to>
      <xdr:col>7</xdr:col>
      <xdr:colOff>320040</xdr:colOff>
      <xdr:row>41</xdr:row>
      <xdr:rowOff>121920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F165AAC-27B5-4228-BA0F-E6D44656C9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40</xdr:row>
      <xdr:rowOff>106680</xdr:rowOff>
    </xdr:from>
    <xdr:to>
      <xdr:col>7</xdr:col>
      <xdr:colOff>304800</xdr:colOff>
      <xdr:row>55</xdr:row>
      <xdr:rowOff>106680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832DBBE-AC41-423C-B2A1-E20CE1E464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54</xdr:row>
      <xdr:rowOff>45720</xdr:rowOff>
    </xdr:from>
    <xdr:to>
      <xdr:col>7</xdr:col>
      <xdr:colOff>304800</xdr:colOff>
      <xdr:row>69</xdr:row>
      <xdr:rowOff>45720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0DE1993-6769-45E3-AB69-CDE6894E6E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68</xdr:row>
      <xdr:rowOff>167640</xdr:rowOff>
    </xdr:from>
    <xdr:to>
      <xdr:col>7</xdr:col>
      <xdr:colOff>304800</xdr:colOff>
      <xdr:row>83</xdr:row>
      <xdr:rowOff>167640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86A9BCB-E9BC-44AE-B75F-6AE2A6F96B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E26AF-68D9-491C-BA89-8BA9B0B2E0CE}">
  <dimension ref="A1:R122"/>
  <sheetViews>
    <sheetView tabSelected="1" zoomScale="40" zoomScaleNormal="40" workbookViewId="0">
      <selection activeCell="Q30" sqref="Q30"/>
    </sheetView>
  </sheetViews>
  <sheetFormatPr defaultRowHeight="14.4" x14ac:dyDescent="0.3"/>
  <cols>
    <col min="1" max="1" width="9.5546875" bestFit="1" customWidth="1"/>
    <col min="2" max="2" width="17.88671875" bestFit="1" customWidth="1"/>
    <col min="3" max="3" width="34.88671875" customWidth="1"/>
    <col min="4" max="4" width="9.33203125" customWidth="1"/>
    <col min="5" max="5" width="10.109375" customWidth="1"/>
    <col min="6" max="6" width="22.109375" bestFit="1" customWidth="1"/>
    <col min="7" max="7" width="36.5546875" bestFit="1" customWidth="1"/>
    <col min="8" max="8" width="47.6640625" bestFit="1" customWidth="1"/>
    <col min="9" max="9" width="19" bestFit="1" customWidth="1"/>
    <col min="10" max="10" width="22.109375" customWidth="1"/>
    <col min="11" max="11" width="40.6640625" bestFit="1" customWidth="1"/>
    <col min="12" max="12" width="28.77734375" bestFit="1" customWidth="1"/>
    <col min="13" max="13" width="17.88671875" bestFit="1" customWidth="1"/>
    <col min="14" max="14" width="19.5546875" bestFit="1" customWidth="1"/>
    <col min="15" max="15" width="32.33203125" bestFit="1" customWidth="1"/>
    <col min="16" max="16" width="34" bestFit="1" customWidth="1"/>
    <col min="17" max="17" width="36.88671875" bestFit="1" customWidth="1"/>
    <col min="18" max="18" width="26.109375" bestFit="1" customWidth="1"/>
    <col min="19" max="19" width="30.44140625" bestFit="1" customWidth="1"/>
  </cols>
  <sheetData>
    <row r="1" spans="1:18" ht="20.399999999999999" thickBot="1" x14ac:dyDescent="0.35">
      <c r="A1" s="1" t="s">
        <v>1</v>
      </c>
      <c r="B1" s="1" t="s">
        <v>8</v>
      </c>
      <c r="C1" s="1" t="s">
        <v>4</v>
      </c>
      <c r="D1" s="1" t="s">
        <v>0</v>
      </c>
      <c r="E1" s="1"/>
      <c r="F1" s="1" t="s">
        <v>23</v>
      </c>
      <c r="G1" s="1" t="s">
        <v>5</v>
      </c>
      <c r="H1" s="1" t="s">
        <v>6</v>
      </c>
      <c r="I1" s="1" t="s">
        <v>7</v>
      </c>
      <c r="J1" s="1" t="s">
        <v>24</v>
      </c>
      <c r="K1" s="1" t="s">
        <v>25</v>
      </c>
      <c r="L1" s="1" t="s">
        <v>16</v>
      </c>
      <c r="M1" s="7" t="s">
        <v>12</v>
      </c>
      <c r="N1" s="7" t="s">
        <v>13</v>
      </c>
      <c r="O1" s="7" t="s">
        <v>14</v>
      </c>
      <c r="P1" s="7" t="s">
        <v>15</v>
      </c>
    </row>
    <row r="2" spans="1:18" ht="20.399999999999999" thickTop="1" x14ac:dyDescent="0.3">
      <c r="A2" s="2"/>
      <c r="B2" s="2"/>
      <c r="C2" s="2"/>
      <c r="D2" s="3" t="s">
        <v>2</v>
      </c>
      <c r="E2" s="3" t="s">
        <v>3</v>
      </c>
      <c r="F2" s="2"/>
      <c r="G2" s="2"/>
      <c r="H2" s="2"/>
      <c r="I2" s="2"/>
      <c r="J2" s="2"/>
      <c r="K2" s="2"/>
      <c r="L2" s="2"/>
      <c r="M2" s="8"/>
      <c r="N2" s="8"/>
      <c r="O2" s="8"/>
      <c r="P2" s="8"/>
    </row>
    <row r="3" spans="1:18" ht="19.8" x14ac:dyDescent="0.4">
      <c r="A3" s="9">
        <v>0</v>
      </c>
      <c r="B3" s="9">
        <v>0</v>
      </c>
      <c r="C3" s="9">
        <v>0</v>
      </c>
      <c r="D3" s="9">
        <v>0</v>
      </c>
      <c r="E3" s="9">
        <f>D3*0.44704</f>
        <v>0</v>
      </c>
      <c r="F3" s="9"/>
      <c r="G3" s="19">
        <v>0</v>
      </c>
      <c r="H3" s="15">
        <f>0.5*$R$4*$R$5*$R$6*(E3^2)</f>
        <v>0</v>
      </c>
      <c r="I3" s="9">
        <v>0</v>
      </c>
      <c r="J3" s="9">
        <v>0</v>
      </c>
      <c r="K3" s="15">
        <v>0</v>
      </c>
      <c r="L3" s="16">
        <f>G3+H3+K3</f>
        <v>0</v>
      </c>
      <c r="M3" s="15">
        <f>E4*L3</f>
        <v>0</v>
      </c>
      <c r="N3" s="15">
        <f>M3:M122/1000</f>
        <v>0</v>
      </c>
      <c r="O3" s="15">
        <f>AVERAGE(M3:M122)</f>
        <v>29194.176128155541</v>
      </c>
      <c r="P3" s="15">
        <f>AVERAGE(N3:N122)</f>
        <v>28.950891327087579</v>
      </c>
      <c r="Q3" s="22" t="s">
        <v>17</v>
      </c>
      <c r="R3" s="23">
        <v>6707.75</v>
      </c>
    </row>
    <row r="4" spans="1:18" ht="19.8" x14ac:dyDescent="0.4">
      <c r="A4" s="9">
        <v>1</v>
      </c>
      <c r="B4" s="9">
        <v>0</v>
      </c>
      <c r="C4" s="9">
        <f>(E4-E3)/1</f>
        <v>0.89407999999999999</v>
      </c>
      <c r="D4" s="9">
        <v>2</v>
      </c>
      <c r="E4" s="9">
        <f>D4*0.44704</f>
        <v>0.89407999999999999</v>
      </c>
      <c r="F4" s="9">
        <f>$R$3*9.81*SIN(0)</f>
        <v>0</v>
      </c>
      <c r="G4" s="10">
        <f>$R$3*9.81*$R$8</f>
        <v>855.43935749999991</v>
      </c>
      <c r="H4" s="15">
        <f>0.5*$R$4*$R$5*$R$6*(E4^2)</f>
        <v>0.79521268281016322</v>
      </c>
      <c r="I4" s="9">
        <f>E4*1</f>
        <v>0.89407999999999999</v>
      </c>
      <c r="J4" s="15">
        <f>I4+J3</f>
        <v>0.89407999999999999</v>
      </c>
      <c r="K4" s="15">
        <f>$R$3*9.81*SIN(B5-B4)/I4</f>
        <v>0</v>
      </c>
      <c r="L4" s="16">
        <f t="shared" ref="L4:L67" si="0">G4+H4+K4</f>
        <v>856.2345701828101</v>
      </c>
      <c r="M4" s="15">
        <f>E4*L4</f>
        <v>765.54220450904688</v>
      </c>
      <c r="N4" s="15">
        <f t="shared" ref="N4:N67" si="1">M4:M123/1000</f>
        <v>0.76554220450904686</v>
      </c>
      <c r="O4" s="15">
        <f t="shared" ref="O4:O67" si="2">AVERAGE(M4:M123)</f>
        <v>29441.584400428044</v>
      </c>
      <c r="P4" s="15">
        <f t="shared" ref="P4:P67" si="3">AVERAGE(N4:N123)</f>
        <v>29.194176128155544</v>
      </c>
      <c r="Q4" s="22" t="s">
        <v>9</v>
      </c>
      <c r="R4" s="24">
        <v>1.2</v>
      </c>
    </row>
    <row r="5" spans="1:18" ht="19.8" x14ac:dyDescent="0.4">
      <c r="A5" s="9">
        <v>2</v>
      </c>
      <c r="B5" s="9">
        <v>0</v>
      </c>
      <c r="C5" s="9">
        <f t="shared" ref="C5:C68" si="4">(E5-E4)/1</f>
        <v>0.89407999999999999</v>
      </c>
      <c r="D5" s="9">
        <v>4</v>
      </c>
      <c r="E5" s="9">
        <f t="shared" ref="E5:E67" si="5">D5*0.44704</f>
        <v>1.78816</v>
      </c>
      <c r="F5" s="9">
        <f>$R$3*9.81*SIN(0)</f>
        <v>0</v>
      </c>
      <c r="G5" s="10">
        <f>$R$3*9.81*$R$8</f>
        <v>855.43935749999991</v>
      </c>
      <c r="H5" s="15">
        <f t="shared" ref="H4:H67" si="6">0.5*$R$4*$R$5*$R$6*(E5^2)</f>
        <v>3.1808507312406529</v>
      </c>
      <c r="I5" s="9">
        <f t="shared" ref="I5:I68" si="7">E5*1</f>
        <v>1.78816</v>
      </c>
      <c r="J5" s="15">
        <f t="shared" ref="J5:J68" si="8">I5+J4</f>
        <v>2.6822400000000002</v>
      </c>
      <c r="K5" s="15">
        <f t="shared" ref="K5:K68" si="9">$R$3*9.81*SIN(B6-B5)/I5</f>
        <v>0</v>
      </c>
      <c r="L5" s="16">
        <f t="shared" si="0"/>
        <v>858.62020823124055</v>
      </c>
      <c r="M5" s="15">
        <f t="shared" ref="M4:M67" si="10">E5*L5</f>
        <v>1535.3503115507751</v>
      </c>
      <c r="N5" s="15">
        <f t="shared" si="1"/>
        <v>1.5353503115507752</v>
      </c>
      <c r="O5" s="15">
        <f t="shared" si="2"/>
        <v>29686.678778170943</v>
      </c>
      <c r="P5" s="15">
        <f t="shared" si="3"/>
        <v>29.435096754627121</v>
      </c>
      <c r="Q5" s="22" t="s">
        <v>10</v>
      </c>
      <c r="R5" s="24">
        <v>2.7633000000000001</v>
      </c>
    </row>
    <row r="6" spans="1:18" ht="19.8" x14ac:dyDescent="0.4">
      <c r="A6" s="9">
        <v>3</v>
      </c>
      <c r="B6" s="9">
        <v>0</v>
      </c>
      <c r="C6" s="9">
        <f t="shared" si="4"/>
        <v>0.89408000000000021</v>
      </c>
      <c r="D6" s="9">
        <v>6</v>
      </c>
      <c r="E6" s="9">
        <f t="shared" si="5"/>
        <v>2.6822400000000002</v>
      </c>
      <c r="F6" s="9">
        <f>$R$3*9.81*SIN(0)</f>
        <v>0</v>
      </c>
      <c r="G6" s="10">
        <f>$R$3*9.81*$R$8</f>
        <v>855.43935749999991</v>
      </c>
      <c r="H6" s="15">
        <f t="shared" si="6"/>
        <v>7.15691414529147</v>
      </c>
      <c r="I6" s="9">
        <f t="shared" si="7"/>
        <v>2.6822400000000002</v>
      </c>
      <c r="J6" s="15">
        <f t="shared" si="8"/>
        <v>5.3644800000000004</v>
      </c>
      <c r="K6" s="15">
        <f t="shared" si="9"/>
        <v>0</v>
      </c>
      <c r="L6" s="16">
        <f t="shared" si="0"/>
        <v>862.59627164529138</v>
      </c>
      <c r="M6" s="15">
        <f t="shared" si="10"/>
        <v>2313.6902236578667</v>
      </c>
      <c r="N6" s="15">
        <f t="shared" si="1"/>
        <v>2.3136902236578667</v>
      </c>
      <c r="O6" s="15">
        <f t="shared" si="2"/>
        <v>29929.362644262495</v>
      </c>
      <c r="P6" s="15">
        <f t="shared" si="3"/>
        <v>29.67355612593547</v>
      </c>
      <c r="Q6" s="22" t="s">
        <v>11</v>
      </c>
      <c r="R6" s="24">
        <v>0.6</v>
      </c>
    </row>
    <row r="7" spans="1:18" ht="19.8" x14ac:dyDescent="0.4">
      <c r="A7" s="9">
        <v>4</v>
      </c>
      <c r="B7" s="9">
        <v>0</v>
      </c>
      <c r="C7" s="9">
        <f t="shared" si="4"/>
        <v>0.89407999999999976</v>
      </c>
      <c r="D7" s="9">
        <v>8</v>
      </c>
      <c r="E7" s="9">
        <f t="shared" si="5"/>
        <v>3.5763199999999999</v>
      </c>
      <c r="F7" s="9">
        <f>$R$3*9.81*SIN(0)</f>
        <v>0</v>
      </c>
      <c r="G7" s="10">
        <f>$R$3*9.81*$R$8</f>
        <v>855.43935749999991</v>
      </c>
      <c r="H7" s="15">
        <f t="shared" si="6"/>
        <v>12.723402924962611</v>
      </c>
      <c r="I7" s="9">
        <f t="shared" si="7"/>
        <v>3.5763199999999999</v>
      </c>
      <c r="J7" s="15">
        <f t="shared" si="8"/>
        <v>8.9407999999999994</v>
      </c>
      <c r="K7" s="15">
        <f t="shared" si="9"/>
        <v>0</v>
      </c>
      <c r="L7" s="16">
        <f t="shared" si="0"/>
        <v>868.16276042496247</v>
      </c>
      <c r="M7" s="15">
        <f t="shared" si="10"/>
        <v>3104.8278433630016</v>
      </c>
      <c r="N7" s="15">
        <f t="shared" si="1"/>
        <v>3.1048278433630014</v>
      </c>
      <c r="O7" s="15">
        <f t="shared" si="2"/>
        <v>30169.498926180797</v>
      </c>
      <c r="P7" s="15">
        <f t="shared" si="3"/>
        <v>29.909417038886136</v>
      </c>
      <c r="Q7" s="22" t="s">
        <v>21</v>
      </c>
      <c r="R7" s="24">
        <v>0.2</v>
      </c>
    </row>
    <row r="8" spans="1:18" ht="19.8" x14ac:dyDescent="0.4">
      <c r="A8" s="9">
        <v>5</v>
      </c>
      <c r="B8" s="9">
        <v>0</v>
      </c>
      <c r="C8" s="9">
        <f t="shared" si="4"/>
        <v>0.89407999999999976</v>
      </c>
      <c r="D8" s="9">
        <v>10</v>
      </c>
      <c r="E8" s="9">
        <f t="shared" si="5"/>
        <v>4.4703999999999997</v>
      </c>
      <c r="F8" s="9">
        <f>$R$3*9.81*SIN(0)</f>
        <v>0</v>
      </c>
      <c r="G8" s="10">
        <f>$R$3*9.81*$R$8</f>
        <v>855.43935749999991</v>
      </c>
      <c r="H8" s="15">
        <f t="shared" si="6"/>
        <v>19.880317070254076</v>
      </c>
      <c r="I8" s="9">
        <f t="shared" si="7"/>
        <v>4.4703999999999997</v>
      </c>
      <c r="J8" s="15">
        <f t="shared" si="8"/>
        <v>13.411199999999999</v>
      </c>
      <c r="K8" s="15">
        <f t="shared" si="9"/>
        <v>0</v>
      </c>
      <c r="L8" s="16">
        <f t="shared" si="0"/>
        <v>875.31967457025394</v>
      </c>
      <c r="M8" s="15">
        <f t="shared" si="10"/>
        <v>3913.029073198863</v>
      </c>
      <c r="N8" s="15">
        <f t="shared" si="1"/>
        <v>3.9130290731988628</v>
      </c>
      <c r="O8" s="15">
        <f t="shared" si="2"/>
        <v>30406.90832164411</v>
      </c>
      <c r="P8" s="15">
        <f t="shared" si="3"/>
        <v>30.142500423195038</v>
      </c>
      <c r="Q8" s="22" t="s">
        <v>20</v>
      </c>
      <c r="R8" s="4">
        <v>1.2999999999999999E-2</v>
      </c>
    </row>
    <row r="9" spans="1:18" ht="19.8" x14ac:dyDescent="0.4">
      <c r="A9" s="9">
        <v>6</v>
      </c>
      <c r="B9" s="9">
        <v>0</v>
      </c>
      <c r="C9" s="9">
        <f t="shared" si="4"/>
        <v>0.89408000000000065</v>
      </c>
      <c r="D9" s="9">
        <v>12</v>
      </c>
      <c r="E9" s="9">
        <f t="shared" si="5"/>
        <v>5.3644800000000004</v>
      </c>
      <c r="F9" s="9">
        <f>$R$3*9.81*SIN(0)</f>
        <v>0</v>
      </c>
      <c r="G9" s="10">
        <f>$R$3*9.81*$R$8</f>
        <v>855.43935749999991</v>
      </c>
      <c r="H9" s="15">
        <f t="shared" si="6"/>
        <v>28.62765658116588</v>
      </c>
      <c r="I9" s="9">
        <f t="shared" si="7"/>
        <v>5.3644800000000004</v>
      </c>
      <c r="J9" s="15">
        <f t="shared" si="8"/>
        <v>18.775680000000001</v>
      </c>
      <c r="K9" s="15">
        <f t="shared" si="9"/>
        <v>0</v>
      </c>
      <c r="L9" s="16">
        <f t="shared" si="0"/>
        <v>884.06701408116578</v>
      </c>
      <c r="M9" s="15">
        <f t="shared" si="10"/>
        <v>4742.5598156981323</v>
      </c>
      <c r="N9" s="15">
        <f t="shared" si="1"/>
        <v>4.7425598156981321</v>
      </c>
      <c r="O9" s="15">
        <f t="shared" si="2"/>
        <v>30641.367430037433</v>
      </c>
      <c r="P9" s="15">
        <f t="shared" si="3"/>
        <v>30.372583505212546</v>
      </c>
      <c r="Q9" s="22" t="s">
        <v>19</v>
      </c>
      <c r="R9" s="5">
        <v>0.125</v>
      </c>
    </row>
    <row r="10" spans="1:18" ht="19.8" x14ac:dyDescent="0.4">
      <c r="A10" s="9">
        <v>7</v>
      </c>
      <c r="B10" s="9">
        <v>0</v>
      </c>
      <c r="C10" s="9">
        <f t="shared" si="4"/>
        <v>0.89407999999999976</v>
      </c>
      <c r="D10" s="9">
        <v>14</v>
      </c>
      <c r="E10" s="9">
        <f t="shared" si="5"/>
        <v>6.2585600000000001</v>
      </c>
      <c r="F10" s="9">
        <f>$R$3*9.81*SIN(0)</f>
        <v>0</v>
      </c>
      <c r="G10" s="10">
        <f>$R$3*9.81*$R$8</f>
        <v>855.43935749999991</v>
      </c>
      <c r="H10" s="15">
        <f t="shared" si="6"/>
        <v>38.965421457698</v>
      </c>
      <c r="I10" s="9">
        <f t="shared" si="7"/>
        <v>6.2585600000000001</v>
      </c>
      <c r="J10" s="15">
        <f t="shared" si="8"/>
        <v>25.03424</v>
      </c>
      <c r="K10" s="15">
        <f t="shared" si="9"/>
        <v>0</v>
      </c>
      <c r="L10" s="16">
        <f t="shared" si="0"/>
        <v>894.40477895769789</v>
      </c>
      <c r="M10" s="15">
        <f t="shared" si="10"/>
        <v>5597.6859733934898</v>
      </c>
      <c r="N10" s="15">
        <f t="shared" si="1"/>
        <v>5.5976859733934896</v>
      </c>
      <c r="O10" s="15">
        <f t="shared" si="2"/>
        <v>30872.606783736886</v>
      </c>
      <c r="P10" s="15">
        <f t="shared" si="3"/>
        <v>30.599397874146302</v>
      </c>
      <c r="Q10" s="22" t="s">
        <v>18</v>
      </c>
      <c r="R10" s="6">
        <v>0.03</v>
      </c>
    </row>
    <row r="11" spans="1:18" ht="19.8" x14ac:dyDescent="0.4">
      <c r="A11" s="9">
        <v>9</v>
      </c>
      <c r="B11" s="9">
        <v>0</v>
      </c>
      <c r="C11" s="9">
        <f t="shared" si="4"/>
        <v>0.89407999999999976</v>
      </c>
      <c r="D11" s="9">
        <v>16</v>
      </c>
      <c r="E11" s="9">
        <f t="shared" si="5"/>
        <v>7.1526399999999999</v>
      </c>
      <c r="F11" s="9">
        <f>$R$3*9.81*SIN(0)</f>
        <v>0</v>
      </c>
      <c r="G11" s="10">
        <f>$R$3*9.81*$R$8</f>
        <v>855.43935749999991</v>
      </c>
      <c r="H11" s="15">
        <f t="shared" si="6"/>
        <v>50.893611699850446</v>
      </c>
      <c r="I11" s="9">
        <f t="shared" si="7"/>
        <v>7.1526399999999999</v>
      </c>
      <c r="J11" s="15">
        <f t="shared" si="8"/>
        <v>32.186880000000002</v>
      </c>
      <c r="K11" s="15">
        <f t="shared" si="9"/>
        <v>0</v>
      </c>
      <c r="L11" s="16">
        <f t="shared" si="0"/>
        <v>906.33296919985037</v>
      </c>
      <c r="M11" s="15">
        <f t="shared" si="10"/>
        <v>6482.673448817618</v>
      </c>
      <c r="N11" s="15">
        <f t="shared" si="1"/>
        <v>6.4826734488176179</v>
      </c>
      <c r="O11" s="15">
        <f t="shared" si="2"/>
        <v>31100.308773019264</v>
      </c>
      <c r="P11" s="15">
        <f t="shared" si="3"/>
        <v>30.822627444688738</v>
      </c>
      <c r="Q11" s="22" t="s">
        <v>22</v>
      </c>
      <c r="R11" s="24">
        <v>83.6</v>
      </c>
    </row>
    <row r="12" spans="1:18" x14ac:dyDescent="0.3">
      <c r="A12" s="9">
        <v>10</v>
      </c>
      <c r="B12" s="9">
        <v>0</v>
      </c>
      <c r="C12" s="9">
        <f t="shared" si="4"/>
        <v>0.89408000000000065</v>
      </c>
      <c r="D12" s="9">
        <v>18</v>
      </c>
      <c r="E12" s="9">
        <f t="shared" si="5"/>
        <v>8.0467200000000005</v>
      </c>
      <c r="F12" s="9">
        <f>$R$3*9.81*SIN(0)</f>
        <v>0</v>
      </c>
      <c r="G12" s="10">
        <f>$R$3*9.81*$R$8</f>
        <v>855.43935749999991</v>
      </c>
      <c r="H12" s="15">
        <f t="shared" si="6"/>
        <v>64.412227307623226</v>
      </c>
      <c r="I12" s="9">
        <f t="shared" si="7"/>
        <v>8.0467200000000005</v>
      </c>
      <c r="J12" s="15">
        <f t="shared" si="8"/>
        <v>40.233600000000003</v>
      </c>
      <c r="K12" s="15">
        <f t="shared" si="9"/>
        <v>0</v>
      </c>
      <c r="L12" s="16">
        <f t="shared" si="0"/>
        <v>919.85158480762311</v>
      </c>
      <c r="M12" s="15">
        <f>E12*L12</f>
        <v>7401.7881445031971</v>
      </c>
      <c r="N12" s="15">
        <f t="shared" si="1"/>
        <v>7.4017881445031968</v>
      </c>
      <c r="O12" s="15">
        <f t="shared" si="2"/>
        <v>31324.105457784732</v>
      </c>
      <c r="P12" s="15">
        <f t="shared" si="3"/>
        <v>31.041906309516406</v>
      </c>
    </row>
    <row r="13" spans="1:18" x14ac:dyDescent="0.3">
      <c r="A13" s="9">
        <v>11</v>
      </c>
      <c r="B13" s="9">
        <v>0</v>
      </c>
      <c r="C13" s="9">
        <f t="shared" si="4"/>
        <v>0.89407999999999888</v>
      </c>
      <c r="D13" s="9">
        <v>20</v>
      </c>
      <c r="E13" s="9">
        <f t="shared" si="5"/>
        <v>8.9407999999999994</v>
      </c>
      <c r="F13" s="9">
        <f>$R$3*9.81*SIN(0)</f>
        <v>0</v>
      </c>
      <c r="G13" s="10">
        <f>$R$3*9.81*$R$8</f>
        <v>855.43935749999991</v>
      </c>
      <c r="H13" s="15">
        <f t="shared" si="6"/>
        <v>79.521268281016305</v>
      </c>
      <c r="I13" s="9">
        <f t="shared" si="7"/>
        <v>8.9407999999999994</v>
      </c>
      <c r="J13" s="15">
        <f t="shared" si="8"/>
        <v>49.174400000000006</v>
      </c>
      <c r="K13" s="15">
        <f t="shared" si="9"/>
        <v>0</v>
      </c>
      <c r="L13" s="16">
        <f t="shared" si="0"/>
        <v>934.96062578101623</v>
      </c>
      <c r="M13" s="15">
        <f t="shared" si="10"/>
        <v>8359.2959629829093</v>
      </c>
      <c r="N13" s="15">
        <f t="shared" si="1"/>
        <v>8.3592959629829089</v>
      </c>
      <c r="O13" s="15">
        <f t="shared" si="2"/>
        <v>31543.57625882401</v>
      </c>
      <c r="P13" s="15">
        <f t="shared" si="3"/>
        <v>31.256816474652886</v>
      </c>
    </row>
    <row r="14" spans="1:18" x14ac:dyDescent="0.3">
      <c r="A14" s="9">
        <v>12</v>
      </c>
      <c r="B14" s="9">
        <v>0</v>
      </c>
      <c r="C14" s="9">
        <f t="shared" si="4"/>
        <v>0.89408000000000065</v>
      </c>
      <c r="D14" s="9">
        <v>22</v>
      </c>
      <c r="E14" s="9">
        <f t="shared" si="5"/>
        <v>9.8348800000000001</v>
      </c>
      <c r="F14" s="9">
        <f>$R$3*9.81*SIN(0)</f>
        <v>0</v>
      </c>
      <c r="G14" s="10">
        <f>$R$3*9.81*$R$8</f>
        <v>855.43935749999991</v>
      </c>
      <c r="H14" s="15">
        <f t="shared" si="6"/>
        <v>96.220734620029759</v>
      </c>
      <c r="I14" s="9">
        <f t="shared" si="7"/>
        <v>9.8348800000000001</v>
      </c>
      <c r="J14" s="15">
        <f t="shared" si="8"/>
        <v>59.009280000000004</v>
      </c>
      <c r="K14" s="15">
        <f t="shared" si="9"/>
        <v>0</v>
      </c>
      <c r="L14" s="16">
        <f t="shared" si="0"/>
        <v>951.66009212002973</v>
      </c>
      <c r="M14" s="15">
        <f t="shared" si="10"/>
        <v>9359.4628067894373</v>
      </c>
      <c r="N14" s="15">
        <f t="shared" si="1"/>
        <v>9.3594628067894376</v>
      </c>
      <c r="O14" s="15">
        <f t="shared" si="2"/>
        <v>31758.24552082254</v>
      </c>
      <c r="P14" s="15">
        <f t="shared" si="3"/>
        <v>31.466885470172798</v>
      </c>
    </row>
    <row r="15" spans="1:18" x14ac:dyDescent="0.3">
      <c r="A15" s="9">
        <v>13</v>
      </c>
      <c r="B15" s="9">
        <v>0</v>
      </c>
      <c r="C15" s="9">
        <f t="shared" si="4"/>
        <v>0.89408000000000065</v>
      </c>
      <c r="D15" s="9">
        <v>24</v>
      </c>
      <c r="E15" s="9">
        <f t="shared" si="5"/>
        <v>10.728960000000001</v>
      </c>
      <c r="F15" s="9">
        <f>$R$3*9.81*SIN(0)</f>
        <v>0</v>
      </c>
      <c r="G15" s="10">
        <f>$R$3*9.81*$R$8</f>
        <v>855.43935749999991</v>
      </c>
      <c r="H15" s="15">
        <f t="shared" si="6"/>
        <v>114.51062632466352</v>
      </c>
      <c r="I15" s="9">
        <f t="shared" si="7"/>
        <v>10.728960000000001</v>
      </c>
      <c r="J15" s="15">
        <f t="shared" si="8"/>
        <v>69.738240000000005</v>
      </c>
      <c r="K15" s="15">
        <f t="shared" si="9"/>
        <v>0</v>
      </c>
      <c r="L15" s="16">
        <f t="shared" si="0"/>
        <v>969.94998382466338</v>
      </c>
      <c r="M15" s="15">
        <f t="shared" si="10"/>
        <v>10406.554578455462</v>
      </c>
      <c r="N15" s="15">
        <f t="shared" si="1"/>
        <v>10.406554578455461</v>
      </c>
      <c r="O15" s="15">
        <f t="shared" si="2"/>
        <v>31967.579938710696</v>
      </c>
      <c r="P15" s="15">
        <f t="shared" si="3"/>
        <v>31.671583828167087</v>
      </c>
    </row>
    <row r="16" spans="1:18" x14ac:dyDescent="0.3">
      <c r="A16" s="9">
        <v>14</v>
      </c>
      <c r="B16" s="9">
        <v>0</v>
      </c>
      <c r="C16" s="9">
        <f t="shared" si="4"/>
        <v>0.89407999999999888</v>
      </c>
      <c r="D16" s="9">
        <v>26</v>
      </c>
      <c r="E16" s="9">
        <f t="shared" si="5"/>
        <v>11.62304</v>
      </c>
      <c r="F16" s="9">
        <f>$R$3*9.81*SIN(0)</f>
        <v>0</v>
      </c>
      <c r="G16" s="10">
        <f>$R$3*9.81*$R$8</f>
        <v>855.43935749999991</v>
      </c>
      <c r="H16" s="15">
        <f t="shared" si="6"/>
        <v>134.39094339491757</v>
      </c>
      <c r="I16" s="9">
        <f t="shared" si="7"/>
        <v>11.62304</v>
      </c>
      <c r="J16" s="15">
        <f t="shared" si="8"/>
        <v>81.361280000000008</v>
      </c>
      <c r="K16" s="15">
        <f t="shared" si="9"/>
        <v>0</v>
      </c>
      <c r="L16" s="16">
        <f t="shared" si="0"/>
        <v>989.83030089491751</v>
      </c>
      <c r="M16" s="15">
        <f t="shared" si="10"/>
        <v>11504.837180513661</v>
      </c>
      <c r="N16" s="15">
        <f t="shared" si="1"/>
        <v>11.504837180513661</v>
      </c>
      <c r="O16" s="15">
        <f t="shared" si="2"/>
        <v>32170.98583833575</v>
      </c>
      <c r="P16" s="15">
        <f t="shared" si="3"/>
        <v>31.870322419285888</v>
      </c>
    </row>
    <row r="17" spans="1:16" x14ac:dyDescent="0.3">
      <c r="A17" s="9">
        <v>15</v>
      </c>
      <c r="B17" s="9">
        <v>0</v>
      </c>
      <c r="C17" s="9">
        <f t="shared" si="4"/>
        <v>0.89408000000000065</v>
      </c>
      <c r="D17" s="9">
        <v>28</v>
      </c>
      <c r="E17" s="9">
        <f t="shared" si="5"/>
        <v>12.51712</v>
      </c>
      <c r="F17" s="9">
        <f>$R$3*9.81*SIN(0)</f>
        <v>0</v>
      </c>
      <c r="G17" s="10">
        <f>$R$3*9.81*$R$8</f>
        <v>855.43935749999991</v>
      </c>
      <c r="H17" s="15">
        <f t="shared" si="6"/>
        <v>155.861685830792</v>
      </c>
      <c r="I17" s="9">
        <f t="shared" si="7"/>
        <v>12.51712</v>
      </c>
      <c r="J17" s="15">
        <f t="shared" si="8"/>
        <v>93.878400000000013</v>
      </c>
      <c r="K17" s="15">
        <f t="shared" si="9"/>
        <v>0</v>
      </c>
      <c r="L17" s="16">
        <f t="shared" si="0"/>
        <v>1011.3010433307919</v>
      </c>
      <c r="M17" s="15">
        <f t="shared" si="10"/>
        <v>12658.576515496723</v>
      </c>
      <c r="N17" s="15">
        <f t="shared" si="1"/>
        <v>12.658576515496723</v>
      </c>
      <c r="O17" s="15">
        <f t="shared" si="2"/>
        <v>32367.806301743578</v>
      </c>
      <c r="P17" s="15">
        <f t="shared" si="3"/>
        <v>32.062449638519588</v>
      </c>
    </row>
    <row r="18" spans="1:16" x14ac:dyDescent="0.3">
      <c r="A18" s="9">
        <v>16</v>
      </c>
      <c r="B18" s="9">
        <v>0</v>
      </c>
      <c r="C18" s="9">
        <f t="shared" si="4"/>
        <v>0.89407999999999888</v>
      </c>
      <c r="D18" s="9">
        <v>30</v>
      </c>
      <c r="E18" s="9">
        <f t="shared" si="5"/>
        <v>13.411199999999999</v>
      </c>
      <c r="F18" s="9">
        <f>$R$3*9.81*SIN(0)</f>
        <v>0</v>
      </c>
      <c r="G18" s="10">
        <f>$R$3*9.81*$R$8</f>
        <v>855.43935749999991</v>
      </c>
      <c r="H18" s="15">
        <f t="shared" si="6"/>
        <v>178.92285363228672</v>
      </c>
      <c r="I18" s="9">
        <f t="shared" si="7"/>
        <v>13.411199999999999</v>
      </c>
      <c r="J18" s="15">
        <f t="shared" si="8"/>
        <v>107.28960000000001</v>
      </c>
      <c r="K18" s="15">
        <f t="shared" si="9"/>
        <v>0</v>
      </c>
      <c r="L18" s="16">
        <f t="shared" si="0"/>
        <v>1034.3622111322866</v>
      </c>
      <c r="M18" s="15">
        <f t="shared" si="10"/>
        <v>13872.038485937321</v>
      </c>
      <c r="N18" s="15">
        <f t="shared" si="1"/>
        <v>13.87203848593732</v>
      </c>
      <c r="O18" s="15">
        <f t="shared" si="2"/>
        <v>32557.318126611335</v>
      </c>
      <c r="P18" s="15">
        <f t="shared" si="3"/>
        <v>32.247248430167424</v>
      </c>
    </row>
    <row r="19" spans="1:16" x14ac:dyDescent="0.3">
      <c r="A19" s="9">
        <v>17</v>
      </c>
      <c r="B19" s="9">
        <v>0</v>
      </c>
      <c r="C19" s="9">
        <f t="shared" si="4"/>
        <v>0</v>
      </c>
      <c r="D19" s="9">
        <v>30</v>
      </c>
      <c r="E19" s="9">
        <f t="shared" si="5"/>
        <v>13.411199999999999</v>
      </c>
      <c r="F19" s="9">
        <f>$R$3*9.81*SIN(0)</f>
        <v>0</v>
      </c>
      <c r="G19" s="10">
        <f>$R$3*9.81*$R$8</f>
        <v>855.43935749999991</v>
      </c>
      <c r="H19" s="15">
        <f t="shared" si="6"/>
        <v>178.92285363228672</v>
      </c>
      <c r="I19" s="9">
        <f t="shared" si="7"/>
        <v>13.411199999999999</v>
      </c>
      <c r="J19" s="15">
        <f t="shared" si="8"/>
        <v>120.7008</v>
      </c>
      <c r="K19" s="15">
        <f t="shared" si="9"/>
        <v>0</v>
      </c>
      <c r="L19" s="16">
        <f t="shared" si="0"/>
        <v>1034.3622111322866</v>
      </c>
      <c r="M19" s="15">
        <f t="shared" si="10"/>
        <v>13872.038485937321</v>
      </c>
      <c r="N19" s="15">
        <f t="shared" si="1"/>
        <v>13.87203848593732</v>
      </c>
      <c r="O19" s="15">
        <f t="shared" si="2"/>
        <v>32738.728608559628</v>
      </c>
      <c r="P19" s="15">
        <f t="shared" si="3"/>
        <v>32.423933141169634</v>
      </c>
    </row>
    <row r="20" spans="1:16" x14ac:dyDescent="0.3">
      <c r="A20" s="9">
        <v>18</v>
      </c>
      <c r="B20" s="9">
        <v>0</v>
      </c>
      <c r="C20" s="9">
        <f t="shared" si="4"/>
        <v>0</v>
      </c>
      <c r="D20" s="9">
        <v>30</v>
      </c>
      <c r="E20" s="9">
        <f t="shared" si="5"/>
        <v>13.411199999999999</v>
      </c>
      <c r="F20" s="9">
        <f>$R$3*9.81*SIN(0)</f>
        <v>0</v>
      </c>
      <c r="G20" s="10">
        <f>$R$3*9.81*$R$8</f>
        <v>855.43935749999991</v>
      </c>
      <c r="H20" s="15">
        <f t="shared" si="6"/>
        <v>178.92285363228672</v>
      </c>
      <c r="I20" s="9">
        <f t="shared" si="7"/>
        <v>13.411199999999999</v>
      </c>
      <c r="J20" s="15">
        <f t="shared" si="8"/>
        <v>134.11199999999999</v>
      </c>
      <c r="K20" s="15">
        <f t="shared" si="9"/>
        <v>0</v>
      </c>
      <c r="L20" s="16">
        <f t="shared" si="0"/>
        <v>1034.3622111322866</v>
      </c>
      <c r="M20" s="15">
        <f t="shared" si="10"/>
        <v>13872.038485937321</v>
      </c>
      <c r="N20" s="15">
        <f t="shared" si="1"/>
        <v>13.87203848593732</v>
      </c>
      <c r="O20" s="15">
        <f t="shared" si="2"/>
        <v>32923.696158781415</v>
      </c>
      <c r="P20" s="15">
        <f t="shared" si="3"/>
        <v>32.604048623259274</v>
      </c>
    </row>
    <row r="21" spans="1:16" x14ac:dyDescent="0.3">
      <c r="A21" s="9">
        <v>19</v>
      </c>
      <c r="B21" s="9">
        <v>0</v>
      </c>
      <c r="C21" s="9">
        <f t="shared" si="4"/>
        <v>0</v>
      </c>
      <c r="D21" s="9">
        <v>30</v>
      </c>
      <c r="E21" s="9">
        <f t="shared" si="5"/>
        <v>13.411199999999999</v>
      </c>
      <c r="F21" s="9">
        <f>$R$3*9.81*SIN(0)</f>
        <v>0</v>
      </c>
      <c r="G21" s="10">
        <f>$R$3*9.81*$R$8</f>
        <v>855.43935749999991</v>
      </c>
      <c r="H21" s="15">
        <f t="shared" si="6"/>
        <v>178.92285363228672</v>
      </c>
      <c r="I21" s="9">
        <f t="shared" si="7"/>
        <v>13.411199999999999</v>
      </c>
      <c r="J21" s="15">
        <f t="shared" si="8"/>
        <v>147.5232</v>
      </c>
      <c r="K21" s="15">
        <f t="shared" si="9"/>
        <v>0</v>
      </c>
      <c r="L21" s="16">
        <f t="shared" si="0"/>
        <v>1034.3622111322866</v>
      </c>
      <c r="M21" s="15">
        <f t="shared" si="10"/>
        <v>13872.038485937321</v>
      </c>
      <c r="N21" s="15">
        <f t="shared" si="1"/>
        <v>13.87203848593732</v>
      </c>
      <c r="O21" s="15">
        <f t="shared" si="2"/>
        <v>33112.326432769973</v>
      </c>
      <c r="P21" s="15">
        <f t="shared" si="3"/>
        <v>32.787695781468308</v>
      </c>
    </row>
    <row r="22" spans="1:16" x14ac:dyDescent="0.3">
      <c r="A22" s="9">
        <v>20</v>
      </c>
      <c r="B22" s="9">
        <v>0</v>
      </c>
      <c r="C22" s="9">
        <f t="shared" si="4"/>
        <v>0</v>
      </c>
      <c r="D22" s="9">
        <v>30</v>
      </c>
      <c r="E22" s="9">
        <f t="shared" si="5"/>
        <v>13.411199999999999</v>
      </c>
      <c r="F22" s="9">
        <f>$R$3*9.81*SIN(0)</f>
        <v>0</v>
      </c>
      <c r="G22" s="10">
        <f>$R$3*9.81*$R$8</f>
        <v>855.43935749999991</v>
      </c>
      <c r="H22" s="15">
        <f t="shared" si="6"/>
        <v>178.92285363228672</v>
      </c>
      <c r="I22" s="9">
        <f t="shared" si="7"/>
        <v>13.411199999999999</v>
      </c>
      <c r="J22" s="15">
        <f t="shared" si="8"/>
        <v>160.93440000000001</v>
      </c>
      <c r="K22" s="15">
        <f t="shared" si="9"/>
        <v>0</v>
      </c>
      <c r="L22" s="16">
        <f t="shared" si="0"/>
        <v>1034.3622111322866</v>
      </c>
      <c r="M22" s="15">
        <f t="shared" si="10"/>
        <v>13872.038485937321</v>
      </c>
      <c r="N22" s="15">
        <f t="shared" si="1"/>
        <v>13.87203848593732</v>
      </c>
      <c r="O22" s="15">
        <f t="shared" si="2"/>
        <v>33304.729312238305</v>
      </c>
      <c r="P22" s="15">
        <f t="shared" si="3"/>
        <v>32.974979517067631</v>
      </c>
    </row>
    <row r="23" spans="1:16" x14ac:dyDescent="0.3">
      <c r="A23" s="9">
        <v>21</v>
      </c>
      <c r="B23" s="9">
        <v>0</v>
      </c>
      <c r="C23" s="9">
        <f t="shared" si="4"/>
        <v>-0.89407999999999888</v>
      </c>
      <c r="D23" s="9">
        <v>28</v>
      </c>
      <c r="E23" s="9">
        <f t="shared" si="5"/>
        <v>12.51712</v>
      </c>
      <c r="F23" s="9">
        <f>$R$3*9.81*SIN(0)</f>
        <v>0</v>
      </c>
      <c r="G23" s="10">
        <f>$R$3*9.81*$R$8</f>
        <v>855.43935749999991</v>
      </c>
      <c r="H23" s="15">
        <f t="shared" si="6"/>
        <v>155.861685830792</v>
      </c>
      <c r="I23" s="9">
        <f t="shared" si="7"/>
        <v>12.51712</v>
      </c>
      <c r="J23" s="15">
        <f t="shared" si="8"/>
        <v>173.45152000000002</v>
      </c>
      <c r="K23" s="15">
        <f t="shared" si="9"/>
        <v>4780.2149043142163</v>
      </c>
      <c r="L23" s="16">
        <f t="shared" si="0"/>
        <v>5791.5159476450081</v>
      </c>
      <c r="M23" s="15">
        <f t="shared" si="10"/>
        <v>72493.100098586277</v>
      </c>
      <c r="N23" s="15">
        <f t="shared" si="1"/>
        <v>72.493100098586282</v>
      </c>
      <c r="O23" s="15">
        <f t="shared" si="2"/>
        <v>33501.019118564574</v>
      </c>
      <c r="P23" s="15">
        <f t="shared" si="3"/>
        <v>33.166008927378932</v>
      </c>
    </row>
    <row r="24" spans="1:16" x14ac:dyDescent="0.3">
      <c r="A24" s="9">
        <v>22</v>
      </c>
      <c r="B24" s="9">
        <v>2</v>
      </c>
      <c r="C24" s="9">
        <f t="shared" si="4"/>
        <v>-0.89408000000000065</v>
      </c>
      <c r="D24" s="9">
        <v>26</v>
      </c>
      <c r="E24" s="9">
        <f t="shared" si="5"/>
        <v>11.62304</v>
      </c>
      <c r="F24" s="9">
        <v>8.11</v>
      </c>
      <c r="G24" s="10">
        <f>$R$3*9.81*$R$8</f>
        <v>855.43935749999991</v>
      </c>
      <c r="H24" s="15">
        <f t="shared" si="6"/>
        <v>134.39094339491757</v>
      </c>
      <c r="I24" s="9">
        <f t="shared" si="7"/>
        <v>11.62304</v>
      </c>
      <c r="J24" s="15">
        <f t="shared" si="8"/>
        <v>185.07456000000002</v>
      </c>
      <c r="K24" s="15">
        <f t="shared" si="9"/>
        <v>5147.9237431076181</v>
      </c>
      <c r="L24" s="16">
        <f t="shared" si="0"/>
        <v>6137.7540440025359</v>
      </c>
      <c r="M24" s="15">
        <f t="shared" si="10"/>
        <v>71339.360763603239</v>
      </c>
      <c r="N24" s="15">
        <f t="shared" si="1"/>
        <v>71.339360763603239</v>
      </c>
      <c r="O24" s="15">
        <f t="shared" si="2"/>
        <v>33103.140741217416</v>
      </c>
      <c r="P24" s="15">
        <f t="shared" si="3"/>
        <v>32.768765582215224</v>
      </c>
    </row>
    <row r="25" spans="1:16" x14ac:dyDescent="0.3">
      <c r="A25" s="9">
        <v>23</v>
      </c>
      <c r="B25" s="9">
        <v>4</v>
      </c>
      <c r="C25" s="9">
        <f t="shared" si="4"/>
        <v>0</v>
      </c>
      <c r="D25" s="9">
        <v>26</v>
      </c>
      <c r="E25" s="9">
        <f t="shared" si="5"/>
        <v>11.62304</v>
      </c>
      <c r="F25" s="9">
        <v>8.11</v>
      </c>
      <c r="G25" s="10">
        <f>$R$3*9.81*$R$8</f>
        <v>855.43935749999991</v>
      </c>
      <c r="H25" s="15">
        <f t="shared" si="6"/>
        <v>134.39094339491757</v>
      </c>
      <c r="I25" s="9">
        <f t="shared" si="7"/>
        <v>11.62304</v>
      </c>
      <c r="J25" s="15">
        <f t="shared" si="8"/>
        <v>196.69760000000002</v>
      </c>
      <c r="K25" s="15">
        <f t="shared" si="9"/>
        <v>5147.9237431076181</v>
      </c>
      <c r="L25" s="16">
        <f t="shared" si="0"/>
        <v>6137.7540440025359</v>
      </c>
      <c r="M25" s="15">
        <f t="shared" si="10"/>
        <v>71339.360763603239</v>
      </c>
      <c r="N25" s="15">
        <f t="shared" si="1"/>
        <v>71.339360763603239</v>
      </c>
      <c r="O25" s="15">
        <f t="shared" si="2"/>
        <v>32708.95290593509</v>
      </c>
      <c r="P25" s="15">
        <f t="shared" si="3"/>
        <v>32.375188080364317</v>
      </c>
    </row>
    <row r="26" spans="1:16" x14ac:dyDescent="0.3">
      <c r="A26" s="9">
        <v>24</v>
      </c>
      <c r="B26" s="9">
        <v>6</v>
      </c>
      <c r="C26" s="9">
        <f t="shared" si="4"/>
        <v>-0.89407999999999888</v>
      </c>
      <c r="D26" s="9">
        <v>24</v>
      </c>
      <c r="E26" s="9">
        <f t="shared" si="5"/>
        <v>10.728960000000001</v>
      </c>
      <c r="F26" s="9">
        <v>8.11</v>
      </c>
      <c r="G26" s="10">
        <f>$R$3*9.81*$R$8</f>
        <v>855.43935749999991</v>
      </c>
      <c r="H26" s="15">
        <f t="shared" si="6"/>
        <v>114.51062632466352</v>
      </c>
      <c r="I26" s="9">
        <f t="shared" si="7"/>
        <v>10.728960000000001</v>
      </c>
      <c r="J26" s="15">
        <f t="shared" si="8"/>
        <v>207.42656000000002</v>
      </c>
      <c r="K26" s="15">
        <f t="shared" si="9"/>
        <v>5576.9173883665862</v>
      </c>
      <c r="L26" s="16">
        <f t="shared" si="0"/>
        <v>6546.8673721912492</v>
      </c>
      <c r="M26" s="15">
        <f t="shared" si="10"/>
        <v>70241.078161545025</v>
      </c>
      <c r="N26" s="15">
        <f t="shared" si="1"/>
        <v>70.241078161545019</v>
      </c>
      <c r="O26" s="15">
        <f t="shared" si="2"/>
        <v>32306.552824084374</v>
      </c>
      <c r="P26" s="15">
        <f t="shared" si="3"/>
        <v>31.973495578475255</v>
      </c>
    </row>
    <row r="27" spans="1:16" x14ac:dyDescent="0.3">
      <c r="A27" s="9">
        <v>25</v>
      </c>
      <c r="B27" s="9">
        <v>8</v>
      </c>
      <c r="C27" s="9">
        <f t="shared" si="4"/>
        <v>0</v>
      </c>
      <c r="D27" s="9">
        <v>24</v>
      </c>
      <c r="E27" s="9">
        <f t="shared" si="5"/>
        <v>10.728960000000001</v>
      </c>
      <c r="F27" s="9">
        <v>8.11</v>
      </c>
      <c r="G27" s="10">
        <f>$R$3*9.81*$R$8</f>
        <v>855.43935749999991</v>
      </c>
      <c r="H27" s="15">
        <f t="shared" si="6"/>
        <v>114.51062632466352</v>
      </c>
      <c r="I27" s="9">
        <f t="shared" si="7"/>
        <v>10.728960000000001</v>
      </c>
      <c r="J27" s="15">
        <f t="shared" si="8"/>
        <v>218.15552000000002</v>
      </c>
      <c r="K27" s="15">
        <f t="shared" si="9"/>
        <v>5576.9173883665862</v>
      </c>
      <c r="L27" s="16">
        <f t="shared" si="0"/>
        <v>6546.8673721912492</v>
      </c>
      <c r="M27" s="15">
        <f t="shared" si="10"/>
        <v>70241.078161545025</v>
      </c>
      <c r="N27" s="15">
        <f t="shared" si="1"/>
        <v>70.241078161545019</v>
      </c>
      <c r="O27" s="15">
        <f t="shared" si="2"/>
        <v>31907.242031058475</v>
      </c>
      <c r="P27" s="15">
        <f t="shared" si="3"/>
        <v>31.574874926568285</v>
      </c>
    </row>
    <row r="28" spans="1:16" x14ac:dyDescent="0.3">
      <c r="A28" s="9">
        <v>26</v>
      </c>
      <c r="B28" s="9">
        <v>10</v>
      </c>
      <c r="C28" s="9">
        <f t="shared" si="4"/>
        <v>-0.89408000000000065</v>
      </c>
      <c r="D28" s="9">
        <v>22</v>
      </c>
      <c r="E28" s="9">
        <f t="shared" si="5"/>
        <v>9.8348800000000001</v>
      </c>
      <c r="F28" s="9">
        <v>8.11</v>
      </c>
      <c r="G28" s="10">
        <f>$R$3*9.81*$R$8</f>
        <v>855.43935749999991</v>
      </c>
      <c r="H28" s="15">
        <f t="shared" si="6"/>
        <v>96.220734620029759</v>
      </c>
      <c r="I28" s="9">
        <f t="shared" si="7"/>
        <v>9.8348800000000001</v>
      </c>
      <c r="J28" s="15">
        <f t="shared" si="8"/>
        <v>227.99040000000002</v>
      </c>
      <c r="K28" s="15">
        <f t="shared" si="9"/>
        <v>0</v>
      </c>
      <c r="L28" s="16">
        <f t="shared" si="0"/>
        <v>951.66009212002973</v>
      </c>
      <c r="M28" s="15">
        <f t="shared" si="10"/>
        <v>9359.4628067894373</v>
      </c>
      <c r="N28" s="15">
        <f t="shared" si="1"/>
        <v>9.3594628067894376</v>
      </c>
      <c r="O28" s="15">
        <f t="shared" si="2"/>
        <v>31499.435263712872</v>
      </c>
      <c r="P28" s="15">
        <f t="shared" si="3"/>
        <v>31.167862260936953</v>
      </c>
    </row>
    <row r="29" spans="1:16" x14ac:dyDescent="0.3">
      <c r="A29" s="9">
        <v>27</v>
      </c>
      <c r="B29" s="9">
        <v>10</v>
      </c>
      <c r="C29" s="9">
        <f t="shared" si="4"/>
        <v>0</v>
      </c>
      <c r="D29" s="9">
        <v>22</v>
      </c>
      <c r="E29" s="9">
        <f t="shared" si="5"/>
        <v>9.8348800000000001</v>
      </c>
      <c r="F29" s="9">
        <v>8.11</v>
      </c>
      <c r="G29" s="10">
        <f>$R$3*9.81*$R$8</f>
        <v>855.43935749999991</v>
      </c>
      <c r="H29" s="15">
        <f t="shared" si="6"/>
        <v>96.220734620029759</v>
      </c>
      <c r="I29" s="9">
        <f t="shared" si="7"/>
        <v>9.8348800000000001</v>
      </c>
      <c r="J29" s="15">
        <f t="shared" si="8"/>
        <v>237.82528000000002</v>
      </c>
      <c r="K29" s="15">
        <f t="shared" si="9"/>
        <v>0</v>
      </c>
      <c r="L29" s="16">
        <f t="shared" si="0"/>
        <v>951.66009212002973</v>
      </c>
      <c r="M29" s="15">
        <f t="shared" si="10"/>
        <v>9359.4628067894373</v>
      </c>
      <c r="N29" s="15">
        <f t="shared" si="1"/>
        <v>9.3594628067894376</v>
      </c>
      <c r="O29" s="15">
        <f t="shared" si="2"/>
        <v>31737.499483679785</v>
      </c>
      <c r="P29" s="15">
        <f t="shared" si="3"/>
        <v>31.399866510449158</v>
      </c>
    </row>
    <row r="30" spans="1:16" x14ac:dyDescent="0.3">
      <c r="A30" s="9">
        <v>28</v>
      </c>
      <c r="B30" s="9">
        <v>10</v>
      </c>
      <c r="C30" s="9">
        <f t="shared" si="4"/>
        <v>0.89408000000000065</v>
      </c>
      <c r="D30" s="9">
        <v>24</v>
      </c>
      <c r="E30" s="9">
        <f t="shared" si="5"/>
        <v>10.728960000000001</v>
      </c>
      <c r="F30" s="9">
        <v>8.11</v>
      </c>
      <c r="G30" s="10">
        <f>$R$3*9.81*$R$8</f>
        <v>855.43935749999991</v>
      </c>
      <c r="H30" s="15">
        <f t="shared" si="6"/>
        <v>114.51062632466352</v>
      </c>
      <c r="I30" s="9">
        <f t="shared" si="7"/>
        <v>10.728960000000001</v>
      </c>
      <c r="J30" s="15">
        <f t="shared" si="8"/>
        <v>248.55424000000002</v>
      </c>
      <c r="K30" s="15">
        <f t="shared" si="9"/>
        <v>5576.9173883665862</v>
      </c>
      <c r="L30" s="16">
        <f t="shared" si="0"/>
        <v>6546.8673721912492</v>
      </c>
      <c r="M30" s="15">
        <f t="shared" si="10"/>
        <v>70241.078161545025</v>
      </c>
      <c r="N30" s="15">
        <f t="shared" si="1"/>
        <v>70.241078161545019</v>
      </c>
      <c r="O30" s="15">
        <f t="shared" si="2"/>
        <v>31980.739012776423</v>
      </c>
      <c r="P30" s="15">
        <f t="shared" si="3"/>
        <v>31.636860098660552</v>
      </c>
    </row>
    <row r="31" spans="1:16" x14ac:dyDescent="0.3">
      <c r="A31" s="9">
        <v>29</v>
      </c>
      <c r="B31" s="9">
        <v>12</v>
      </c>
      <c r="C31" s="9">
        <f t="shared" si="4"/>
        <v>-0.89408000000000065</v>
      </c>
      <c r="D31" s="9">
        <v>22</v>
      </c>
      <c r="E31" s="9">
        <f t="shared" si="5"/>
        <v>9.8348800000000001</v>
      </c>
      <c r="F31" s="9">
        <v>8.11</v>
      </c>
      <c r="G31" s="10">
        <f>$R$3*9.81*$R$8</f>
        <v>855.43935749999991</v>
      </c>
      <c r="H31" s="15">
        <f t="shared" si="6"/>
        <v>96.220734620029759</v>
      </c>
      <c r="I31" s="9">
        <f t="shared" si="7"/>
        <v>9.8348800000000001</v>
      </c>
      <c r="J31" s="15">
        <f t="shared" si="8"/>
        <v>258.38912000000005</v>
      </c>
      <c r="K31" s="15">
        <f t="shared" si="9"/>
        <v>-6083.9098782180936</v>
      </c>
      <c r="L31" s="16">
        <f t="shared" si="0"/>
        <v>-5132.2497860980639</v>
      </c>
      <c r="M31" s="15">
        <f t="shared" si="10"/>
        <v>-50475.060776300124</v>
      </c>
      <c r="N31" s="15">
        <f t="shared" si="1"/>
        <v>-50.475060776300126</v>
      </c>
      <c r="O31" s="15">
        <f t="shared" si="2"/>
        <v>31560.295725427313</v>
      </c>
      <c r="P31" s="15">
        <f t="shared" si="3"/>
        <v>31.217249032759636</v>
      </c>
    </row>
    <row r="32" spans="1:16" x14ac:dyDescent="0.3">
      <c r="A32" s="9">
        <v>30</v>
      </c>
      <c r="B32" s="9">
        <v>10</v>
      </c>
      <c r="C32" s="9">
        <f t="shared" si="4"/>
        <v>0</v>
      </c>
      <c r="D32" s="9">
        <v>22</v>
      </c>
      <c r="E32" s="9">
        <f t="shared" si="5"/>
        <v>9.8348800000000001</v>
      </c>
      <c r="F32" s="9">
        <v>-5.73</v>
      </c>
      <c r="G32" s="10">
        <f>$R$3*9.81*$R$8</f>
        <v>855.43935749999991</v>
      </c>
      <c r="H32" s="15">
        <f t="shared" si="6"/>
        <v>96.220734620029759</v>
      </c>
      <c r="I32" s="9">
        <f t="shared" si="7"/>
        <v>9.8348800000000001</v>
      </c>
      <c r="J32" s="15">
        <f t="shared" si="8"/>
        <v>268.22400000000005</v>
      </c>
      <c r="K32" s="15">
        <f t="shared" si="9"/>
        <v>0</v>
      </c>
      <c r="L32" s="16">
        <f t="shared" si="0"/>
        <v>951.66009212002973</v>
      </c>
      <c r="M32" s="15">
        <f t="shared" si="10"/>
        <v>9359.4628067894373</v>
      </c>
      <c r="N32" s="15">
        <f t="shared" si="1"/>
        <v>9.3594628067894376</v>
      </c>
      <c r="O32" s="15">
        <f t="shared" si="2"/>
        <v>32471.799686557624</v>
      </c>
      <c r="P32" s="15">
        <f t="shared" si="3"/>
        <v>32.114966722969086</v>
      </c>
    </row>
    <row r="33" spans="1:16" x14ac:dyDescent="0.3">
      <c r="A33" s="11">
        <v>31</v>
      </c>
      <c r="B33" s="11">
        <v>10</v>
      </c>
      <c r="C33" s="11">
        <f t="shared" si="4"/>
        <v>0.89408000000000065</v>
      </c>
      <c r="D33" s="11">
        <v>24</v>
      </c>
      <c r="E33" s="11">
        <f t="shared" si="5"/>
        <v>10.728960000000001</v>
      </c>
      <c r="F33" s="11">
        <v>-5.73</v>
      </c>
      <c r="G33" s="12">
        <f>$R$3*9.81*$R$9</f>
        <v>8225.3784374999996</v>
      </c>
      <c r="H33" s="12">
        <f t="shared" si="6"/>
        <v>114.51062632466352</v>
      </c>
      <c r="I33" s="11">
        <f t="shared" si="7"/>
        <v>10.728960000000001</v>
      </c>
      <c r="J33" s="12">
        <f t="shared" si="8"/>
        <v>278.95296000000008</v>
      </c>
      <c r="K33" s="12">
        <f t="shared" si="9"/>
        <v>5576.9173883665862</v>
      </c>
      <c r="L33" s="17">
        <f t="shared" si="0"/>
        <v>13916.806452191249</v>
      </c>
      <c r="M33" s="12">
        <f t="shared" si="10"/>
        <v>149312.85975330183</v>
      </c>
      <c r="N33" s="12">
        <f t="shared" si="1"/>
        <v>149.31285975330184</v>
      </c>
      <c r="O33" s="12">
        <f t="shared" si="2"/>
        <v>32731.488864981984</v>
      </c>
      <c r="P33" s="12">
        <f t="shared" si="3"/>
        <v>32.367805655371086</v>
      </c>
    </row>
    <row r="34" spans="1:16" x14ac:dyDescent="0.3">
      <c r="A34" s="11">
        <v>32</v>
      </c>
      <c r="B34" s="11">
        <v>12</v>
      </c>
      <c r="C34" s="11">
        <f t="shared" si="4"/>
        <v>-0.89408000000000065</v>
      </c>
      <c r="D34" s="11">
        <v>22</v>
      </c>
      <c r="E34" s="11">
        <f t="shared" si="5"/>
        <v>9.8348800000000001</v>
      </c>
      <c r="F34" s="11">
        <v>-5.09</v>
      </c>
      <c r="G34" s="12">
        <f>$R$3*9.81*$R$9</f>
        <v>8225.3784374999996</v>
      </c>
      <c r="H34" s="12">
        <f t="shared" si="6"/>
        <v>96.220734620029759</v>
      </c>
      <c r="I34" s="11">
        <f t="shared" si="7"/>
        <v>9.8348800000000001</v>
      </c>
      <c r="J34" s="12">
        <f t="shared" si="8"/>
        <v>288.78784000000007</v>
      </c>
      <c r="K34" s="12">
        <f t="shared" si="9"/>
        <v>0</v>
      </c>
      <c r="L34" s="17">
        <f t="shared" si="0"/>
        <v>8321.5991721200298</v>
      </c>
      <c r="M34" s="12">
        <f t="shared" si="10"/>
        <v>81841.929265899846</v>
      </c>
      <c r="N34" s="12">
        <f t="shared" si="1"/>
        <v>81.84192926589985</v>
      </c>
      <c r="O34" s="12">
        <f t="shared" si="2"/>
        <v>31406.700559432895</v>
      </c>
      <c r="P34" s="12">
        <f t="shared" si="3"/>
        <v>31.05381628348422</v>
      </c>
    </row>
    <row r="35" spans="1:16" x14ac:dyDescent="0.3">
      <c r="A35" s="11">
        <v>33</v>
      </c>
      <c r="B35" s="11">
        <v>12</v>
      </c>
      <c r="C35" s="11">
        <f t="shared" si="4"/>
        <v>0</v>
      </c>
      <c r="D35" s="11">
        <v>22</v>
      </c>
      <c r="E35" s="11">
        <f t="shared" si="5"/>
        <v>9.8348800000000001</v>
      </c>
      <c r="F35" s="11">
        <v>-5.09</v>
      </c>
      <c r="G35" s="12">
        <f>$R$3*9.81*$R$9</f>
        <v>8225.3784374999996</v>
      </c>
      <c r="H35" s="12">
        <f t="shared" si="6"/>
        <v>96.220734620029759</v>
      </c>
      <c r="I35" s="11">
        <f t="shared" si="7"/>
        <v>9.8348800000000001</v>
      </c>
      <c r="J35" s="12">
        <f t="shared" si="8"/>
        <v>298.62272000000007</v>
      </c>
      <c r="K35" s="12">
        <f t="shared" si="9"/>
        <v>5063.5996993167391</v>
      </c>
      <c r="L35" s="17">
        <f t="shared" si="0"/>
        <v>13385.198871436769</v>
      </c>
      <c r="M35" s="12">
        <f t="shared" si="10"/>
        <v>131641.82467671606</v>
      </c>
      <c r="N35" s="12">
        <f t="shared" si="1"/>
        <v>131.64182467671606</v>
      </c>
      <c r="O35" s="12">
        <f t="shared" si="2"/>
        <v>30826.985286944764</v>
      </c>
      <c r="P35" s="12">
        <f t="shared" si="3"/>
        <v>30.47667863595677</v>
      </c>
    </row>
    <row r="36" spans="1:16" x14ac:dyDescent="0.3">
      <c r="A36" s="11">
        <v>34</v>
      </c>
      <c r="B36" s="11">
        <v>8</v>
      </c>
      <c r="C36" s="11">
        <f t="shared" si="4"/>
        <v>0.89408000000000065</v>
      </c>
      <c r="D36" s="11">
        <v>24</v>
      </c>
      <c r="E36" s="11">
        <f t="shared" si="5"/>
        <v>10.728960000000001</v>
      </c>
      <c r="F36" s="11">
        <v>-2.5099999999999998</v>
      </c>
      <c r="G36" s="12">
        <f>$R$3*9.81*$R$9</f>
        <v>8225.3784374999996</v>
      </c>
      <c r="H36" s="12">
        <f t="shared" si="6"/>
        <v>114.51062632466352</v>
      </c>
      <c r="I36" s="11">
        <f t="shared" si="7"/>
        <v>10.728960000000001</v>
      </c>
      <c r="J36" s="12">
        <f t="shared" si="8"/>
        <v>309.3516800000001</v>
      </c>
      <c r="K36" s="12">
        <f t="shared" si="9"/>
        <v>0</v>
      </c>
      <c r="L36" s="17">
        <f t="shared" si="0"/>
        <v>8339.889063824663</v>
      </c>
      <c r="M36" s="12">
        <f t="shared" si="10"/>
        <v>89478.336170212264</v>
      </c>
      <c r="N36" s="12">
        <f t="shared" si="1"/>
        <v>89.478336170212259</v>
      </c>
      <c r="O36" s="12">
        <f t="shared" si="2"/>
        <v>29654.719712645096</v>
      </c>
      <c r="P36" s="12">
        <f t="shared" si="3"/>
        <v>29.313860865373332</v>
      </c>
    </row>
    <row r="37" spans="1:16" x14ac:dyDescent="0.3">
      <c r="A37" s="11">
        <v>35</v>
      </c>
      <c r="B37" s="11">
        <v>8</v>
      </c>
      <c r="C37" s="11">
        <f t="shared" si="4"/>
        <v>0</v>
      </c>
      <c r="D37" s="11">
        <v>24</v>
      </c>
      <c r="E37" s="11">
        <f t="shared" si="5"/>
        <v>10.728960000000001</v>
      </c>
      <c r="F37" s="11">
        <v>-2.5099999999999998</v>
      </c>
      <c r="G37" s="12">
        <f>$R$3*9.81*$R$9</f>
        <v>8225.3784374999996</v>
      </c>
      <c r="H37" s="12">
        <f t="shared" si="6"/>
        <v>114.51062632466352</v>
      </c>
      <c r="I37" s="11">
        <f t="shared" si="7"/>
        <v>10.728960000000001</v>
      </c>
      <c r="J37" s="12">
        <f t="shared" si="8"/>
        <v>320.08064000000013</v>
      </c>
      <c r="K37" s="12">
        <f t="shared" si="9"/>
        <v>0</v>
      </c>
      <c r="L37" s="17">
        <f t="shared" si="0"/>
        <v>8339.889063824663</v>
      </c>
      <c r="M37" s="12">
        <f t="shared" si="10"/>
        <v>89478.336170212264</v>
      </c>
      <c r="N37" s="12">
        <f t="shared" si="1"/>
        <v>89.478336170212259</v>
      </c>
      <c r="O37" s="12">
        <f t="shared" si="2"/>
        <v>28950.91246020313</v>
      </c>
      <c r="P37" s="12">
        <f t="shared" si="3"/>
        <v>28.614273943224038</v>
      </c>
    </row>
    <row r="38" spans="1:16" x14ac:dyDescent="0.3">
      <c r="A38" s="11">
        <v>36</v>
      </c>
      <c r="B38" s="11">
        <v>8</v>
      </c>
      <c r="C38" s="11">
        <f t="shared" si="4"/>
        <v>0.89407999999999888</v>
      </c>
      <c r="D38" s="11">
        <v>26</v>
      </c>
      <c r="E38" s="11">
        <f t="shared" si="5"/>
        <v>11.62304</v>
      </c>
      <c r="F38" s="11">
        <v>-2.5099999999999998</v>
      </c>
      <c r="G38" s="12">
        <f>$R$3*9.81*$R$9</f>
        <v>8225.3784374999996</v>
      </c>
      <c r="H38" s="12">
        <f t="shared" si="6"/>
        <v>134.39094339491757</v>
      </c>
      <c r="I38" s="11">
        <f t="shared" si="7"/>
        <v>11.62304</v>
      </c>
      <c r="J38" s="12">
        <f t="shared" si="8"/>
        <v>331.70368000000013</v>
      </c>
      <c r="K38" s="12">
        <f t="shared" si="9"/>
        <v>0</v>
      </c>
      <c r="L38" s="17">
        <f t="shared" si="0"/>
        <v>8359.769380894917</v>
      </c>
      <c r="M38" s="12">
        <f t="shared" si="10"/>
        <v>97165.933904916848</v>
      </c>
      <c r="N38" s="12">
        <f t="shared" si="1"/>
        <v>97.165933904916855</v>
      </c>
      <c r="O38" s="12">
        <f t="shared" si="2"/>
        <v>28230.34789222684</v>
      </c>
      <c r="P38" s="12">
        <f t="shared" si="3"/>
        <v>27.898226152318298</v>
      </c>
    </row>
    <row r="39" spans="1:16" x14ac:dyDescent="0.3">
      <c r="A39" s="11">
        <v>37</v>
      </c>
      <c r="B39" s="11">
        <v>8</v>
      </c>
      <c r="C39" s="11">
        <f t="shared" si="4"/>
        <v>0</v>
      </c>
      <c r="D39" s="11">
        <v>26</v>
      </c>
      <c r="E39" s="11">
        <f t="shared" si="5"/>
        <v>11.62304</v>
      </c>
      <c r="F39" s="11">
        <v>-2.5099999999999998</v>
      </c>
      <c r="G39" s="12">
        <f>$R$3*9.81*$R$9</f>
        <v>8225.3784374999996</v>
      </c>
      <c r="H39" s="12">
        <f t="shared" si="6"/>
        <v>134.39094339491757</v>
      </c>
      <c r="I39" s="11">
        <f t="shared" si="7"/>
        <v>11.62304</v>
      </c>
      <c r="J39" s="12">
        <f t="shared" si="8"/>
        <v>343.32672000000014</v>
      </c>
      <c r="K39" s="12">
        <f t="shared" si="9"/>
        <v>-5147.9237431076181</v>
      </c>
      <c r="L39" s="17">
        <f t="shared" si="0"/>
        <v>3211.845637787299</v>
      </c>
      <c r="M39" s="12">
        <f t="shared" si="10"/>
        <v>37331.410321827287</v>
      </c>
      <c r="N39" s="12">
        <f t="shared" si="1"/>
        <v>37.331410321827285</v>
      </c>
      <c r="O39" s="12">
        <f t="shared" si="2"/>
        <v>27399.798663158283</v>
      </c>
      <c r="P39" s="12">
        <f t="shared" si="3"/>
        <v>27.073610583835002</v>
      </c>
    </row>
    <row r="40" spans="1:16" x14ac:dyDescent="0.3">
      <c r="A40" s="11">
        <v>38</v>
      </c>
      <c r="B40" s="11">
        <v>6</v>
      </c>
      <c r="C40" s="11">
        <f t="shared" si="4"/>
        <v>0.89408000000000065</v>
      </c>
      <c r="D40" s="11">
        <v>28</v>
      </c>
      <c r="E40" s="11">
        <f t="shared" si="5"/>
        <v>12.51712</v>
      </c>
      <c r="F40" s="11">
        <v>-2.5099999999999998</v>
      </c>
      <c r="G40" s="12">
        <f>$R$3*9.81*$R$9</f>
        <v>8225.3784374999996</v>
      </c>
      <c r="H40" s="12">
        <f t="shared" si="6"/>
        <v>155.861685830792</v>
      </c>
      <c r="I40" s="11">
        <f t="shared" si="7"/>
        <v>12.51712</v>
      </c>
      <c r="J40" s="12">
        <f t="shared" si="8"/>
        <v>355.84384000000011</v>
      </c>
      <c r="K40" s="12">
        <f t="shared" si="9"/>
        <v>-4780.2149043142163</v>
      </c>
      <c r="L40" s="17">
        <f t="shared" si="0"/>
        <v>3601.0252190165756</v>
      </c>
      <c r="M40" s="12">
        <f t="shared" si="10"/>
        <v>45074.464789456761</v>
      </c>
      <c r="N40" s="12">
        <f t="shared" si="1"/>
        <v>45.074464789456762</v>
      </c>
      <c r="O40" s="12">
        <f t="shared" si="2"/>
        <v>27278.681447808664</v>
      </c>
      <c r="P40" s="12">
        <f t="shared" si="3"/>
        <v>26.950022635184489</v>
      </c>
    </row>
    <row r="41" spans="1:16" x14ac:dyDescent="0.3">
      <c r="A41" s="11">
        <v>39</v>
      </c>
      <c r="B41" s="11">
        <v>4</v>
      </c>
      <c r="C41" s="11">
        <f t="shared" si="4"/>
        <v>-0.89408000000000065</v>
      </c>
      <c r="D41" s="11">
        <v>26</v>
      </c>
      <c r="E41" s="11">
        <f t="shared" si="5"/>
        <v>11.62304</v>
      </c>
      <c r="F41" s="11">
        <v>-2.5099999999999998</v>
      </c>
      <c r="G41" s="12">
        <f>$R$3*9.81*$R$9</f>
        <v>8225.3784374999996</v>
      </c>
      <c r="H41" s="12">
        <f t="shared" si="6"/>
        <v>134.39094339491757</v>
      </c>
      <c r="I41" s="11">
        <f t="shared" si="7"/>
        <v>11.62304</v>
      </c>
      <c r="J41" s="12">
        <f t="shared" si="8"/>
        <v>367.46688000000012</v>
      </c>
      <c r="K41" s="12">
        <f t="shared" si="9"/>
        <v>0</v>
      </c>
      <c r="L41" s="17">
        <f t="shared" si="0"/>
        <v>8359.769380894917</v>
      </c>
      <c r="M41" s="12">
        <f t="shared" si="10"/>
        <v>97165.933904916848</v>
      </c>
      <c r="N41" s="12">
        <f t="shared" si="1"/>
        <v>97.165933904916855</v>
      </c>
      <c r="O41" s="12">
        <f t="shared" si="2"/>
        <v>27058.980418899431</v>
      </c>
      <c r="P41" s="12">
        <f t="shared" si="3"/>
        <v>26.72899285281532</v>
      </c>
    </row>
    <row r="42" spans="1:16" x14ac:dyDescent="0.3">
      <c r="A42" s="11">
        <v>40</v>
      </c>
      <c r="B42" s="11">
        <v>4</v>
      </c>
      <c r="C42" s="11">
        <f t="shared" si="4"/>
        <v>0</v>
      </c>
      <c r="D42" s="11">
        <v>26</v>
      </c>
      <c r="E42" s="11">
        <f t="shared" si="5"/>
        <v>11.62304</v>
      </c>
      <c r="F42" s="11">
        <v>-2.5099999999999998</v>
      </c>
      <c r="G42" s="12">
        <f>$R$3*9.81*$R$9</f>
        <v>8225.3784374999996</v>
      </c>
      <c r="H42" s="12">
        <f t="shared" si="6"/>
        <v>134.39094339491757</v>
      </c>
      <c r="I42" s="11">
        <f t="shared" si="7"/>
        <v>11.62304</v>
      </c>
      <c r="J42" s="12">
        <f t="shared" si="8"/>
        <v>379.08992000000012</v>
      </c>
      <c r="K42" s="12">
        <f t="shared" si="9"/>
        <v>0</v>
      </c>
      <c r="L42" s="17">
        <f t="shared" si="0"/>
        <v>8359.769380894917</v>
      </c>
      <c r="M42" s="12">
        <f t="shared" si="10"/>
        <v>97165.933904916848</v>
      </c>
      <c r="N42" s="12">
        <f t="shared" si="1"/>
        <v>97.165933904916855</v>
      </c>
      <c r="O42" s="12">
        <f t="shared" si="2"/>
        <v>26182.643500324226</v>
      </c>
      <c r="P42" s="12">
        <f t="shared" si="3"/>
        <v>25.859400987974553</v>
      </c>
    </row>
    <row r="43" spans="1:16" x14ac:dyDescent="0.3">
      <c r="A43" s="11">
        <v>41</v>
      </c>
      <c r="B43" s="11">
        <v>4</v>
      </c>
      <c r="C43" s="11">
        <f t="shared" si="4"/>
        <v>-0.89407999999999888</v>
      </c>
      <c r="D43" s="11">
        <v>24</v>
      </c>
      <c r="E43" s="11">
        <f t="shared" si="5"/>
        <v>10.728960000000001</v>
      </c>
      <c r="F43" s="11">
        <v>-2.5099999999999998</v>
      </c>
      <c r="G43" s="12">
        <f>$R$3*9.81*$R$9</f>
        <v>8225.3784374999996</v>
      </c>
      <c r="H43" s="12">
        <f t="shared" si="6"/>
        <v>114.51062632466352</v>
      </c>
      <c r="I43" s="11">
        <f t="shared" si="7"/>
        <v>10.728960000000001</v>
      </c>
      <c r="J43" s="12">
        <f t="shared" si="8"/>
        <v>389.81888000000015</v>
      </c>
      <c r="K43" s="12">
        <f t="shared" si="9"/>
        <v>0</v>
      </c>
      <c r="L43" s="17">
        <f t="shared" si="0"/>
        <v>8339.889063824663</v>
      </c>
      <c r="M43" s="12">
        <f t="shared" si="10"/>
        <v>89478.336170212264</v>
      </c>
      <c r="N43" s="12">
        <f t="shared" si="1"/>
        <v>89.478336170212259</v>
      </c>
      <c r="O43" s="12">
        <f t="shared" si="2"/>
        <v>25284.120836974955</v>
      </c>
      <c r="P43" s="12">
        <f t="shared" si="3"/>
        <v>24.968069326512769</v>
      </c>
    </row>
    <row r="44" spans="1:16" x14ac:dyDescent="0.3">
      <c r="A44" s="11">
        <v>42</v>
      </c>
      <c r="B44" s="11">
        <v>4</v>
      </c>
      <c r="C44" s="11">
        <f t="shared" si="4"/>
        <v>-0.89408000000000065</v>
      </c>
      <c r="D44" s="11">
        <v>22</v>
      </c>
      <c r="E44" s="11">
        <f t="shared" si="5"/>
        <v>9.8348800000000001</v>
      </c>
      <c r="F44" s="11">
        <v>-2.5099999999999998</v>
      </c>
      <c r="G44" s="12">
        <f>$R$3*9.81*$R$9</f>
        <v>8225.3784374999996</v>
      </c>
      <c r="H44" s="12">
        <f t="shared" si="6"/>
        <v>96.220734620029759</v>
      </c>
      <c r="I44" s="11">
        <f t="shared" si="7"/>
        <v>9.8348800000000001</v>
      </c>
      <c r="J44" s="12">
        <f t="shared" si="8"/>
        <v>399.65376000000015</v>
      </c>
      <c r="K44" s="12">
        <f t="shared" si="9"/>
        <v>-6083.9098782180936</v>
      </c>
      <c r="L44" s="17">
        <f t="shared" si="0"/>
        <v>2237.6892939019363</v>
      </c>
      <c r="M44" s="12">
        <f t="shared" si="10"/>
        <v>22007.405682810277</v>
      </c>
      <c r="N44" s="12">
        <f t="shared" si="1"/>
        <v>22.007405682810276</v>
      </c>
      <c r="O44" s="12">
        <f t="shared" si="2"/>
        <v>24461.11807629243</v>
      </c>
      <c r="P44" s="12">
        <f t="shared" si="3"/>
        <v>24.151483670263413</v>
      </c>
    </row>
    <row r="45" spans="1:16" x14ac:dyDescent="0.3">
      <c r="A45" s="11">
        <v>43</v>
      </c>
      <c r="B45" s="11">
        <v>2</v>
      </c>
      <c r="C45" s="11">
        <f t="shared" si="4"/>
        <v>0</v>
      </c>
      <c r="D45" s="11">
        <v>22</v>
      </c>
      <c r="E45" s="11">
        <f t="shared" si="5"/>
        <v>9.8348800000000001</v>
      </c>
      <c r="F45" s="11">
        <v>-2.5099999999999998</v>
      </c>
      <c r="G45" s="12">
        <f>$R$3*9.81*$R$9</f>
        <v>8225.3784374999996</v>
      </c>
      <c r="H45" s="12">
        <f t="shared" si="6"/>
        <v>96.220734620029759</v>
      </c>
      <c r="I45" s="11">
        <f t="shared" si="7"/>
        <v>9.8348800000000001</v>
      </c>
      <c r="J45" s="12">
        <f t="shared" si="8"/>
        <v>409.48864000000015</v>
      </c>
      <c r="K45" s="12">
        <f t="shared" si="9"/>
        <v>0</v>
      </c>
      <c r="L45" s="17">
        <f t="shared" si="0"/>
        <v>8321.5991721200298</v>
      </c>
      <c r="M45" s="12">
        <f t="shared" si="10"/>
        <v>81841.929265899846</v>
      </c>
      <c r="N45" s="12">
        <f t="shared" si="1"/>
        <v>81.84192926589985</v>
      </c>
      <c r="O45" s="12">
        <f t="shared" si="2"/>
        <v>24492.984471012973</v>
      </c>
      <c r="P45" s="12">
        <f t="shared" si="3"/>
        <v>24.178971849589736</v>
      </c>
    </row>
    <row r="46" spans="1:16" x14ac:dyDescent="0.3">
      <c r="A46" s="11">
        <v>44</v>
      </c>
      <c r="B46" s="11">
        <v>2</v>
      </c>
      <c r="C46" s="11">
        <f t="shared" si="4"/>
        <v>0</v>
      </c>
      <c r="D46" s="11">
        <v>22</v>
      </c>
      <c r="E46" s="11">
        <f t="shared" si="5"/>
        <v>9.8348800000000001</v>
      </c>
      <c r="F46" s="11">
        <v>-2.5099999999999998</v>
      </c>
      <c r="G46" s="12">
        <f>$R$3*9.81*$R$9</f>
        <v>8225.3784374999996</v>
      </c>
      <c r="H46" s="12">
        <f t="shared" si="6"/>
        <v>96.220734620029759</v>
      </c>
      <c r="I46" s="11">
        <f t="shared" si="7"/>
        <v>9.8348800000000001</v>
      </c>
      <c r="J46" s="12">
        <f t="shared" si="8"/>
        <v>419.32352000000014</v>
      </c>
      <c r="K46" s="12">
        <f t="shared" si="9"/>
        <v>0</v>
      </c>
      <c r="L46" s="17">
        <f t="shared" si="0"/>
        <v>8321.5991721200298</v>
      </c>
      <c r="M46" s="12">
        <f t="shared" si="10"/>
        <v>81841.929265899846</v>
      </c>
      <c r="N46" s="12">
        <f t="shared" si="1"/>
        <v>81.84192926589985</v>
      </c>
      <c r="O46" s="12">
        <f t="shared" si="2"/>
        <v>23738.393092132887</v>
      </c>
      <c r="P46" s="12">
        <f t="shared" si="3"/>
        <v>23.430102272754535</v>
      </c>
    </row>
    <row r="47" spans="1:16" ht="15" thickBot="1" x14ac:dyDescent="0.35">
      <c r="A47" s="11">
        <v>45</v>
      </c>
      <c r="B47" s="11">
        <v>2</v>
      </c>
      <c r="C47" s="11">
        <f t="shared" si="4"/>
        <v>0.89408000000000065</v>
      </c>
      <c r="D47" s="11">
        <v>24</v>
      </c>
      <c r="E47" s="11">
        <f t="shared" si="5"/>
        <v>10.728960000000001</v>
      </c>
      <c r="F47" s="11">
        <v>-2.5099999999999998</v>
      </c>
      <c r="G47" s="12">
        <f>$R$3*9.81*$R$9</f>
        <v>8225.3784374999996</v>
      </c>
      <c r="H47" s="12">
        <f t="shared" si="6"/>
        <v>114.51062632466352</v>
      </c>
      <c r="I47" s="11">
        <f t="shared" si="7"/>
        <v>10.728960000000001</v>
      </c>
      <c r="J47" s="12">
        <f t="shared" si="8"/>
        <v>430.05248000000017</v>
      </c>
      <c r="K47" s="12">
        <f t="shared" si="9"/>
        <v>-5576.9173883665862</v>
      </c>
      <c r="L47" s="17">
        <f t="shared" si="0"/>
        <v>2762.9716754580768</v>
      </c>
      <c r="M47" s="12">
        <f t="shared" si="10"/>
        <v>29643.812587122691</v>
      </c>
      <c r="N47" s="12">
        <f t="shared" si="1"/>
        <v>29.643812587122692</v>
      </c>
      <c r="O47" s="12">
        <f t="shared" si="2"/>
        <v>22963.679276482664</v>
      </c>
      <c r="P47" s="12">
        <f t="shared" si="3"/>
        <v>22.6615256017921</v>
      </c>
    </row>
    <row r="48" spans="1:16" ht="15.6" thickTop="1" thickBot="1" x14ac:dyDescent="0.35">
      <c r="A48" s="11">
        <v>46</v>
      </c>
      <c r="B48" s="11">
        <v>0</v>
      </c>
      <c r="C48" s="11">
        <f t="shared" si="4"/>
        <v>0</v>
      </c>
      <c r="D48" s="11">
        <v>24</v>
      </c>
      <c r="E48" s="11">
        <f t="shared" si="5"/>
        <v>10.728960000000001</v>
      </c>
      <c r="F48" s="11">
        <v>-2.5099999999999998</v>
      </c>
      <c r="G48" s="12">
        <f>$R$3*9.81*$R$9</f>
        <v>8225.3784374999996</v>
      </c>
      <c r="H48" s="12">
        <f t="shared" si="6"/>
        <v>114.51062632466352</v>
      </c>
      <c r="I48" s="11">
        <f t="shared" si="7"/>
        <v>10.728960000000001</v>
      </c>
      <c r="J48" s="20">
        <f t="shared" si="8"/>
        <v>440.7814400000002</v>
      </c>
      <c r="K48" s="12">
        <f t="shared" si="9"/>
        <v>0</v>
      </c>
      <c r="L48" s="17">
        <f t="shared" si="0"/>
        <v>8339.889063824663</v>
      </c>
      <c r="M48" s="12">
        <f t="shared" si="10"/>
        <v>89478.336170212264</v>
      </c>
      <c r="N48" s="12">
        <f t="shared" si="1"/>
        <v>89.478336170212259</v>
      </c>
      <c r="O48" s="12">
        <f t="shared" si="2"/>
        <v>22873.407204717256</v>
      </c>
      <c r="P48" s="12">
        <f t="shared" si="3"/>
        <v>22.568428441987692</v>
      </c>
    </row>
    <row r="49" spans="1:16" ht="15" thickTop="1" x14ac:dyDescent="0.3">
      <c r="A49" s="11">
        <v>47</v>
      </c>
      <c r="B49" s="11">
        <v>0</v>
      </c>
      <c r="C49" s="11">
        <f t="shared" si="4"/>
        <v>-0.89408000000000065</v>
      </c>
      <c r="D49" s="11">
        <v>22</v>
      </c>
      <c r="E49" s="11">
        <f t="shared" si="5"/>
        <v>9.8348800000000001</v>
      </c>
      <c r="F49" s="11">
        <v>-2.5099999999999998</v>
      </c>
      <c r="G49" s="12">
        <f>$R$3*9.81*$R$9</f>
        <v>8225.3784374999996</v>
      </c>
      <c r="H49" s="12">
        <f t="shared" si="6"/>
        <v>96.220734620029759</v>
      </c>
      <c r="I49" s="11">
        <f t="shared" si="7"/>
        <v>9.8348800000000001</v>
      </c>
      <c r="J49" s="12">
        <f t="shared" si="8"/>
        <v>450.6163200000002</v>
      </c>
      <c r="K49" s="12">
        <f t="shared" si="9"/>
        <v>0</v>
      </c>
      <c r="L49" s="17">
        <f t="shared" si="0"/>
        <v>8321.5991721200298</v>
      </c>
      <c r="M49" s="12">
        <f t="shared" si="10"/>
        <v>81841.929265899846</v>
      </c>
      <c r="N49" s="12">
        <f t="shared" si="1"/>
        <v>81.84192926589985</v>
      </c>
      <c r="O49" s="12">
        <f t="shared" si="2"/>
        <v>21961.010917518692</v>
      </c>
      <c r="P49" s="12">
        <f t="shared" si="3"/>
        <v>21.664240499714385</v>
      </c>
    </row>
    <row r="50" spans="1:16" x14ac:dyDescent="0.3">
      <c r="A50" s="11">
        <v>48</v>
      </c>
      <c r="B50" s="11">
        <v>0</v>
      </c>
      <c r="C50" s="11">
        <f t="shared" si="4"/>
        <v>-0.89408000000000065</v>
      </c>
      <c r="D50" s="11">
        <v>20</v>
      </c>
      <c r="E50" s="11">
        <f t="shared" si="5"/>
        <v>8.9407999999999994</v>
      </c>
      <c r="F50" s="11">
        <v>-2.5099999999999998</v>
      </c>
      <c r="G50" s="12">
        <f>$R$3*9.81*$R$9</f>
        <v>8225.3784374999996</v>
      </c>
      <c r="H50" s="12">
        <f t="shared" si="6"/>
        <v>79.521268281016305</v>
      </c>
      <c r="I50" s="11">
        <f t="shared" si="7"/>
        <v>8.9407999999999994</v>
      </c>
      <c r="J50" s="12">
        <f t="shared" si="8"/>
        <v>459.55712000000022</v>
      </c>
      <c r="K50" s="12">
        <f t="shared" si="9"/>
        <v>0</v>
      </c>
      <c r="L50" s="17">
        <f t="shared" si="0"/>
        <v>8304.8997057810157</v>
      </c>
      <c r="M50" s="12">
        <f t="shared" si="10"/>
        <v>74252.447289446893</v>
      </c>
      <c r="N50" s="12">
        <f t="shared" si="1"/>
        <v>74.252447289446891</v>
      </c>
      <c r="O50" s="12">
        <f t="shared" si="2"/>
        <v>21129.331496013398</v>
      </c>
      <c r="P50" s="12">
        <f t="shared" si="3"/>
        <v>20.839888598807736</v>
      </c>
    </row>
    <row r="51" spans="1:16" x14ac:dyDescent="0.3">
      <c r="A51" s="11">
        <v>49</v>
      </c>
      <c r="B51" s="11">
        <v>0</v>
      </c>
      <c r="C51" s="11">
        <f t="shared" si="4"/>
        <v>-0.89407999999999888</v>
      </c>
      <c r="D51" s="11">
        <v>18</v>
      </c>
      <c r="E51" s="11">
        <f t="shared" si="5"/>
        <v>8.0467200000000005</v>
      </c>
      <c r="F51" s="11">
        <v>-2.5099999999999998</v>
      </c>
      <c r="G51" s="12">
        <f>$R$3*9.81*$R$9</f>
        <v>8225.3784374999996</v>
      </c>
      <c r="H51" s="12">
        <f t="shared" si="6"/>
        <v>64.412227307623226</v>
      </c>
      <c r="I51" s="11">
        <f t="shared" si="7"/>
        <v>8.0467200000000005</v>
      </c>
      <c r="J51" s="12">
        <f t="shared" si="8"/>
        <v>467.60384000000022</v>
      </c>
      <c r="K51" s="12">
        <f t="shared" si="9"/>
        <v>0</v>
      </c>
      <c r="L51" s="17">
        <f t="shared" si="0"/>
        <v>8289.7906648076223</v>
      </c>
      <c r="M51" s="12">
        <f t="shared" si="10"/>
        <v>66705.624338320791</v>
      </c>
      <c r="N51" s="12">
        <f t="shared" si="1"/>
        <v>66.705624338320789</v>
      </c>
      <c r="O51" s="12">
        <f t="shared" si="2"/>
        <v>20381.118597514334</v>
      </c>
      <c r="P51" s="12">
        <f t="shared" si="3"/>
        <v>20.098047505882192</v>
      </c>
    </row>
    <row r="52" spans="1:16" x14ac:dyDescent="0.3">
      <c r="A52" s="11">
        <v>50</v>
      </c>
      <c r="B52" s="11">
        <v>0</v>
      </c>
      <c r="C52" s="11">
        <f t="shared" si="4"/>
        <v>-0.89408000000000065</v>
      </c>
      <c r="D52" s="11">
        <v>16</v>
      </c>
      <c r="E52" s="11">
        <f t="shared" si="5"/>
        <v>7.1526399999999999</v>
      </c>
      <c r="F52" s="11">
        <v>-2.5099999999999998</v>
      </c>
      <c r="G52" s="12">
        <f>$R$3*9.81*$R$9</f>
        <v>8225.3784374999996</v>
      </c>
      <c r="H52" s="12">
        <f t="shared" si="6"/>
        <v>50.893611699850446</v>
      </c>
      <c r="I52" s="11">
        <f t="shared" si="7"/>
        <v>7.1526399999999999</v>
      </c>
      <c r="J52" s="12">
        <f t="shared" si="8"/>
        <v>474.75648000000024</v>
      </c>
      <c r="K52" s="12">
        <f t="shared" si="9"/>
        <v>0</v>
      </c>
      <c r="L52" s="17">
        <f t="shared" si="0"/>
        <v>8276.2720491998498</v>
      </c>
      <c r="M52" s="12">
        <f t="shared" si="10"/>
        <v>59197.194509988811</v>
      </c>
      <c r="N52" s="12">
        <f t="shared" si="1"/>
        <v>59.197194509988812</v>
      </c>
      <c r="O52" s="12">
        <f t="shared" si="2"/>
        <v>19719.339944074236</v>
      </c>
      <c r="P52" s="12">
        <f t="shared" si="3"/>
        <v>19.441602761763338</v>
      </c>
    </row>
    <row r="53" spans="1:16" ht="15" thickBot="1" x14ac:dyDescent="0.35">
      <c r="A53" s="11">
        <v>51</v>
      </c>
      <c r="B53" s="11">
        <v>0</v>
      </c>
      <c r="C53" s="11">
        <f t="shared" si="4"/>
        <v>-1.7881599999999995</v>
      </c>
      <c r="D53" s="11">
        <v>12</v>
      </c>
      <c r="E53" s="11">
        <f t="shared" si="5"/>
        <v>5.3644800000000004</v>
      </c>
      <c r="F53" s="11">
        <v>-2.5099999999999998</v>
      </c>
      <c r="G53" s="12">
        <f>$R$3*9.81*$R$9</f>
        <v>8225.3784374999996</v>
      </c>
      <c r="H53" s="12">
        <f t="shared" si="6"/>
        <v>28.62765658116588</v>
      </c>
      <c r="I53" s="11">
        <f t="shared" si="7"/>
        <v>5.3644800000000004</v>
      </c>
      <c r="J53" s="12">
        <f t="shared" si="8"/>
        <v>480.12096000000025</v>
      </c>
      <c r="K53" s="12">
        <f t="shared" si="9"/>
        <v>-9283.2661154140224</v>
      </c>
      <c r="L53" s="17">
        <f t="shared" si="0"/>
        <v>-1029.2600213328569</v>
      </c>
      <c r="M53" s="12">
        <f t="shared" si="10"/>
        <v>-5521.4447992396845</v>
      </c>
      <c r="N53" s="12">
        <f t="shared" si="1"/>
        <v>-5.5214447992396849</v>
      </c>
      <c r="O53" s="12">
        <f t="shared" si="2"/>
        <v>19147.197124278377</v>
      </c>
      <c r="P53" s="12">
        <f t="shared" si="3"/>
        <v>18.873665736788691</v>
      </c>
    </row>
    <row r="54" spans="1:16" ht="15.6" thickTop="1" thickBot="1" x14ac:dyDescent="0.35">
      <c r="A54" s="11">
        <v>52</v>
      </c>
      <c r="B54" s="11">
        <v>4</v>
      </c>
      <c r="C54" s="11">
        <f t="shared" si="4"/>
        <v>-0.89408000000000065</v>
      </c>
      <c r="D54" s="11">
        <v>10</v>
      </c>
      <c r="E54" s="11">
        <f t="shared" si="5"/>
        <v>4.4703999999999997</v>
      </c>
      <c r="F54" s="11">
        <v>-2.5099999999999998</v>
      </c>
      <c r="G54" s="12">
        <f>$R$3*9.81*$R$9</f>
        <v>8225.3784374999996</v>
      </c>
      <c r="H54" s="12">
        <f t="shared" si="6"/>
        <v>19.880317070254076</v>
      </c>
      <c r="I54" s="11">
        <f t="shared" si="7"/>
        <v>4.4703999999999997</v>
      </c>
      <c r="J54" s="20">
        <f t="shared" si="8"/>
        <v>484.59136000000024</v>
      </c>
      <c r="K54" s="12">
        <f t="shared" si="9"/>
        <v>13384.601732079807</v>
      </c>
      <c r="L54" s="17">
        <f t="shared" si="0"/>
        <v>21629.860486650061</v>
      </c>
      <c r="M54" s="12">
        <f t="shared" si="10"/>
        <v>96694.128319520431</v>
      </c>
      <c r="N54" s="12">
        <f t="shared" si="1"/>
        <v>96.694128319520431</v>
      </c>
      <c r="O54" s="12">
        <f t="shared" si="2"/>
        <v>19509.971270212467</v>
      </c>
      <c r="P54" s="12">
        <f t="shared" si="3"/>
        <v>19.2272180633978</v>
      </c>
    </row>
    <row r="55" spans="1:16" ht="15.6" thickTop="1" thickBot="1" x14ac:dyDescent="0.35">
      <c r="A55" s="11">
        <v>53</v>
      </c>
      <c r="B55" s="11">
        <v>6</v>
      </c>
      <c r="C55" s="11">
        <f t="shared" si="4"/>
        <v>-0.89407999999999976</v>
      </c>
      <c r="D55" s="11">
        <v>8</v>
      </c>
      <c r="E55" s="11">
        <f t="shared" si="5"/>
        <v>3.5763199999999999</v>
      </c>
      <c r="F55" s="11">
        <v>-4.1399999999999997</v>
      </c>
      <c r="G55" s="12">
        <f>$R$3*9.81*$R$9</f>
        <v>8225.3784374999996</v>
      </c>
      <c r="H55" s="12">
        <f t="shared" si="6"/>
        <v>12.723402924962611</v>
      </c>
      <c r="I55" s="11">
        <f t="shared" si="7"/>
        <v>3.5763199999999999</v>
      </c>
      <c r="J55" s="20">
        <f t="shared" si="8"/>
        <v>488.16768000000025</v>
      </c>
      <c r="K55" s="12">
        <f t="shared" si="9"/>
        <v>-16730.752165099759</v>
      </c>
      <c r="L55" s="17">
        <f t="shared" si="0"/>
        <v>-8492.6503246747961</v>
      </c>
      <c r="M55" s="12">
        <f t="shared" si="10"/>
        <v>-30372.435209140967</v>
      </c>
      <c r="N55" s="12">
        <f t="shared" si="1"/>
        <v>-30.372435209140967</v>
      </c>
      <c r="O55" s="12">
        <f t="shared" si="2"/>
        <v>18357.968926192942</v>
      </c>
      <c r="P55" s="12">
        <f t="shared" si="3"/>
        <v>18.087998794925401</v>
      </c>
    </row>
    <row r="56" spans="1:16" ht="15" thickTop="1" x14ac:dyDescent="0.3">
      <c r="A56" s="11">
        <v>54</v>
      </c>
      <c r="B56" s="11">
        <v>4</v>
      </c>
      <c r="C56" s="11">
        <f t="shared" si="4"/>
        <v>0.89407999999999976</v>
      </c>
      <c r="D56" s="11">
        <v>10</v>
      </c>
      <c r="E56" s="11">
        <f t="shared" si="5"/>
        <v>4.4703999999999997</v>
      </c>
      <c r="F56" s="11">
        <v>-4.1399999999999997</v>
      </c>
      <c r="G56" s="12">
        <f>$R$3*9.81*$R$9</f>
        <v>8225.3784374999996</v>
      </c>
      <c r="H56" s="12">
        <f t="shared" si="6"/>
        <v>19.880317070254076</v>
      </c>
      <c r="I56" s="11">
        <f t="shared" si="7"/>
        <v>4.4703999999999997</v>
      </c>
      <c r="J56" s="12">
        <f t="shared" si="8"/>
        <v>492.63808000000023</v>
      </c>
      <c r="K56" s="12">
        <f t="shared" si="9"/>
        <v>-13384.601732079807</v>
      </c>
      <c r="L56" s="17">
        <f t="shared" si="0"/>
        <v>-5139.3429775095537</v>
      </c>
      <c r="M56" s="12">
        <f t="shared" si="10"/>
        <v>-22974.918846658707</v>
      </c>
      <c r="N56" s="12">
        <f t="shared" si="1"/>
        <v>-22.974918846658706</v>
      </c>
      <c r="O56" s="12">
        <f t="shared" si="2"/>
        <v>19096.308382788913</v>
      </c>
      <c r="P56" s="12">
        <f t="shared" si="3"/>
        <v>18.811288854687582</v>
      </c>
    </row>
    <row r="57" spans="1:16" x14ac:dyDescent="0.3">
      <c r="A57" s="11">
        <v>55</v>
      </c>
      <c r="B57" s="11">
        <v>2</v>
      </c>
      <c r="C57" s="11">
        <f t="shared" si="4"/>
        <v>0</v>
      </c>
      <c r="D57" s="11">
        <v>10</v>
      </c>
      <c r="E57" s="11">
        <f t="shared" si="5"/>
        <v>4.4703999999999997</v>
      </c>
      <c r="F57" s="11">
        <v>-4.1399999999999997</v>
      </c>
      <c r="G57" s="12">
        <f>$R$3*9.81*$R$9</f>
        <v>8225.3784374999996</v>
      </c>
      <c r="H57" s="12">
        <f t="shared" si="6"/>
        <v>19.880317070254076</v>
      </c>
      <c r="I57" s="11">
        <f t="shared" si="7"/>
        <v>4.4703999999999997</v>
      </c>
      <c r="J57" s="12">
        <f t="shared" si="8"/>
        <v>497.10848000000021</v>
      </c>
      <c r="K57" s="12">
        <f t="shared" si="9"/>
        <v>0</v>
      </c>
      <c r="L57" s="17">
        <f t="shared" si="0"/>
        <v>8245.2587545702536</v>
      </c>
      <c r="M57" s="12">
        <f t="shared" si="10"/>
        <v>36859.604736430862</v>
      </c>
      <c r="N57" s="12">
        <f t="shared" si="1"/>
        <v>36.85960473643086</v>
      </c>
      <c r="O57" s="12">
        <f t="shared" si="2"/>
        <v>19743.558032472727</v>
      </c>
      <c r="P57" s="12">
        <f t="shared" si="3"/>
        <v>19.444413213798896</v>
      </c>
    </row>
    <row r="58" spans="1:16" x14ac:dyDescent="0.3">
      <c r="A58" s="11">
        <v>56</v>
      </c>
      <c r="B58" s="11">
        <v>2</v>
      </c>
      <c r="C58" s="11">
        <f t="shared" si="4"/>
        <v>0.89408000000000065</v>
      </c>
      <c r="D58" s="11">
        <v>12</v>
      </c>
      <c r="E58" s="11">
        <f t="shared" si="5"/>
        <v>5.3644800000000004</v>
      </c>
      <c r="F58" s="11">
        <v>-4.1399999999999997</v>
      </c>
      <c r="G58" s="12">
        <f>$R$3*9.81*$R$9</f>
        <v>8225.3784374999996</v>
      </c>
      <c r="H58" s="12">
        <f t="shared" si="6"/>
        <v>28.62765658116588</v>
      </c>
      <c r="I58" s="11">
        <f t="shared" si="7"/>
        <v>5.3644800000000004</v>
      </c>
      <c r="J58" s="12">
        <f t="shared" si="8"/>
        <v>502.47296000000023</v>
      </c>
      <c r="K58" s="12">
        <f t="shared" si="9"/>
        <v>0</v>
      </c>
      <c r="L58" s="17">
        <f t="shared" si="0"/>
        <v>8254.0060940811654</v>
      </c>
      <c r="M58" s="12">
        <f t="shared" si="10"/>
        <v>44278.450611576533</v>
      </c>
      <c r="N58" s="12">
        <f t="shared" si="1"/>
        <v>44.278450611576531</v>
      </c>
      <c r="O58" s="12">
        <f t="shared" si="2"/>
        <v>19476.119802723377</v>
      </c>
      <c r="P58" s="12">
        <f t="shared" si="3"/>
        <v>19.176487190373788</v>
      </c>
    </row>
    <row r="59" spans="1:16" x14ac:dyDescent="0.3">
      <c r="A59" s="11">
        <v>57</v>
      </c>
      <c r="B59" s="11">
        <v>2</v>
      </c>
      <c r="C59" s="11">
        <f t="shared" si="4"/>
        <v>0.89407999999999976</v>
      </c>
      <c r="D59" s="11">
        <v>14</v>
      </c>
      <c r="E59" s="11">
        <f t="shared" si="5"/>
        <v>6.2585600000000001</v>
      </c>
      <c r="F59" s="11">
        <v>-4.1399999999999997</v>
      </c>
      <c r="G59" s="12">
        <f>$R$3*9.81*$R$9</f>
        <v>8225.3784374999996</v>
      </c>
      <c r="H59" s="12">
        <f t="shared" si="6"/>
        <v>38.965421457698</v>
      </c>
      <c r="I59" s="11">
        <f t="shared" si="7"/>
        <v>6.2585600000000001</v>
      </c>
      <c r="J59" s="12">
        <f t="shared" si="8"/>
        <v>508.73152000000022</v>
      </c>
      <c r="K59" s="12">
        <f t="shared" si="9"/>
        <v>-9560.4298086284325</v>
      </c>
      <c r="L59" s="17">
        <f t="shared" si="0"/>
        <v>-1296.0859496707344</v>
      </c>
      <c r="M59" s="12">
        <f t="shared" si="10"/>
        <v>-8111.6316811712713</v>
      </c>
      <c r="N59" s="12">
        <f t="shared" si="1"/>
        <v>-8.1116316811712714</v>
      </c>
      <c r="O59" s="12">
        <f t="shared" si="2"/>
        <v>19082.432012106663</v>
      </c>
      <c r="P59" s="12">
        <f t="shared" si="3"/>
        <v>18.784269011917491</v>
      </c>
    </row>
    <row r="60" spans="1:16" x14ac:dyDescent="0.3">
      <c r="A60" s="11">
        <v>58</v>
      </c>
      <c r="B60" s="11">
        <v>0</v>
      </c>
      <c r="C60" s="11">
        <f t="shared" si="4"/>
        <v>0</v>
      </c>
      <c r="D60" s="11">
        <v>14</v>
      </c>
      <c r="E60" s="11">
        <f t="shared" si="5"/>
        <v>6.2585600000000001</v>
      </c>
      <c r="F60" s="11">
        <v>-4.1399999999999997</v>
      </c>
      <c r="G60" s="12">
        <f>$R$3*9.81*$R$9</f>
        <v>8225.3784374999996</v>
      </c>
      <c r="H60" s="12">
        <f t="shared" si="6"/>
        <v>38.965421457698</v>
      </c>
      <c r="I60" s="11">
        <f t="shared" si="7"/>
        <v>6.2585600000000001</v>
      </c>
      <c r="J60" s="12">
        <f t="shared" si="8"/>
        <v>514.99008000000026</v>
      </c>
      <c r="K60" s="12">
        <f t="shared" si="9"/>
        <v>0</v>
      </c>
      <c r="L60" s="17">
        <f t="shared" si="0"/>
        <v>8264.3438589576981</v>
      </c>
      <c r="M60" s="12">
        <f t="shared" si="10"/>
        <v>51722.891901918294</v>
      </c>
      <c r="N60" s="12">
        <f t="shared" si="1"/>
        <v>51.722891901918295</v>
      </c>
      <c r="O60" s="12">
        <f t="shared" si="2"/>
        <v>19521.045942643403</v>
      </c>
      <c r="P60" s="12">
        <f t="shared" si="3"/>
        <v>19.211188070537947</v>
      </c>
    </row>
    <row r="61" spans="1:16" x14ac:dyDescent="0.3">
      <c r="A61" s="11">
        <v>59</v>
      </c>
      <c r="B61" s="11">
        <v>0</v>
      </c>
      <c r="C61" s="11">
        <f t="shared" si="4"/>
        <v>0.89407999999999976</v>
      </c>
      <c r="D61" s="11">
        <v>16</v>
      </c>
      <c r="E61" s="11">
        <f t="shared" si="5"/>
        <v>7.1526399999999999</v>
      </c>
      <c r="F61" s="11">
        <v>-4.1399999999999997</v>
      </c>
      <c r="G61" s="12">
        <f>$R$3*9.81*$R$9</f>
        <v>8225.3784374999996</v>
      </c>
      <c r="H61" s="12">
        <f t="shared" si="6"/>
        <v>50.893611699850446</v>
      </c>
      <c r="I61" s="11">
        <f t="shared" si="7"/>
        <v>7.1526399999999999</v>
      </c>
      <c r="J61" s="12">
        <f t="shared" si="8"/>
        <v>522.14272000000028</v>
      </c>
      <c r="K61" s="12">
        <f t="shared" si="9"/>
        <v>0</v>
      </c>
      <c r="L61" s="17">
        <f t="shared" si="0"/>
        <v>8276.2720491998498</v>
      </c>
      <c r="M61" s="12">
        <f t="shared" si="10"/>
        <v>59197.194509988811</v>
      </c>
      <c r="N61" s="12">
        <f t="shared" si="1"/>
        <v>59.197194509988812</v>
      </c>
      <c r="O61" s="12">
        <f t="shared" si="2"/>
        <v>18993.146828556928</v>
      </c>
      <c r="P61" s="12">
        <f t="shared" si="3"/>
        <v>18.686805750676978</v>
      </c>
    </row>
    <row r="62" spans="1:16" x14ac:dyDescent="0.3">
      <c r="A62" s="11">
        <v>60</v>
      </c>
      <c r="B62" s="11">
        <v>0</v>
      </c>
      <c r="C62" s="11">
        <f t="shared" si="4"/>
        <v>0.89408000000000065</v>
      </c>
      <c r="D62" s="11">
        <v>18</v>
      </c>
      <c r="E62" s="11">
        <f t="shared" si="5"/>
        <v>8.0467200000000005</v>
      </c>
      <c r="F62" s="11">
        <v>-4.1399999999999997</v>
      </c>
      <c r="G62" s="12">
        <f>$R$3*9.81*$R$9</f>
        <v>8225.3784374999996</v>
      </c>
      <c r="H62" s="12">
        <f t="shared" si="6"/>
        <v>64.412227307623226</v>
      </c>
      <c r="I62" s="11">
        <f t="shared" si="7"/>
        <v>8.0467200000000005</v>
      </c>
      <c r="J62" s="12">
        <f t="shared" si="8"/>
        <v>530.18944000000033</v>
      </c>
      <c r="K62" s="12">
        <f t="shared" si="9"/>
        <v>0</v>
      </c>
      <c r="L62" s="17">
        <f t="shared" si="0"/>
        <v>8289.7906648076223</v>
      </c>
      <c r="M62" s="12">
        <f t="shared" si="10"/>
        <v>66705.624338320791</v>
      </c>
      <c r="N62" s="12">
        <f t="shared" si="1"/>
        <v>66.705624338320789</v>
      </c>
      <c r="O62" s="12">
        <f t="shared" si="2"/>
        <v>18323.079367199727</v>
      </c>
      <c r="P62" s="12">
        <f t="shared" si="3"/>
        <v>18.022701016917768</v>
      </c>
    </row>
    <row r="63" spans="1:16" x14ac:dyDescent="0.3">
      <c r="A63" s="13">
        <v>61</v>
      </c>
      <c r="B63" s="13">
        <v>0</v>
      </c>
      <c r="C63" s="13">
        <f t="shared" si="4"/>
        <v>0.89407999999999888</v>
      </c>
      <c r="D63" s="13">
        <v>20</v>
      </c>
      <c r="E63" s="13">
        <f t="shared" si="5"/>
        <v>8.9407999999999994</v>
      </c>
      <c r="F63" s="13">
        <v>-4.1399999999999997</v>
      </c>
      <c r="G63" s="14">
        <f>$R$3*9.81*$R$10</f>
        <v>1974.0908249999998</v>
      </c>
      <c r="H63" s="14">
        <f t="shared" si="6"/>
        <v>79.521268281016305</v>
      </c>
      <c r="I63" s="13">
        <f t="shared" si="7"/>
        <v>8.9407999999999994</v>
      </c>
      <c r="J63" s="14">
        <f t="shared" si="8"/>
        <v>539.1302400000003</v>
      </c>
      <c r="K63" s="14">
        <f t="shared" si="9"/>
        <v>0</v>
      </c>
      <c r="L63" s="18">
        <f t="shared" si="0"/>
        <v>2053.6120932810159</v>
      </c>
      <c r="M63" s="14">
        <f t="shared" si="10"/>
        <v>18360.935003606905</v>
      </c>
      <c r="N63" s="14">
        <f t="shared" si="1"/>
        <v>18.360935003606905</v>
      </c>
      <c r="O63" s="14">
        <f t="shared" si="2"/>
        <v>17503.03623209599</v>
      </c>
      <c r="P63" s="14">
        <f t="shared" si="3"/>
        <v>17.211318961561048</v>
      </c>
    </row>
    <row r="64" spans="1:16" x14ac:dyDescent="0.3">
      <c r="A64" s="13">
        <v>62</v>
      </c>
      <c r="B64" s="13">
        <v>0</v>
      </c>
      <c r="C64" s="13">
        <f t="shared" si="4"/>
        <v>0.89408000000000065</v>
      </c>
      <c r="D64" s="13">
        <v>22</v>
      </c>
      <c r="E64" s="13">
        <f t="shared" si="5"/>
        <v>9.8348800000000001</v>
      </c>
      <c r="F64" s="13">
        <v>-4.1399999999999997</v>
      </c>
      <c r="G64" s="14">
        <f>$R$3*9.81*$R$10</f>
        <v>1974.0908249999998</v>
      </c>
      <c r="H64" s="14">
        <f t="shared" si="6"/>
        <v>96.220734620029759</v>
      </c>
      <c r="I64" s="13">
        <f t="shared" si="7"/>
        <v>9.8348800000000001</v>
      </c>
      <c r="J64" s="14">
        <f t="shared" si="8"/>
        <v>548.9651200000003</v>
      </c>
      <c r="K64" s="14">
        <f t="shared" si="9"/>
        <v>0</v>
      </c>
      <c r="L64" s="18">
        <f t="shared" si="0"/>
        <v>2070.3115596200296</v>
      </c>
      <c r="M64" s="14">
        <f t="shared" si="10"/>
        <v>20361.265751475836</v>
      </c>
      <c r="N64" s="14">
        <f t="shared" si="1"/>
        <v>20.361265751475834</v>
      </c>
      <c r="O64" s="14">
        <f t="shared" si="2"/>
        <v>17488.244873966491</v>
      </c>
      <c r="P64" s="14">
        <f t="shared" si="3"/>
        <v>17.191833943899248</v>
      </c>
    </row>
    <row r="65" spans="1:16" ht="15" thickBot="1" x14ac:dyDescent="0.35">
      <c r="A65" s="13">
        <v>63</v>
      </c>
      <c r="B65" s="13">
        <v>0</v>
      </c>
      <c r="C65" s="13">
        <f t="shared" si="4"/>
        <v>0.89408000000000065</v>
      </c>
      <c r="D65" s="13">
        <v>24</v>
      </c>
      <c r="E65" s="13">
        <f t="shared" si="5"/>
        <v>10.728960000000001</v>
      </c>
      <c r="F65" s="13">
        <v>-4.1399999999999997</v>
      </c>
      <c r="G65" s="14">
        <f>$R$3*9.81*$R$10</f>
        <v>1974.0908249999998</v>
      </c>
      <c r="H65" s="14">
        <f t="shared" si="6"/>
        <v>114.51062632466352</v>
      </c>
      <c r="I65" s="13">
        <f t="shared" si="7"/>
        <v>10.728960000000001</v>
      </c>
      <c r="J65" s="14">
        <f t="shared" si="8"/>
        <v>559.69408000000033</v>
      </c>
      <c r="K65" s="14">
        <f t="shared" si="9"/>
        <v>0</v>
      </c>
      <c r="L65" s="18">
        <f t="shared" si="0"/>
        <v>2088.6014513246632</v>
      </c>
      <c r="M65" s="14">
        <f t="shared" si="10"/>
        <v>22408.521427204261</v>
      </c>
      <c r="N65" s="14">
        <f t="shared" si="1"/>
        <v>22.40852142720426</v>
      </c>
      <c r="O65" s="14">
        <f t="shared" si="2"/>
        <v>17437.840998922464</v>
      </c>
      <c r="P65" s="14">
        <f t="shared" si="3"/>
        <v>17.137188567906552</v>
      </c>
    </row>
    <row r="66" spans="1:16" ht="15.6" thickTop="1" thickBot="1" x14ac:dyDescent="0.35">
      <c r="A66" s="13">
        <v>64</v>
      </c>
      <c r="B66" s="13">
        <v>0</v>
      </c>
      <c r="C66" s="13">
        <f t="shared" si="4"/>
        <v>0.89407999999999888</v>
      </c>
      <c r="D66" s="13">
        <v>26</v>
      </c>
      <c r="E66" s="13">
        <f t="shared" si="5"/>
        <v>11.62304</v>
      </c>
      <c r="F66" s="13">
        <v>-4.1399999999999997</v>
      </c>
      <c r="G66" s="14">
        <f>$R$3*9.81*$R$10</f>
        <v>1974.0908249999998</v>
      </c>
      <c r="H66" s="14">
        <f t="shared" si="6"/>
        <v>134.39094339491757</v>
      </c>
      <c r="I66" s="13">
        <f t="shared" si="7"/>
        <v>11.62304</v>
      </c>
      <c r="J66" s="21">
        <f t="shared" si="8"/>
        <v>571.31712000000027</v>
      </c>
      <c r="K66" s="14">
        <f t="shared" si="9"/>
        <v>5147.9237431076181</v>
      </c>
      <c r="L66" s="18">
        <f t="shared" si="0"/>
        <v>7256.4055115025349</v>
      </c>
      <c r="M66" s="14">
        <f t="shared" si="10"/>
        <v>84341.491516414419</v>
      </c>
      <c r="N66" s="14">
        <f t="shared" si="1"/>
        <v>84.341491516414422</v>
      </c>
      <c r="O66" s="14">
        <f t="shared" si="2"/>
        <v>17349.078848417434</v>
      </c>
      <c r="P66" s="14">
        <f t="shared" si="3"/>
        <v>17.044709044059225</v>
      </c>
    </row>
    <row r="67" spans="1:16" ht="15" thickTop="1" x14ac:dyDescent="0.3">
      <c r="A67" s="13">
        <v>65</v>
      </c>
      <c r="B67" s="13">
        <v>2</v>
      </c>
      <c r="C67" s="13">
        <f t="shared" si="4"/>
        <v>0</v>
      </c>
      <c r="D67" s="13">
        <v>26</v>
      </c>
      <c r="E67" s="13">
        <f t="shared" si="5"/>
        <v>11.62304</v>
      </c>
      <c r="F67" s="13">
        <v>6.79</v>
      </c>
      <c r="G67" s="14">
        <f>$R$3*9.81*$R$10</f>
        <v>1974.0908249999998</v>
      </c>
      <c r="H67" s="14">
        <f t="shared" si="6"/>
        <v>134.39094339491757</v>
      </c>
      <c r="I67" s="13">
        <f t="shared" si="7"/>
        <v>11.62304</v>
      </c>
      <c r="J67" s="14">
        <f t="shared" si="8"/>
        <v>582.94016000000022</v>
      </c>
      <c r="K67" s="14">
        <f t="shared" si="9"/>
        <v>5147.9237431076181</v>
      </c>
      <c r="L67" s="18">
        <f t="shared" si="0"/>
        <v>7256.4055115025349</v>
      </c>
      <c r="M67" s="14">
        <f t="shared" si="10"/>
        <v>84341.491516414419</v>
      </c>
      <c r="N67" s="14">
        <f t="shared" si="1"/>
        <v>84.341491516414422</v>
      </c>
      <c r="O67" s="14">
        <f t="shared" si="2"/>
        <v>16131.034981726578</v>
      </c>
      <c r="P67" s="14">
        <f t="shared" si="3"/>
        <v>15.842980785624311</v>
      </c>
    </row>
    <row r="68" spans="1:16" x14ac:dyDescent="0.3">
      <c r="A68" s="13">
        <v>66</v>
      </c>
      <c r="B68" s="13">
        <v>4</v>
      </c>
      <c r="C68" s="13">
        <f t="shared" si="4"/>
        <v>-0.89407999999999888</v>
      </c>
      <c r="D68" s="13">
        <v>24</v>
      </c>
      <c r="E68" s="13">
        <f t="shared" ref="E68:E121" si="11">D68*0.44704</f>
        <v>10.728960000000001</v>
      </c>
      <c r="F68" s="13">
        <v>6.79</v>
      </c>
      <c r="G68" s="14">
        <f>$R$3*9.81*$R$10</f>
        <v>1974.0908249999998</v>
      </c>
      <c r="H68" s="14">
        <f t="shared" ref="H68:H121" si="12">0.5*$R$4*$R$5*$R$6*(E68^2)</f>
        <v>114.51062632466352</v>
      </c>
      <c r="I68" s="13">
        <f t="shared" si="7"/>
        <v>10.728960000000001</v>
      </c>
      <c r="J68" s="14">
        <f t="shared" si="8"/>
        <v>593.66912000000025</v>
      </c>
      <c r="K68" s="14">
        <f t="shared" si="9"/>
        <v>5576.9173883665862</v>
      </c>
      <c r="L68" s="18">
        <f t="shared" ref="L68:L121" si="13">G68+H68+K68</f>
        <v>7665.518839691249</v>
      </c>
      <c r="M68" s="14">
        <f t="shared" ref="M68:M121" si="14">E68*L68</f>
        <v>82243.045010293834</v>
      </c>
      <c r="N68" s="14">
        <f t="shared" ref="N68:N122" si="15">M68:M187/1000</f>
        <v>82.243045010293841</v>
      </c>
      <c r="O68" s="14">
        <f t="shared" ref="O68:O122" si="16">AVERAGE(M68:M187)</f>
        <v>14867.878379232356</v>
      </c>
      <c r="P68" s="14">
        <f t="shared" ref="P68:P122" si="17">AVERAGE(N68:N187)</f>
        <v>14.597553317791759</v>
      </c>
    </row>
    <row r="69" spans="1:16" x14ac:dyDescent="0.3">
      <c r="A69" s="13">
        <v>67</v>
      </c>
      <c r="B69" s="13">
        <v>6</v>
      </c>
      <c r="C69" s="13">
        <f t="shared" ref="C69:C121" si="18">(E69-E68)/1</f>
        <v>0</v>
      </c>
      <c r="D69" s="13">
        <v>24</v>
      </c>
      <c r="E69" s="13">
        <f t="shared" si="11"/>
        <v>10.728960000000001</v>
      </c>
      <c r="F69" s="13">
        <v>6.79</v>
      </c>
      <c r="G69" s="14">
        <f>$R$3*9.81*$R$10</f>
        <v>1974.0908249999998</v>
      </c>
      <c r="H69" s="14">
        <f t="shared" si="12"/>
        <v>114.51062632466352</v>
      </c>
      <c r="I69" s="13">
        <f t="shared" ref="I69:I121" si="19">E69*1</f>
        <v>10.728960000000001</v>
      </c>
      <c r="J69" s="14">
        <f t="shared" ref="J69:J121" si="20">I69+J68</f>
        <v>604.39808000000028</v>
      </c>
      <c r="K69" s="14">
        <f t="shared" ref="K69:K120" si="21">$R$3*9.81*SIN(B70-B69)/I69</f>
        <v>5576.9173883665862</v>
      </c>
      <c r="L69" s="18">
        <f t="shared" si="13"/>
        <v>7665.518839691249</v>
      </c>
      <c r="M69" s="14">
        <f t="shared" si="14"/>
        <v>82243.045010293834</v>
      </c>
      <c r="N69" s="14">
        <f t="shared" si="15"/>
        <v>82.243045010293841</v>
      </c>
      <c r="O69" s="14">
        <f t="shared" si="16"/>
        <v>13596.648820155728</v>
      </c>
      <c r="P69" s="14">
        <f t="shared" si="17"/>
        <v>13.344859027189871</v>
      </c>
    </row>
    <row r="70" spans="1:16" x14ac:dyDescent="0.3">
      <c r="A70" s="13">
        <v>68</v>
      </c>
      <c r="B70" s="13">
        <v>8</v>
      </c>
      <c r="C70" s="13">
        <f t="shared" si="18"/>
        <v>-0.89408000000000065</v>
      </c>
      <c r="D70" s="13">
        <v>22</v>
      </c>
      <c r="E70" s="13">
        <f t="shared" si="11"/>
        <v>9.8348800000000001</v>
      </c>
      <c r="F70" s="13">
        <v>6.79</v>
      </c>
      <c r="G70" s="14">
        <f>$R$3*9.81*$R$10</f>
        <v>1974.0908249999998</v>
      </c>
      <c r="H70" s="14">
        <f t="shared" si="12"/>
        <v>96.220734620029759</v>
      </c>
      <c r="I70" s="13">
        <f t="shared" si="19"/>
        <v>9.8348800000000001</v>
      </c>
      <c r="J70" s="14">
        <f t="shared" si="20"/>
        <v>614.23296000000028</v>
      </c>
      <c r="K70" s="14">
        <f t="shared" si="21"/>
        <v>6083.9098782180936</v>
      </c>
      <c r="L70" s="18">
        <f t="shared" si="13"/>
        <v>8154.2214378381232</v>
      </c>
      <c r="M70" s="14">
        <f t="shared" si="14"/>
        <v>80195.789334565401</v>
      </c>
      <c r="N70" s="14">
        <f t="shared" si="15"/>
        <v>80.195789334565404</v>
      </c>
      <c r="O70" s="14">
        <f t="shared" si="16"/>
        <v>12276.525816499223</v>
      </c>
      <c r="P70" s="14">
        <f t="shared" si="17"/>
        <v>12.04489325392376</v>
      </c>
    </row>
    <row r="71" spans="1:16" x14ac:dyDescent="0.3">
      <c r="A71" s="13">
        <v>69</v>
      </c>
      <c r="B71" s="13">
        <v>10</v>
      </c>
      <c r="C71" s="13">
        <f t="shared" si="18"/>
        <v>0</v>
      </c>
      <c r="D71" s="13">
        <v>22</v>
      </c>
      <c r="E71" s="13">
        <f t="shared" si="11"/>
        <v>9.8348800000000001</v>
      </c>
      <c r="F71" s="13">
        <v>6.79</v>
      </c>
      <c r="G71" s="14">
        <f>$R$3*9.81*$R$10</f>
        <v>1974.0908249999998</v>
      </c>
      <c r="H71" s="14">
        <f t="shared" si="12"/>
        <v>96.220734620029759</v>
      </c>
      <c r="I71" s="13">
        <f t="shared" si="19"/>
        <v>9.8348800000000001</v>
      </c>
      <c r="J71" s="14">
        <f t="shared" si="20"/>
        <v>624.06784000000027</v>
      </c>
      <c r="K71" s="14">
        <f t="shared" si="21"/>
        <v>6083.9098782180936</v>
      </c>
      <c r="L71" s="18">
        <f t="shared" si="13"/>
        <v>8154.2214378381232</v>
      </c>
      <c r="M71" s="14">
        <f t="shared" si="14"/>
        <v>80195.789334565401</v>
      </c>
      <c r="N71" s="14">
        <f t="shared" si="15"/>
        <v>80.195789334565404</v>
      </c>
      <c r="O71" s="14">
        <f t="shared" si="16"/>
        <v>10944.775551439105</v>
      </c>
      <c r="P71" s="14">
        <f t="shared" si="17"/>
        <v>10.734299098526806</v>
      </c>
    </row>
    <row r="72" spans="1:16" x14ac:dyDescent="0.3">
      <c r="A72" s="13">
        <v>70</v>
      </c>
      <c r="B72" s="13">
        <v>12</v>
      </c>
      <c r="C72" s="13">
        <f t="shared" si="18"/>
        <v>-0.89408000000000065</v>
      </c>
      <c r="D72" s="13">
        <v>20</v>
      </c>
      <c r="E72" s="13">
        <f t="shared" si="11"/>
        <v>8.9407999999999994</v>
      </c>
      <c r="F72" s="13">
        <v>6.79</v>
      </c>
      <c r="G72" s="14">
        <f>$R$3*9.81*$R$10</f>
        <v>1974.0908249999998</v>
      </c>
      <c r="H72" s="14">
        <f t="shared" si="12"/>
        <v>79.521268281016305</v>
      </c>
      <c r="I72" s="13">
        <f t="shared" si="19"/>
        <v>8.9407999999999994</v>
      </c>
      <c r="J72" s="14">
        <f t="shared" si="20"/>
        <v>633.00864000000024</v>
      </c>
      <c r="K72" s="14">
        <f t="shared" si="21"/>
        <v>6692.3008660399037</v>
      </c>
      <c r="L72" s="18">
        <f t="shared" si="13"/>
        <v>8745.91295932092</v>
      </c>
      <c r="M72" s="14">
        <f t="shared" si="14"/>
        <v>78195.458586696477</v>
      </c>
      <c r="N72" s="14">
        <f t="shared" si="15"/>
        <v>78.195458586696475</v>
      </c>
      <c r="O72" s="14">
        <f t="shared" si="16"/>
        <v>9559.7552757765752</v>
      </c>
      <c r="P72" s="14">
        <f t="shared" si="17"/>
        <v>9.372309093898604</v>
      </c>
    </row>
    <row r="73" spans="1:16" x14ac:dyDescent="0.3">
      <c r="A73" s="13">
        <v>71</v>
      </c>
      <c r="B73" s="13">
        <v>14</v>
      </c>
      <c r="C73" s="13">
        <f t="shared" si="18"/>
        <v>-0.89407999999999888</v>
      </c>
      <c r="D73" s="13">
        <v>18</v>
      </c>
      <c r="E73" s="13">
        <f t="shared" si="11"/>
        <v>8.0467200000000005</v>
      </c>
      <c r="F73" s="13">
        <v>6.79</v>
      </c>
      <c r="G73" s="14">
        <f>$R$3*9.81*$R$10</f>
        <v>1974.0908249999998</v>
      </c>
      <c r="H73" s="14">
        <f t="shared" si="12"/>
        <v>64.412227307623226</v>
      </c>
      <c r="I73" s="13">
        <f t="shared" si="19"/>
        <v>8.0467200000000005</v>
      </c>
      <c r="J73" s="14">
        <f t="shared" si="20"/>
        <v>641.05536000000029</v>
      </c>
      <c r="K73" s="14">
        <f t="shared" si="21"/>
        <v>7435.889851155448</v>
      </c>
      <c r="L73" s="18">
        <f t="shared" si="13"/>
        <v>9474.392903463071</v>
      </c>
      <c r="M73" s="14">
        <f t="shared" si="14"/>
        <v>76237.786864154361</v>
      </c>
      <c r="N73" s="14">
        <f t="shared" si="15"/>
        <v>76.237786864154359</v>
      </c>
      <c r="O73" s="14">
        <f t="shared" si="16"/>
        <v>8159.0266367782087</v>
      </c>
      <c r="P73" s="14">
        <f t="shared" si="17"/>
        <v>7.9958461040426458</v>
      </c>
    </row>
    <row r="74" spans="1:16" x14ac:dyDescent="0.3">
      <c r="A74" s="13">
        <v>72</v>
      </c>
      <c r="B74" s="13">
        <v>16</v>
      </c>
      <c r="C74" s="13">
        <f t="shared" si="18"/>
        <v>0</v>
      </c>
      <c r="D74" s="13">
        <v>18</v>
      </c>
      <c r="E74" s="13">
        <f t="shared" si="11"/>
        <v>8.0467200000000005</v>
      </c>
      <c r="F74" s="13">
        <v>6.79</v>
      </c>
      <c r="G74" s="14">
        <f>$R$3*9.81*$R$10</f>
        <v>1974.0908249999998</v>
      </c>
      <c r="H74" s="14">
        <f t="shared" si="12"/>
        <v>64.412227307623226</v>
      </c>
      <c r="I74" s="13">
        <f t="shared" si="19"/>
        <v>8.0467200000000005</v>
      </c>
      <c r="J74" s="14">
        <f t="shared" si="20"/>
        <v>649.10208000000034</v>
      </c>
      <c r="K74" s="14">
        <f t="shared" si="21"/>
        <v>0</v>
      </c>
      <c r="L74" s="18">
        <f t="shared" si="13"/>
        <v>2038.503052307623</v>
      </c>
      <c r="M74" s="14">
        <f t="shared" si="14"/>
        <v>16403.263281064796</v>
      </c>
      <c r="N74" s="14">
        <f t="shared" si="15"/>
        <v>16.403263281064795</v>
      </c>
      <c r="O74" s="14">
        <f t="shared" si="16"/>
        <v>6740.7191320412048</v>
      </c>
      <c r="P74" s="14">
        <f t="shared" si="17"/>
        <v>6.6031534354689381</v>
      </c>
    </row>
    <row r="75" spans="1:16" x14ac:dyDescent="0.3">
      <c r="A75" s="13">
        <v>73</v>
      </c>
      <c r="B75" s="13">
        <v>16</v>
      </c>
      <c r="C75" s="13">
        <f t="shared" si="18"/>
        <v>0.89407999999999888</v>
      </c>
      <c r="D75" s="13">
        <v>20</v>
      </c>
      <c r="E75" s="13">
        <f t="shared" si="11"/>
        <v>8.9407999999999994</v>
      </c>
      <c r="F75" s="13">
        <v>6.79</v>
      </c>
      <c r="G75" s="14">
        <f>$R$3*9.81*$R$10</f>
        <v>1974.0908249999998</v>
      </c>
      <c r="H75" s="14">
        <f t="shared" si="12"/>
        <v>79.521268281016305</v>
      </c>
      <c r="I75" s="13">
        <f t="shared" si="19"/>
        <v>8.9407999999999994</v>
      </c>
      <c r="J75" s="14">
        <f t="shared" si="20"/>
        <v>658.04288000000031</v>
      </c>
      <c r="K75" s="14">
        <f t="shared" si="21"/>
        <v>0</v>
      </c>
      <c r="L75" s="18">
        <f t="shared" si="13"/>
        <v>2053.6120932810159</v>
      </c>
      <c r="M75" s="14">
        <f t="shared" si="14"/>
        <v>18360.935003606905</v>
      </c>
      <c r="N75" s="14">
        <f t="shared" si="15"/>
        <v>18.360935003606905</v>
      </c>
      <c r="O75" s="14">
        <f t="shared" si="16"/>
        <v>6535.1330863173007</v>
      </c>
      <c r="P75" s="14">
        <f t="shared" si="17"/>
        <v>6.3989844803523566</v>
      </c>
    </row>
    <row r="76" spans="1:16" x14ac:dyDescent="0.3">
      <c r="A76" s="13">
        <v>74</v>
      </c>
      <c r="B76" s="13">
        <v>16</v>
      </c>
      <c r="C76" s="13">
        <f t="shared" si="18"/>
        <v>0.89408000000000065</v>
      </c>
      <c r="D76" s="13">
        <v>22</v>
      </c>
      <c r="E76" s="13">
        <f t="shared" si="11"/>
        <v>9.8348800000000001</v>
      </c>
      <c r="F76" s="13">
        <v>6.79</v>
      </c>
      <c r="G76" s="14">
        <f>$R$3*9.81*$R$10</f>
        <v>1974.0908249999998</v>
      </c>
      <c r="H76" s="14">
        <f t="shared" si="12"/>
        <v>96.220734620029759</v>
      </c>
      <c r="I76" s="13">
        <f t="shared" si="19"/>
        <v>9.8348800000000001</v>
      </c>
      <c r="J76" s="14">
        <f t="shared" si="20"/>
        <v>667.87776000000031</v>
      </c>
      <c r="K76" s="14">
        <f t="shared" si="21"/>
        <v>6083.9098782180936</v>
      </c>
      <c r="L76" s="18">
        <f t="shared" si="13"/>
        <v>8154.2214378381232</v>
      </c>
      <c r="M76" s="14">
        <f t="shared" si="14"/>
        <v>80195.789334565401</v>
      </c>
      <c r="N76" s="14">
        <f t="shared" si="15"/>
        <v>80.195789334565404</v>
      </c>
      <c r="O76" s="14">
        <f t="shared" si="16"/>
        <v>6278.0504359414372</v>
      </c>
      <c r="P76" s="14">
        <f t="shared" si="17"/>
        <v>6.1444748947511965</v>
      </c>
    </row>
    <row r="77" spans="1:16" x14ac:dyDescent="0.3">
      <c r="A77" s="13">
        <v>75</v>
      </c>
      <c r="B77" s="13">
        <v>18</v>
      </c>
      <c r="C77" s="13">
        <f t="shared" si="18"/>
        <v>0</v>
      </c>
      <c r="D77" s="13">
        <v>22</v>
      </c>
      <c r="E77" s="13">
        <f t="shared" si="11"/>
        <v>9.8348800000000001</v>
      </c>
      <c r="F77" s="13">
        <v>6.79</v>
      </c>
      <c r="G77" s="14">
        <f>$R$3*9.81*$R$10</f>
        <v>1974.0908249999998</v>
      </c>
      <c r="H77" s="14">
        <f t="shared" si="12"/>
        <v>96.220734620029759</v>
      </c>
      <c r="I77" s="13">
        <f t="shared" si="19"/>
        <v>9.8348800000000001</v>
      </c>
      <c r="J77" s="14">
        <f t="shared" si="20"/>
        <v>677.71264000000031</v>
      </c>
      <c r="K77" s="14">
        <f t="shared" si="21"/>
        <v>0</v>
      </c>
      <c r="L77" s="18">
        <f t="shared" si="13"/>
        <v>2070.3115596200296</v>
      </c>
      <c r="M77" s="14">
        <f t="shared" si="14"/>
        <v>20361.265751475836</v>
      </c>
      <c r="N77" s="14">
        <f t="shared" si="15"/>
        <v>20.361265751475834</v>
      </c>
      <c r="O77" s="14">
        <f t="shared" si="16"/>
        <v>4635.4340159720159</v>
      </c>
      <c r="P77" s="14">
        <f t="shared" si="17"/>
        <v>4.5346637112769725</v>
      </c>
    </row>
    <row r="78" spans="1:16" x14ac:dyDescent="0.3">
      <c r="A78" s="13">
        <v>76</v>
      </c>
      <c r="B78" s="13">
        <v>18</v>
      </c>
      <c r="C78" s="13">
        <f t="shared" si="18"/>
        <v>-0.89408000000000065</v>
      </c>
      <c r="D78" s="13">
        <v>20</v>
      </c>
      <c r="E78" s="13">
        <f t="shared" si="11"/>
        <v>8.9407999999999994</v>
      </c>
      <c r="F78" s="13">
        <v>6.79</v>
      </c>
      <c r="G78" s="14">
        <f>$R$3*9.81*$R$10</f>
        <v>1974.0908249999998</v>
      </c>
      <c r="H78" s="14">
        <f t="shared" si="12"/>
        <v>79.521268281016305</v>
      </c>
      <c r="I78" s="13">
        <f t="shared" si="19"/>
        <v>8.9407999999999994</v>
      </c>
      <c r="J78" s="14">
        <f t="shared" si="20"/>
        <v>686.65344000000027</v>
      </c>
      <c r="K78" s="14">
        <f t="shared" si="21"/>
        <v>0</v>
      </c>
      <c r="L78" s="18">
        <f t="shared" si="13"/>
        <v>2053.6120932810159</v>
      </c>
      <c r="M78" s="14">
        <f t="shared" si="14"/>
        <v>18360.935003606905</v>
      </c>
      <c r="N78" s="14">
        <f t="shared" si="15"/>
        <v>18.360935003606905</v>
      </c>
      <c r="O78" s="14">
        <f t="shared" si="16"/>
        <v>4278.0287492560192</v>
      </c>
      <c r="P78" s="14">
        <f t="shared" si="17"/>
        <v>4.1829614437169971</v>
      </c>
    </row>
    <row r="79" spans="1:16" x14ac:dyDescent="0.3">
      <c r="A79" s="13">
        <v>77</v>
      </c>
      <c r="B79" s="13">
        <v>18</v>
      </c>
      <c r="C79" s="13">
        <f t="shared" si="18"/>
        <v>-0.89407999999999888</v>
      </c>
      <c r="D79" s="13">
        <v>18</v>
      </c>
      <c r="E79" s="13">
        <f t="shared" si="11"/>
        <v>8.0467200000000005</v>
      </c>
      <c r="F79" s="13">
        <v>6.79</v>
      </c>
      <c r="G79" s="14">
        <f>$R$3*9.81*$R$10</f>
        <v>1974.0908249999998</v>
      </c>
      <c r="H79" s="14">
        <f t="shared" si="12"/>
        <v>64.412227307623226</v>
      </c>
      <c r="I79" s="13">
        <f t="shared" si="19"/>
        <v>8.0467200000000005</v>
      </c>
      <c r="J79" s="14">
        <f t="shared" si="20"/>
        <v>694.70016000000032</v>
      </c>
      <c r="K79" s="14">
        <f t="shared" si="21"/>
        <v>0</v>
      </c>
      <c r="L79" s="18">
        <f t="shared" si="13"/>
        <v>2038.503052307623</v>
      </c>
      <c r="M79" s="14">
        <f t="shared" si="14"/>
        <v>16403.263281064796</v>
      </c>
      <c r="N79" s="14">
        <f t="shared" si="15"/>
        <v>16.403263281064795</v>
      </c>
      <c r="O79" s="14">
        <f t="shared" si="16"/>
        <v>3950.5193014804172</v>
      </c>
      <c r="P79" s="14">
        <f t="shared" si="17"/>
        <v>3.8607347719013174</v>
      </c>
    </row>
    <row r="80" spans="1:16" x14ac:dyDescent="0.3">
      <c r="A80" s="13">
        <v>78</v>
      </c>
      <c r="B80" s="13">
        <v>18</v>
      </c>
      <c r="C80" s="13">
        <f t="shared" si="18"/>
        <v>-0.89408000000000065</v>
      </c>
      <c r="D80" s="13">
        <v>16</v>
      </c>
      <c r="E80" s="13">
        <f t="shared" si="11"/>
        <v>7.1526399999999999</v>
      </c>
      <c r="F80" s="13">
        <v>6.79</v>
      </c>
      <c r="G80" s="14">
        <f>$R$3*9.81*$R$10</f>
        <v>1974.0908249999998</v>
      </c>
      <c r="H80" s="14">
        <f t="shared" si="12"/>
        <v>50.893611699850446</v>
      </c>
      <c r="I80" s="13">
        <f t="shared" si="19"/>
        <v>7.1526399999999999</v>
      </c>
      <c r="J80" s="14">
        <f t="shared" si="20"/>
        <v>701.85280000000034</v>
      </c>
      <c r="K80" s="14">
        <f t="shared" si="21"/>
        <v>8365.3760825498794</v>
      </c>
      <c r="L80" s="18">
        <f t="shared" si="13"/>
        <v>10390.360519249729</v>
      </c>
      <c r="M80" s="14">
        <f t="shared" si="14"/>
        <v>74318.50826440638</v>
      </c>
      <c r="N80" s="14">
        <f t="shared" si="15"/>
        <v>74.318508264406375</v>
      </c>
      <c r="O80" s="14">
        <f t="shared" si="16"/>
        <v>3654.0253972045998</v>
      </c>
      <c r="P80" s="14">
        <f t="shared" si="17"/>
        <v>3.5690480623858876</v>
      </c>
    </row>
    <row r="81" spans="1:16" x14ac:dyDescent="0.3">
      <c r="A81" s="13">
        <v>79</v>
      </c>
      <c r="B81" s="13">
        <v>20</v>
      </c>
      <c r="C81" s="13">
        <f t="shared" si="18"/>
        <v>0</v>
      </c>
      <c r="D81" s="13">
        <v>16</v>
      </c>
      <c r="E81" s="13">
        <f t="shared" si="11"/>
        <v>7.1526399999999999</v>
      </c>
      <c r="F81" s="13">
        <v>6.79</v>
      </c>
      <c r="G81" s="14">
        <f>$R$3*9.81*$R$10</f>
        <v>1974.0908249999998</v>
      </c>
      <c r="H81" s="14">
        <f t="shared" si="12"/>
        <v>50.893611699850446</v>
      </c>
      <c r="I81" s="13">
        <f t="shared" si="19"/>
        <v>7.1526399999999999</v>
      </c>
      <c r="J81" s="14">
        <f t="shared" si="20"/>
        <v>709.00544000000036</v>
      </c>
      <c r="K81" s="14">
        <f t="shared" si="21"/>
        <v>0</v>
      </c>
      <c r="L81" s="18">
        <f t="shared" si="13"/>
        <v>2024.9844366998502</v>
      </c>
      <c r="M81" s="14">
        <f t="shared" si="14"/>
        <v>14483.984681316817</v>
      </c>
      <c r="N81" s="14">
        <f t="shared" si="15"/>
        <v>14.483984681316818</v>
      </c>
      <c r="O81" s="14">
        <f t="shared" si="16"/>
        <v>1930.5014248338259</v>
      </c>
      <c r="P81" s="14">
        <f t="shared" si="17"/>
        <v>1.8845371051949253</v>
      </c>
    </row>
    <row r="82" spans="1:16" x14ac:dyDescent="0.3">
      <c r="A82" s="13">
        <v>80</v>
      </c>
      <c r="B82" s="13">
        <v>20</v>
      </c>
      <c r="C82" s="13">
        <f t="shared" si="18"/>
        <v>0.89408000000000065</v>
      </c>
      <c r="D82" s="13">
        <v>18</v>
      </c>
      <c r="E82" s="13">
        <f t="shared" si="11"/>
        <v>8.0467200000000005</v>
      </c>
      <c r="F82" s="13">
        <v>6.79</v>
      </c>
      <c r="G82" s="14">
        <f>$R$3*9.81*$R$10</f>
        <v>1974.0908249999998</v>
      </c>
      <c r="H82" s="14">
        <f t="shared" si="12"/>
        <v>64.412227307623226</v>
      </c>
      <c r="I82" s="13">
        <f t="shared" si="19"/>
        <v>8.0467200000000005</v>
      </c>
      <c r="J82" s="14">
        <f t="shared" si="20"/>
        <v>717.05216000000041</v>
      </c>
      <c r="K82" s="14">
        <f t="shared" si="21"/>
        <v>0</v>
      </c>
      <c r="L82" s="18">
        <f t="shared" si="13"/>
        <v>2038.503052307623</v>
      </c>
      <c r="M82" s="14">
        <f t="shared" si="14"/>
        <v>16403.263281064796</v>
      </c>
      <c r="N82" s="14">
        <f t="shared" si="15"/>
        <v>16.403263281064795</v>
      </c>
      <c r="O82" s="14">
        <f t="shared" si="16"/>
        <v>1616.6643434217513</v>
      </c>
      <c r="P82" s="14">
        <f t="shared" si="17"/>
        <v>1.5772335057773179</v>
      </c>
    </row>
    <row r="83" spans="1:16" x14ac:dyDescent="0.3">
      <c r="A83" s="13">
        <v>81</v>
      </c>
      <c r="B83" s="13">
        <v>20</v>
      </c>
      <c r="C83" s="13">
        <f t="shared" si="18"/>
        <v>-0.89408000000000065</v>
      </c>
      <c r="D83" s="13">
        <v>16</v>
      </c>
      <c r="E83" s="13">
        <f t="shared" si="11"/>
        <v>7.1526399999999999</v>
      </c>
      <c r="F83" s="13">
        <v>6.79</v>
      </c>
      <c r="G83" s="14">
        <f>$R$3*9.81*$R$10</f>
        <v>1974.0908249999998</v>
      </c>
      <c r="H83" s="14">
        <f t="shared" si="12"/>
        <v>50.893611699850446</v>
      </c>
      <c r="I83" s="13">
        <f t="shared" si="19"/>
        <v>7.1526399999999999</v>
      </c>
      <c r="J83" s="14">
        <f t="shared" si="20"/>
        <v>724.20480000000043</v>
      </c>
      <c r="K83" s="14">
        <f t="shared" si="21"/>
        <v>0</v>
      </c>
      <c r="L83" s="18">
        <f t="shared" si="13"/>
        <v>2024.9844366998502</v>
      </c>
      <c r="M83" s="14">
        <f t="shared" si="14"/>
        <v>14483.984681316817</v>
      </c>
      <c r="N83" s="14">
        <f t="shared" si="15"/>
        <v>14.483984681316818</v>
      </c>
      <c r="O83" s="14">
        <f t="shared" si="16"/>
        <v>1237.5207809180836</v>
      </c>
      <c r="P83" s="14">
        <f t="shared" si="17"/>
        <v>1.2065827613951321</v>
      </c>
    </row>
    <row r="84" spans="1:16" x14ac:dyDescent="0.3">
      <c r="A84" s="13">
        <v>82</v>
      </c>
      <c r="B84" s="13">
        <v>20</v>
      </c>
      <c r="C84" s="13">
        <f t="shared" si="18"/>
        <v>-0.89407999999999976</v>
      </c>
      <c r="D84" s="13">
        <v>14</v>
      </c>
      <c r="E84" s="13">
        <f t="shared" si="11"/>
        <v>6.2585600000000001</v>
      </c>
      <c r="F84" s="13">
        <v>6.79</v>
      </c>
      <c r="G84" s="14">
        <f>$R$3*9.81*$R$10</f>
        <v>1974.0908249999998</v>
      </c>
      <c r="H84" s="14">
        <f t="shared" si="12"/>
        <v>38.965421457698</v>
      </c>
      <c r="I84" s="13">
        <f t="shared" si="19"/>
        <v>6.2585600000000001</v>
      </c>
      <c r="J84" s="14">
        <f t="shared" si="20"/>
        <v>730.46336000000042</v>
      </c>
      <c r="K84" s="14">
        <f t="shared" si="21"/>
        <v>0</v>
      </c>
      <c r="L84" s="18">
        <f t="shared" si="13"/>
        <v>2013.0562464576979</v>
      </c>
      <c r="M84" s="14">
        <f t="shared" si="14"/>
        <v>12598.833301830289</v>
      </c>
      <c r="N84" s="14">
        <f t="shared" si="15"/>
        <v>12.59883330183029</v>
      </c>
      <c r="O84" s="14">
        <f t="shared" si="16"/>
        <v>888.92962564443246</v>
      </c>
      <c r="P84" s="14">
        <f t="shared" si="17"/>
        <v>0.86613655832021685</v>
      </c>
    </row>
    <row r="85" spans="1:16" ht="15" thickBot="1" x14ac:dyDescent="0.35">
      <c r="A85" s="13">
        <v>83</v>
      </c>
      <c r="B85" s="13">
        <v>20</v>
      </c>
      <c r="C85" s="13">
        <f t="shared" si="18"/>
        <v>-0.89407999999999976</v>
      </c>
      <c r="D85" s="13">
        <v>12</v>
      </c>
      <c r="E85" s="13">
        <f t="shared" si="11"/>
        <v>5.3644800000000004</v>
      </c>
      <c r="F85" s="13">
        <v>6.79</v>
      </c>
      <c r="G85" s="14">
        <f>$R$3*9.81*$R$10</f>
        <v>1974.0908249999998</v>
      </c>
      <c r="H85" s="14">
        <f t="shared" si="12"/>
        <v>28.62765658116588</v>
      </c>
      <c r="I85" s="13">
        <f t="shared" si="19"/>
        <v>5.3644800000000004</v>
      </c>
      <c r="J85" s="14">
        <f t="shared" si="20"/>
        <v>735.82784000000038</v>
      </c>
      <c r="K85" s="14">
        <f t="shared" si="21"/>
        <v>0</v>
      </c>
      <c r="L85" s="18">
        <f t="shared" si="13"/>
        <v>2002.7184815811656</v>
      </c>
      <c r="M85" s="14">
        <f t="shared" si="14"/>
        <v>10743.543240072531</v>
      </c>
      <c r="N85" s="14">
        <f t="shared" si="15"/>
        <v>10.743543240072531</v>
      </c>
      <c r="O85" s="14">
        <f t="shared" si="16"/>
        <v>572.44574250427263</v>
      </c>
      <c r="P85" s="14">
        <f t="shared" si="17"/>
        <v>0.55738138085942479</v>
      </c>
    </row>
    <row r="86" spans="1:16" ht="15.6" thickTop="1" thickBot="1" x14ac:dyDescent="0.35">
      <c r="A86" s="13">
        <v>84</v>
      </c>
      <c r="B86" s="13">
        <v>20</v>
      </c>
      <c r="C86" s="13">
        <f t="shared" si="18"/>
        <v>-0.89408000000000065</v>
      </c>
      <c r="D86" s="13">
        <v>10</v>
      </c>
      <c r="E86" s="13">
        <f t="shared" si="11"/>
        <v>4.4703999999999997</v>
      </c>
      <c r="F86" s="13">
        <v>6.79</v>
      </c>
      <c r="G86" s="14">
        <f>$R$3*9.81*$R$10</f>
        <v>1974.0908249999998</v>
      </c>
      <c r="H86" s="14">
        <f t="shared" si="12"/>
        <v>19.880317070254076</v>
      </c>
      <c r="I86" s="13">
        <f t="shared" si="19"/>
        <v>4.4703999999999997</v>
      </c>
      <c r="J86" s="21">
        <f t="shared" si="20"/>
        <v>740.29824000000042</v>
      </c>
      <c r="K86" s="14">
        <f t="shared" si="21"/>
        <v>-13384.601732079807</v>
      </c>
      <c r="L86" s="18">
        <f t="shared" si="13"/>
        <v>-11390.630590009554</v>
      </c>
      <c r="M86" s="14">
        <f t="shared" si="14"/>
        <v>-50920.674989578707</v>
      </c>
      <c r="N86" s="14">
        <f t="shared" si="15"/>
        <v>-50.920674989578707</v>
      </c>
      <c r="O86" s="14">
        <f t="shared" si="16"/>
        <v>289.91525646071079</v>
      </c>
      <c r="P86" s="14">
        <f t="shared" si="17"/>
        <v>0.28207970898880014</v>
      </c>
    </row>
    <row r="87" spans="1:16" ht="15" thickTop="1" x14ac:dyDescent="0.3">
      <c r="A87" s="13">
        <v>85</v>
      </c>
      <c r="B87" s="13">
        <v>18</v>
      </c>
      <c r="C87" s="13">
        <f t="shared" si="18"/>
        <v>0.89408000000000065</v>
      </c>
      <c r="D87" s="13">
        <v>12</v>
      </c>
      <c r="E87" s="13">
        <f t="shared" si="11"/>
        <v>5.3644800000000004</v>
      </c>
      <c r="F87" s="13">
        <v>-3.96</v>
      </c>
      <c r="G87" s="14">
        <f>$R$3*9.81*$R$10</f>
        <v>1974.0908249999998</v>
      </c>
      <c r="H87" s="14">
        <f t="shared" si="12"/>
        <v>28.62765658116588</v>
      </c>
      <c r="I87" s="13">
        <f t="shared" si="19"/>
        <v>5.3644800000000004</v>
      </c>
      <c r="J87" s="14">
        <f t="shared" si="20"/>
        <v>745.66272000000038</v>
      </c>
      <c r="K87" s="14">
        <f t="shared" si="21"/>
        <v>-11153.834776733172</v>
      </c>
      <c r="L87" s="18">
        <f t="shared" si="13"/>
        <v>-9151.1162951520073</v>
      </c>
      <c r="M87" s="14">
        <f t="shared" si="14"/>
        <v>-49090.980343017043</v>
      </c>
      <c r="N87" s="14">
        <f t="shared" si="15"/>
        <v>-49.090980343017044</v>
      </c>
      <c r="O87" s="14">
        <f t="shared" si="16"/>
        <v>1753.074977776123</v>
      </c>
      <c r="P87" s="14">
        <f t="shared" si="17"/>
        <v>1.7043784506156756</v>
      </c>
    </row>
    <row r="88" spans="1:16" x14ac:dyDescent="0.3">
      <c r="A88" s="13">
        <v>86</v>
      </c>
      <c r="B88" s="13">
        <v>16</v>
      </c>
      <c r="C88" s="13">
        <f t="shared" si="18"/>
        <v>0</v>
      </c>
      <c r="D88" s="13">
        <v>12</v>
      </c>
      <c r="E88" s="13">
        <f t="shared" si="11"/>
        <v>5.3644800000000004</v>
      </c>
      <c r="F88" s="13">
        <v>-3.96</v>
      </c>
      <c r="G88" s="14">
        <f>$R$3*9.81*$R$10</f>
        <v>1974.0908249999998</v>
      </c>
      <c r="H88" s="14">
        <f t="shared" si="12"/>
        <v>28.62765658116588</v>
      </c>
      <c r="I88" s="13">
        <f t="shared" si="19"/>
        <v>5.3644800000000004</v>
      </c>
      <c r="J88" s="14">
        <f t="shared" si="20"/>
        <v>751.02720000000033</v>
      </c>
      <c r="K88" s="14">
        <f t="shared" si="21"/>
        <v>0</v>
      </c>
      <c r="L88" s="18">
        <f t="shared" si="13"/>
        <v>2002.7184815811656</v>
      </c>
      <c r="M88" s="14">
        <f t="shared" si="14"/>
        <v>10743.543240072531</v>
      </c>
      <c r="N88" s="14">
        <f t="shared" si="15"/>
        <v>10.743543240072531</v>
      </c>
      <c r="O88" s="14">
        <f t="shared" si="16"/>
        <v>3248.4883695641588</v>
      </c>
      <c r="P88" s="14">
        <f t="shared" si="17"/>
        <v>3.1556744161480386</v>
      </c>
    </row>
    <row r="89" spans="1:16" x14ac:dyDescent="0.3">
      <c r="A89" s="13">
        <v>87</v>
      </c>
      <c r="B89" s="13">
        <v>16</v>
      </c>
      <c r="C89" s="13">
        <f t="shared" si="18"/>
        <v>0.89407999999999976</v>
      </c>
      <c r="D89" s="13">
        <v>14</v>
      </c>
      <c r="E89" s="13">
        <f t="shared" si="11"/>
        <v>6.2585600000000001</v>
      </c>
      <c r="F89" s="13">
        <v>-3.96</v>
      </c>
      <c r="G89" s="14">
        <f>$R$3*9.81*$R$10</f>
        <v>1974.0908249999998</v>
      </c>
      <c r="H89" s="14">
        <f t="shared" si="12"/>
        <v>38.965421457698</v>
      </c>
      <c r="I89" s="13">
        <f t="shared" si="19"/>
        <v>6.2585600000000001</v>
      </c>
      <c r="J89" s="14">
        <f t="shared" si="20"/>
        <v>757.28576000000032</v>
      </c>
      <c r="K89" s="14">
        <f t="shared" si="21"/>
        <v>0</v>
      </c>
      <c r="L89" s="18">
        <f t="shared" si="13"/>
        <v>2013.0562464576979</v>
      </c>
      <c r="M89" s="14">
        <f t="shared" si="14"/>
        <v>12598.833301830289</v>
      </c>
      <c r="N89" s="14">
        <f t="shared" si="15"/>
        <v>12.59883330183029</v>
      </c>
      <c r="O89" s="14">
        <f t="shared" si="16"/>
        <v>3021.3654947002692</v>
      </c>
      <c r="P89" s="14">
        <f t="shared" si="17"/>
        <v>2.9325018036796715</v>
      </c>
    </row>
    <row r="90" spans="1:16" x14ac:dyDescent="0.3">
      <c r="A90" s="13">
        <v>88</v>
      </c>
      <c r="B90" s="13">
        <v>16</v>
      </c>
      <c r="C90" s="13">
        <f t="shared" si="18"/>
        <v>0.89407999999999976</v>
      </c>
      <c r="D90" s="13">
        <v>16</v>
      </c>
      <c r="E90" s="13">
        <f t="shared" si="11"/>
        <v>7.1526399999999999</v>
      </c>
      <c r="F90" s="13">
        <v>-3.96</v>
      </c>
      <c r="G90" s="14">
        <f>$R$3*9.81*$R$10</f>
        <v>1974.0908249999998</v>
      </c>
      <c r="H90" s="14">
        <f t="shared" si="12"/>
        <v>50.893611699850446</v>
      </c>
      <c r="I90" s="13">
        <f t="shared" si="19"/>
        <v>7.1526399999999999</v>
      </c>
      <c r="J90" s="14">
        <f t="shared" si="20"/>
        <v>764.43840000000034</v>
      </c>
      <c r="K90" s="14">
        <f t="shared" si="21"/>
        <v>0</v>
      </c>
      <c r="L90" s="18">
        <f t="shared" si="13"/>
        <v>2024.9844366998502</v>
      </c>
      <c r="M90" s="14">
        <f t="shared" si="14"/>
        <v>14483.984681316817</v>
      </c>
      <c r="N90" s="14">
        <f t="shared" si="15"/>
        <v>14.483984681316818</v>
      </c>
      <c r="O90" s="14">
        <f t="shared" si="16"/>
        <v>2722.0696257274553</v>
      </c>
      <c r="P90" s="14">
        <f t="shared" si="17"/>
        <v>2.6395826673720757</v>
      </c>
    </row>
    <row r="91" spans="1:16" x14ac:dyDescent="0.3">
      <c r="A91" s="13">
        <v>89</v>
      </c>
      <c r="B91" s="13">
        <v>16</v>
      </c>
      <c r="C91" s="13">
        <f t="shared" si="18"/>
        <v>0</v>
      </c>
      <c r="D91" s="13">
        <v>16</v>
      </c>
      <c r="E91" s="13">
        <f t="shared" si="11"/>
        <v>7.1526399999999999</v>
      </c>
      <c r="F91" s="13">
        <v>-3.96</v>
      </c>
      <c r="G91" s="14">
        <f>$R$3*9.81*$R$10</f>
        <v>1974.0908249999998</v>
      </c>
      <c r="H91" s="14">
        <f t="shared" si="12"/>
        <v>50.893611699850446</v>
      </c>
      <c r="I91" s="13">
        <f t="shared" si="19"/>
        <v>7.1526399999999999</v>
      </c>
      <c r="J91" s="14">
        <f t="shared" si="20"/>
        <v>771.59104000000036</v>
      </c>
      <c r="K91" s="14">
        <f t="shared" si="21"/>
        <v>0</v>
      </c>
      <c r="L91" s="18">
        <f t="shared" si="13"/>
        <v>2024.9844366998502</v>
      </c>
      <c r="M91" s="14">
        <f t="shared" si="14"/>
        <v>14483.984681316817</v>
      </c>
      <c r="N91" s="14">
        <f t="shared" si="15"/>
        <v>14.483984681316818</v>
      </c>
      <c r="O91" s="14">
        <f t="shared" si="16"/>
        <v>2342.6530110310232</v>
      </c>
      <c r="P91" s="14">
        <f t="shared" si="17"/>
        <v>2.2694451044363033</v>
      </c>
    </row>
    <row r="92" spans="1:16" x14ac:dyDescent="0.3">
      <c r="A92" s="13">
        <v>90</v>
      </c>
      <c r="B92" s="13">
        <v>16</v>
      </c>
      <c r="C92" s="13">
        <f t="shared" si="18"/>
        <v>0.89408000000000065</v>
      </c>
      <c r="D92" s="13">
        <v>18</v>
      </c>
      <c r="E92" s="13">
        <f t="shared" si="11"/>
        <v>8.0467200000000005</v>
      </c>
      <c r="F92" s="13">
        <v>-3.96</v>
      </c>
      <c r="G92" s="14">
        <f>$R$3*9.81*$R$10</f>
        <v>1974.0908249999998</v>
      </c>
      <c r="H92" s="14">
        <f t="shared" si="12"/>
        <v>64.412227307623226</v>
      </c>
      <c r="I92" s="13">
        <f t="shared" si="19"/>
        <v>8.0467200000000005</v>
      </c>
      <c r="J92" s="14">
        <f t="shared" si="20"/>
        <v>779.63776000000041</v>
      </c>
      <c r="K92" s="14">
        <f t="shared" si="21"/>
        <v>7435.889851155448</v>
      </c>
      <c r="L92" s="18">
        <f t="shared" si="13"/>
        <v>9474.392903463071</v>
      </c>
      <c r="M92" s="14">
        <f t="shared" si="14"/>
        <v>76237.786864154361</v>
      </c>
      <c r="N92" s="14">
        <f t="shared" si="15"/>
        <v>76.237786864154359</v>
      </c>
      <c r="O92" s="14">
        <f t="shared" si="16"/>
        <v>1937.94195535483</v>
      </c>
      <c r="P92" s="14">
        <f t="shared" si="17"/>
        <v>1.8754276987304814</v>
      </c>
    </row>
    <row r="93" spans="1:16" x14ac:dyDescent="0.3">
      <c r="A93" s="13">
        <v>91</v>
      </c>
      <c r="B93" s="13">
        <v>18</v>
      </c>
      <c r="C93" s="13">
        <f t="shared" si="18"/>
        <v>0</v>
      </c>
      <c r="D93" s="13">
        <v>18</v>
      </c>
      <c r="E93" s="13">
        <f t="shared" si="11"/>
        <v>8.0467200000000005</v>
      </c>
      <c r="F93" s="13">
        <v>-3.96</v>
      </c>
      <c r="G93" s="14">
        <f>$R$3*9.81*$R$10</f>
        <v>1974.0908249999998</v>
      </c>
      <c r="H93" s="14">
        <f t="shared" si="12"/>
        <v>64.412227307623226</v>
      </c>
      <c r="I93" s="13">
        <f t="shared" si="19"/>
        <v>8.0467200000000005</v>
      </c>
      <c r="J93" s="14">
        <f t="shared" si="20"/>
        <v>787.68448000000046</v>
      </c>
      <c r="K93" s="14">
        <f t="shared" si="21"/>
        <v>0</v>
      </c>
      <c r="L93" s="18">
        <f t="shared" si="13"/>
        <v>2038.503052307623</v>
      </c>
      <c r="M93" s="14">
        <f t="shared" si="14"/>
        <v>16403.263281064796</v>
      </c>
      <c r="N93" s="14">
        <f t="shared" si="15"/>
        <v>16.403263281064795</v>
      </c>
      <c r="O93" s="14">
        <f t="shared" si="16"/>
        <v>-624.12166218998073</v>
      </c>
      <c r="P93" s="14">
        <f t="shared" si="17"/>
        <v>-0.60331760678364899</v>
      </c>
    </row>
    <row r="94" spans="1:16" x14ac:dyDescent="0.3">
      <c r="A94" s="13">
        <v>92</v>
      </c>
      <c r="B94" s="13">
        <v>18</v>
      </c>
      <c r="C94" s="13">
        <f t="shared" si="18"/>
        <v>-0.89408000000000065</v>
      </c>
      <c r="D94" s="13">
        <v>16</v>
      </c>
      <c r="E94" s="13">
        <f t="shared" si="11"/>
        <v>7.1526399999999999</v>
      </c>
      <c r="F94" s="13">
        <v>-3.96</v>
      </c>
      <c r="G94" s="14">
        <f>$R$3*9.81*$R$10</f>
        <v>1974.0908249999998</v>
      </c>
      <c r="H94" s="14">
        <f t="shared" si="12"/>
        <v>50.893611699850446</v>
      </c>
      <c r="I94" s="13">
        <f t="shared" si="19"/>
        <v>7.1526399999999999</v>
      </c>
      <c r="J94" s="14">
        <f t="shared" si="20"/>
        <v>794.83712000000048</v>
      </c>
      <c r="K94" s="14">
        <f t="shared" si="21"/>
        <v>0</v>
      </c>
      <c r="L94" s="18">
        <f t="shared" si="13"/>
        <v>2024.9844366998502</v>
      </c>
      <c r="M94" s="14">
        <f t="shared" si="14"/>
        <v>14483.984681316817</v>
      </c>
      <c r="N94" s="14">
        <f t="shared" si="15"/>
        <v>14.483984681316818</v>
      </c>
      <c r="O94" s="14">
        <f t="shared" si="16"/>
        <v>-1232.2425530205089</v>
      </c>
      <c r="P94" s="14">
        <f t="shared" si="17"/>
        <v>-1.1897514305025603</v>
      </c>
    </row>
    <row r="95" spans="1:16" x14ac:dyDescent="0.3">
      <c r="A95" s="13">
        <v>93</v>
      </c>
      <c r="B95" s="13">
        <v>18</v>
      </c>
      <c r="C95" s="13">
        <f t="shared" si="18"/>
        <v>-0.89407999999999976</v>
      </c>
      <c r="D95" s="13">
        <v>14</v>
      </c>
      <c r="E95" s="13">
        <f t="shared" si="11"/>
        <v>6.2585600000000001</v>
      </c>
      <c r="F95" s="13">
        <v>-3.96</v>
      </c>
      <c r="G95" s="14">
        <f>$R$3*9.81*$R$10</f>
        <v>1974.0908249999998</v>
      </c>
      <c r="H95" s="14">
        <f t="shared" si="12"/>
        <v>38.965421457698</v>
      </c>
      <c r="I95" s="13">
        <f t="shared" si="19"/>
        <v>6.2585600000000001</v>
      </c>
      <c r="J95" s="14">
        <f t="shared" si="20"/>
        <v>801.09568000000047</v>
      </c>
      <c r="K95" s="14">
        <f t="shared" si="21"/>
        <v>-9560.4298086284325</v>
      </c>
      <c r="L95" s="18">
        <f t="shared" si="13"/>
        <v>-7547.3735621707347</v>
      </c>
      <c r="M95" s="14">
        <f t="shared" si="14"/>
        <v>-47235.690281259274</v>
      </c>
      <c r="N95" s="14">
        <f t="shared" si="15"/>
        <v>-47.235690281259274</v>
      </c>
      <c r="O95" s="14">
        <f t="shared" si="16"/>
        <v>-1814.3250431811514</v>
      </c>
      <c r="P95" s="14">
        <f t="shared" si="17"/>
        <v>-1.7495277202103969</v>
      </c>
    </row>
    <row r="96" spans="1:16" x14ac:dyDescent="0.3">
      <c r="A96" s="13">
        <v>94</v>
      </c>
      <c r="B96" s="13">
        <v>16</v>
      </c>
      <c r="C96" s="13">
        <f t="shared" si="18"/>
        <v>0</v>
      </c>
      <c r="D96" s="13">
        <v>14</v>
      </c>
      <c r="E96" s="13">
        <f t="shared" si="11"/>
        <v>6.2585600000000001</v>
      </c>
      <c r="F96" s="13">
        <v>-3.96</v>
      </c>
      <c r="G96" s="14">
        <f>$R$3*9.81*$R$10</f>
        <v>1974.0908249999998</v>
      </c>
      <c r="H96" s="14">
        <f t="shared" si="12"/>
        <v>38.965421457698</v>
      </c>
      <c r="I96" s="13">
        <f t="shared" si="19"/>
        <v>6.2585600000000001</v>
      </c>
      <c r="J96" s="14">
        <f t="shared" si="20"/>
        <v>807.35424000000046</v>
      </c>
      <c r="K96" s="14">
        <f t="shared" si="21"/>
        <v>-9560.4298086284325</v>
      </c>
      <c r="L96" s="18">
        <f t="shared" si="13"/>
        <v>-7547.3735621707347</v>
      </c>
      <c r="M96" s="14">
        <f t="shared" si="14"/>
        <v>-47235.690281259274</v>
      </c>
      <c r="N96" s="14">
        <f t="shared" si="15"/>
        <v>-47.235690281259274</v>
      </c>
      <c r="O96" s="14">
        <f t="shared" si="16"/>
        <v>-67.349457101223081</v>
      </c>
      <c r="P96" s="14">
        <f t="shared" si="17"/>
        <v>-6.4855032764140369E-2</v>
      </c>
    </row>
    <row r="97" spans="1:16" x14ac:dyDescent="0.3">
      <c r="A97" s="13">
        <v>95</v>
      </c>
      <c r="B97" s="13">
        <v>14</v>
      </c>
      <c r="C97" s="13">
        <f t="shared" si="18"/>
        <v>0.89407999999999976</v>
      </c>
      <c r="D97" s="13">
        <v>16</v>
      </c>
      <c r="E97" s="13">
        <f t="shared" si="11"/>
        <v>7.1526399999999999</v>
      </c>
      <c r="F97" s="13">
        <v>-3.96</v>
      </c>
      <c r="G97" s="14">
        <f>$R$3*9.81*$R$10</f>
        <v>1974.0908249999998</v>
      </c>
      <c r="H97" s="14">
        <f t="shared" si="12"/>
        <v>50.893611699850446</v>
      </c>
      <c r="I97" s="13">
        <f t="shared" si="19"/>
        <v>7.1526399999999999</v>
      </c>
      <c r="J97" s="14">
        <f t="shared" si="20"/>
        <v>814.50688000000048</v>
      </c>
      <c r="K97" s="14">
        <f t="shared" si="21"/>
        <v>-8365.3760825498794</v>
      </c>
      <c r="L97" s="18">
        <f t="shared" si="13"/>
        <v>-6340.3916458500289</v>
      </c>
      <c r="M97" s="14">
        <f t="shared" si="14"/>
        <v>-45350.53890177275</v>
      </c>
      <c r="N97" s="14">
        <f t="shared" si="15"/>
        <v>-45.350538901772751</v>
      </c>
      <c r="O97" s="14">
        <f t="shared" si="16"/>
        <v>1819.3841758651001</v>
      </c>
      <c r="P97" s="14">
        <f t="shared" si="17"/>
        <v>1.7494078614087489</v>
      </c>
    </row>
    <row r="98" spans="1:16" x14ac:dyDescent="0.3">
      <c r="A98" s="13">
        <v>96</v>
      </c>
      <c r="B98" s="13">
        <v>12</v>
      </c>
      <c r="C98" s="13">
        <f t="shared" si="18"/>
        <v>0</v>
      </c>
      <c r="D98" s="13">
        <v>16</v>
      </c>
      <c r="E98" s="13">
        <f t="shared" si="11"/>
        <v>7.1526399999999999</v>
      </c>
      <c r="F98" s="13">
        <v>-3.96</v>
      </c>
      <c r="G98" s="14">
        <f>$R$3*9.81*$R$10</f>
        <v>1974.0908249999998</v>
      </c>
      <c r="H98" s="14">
        <f t="shared" si="12"/>
        <v>50.893611699850446</v>
      </c>
      <c r="I98" s="13">
        <f t="shared" si="19"/>
        <v>7.1526399999999999</v>
      </c>
      <c r="J98" s="14">
        <f t="shared" si="20"/>
        <v>821.6595200000005</v>
      </c>
      <c r="K98" s="14">
        <f t="shared" si="21"/>
        <v>-8365.3760825498794</v>
      </c>
      <c r="L98" s="18">
        <f t="shared" si="13"/>
        <v>-6340.3916458500289</v>
      </c>
      <c r="M98" s="14">
        <f t="shared" si="14"/>
        <v>-45350.53890177275</v>
      </c>
      <c r="N98" s="14">
        <f t="shared" si="15"/>
        <v>-45.350538901772751</v>
      </c>
      <c r="O98" s="14">
        <f t="shared" si="16"/>
        <v>3784.797637433343</v>
      </c>
      <c r="P98" s="14">
        <f t="shared" si="17"/>
        <v>3.6334057319360089</v>
      </c>
    </row>
    <row r="99" spans="1:16" x14ac:dyDescent="0.3">
      <c r="A99" s="13">
        <v>97</v>
      </c>
      <c r="B99" s="13">
        <v>10</v>
      </c>
      <c r="C99" s="13">
        <f t="shared" si="18"/>
        <v>0.89408000000000065</v>
      </c>
      <c r="D99" s="13">
        <v>18</v>
      </c>
      <c r="E99" s="13">
        <f t="shared" si="11"/>
        <v>8.0467200000000005</v>
      </c>
      <c r="F99" s="13">
        <v>-3.96</v>
      </c>
      <c r="G99" s="14">
        <f>$R$3*9.81*$R$10</f>
        <v>1974.0908249999998</v>
      </c>
      <c r="H99" s="14">
        <f t="shared" si="12"/>
        <v>64.412227307623226</v>
      </c>
      <c r="I99" s="13">
        <f t="shared" si="19"/>
        <v>8.0467200000000005</v>
      </c>
      <c r="J99" s="14">
        <f t="shared" si="20"/>
        <v>829.70624000000055</v>
      </c>
      <c r="K99" s="14">
        <f t="shared" si="21"/>
        <v>-7435.889851155448</v>
      </c>
      <c r="L99" s="18">
        <f t="shared" si="13"/>
        <v>-5397.386798847825</v>
      </c>
      <c r="M99" s="14">
        <f t="shared" si="14"/>
        <v>-43431.260302024777</v>
      </c>
      <c r="N99" s="14">
        <f t="shared" si="15"/>
        <v>-43.431260302024775</v>
      </c>
      <c r="O99" s="14">
        <f t="shared" si="16"/>
        <v>5921.116617398824</v>
      </c>
      <c r="P99" s="14">
        <f t="shared" si="17"/>
        <v>5.6744034250072035</v>
      </c>
    </row>
    <row r="100" spans="1:16" x14ac:dyDescent="0.3">
      <c r="A100" s="13">
        <v>98</v>
      </c>
      <c r="B100" s="13">
        <v>8</v>
      </c>
      <c r="C100" s="13">
        <f t="shared" si="18"/>
        <v>0.89407999999999888</v>
      </c>
      <c r="D100" s="13">
        <v>20</v>
      </c>
      <c r="E100" s="13">
        <f t="shared" si="11"/>
        <v>8.9407999999999994</v>
      </c>
      <c r="F100" s="13">
        <v>-3.96</v>
      </c>
      <c r="G100" s="14">
        <f>$R$3*9.81*$R$10</f>
        <v>1974.0908249999998</v>
      </c>
      <c r="H100" s="14">
        <f t="shared" si="12"/>
        <v>79.521268281016305</v>
      </c>
      <c r="I100" s="13">
        <f t="shared" si="19"/>
        <v>8.9407999999999994</v>
      </c>
      <c r="J100" s="14">
        <f t="shared" si="20"/>
        <v>838.64704000000052</v>
      </c>
      <c r="K100" s="14">
        <f t="shared" si="21"/>
        <v>-6692.3008660399037</v>
      </c>
      <c r="L100" s="18">
        <f t="shared" si="13"/>
        <v>-4638.6887727588874</v>
      </c>
      <c r="M100" s="14">
        <f t="shared" si="14"/>
        <v>-41473.588579482661</v>
      </c>
      <c r="N100" s="14">
        <f t="shared" si="15"/>
        <v>-41.473588579482659</v>
      </c>
      <c r="O100" s="14">
        <f t="shared" si="16"/>
        <v>8164.4064773726222</v>
      </c>
      <c r="P100" s="14">
        <f t="shared" si="17"/>
        <v>7.8094322827042477</v>
      </c>
    </row>
    <row r="101" spans="1:16" x14ac:dyDescent="0.3">
      <c r="A101" s="13">
        <v>99</v>
      </c>
      <c r="B101" s="13">
        <v>6</v>
      </c>
      <c r="C101" s="13">
        <f t="shared" si="18"/>
        <v>0.89408000000000065</v>
      </c>
      <c r="D101" s="13">
        <v>22</v>
      </c>
      <c r="E101" s="13">
        <f t="shared" si="11"/>
        <v>9.8348800000000001</v>
      </c>
      <c r="F101" s="13">
        <v>-3.96</v>
      </c>
      <c r="G101" s="14">
        <f>$R$3*9.81*$R$10</f>
        <v>1974.0908249999998</v>
      </c>
      <c r="H101" s="14">
        <f t="shared" si="12"/>
        <v>96.220734620029759</v>
      </c>
      <c r="I101" s="13">
        <f t="shared" si="19"/>
        <v>9.8348800000000001</v>
      </c>
      <c r="J101" s="14">
        <f t="shared" si="20"/>
        <v>848.48192000000051</v>
      </c>
      <c r="K101" s="14">
        <f t="shared" si="21"/>
        <v>-6083.9098782180936</v>
      </c>
      <c r="L101" s="18">
        <f t="shared" si="13"/>
        <v>-4013.598318598064</v>
      </c>
      <c r="M101" s="14">
        <f t="shared" si="14"/>
        <v>-39473.25783161373</v>
      </c>
      <c r="N101" s="14">
        <f t="shared" si="15"/>
        <v>-39.473257831613729</v>
      </c>
      <c r="O101" s="14">
        <f t="shared" si="16"/>
        <v>10528.120527699064</v>
      </c>
      <c r="P101" s="14">
        <f t="shared" si="17"/>
        <v>10.049569594621834</v>
      </c>
    </row>
    <row r="102" spans="1:16" x14ac:dyDescent="0.3">
      <c r="A102" s="13">
        <v>100</v>
      </c>
      <c r="B102" s="13">
        <v>4</v>
      </c>
      <c r="C102" s="13">
        <f t="shared" si="18"/>
        <v>0.89408000000000065</v>
      </c>
      <c r="D102" s="13">
        <v>24</v>
      </c>
      <c r="E102" s="13">
        <f t="shared" si="11"/>
        <v>10.728960000000001</v>
      </c>
      <c r="F102" s="13">
        <v>-3.96</v>
      </c>
      <c r="G102" s="14">
        <f>$R$3*9.81*$R$10</f>
        <v>1974.0908249999998</v>
      </c>
      <c r="H102" s="14">
        <f t="shared" si="12"/>
        <v>114.51062632466352</v>
      </c>
      <c r="I102" s="13">
        <f t="shared" si="19"/>
        <v>10.728960000000001</v>
      </c>
      <c r="J102" s="14">
        <f t="shared" si="20"/>
        <v>859.21088000000054</v>
      </c>
      <c r="K102" s="14">
        <f t="shared" si="21"/>
        <v>-5576.9173883665862</v>
      </c>
      <c r="L102" s="18">
        <f t="shared" si="13"/>
        <v>-3488.315937041923</v>
      </c>
      <c r="M102" s="14">
        <f t="shared" si="14"/>
        <v>-37426.002155885311</v>
      </c>
      <c r="N102" s="14">
        <f t="shared" si="15"/>
        <v>-37.426002155885314</v>
      </c>
      <c r="O102" s="14">
        <f t="shared" si="16"/>
        <v>13028.189445664704</v>
      </c>
      <c r="P102" s="14">
        <f t="shared" si="17"/>
        <v>12.407799472061624</v>
      </c>
    </row>
    <row r="103" spans="1:16" x14ac:dyDescent="0.3">
      <c r="A103" s="13">
        <v>101</v>
      </c>
      <c r="B103" s="13">
        <v>2</v>
      </c>
      <c r="C103" s="13">
        <f t="shared" si="18"/>
        <v>0.89407999999999888</v>
      </c>
      <c r="D103" s="13">
        <v>26</v>
      </c>
      <c r="E103" s="13">
        <f t="shared" si="11"/>
        <v>11.62304</v>
      </c>
      <c r="F103" s="13">
        <v>-3.96</v>
      </c>
      <c r="G103" s="14">
        <f>$R$3*9.81*$R$10</f>
        <v>1974.0908249999998</v>
      </c>
      <c r="H103" s="14">
        <f t="shared" si="12"/>
        <v>134.39094339491757</v>
      </c>
      <c r="I103" s="13">
        <f t="shared" si="19"/>
        <v>11.62304</v>
      </c>
      <c r="J103" s="14">
        <f t="shared" si="20"/>
        <v>870.83392000000049</v>
      </c>
      <c r="K103" s="14">
        <f t="shared" si="21"/>
        <v>-5147.9237431076181</v>
      </c>
      <c r="L103" s="18">
        <f t="shared" si="13"/>
        <v>-3039.4419747127008</v>
      </c>
      <c r="M103" s="14">
        <f t="shared" si="14"/>
        <v>-35327.555649764712</v>
      </c>
      <c r="N103" s="14">
        <f t="shared" si="15"/>
        <v>-35.327555649764712</v>
      </c>
      <c r="O103" s="14">
        <f t="shared" si="16"/>
        <v>15683.673214167335</v>
      </c>
      <c r="P103" s="14">
        <f t="shared" si="17"/>
        <v>14.899489553458974</v>
      </c>
    </row>
    <row r="104" spans="1:16" x14ac:dyDescent="0.3">
      <c r="A104" s="13">
        <v>102</v>
      </c>
      <c r="B104" s="13">
        <v>0</v>
      </c>
      <c r="C104" s="13">
        <f t="shared" si="18"/>
        <v>0</v>
      </c>
      <c r="D104" s="13">
        <v>26</v>
      </c>
      <c r="E104" s="13">
        <f t="shared" si="11"/>
        <v>11.62304</v>
      </c>
      <c r="F104" s="13">
        <v>-3.96</v>
      </c>
      <c r="G104" s="14">
        <f>$R$3*9.81*$R$10</f>
        <v>1974.0908249999998</v>
      </c>
      <c r="H104" s="14">
        <f t="shared" si="12"/>
        <v>134.39094339491757</v>
      </c>
      <c r="I104" s="13">
        <f t="shared" si="19"/>
        <v>11.62304</v>
      </c>
      <c r="J104" s="14">
        <f t="shared" si="20"/>
        <v>882.45696000000044</v>
      </c>
      <c r="K104" s="14">
        <f t="shared" si="21"/>
        <v>0</v>
      </c>
      <c r="L104" s="18">
        <f t="shared" si="13"/>
        <v>2108.4817683949173</v>
      </c>
      <c r="M104" s="14">
        <f t="shared" si="14"/>
        <v>24506.967933324857</v>
      </c>
      <c r="N104" s="14">
        <f t="shared" si="15"/>
        <v>24.506967933324855</v>
      </c>
      <c r="O104" s="14">
        <f t="shared" si="16"/>
        <v>18517.630373274675</v>
      </c>
      <c r="P104" s="14">
        <f t="shared" si="17"/>
        <v>17.543018248365485</v>
      </c>
    </row>
    <row r="105" spans="1:16" x14ac:dyDescent="0.3">
      <c r="A105" s="13">
        <v>103</v>
      </c>
      <c r="B105" s="13">
        <v>0</v>
      </c>
      <c r="C105" s="13">
        <f t="shared" si="18"/>
        <v>0</v>
      </c>
      <c r="D105" s="13">
        <v>26</v>
      </c>
      <c r="E105" s="13">
        <f t="shared" si="11"/>
        <v>11.62304</v>
      </c>
      <c r="F105" s="13">
        <v>-3.96</v>
      </c>
      <c r="G105" s="14">
        <f>$R$3*9.81*$R$10</f>
        <v>1974.0908249999998</v>
      </c>
      <c r="H105" s="14">
        <f t="shared" si="12"/>
        <v>134.39094339491757</v>
      </c>
      <c r="I105" s="13">
        <f t="shared" si="19"/>
        <v>11.62304</v>
      </c>
      <c r="J105" s="14">
        <f t="shared" si="20"/>
        <v>894.08000000000038</v>
      </c>
      <c r="K105" s="14">
        <f t="shared" si="21"/>
        <v>0</v>
      </c>
      <c r="L105" s="18">
        <f t="shared" si="13"/>
        <v>2108.4817683949173</v>
      </c>
      <c r="M105" s="14">
        <f t="shared" si="14"/>
        <v>24506.967933324857</v>
      </c>
      <c r="N105" s="14">
        <f t="shared" si="15"/>
        <v>24.506967933324855</v>
      </c>
      <c r="O105" s="14">
        <f t="shared" si="16"/>
        <v>18165.316399154075</v>
      </c>
      <c r="P105" s="14">
        <f t="shared" si="17"/>
        <v>17.15613215475663</v>
      </c>
    </row>
    <row r="106" spans="1:16" x14ac:dyDescent="0.3">
      <c r="A106" s="13">
        <v>104</v>
      </c>
      <c r="B106" s="13">
        <v>0</v>
      </c>
      <c r="C106" s="13">
        <f t="shared" si="18"/>
        <v>0</v>
      </c>
      <c r="D106" s="13">
        <v>26</v>
      </c>
      <c r="E106" s="13">
        <f t="shared" si="11"/>
        <v>11.62304</v>
      </c>
      <c r="F106" s="13">
        <v>-3.96</v>
      </c>
      <c r="G106" s="14">
        <f>$R$3*9.81*$R$10</f>
        <v>1974.0908249999998</v>
      </c>
      <c r="H106" s="14">
        <f t="shared" si="12"/>
        <v>134.39094339491757</v>
      </c>
      <c r="I106" s="13">
        <f t="shared" si="19"/>
        <v>11.62304</v>
      </c>
      <c r="J106" s="14">
        <f t="shared" si="20"/>
        <v>905.70304000000033</v>
      </c>
      <c r="K106" s="14">
        <f t="shared" si="21"/>
        <v>0</v>
      </c>
      <c r="L106" s="18">
        <f t="shared" si="13"/>
        <v>2108.4817683949173</v>
      </c>
      <c r="M106" s="14">
        <f t="shared" si="14"/>
        <v>24506.967933324857</v>
      </c>
      <c r="N106" s="14">
        <f t="shared" si="15"/>
        <v>24.506967933324855</v>
      </c>
      <c r="O106" s="14">
        <f t="shared" si="16"/>
        <v>17768.963178268397</v>
      </c>
      <c r="P106" s="14">
        <f t="shared" si="17"/>
        <v>16.723730050134968</v>
      </c>
    </row>
    <row r="107" spans="1:16" x14ac:dyDescent="0.3">
      <c r="A107" s="13">
        <v>105</v>
      </c>
      <c r="B107" s="13">
        <v>0</v>
      </c>
      <c r="C107" s="13">
        <f t="shared" si="18"/>
        <v>0</v>
      </c>
      <c r="D107" s="13">
        <v>26</v>
      </c>
      <c r="E107" s="13">
        <f t="shared" si="11"/>
        <v>11.62304</v>
      </c>
      <c r="F107" s="13">
        <v>-3.96</v>
      </c>
      <c r="G107" s="14">
        <f>$R$3*9.81*$R$10</f>
        <v>1974.0908249999998</v>
      </c>
      <c r="H107" s="14">
        <f t="shared" si="12"/>
        <v>134.39094339491757</v>
      </c>
      <c r="I107" s="13">
        <f t="shared" si="19"/>
        <v>11.62304</v>
      </c>
      <c r="J107" s="14">
        <f t="shared" si="20"/>
        <v>917.32608000000027</v>
      </c>
      <c r="K107" s="14">
        <f t="shared" si="21"/>
        <v>0</v>
      </c>
      <c r="L107" s="18">
        <f t="shared" si="13"/>
        <v>2108.4817683949173</v>
      </c>
      <c r="M107" s="14">
        <f t="shared" si="14"/>
        <v>24506.967933324857</v>
      </c>
      <c r="N107" s="14">
        <f t="shared" si="15"/>
        <v>24.506967933324855</v>
      </c>
      <c r="O107" s="14">
        <f t="shared" si="16"/>
        <v>17319.762861264637</v>
      </c>
      <c r="P107" s="14">
        <f t="shared" si="17"/>
        <v>16.2372776824356</v>
      </c>
    </row>
    <row r="108" spans="1:16" x14ac:dyDescent="0.3">
      <c r="A108" s="13">
        <v>106</v>
      </c>
      <c r="B108" s="13">
        <v>0</v>
      </c>
      <c r="C108" s="13">
        <f t="shared" si="18"/>
        <v>0</v>
      </c>
      <c r="D108" s="13">
        <v>26</v>
      </c>
      <c r="E108" s="13">
        <f t="shared" si="11"/>
        <v>11.62304</v>
      </c>
      <c r="F108" s="13">
        <v>-3.96</v>
      </c>
      <c r="G108" s="14">
        <f>$R$3*9.81*$R$10</f>
        <v>1974.0908249999998</v>
      </c>
      <c r="H108" s="14">
        <f t="shared" si="12"/>
        <v>134.39094339491757</v>
      </c>
      <c r="I108" s="13">
        <f t="shared" si="19"/>
        <v>11.62304</v>
      </c>
      <c r="J108" s="14">
        <f t="shared" si="20"/>
        <v>928.94912000000022</v>
      </c>
      <c r="K108" s="14">
        <f t="shared" si="21"/>
        <v>0</v>
      </c>
      <c r="L108" s="18">
        <f t="shared" si="13"/>
        <v>2108.4817683949173</v>
      </c>
      <c r="M108" s="14">
        <f t="shared" si="14"/>
        <v>24506.967933324857</v>
      </c>
      <c r="N108" s="14">
        <f t="shared" si="15"/>
        <v>24.506967933324855</v>
      </c>
      <c r="O108" s="14">
        <f t="shared" si="16"/>
        <v>16806.391070403191</v>
      </c>
      <c r="P108" s="14">
        <f t="shared" si="17"/>
        <v>15.685964999042977</v>
      </c>
    </row>
    <row r="109" spans="1:16" x14ac:dyDescent="0.3">
      <c r="A109" s="13">
        <v>107</v>
      </c>
      <c r="B109" s="13">
        <v>0</v>
      </c>
      <c r="C109" s="13">
        <f t="shared" si="18"/>
        <v>0.89408000000000065</v>
      </c>
      <c r="D109" s="13">
        <v>28</v>
      </c>
      <c r="E109" s="13">
        <f t="shared" si="11"/>
        <v>12.51712</v>
      </c>
      <c r="F109" s="13">
        <v>-3.96</v>
      </c>
      <c r="G109" s="14">
        <f>$R$3*9.81*$R$10</f>
        <v>1974.0908249999998</v>
      </c>
      <c r="H109" s="14">
        <f t="shared" si="12"/>
        <v>155.861685830792</v>
      </c>
      <c r="I109" s="13">
        <f t="shared" si="19"/>
        <v>12.51712</v>
      </c>
      <c r="J109" s="14">
        <f t="shared" si="20"/>
        <v>941.4662400000002</v>
      </c>
      <c r="K109" s="14">
        <f t="shared" si="21"/>
        <v>0</v>
      </c>
      <c r="L109" s="18">
        <f t="shared" si="13"/>
        <v>2129.9525108307917</v>
      </c>
      <c r="M109" s="14">
        <f t="shared" si="14"/>
        <v>26660.87117237032</v>
      </c>
      <c r="N109" s="14">
        <f t="shared" si="15"/>
        <v>26.660871172370321</v>
      </c>
      <c r="O109" s="14">
        <f t="shared" si="16"/>
        <v>16214.039004024602</v>
      </c>
      <c r="P109" s="14">
        <f t="shared" si="17"/>
        <v>15.055893360879988</v>
      </c>
    </row>
    <row r="110" spans="1:16" x14ac:dyDescent="0.3">
      <c r="A110" s="13">
        <v>108</v>
      </c>
      <c r="B110" s="13">
        <v>0</v>
      </c>
      <c r="C110" s="13">
        <f t="shared" si="18"/>
        <v>0.89407999999999888</v>
      </c>
      <c r="D110" s="13">
        <v>30</v>
      </c>
      <c r="E110" s="13">
        <f t="shared" si="11"/>
        <v>13.411199999999999</v>
      </c>
      <c r="F110" s="13">
        <v>-3.96</v>
      </c>
      <c r="G110" s="14">
        <f>$R$3*9.81*$R$10</f>
        <v>1974.0908249999998</v>
      </c>
      <c r="H110" s="14">
        <f t="shared" si="12"/>
        <v>178.92285363228672</v>
      </c>
      <c r="I110" s="13">
        <f t="shared" si="19"/>
        <v>13.411199999999999</v>
      </c>
      <c r="J110" s="14">
        <f t="shared" si="20"/>
        <v>954.87744000000021</v>
      </c>
      <c r="K110" s="14">
        <f t="shared" si="21"/>
        <v>0</v>
      </c>
      <c r="L110" s="18">
        <f t="shared" si="13"/>
        <v>2153.0136786322864</v>
      </c>
      <c r="M110" s="14">
        <f t="shared" si="14"/>
        <v>28874.497046873319</v>
      </c>
      <c r="N110" s="14">
        <f t="shared" si="15"/>
        <v>28.874497046873319</v>
      </c>
      <c r="O110" s="14">
        <f t="shared" si="16"/>
        <v>15343.469656662457</v>
      </c>
      <c r="P110" s="14">
        <f t="shared" si="17"/>
        <v>14.163202759996116</v>
      </c>
    </row>
    <row r="111" spans="1:16" x14ac:dyDescent="0.3">
      <c r="A111" s="13">
        <v>109</v>
      </c>
      <c r="B111" s="13">
        <v>0</v>
      </c>
      <c r="C111" s="13">
        <f t="shared" si="18"/>
        <v>-0.89407999999999888</v>
      </c>
      <c r="D111" s="13">
        <v>28</v>
      </c>
      <c r="E111" s="13">
        <f t="shared" si="11"/>
        <v>12.51712</v>
      </c>
      <c r="F111" s="13">
        <v>-3.96</v>
      </c>
      <c r="G111" s="14">
        <f>$R$3*9.81*$R$10</f>
        <v>1974.0908249999998</v>
      </c>
      <c r="H111" s="14">
        <f t="shared" si="12"/>
        <v>155.861685830792</v>
      </c>
      <c r="I111" s="13">
        <f t="shared" si="19"/>
        <v>12.51712</v>
      </c>
      <c r="J111" s="14">
        <f t="shared" si="20"/>
        <v>967.39456000000018</v>
      </c>
      <c r="K111" s="14">
        <f t="shared" si="21"/>
        <v>0</v>
      </c>
      <c r="L111" s="18">
        <f t="shared" si="13"/>
        <v>2129.9525108307917</v>
      </c>
      <c r="M111" s="14">
        <f t="shared" si="14"/>
        <v>26660.87117237032</v>
      </c>
      <c r="N111" s="14">
        <f t="shared" si="15"/>
        <v>26.660871172370321</v>
      </c>
      <c r="O111" s="14">
        <f t="shared" si="16"/>
        <v>14113.376257552382</v>
      </c>
      <c r="P111" s="14">
        <f t="shared" si="17"/>
        <v>12.937261569423015</v>
      </c>
    </row>
    <row r="112" spans="1:16" x14ac:dyDescent="0.3">
      <c r="A112" s="13">
        <v>110</v>
      </c>
      <c r="B112" s="13">
        <v>0</v>
      </c>
      <c r="C112" s="13">
        <f t="shared" si="18"/>
        <v>-0.89408000000000065</v>
      </c>
      <c r="D112" s="13">
        <v>26</v>
      </c>
      <c r="E112" s="13">
        <f t="shared" si="11"/>
        <v>11.62304</v>
      </c>
      <c r="F112" s="13">
        <v>-3.96</v>
      </c>
      <c r="G112" s="14">
        <f>$R$3*9.81*$R$10</f>
        <v>1974.0908249999998</v>
      </c>
      <c r="H112" s="14">
        <f t="shared" si="12"/>
        <v>134.39094339491757</v>
      </c>
      <c r="I112" s="13">
        <f t="shared" si="19"/>
        <v>11.62304</v>
      </c>
      <c r="J112" s="14">
        <f t="shared" si="20"/>
        <v>979.01760000000013</v>
      </c>
      <c r="K112" s="14">
        <f t="shared" si="21"/>
        <v>0</v>
      </c>
      <c r="L112" s="18">
        <f t="shared" si="13"/>
        <v>2108.4817683949173</v>
      </c>
      <c r="M112" s="14">
        <f t="shared" si="14"/>
        <v>24506.967933324857</v>
      </c>
      <c r="N112" s="14">
        <f t="shared" si="15"/>
        <v>24.506967933324855</v>
      </c>
      <c r="O112" s="14">
        <f t="shared" si="16"/>
        <v>12858.626766070589</v>
      </c>
      <c r="P112" s="14">
        <f t="shared" si="17"/>
        <v>11.689660696427808</v>
      </c>
    </row>
    <row r="113" spans="1:16" x14ac:dyDescent="0.3">
      <c r="A113" s="13">
        <v>111</v>
      </c>
      <c r="B113" s="13">
        <v>0</v>
      </c>
      <c r="C113" s="13">
        <f t="shared" si="18"/>
        <v>-0.89407999999999888</v>
      </c>
      <c r="D113" s="13">
        <v>24</v>
      </c>
      <c r="E113" s="13">
        <f t="shared" si="11"/>
        <v>10.728960000000001</v>
      </c>
      <c r="F113" s="13">
        <v>-3.96</v>
      </c>
      <c r="G113" s="14">
        <f>$R$3*9.81*$R$10</f>
        <v>1974.0908249999998</v>
      </c>
      <c r="H113" s="14">
        <f t="shared" si="12"/>
        <v>114.51062632466352</v>
      </c>
      <c r="I113" s="13">
        <f t="shared" si="19"/>
        <v>10.728960000000001</v>
      </c>
      <c r="J113" s="14">
        <f t="shared" si="20"/>
        <v>989.74656000000016</v>
      </c>
      <c r="K113" s="14">
        <f t="shared" si="21"/>
        <v>0</v>
      </c>
      <c r="L113" s="18">
        <f t="shared" si="13"/>
        <v>2088.6014513246632</v>
      </c>
      <c r="M113" s="14">
        <f t="shared" si="14"/>
        <v>22408.521427204261</v>
      </c>
      <c r="N113" s="14">
        <f t="shared" si="15"/>
        <v>22.40852142720426</v>
      </c>
      <c r="O113" s="14">
        <f t="shared" si="16"/>
        <v>11564.366636375671</v>
      </c>
      <c r="P113" s="14">
        <f t="shared" si="17"/>
        <v>10.407929972738104</v>
      </c>
    </row>
    <row r="114" spans="1:16" x14ac:dyDescent="0.3">
      <c r="A114" s="13">
        <v>112</v>
      </c>
      <c r="B114" s="13">
        <v>0</v>
      </c>
      <c r="C114" s="13">
        <f t="shared" si="18"/>
        <v>-0.89408000000000065</v>
      </c>
      <c r="D114" s="13">
        <v>22</v>
      </c>
      <c r="E114" s="13">
        <f t="shared" si="11"/>
        <v>9.8348800000000001</v>
      </c>
      <c r="F114" s="13">
        <v>-3.96</v>
      </c>
      <c r="G114" s="14">
        <f>$R$3*9.81*$R$10</f>
        <v>1974.0908249999998</v>
      </c>
      <c r="H114" s="14">
        <f t="shared" si="12"/>
        <v>96.220734620029759</v>
      </c>
      <c r="I114" s="13">
        <f t="shared" si="19"/>
        <v>9.8348800000000001</v>
      </c>
      <c r="J114" s="14">
        <f t="shared" si="20"/>
        <v>999.58144000000016</v>
      </c>
      <c r="K114" s="14">
        <f t="shared" si="21"/>
        <v>0</v>
      </c>
      <c r="L114" s="18">
        <f t="shared" si="13"/>
        <v>2070.3115596200296</v>
      </c>
      <c r="M114" s="14">
        <f t="shared" si="14"/>
        <v>20361.265751475836</v>
      </c>
      <c r="N114" s="14">
        <f t="shared" si="15"/>
        <v>20.361265751475834</v>
      </c>
      <c r="O114" s="14">
        <f t="shared" si="16"/>
        <v>10208.8472875221</v>
      </c>
      <c r="P114" s="14">
        <f t="shared" si="17"/>
        <v>9.0745309222418662</v>
      </c>
    </row>
    <row r="115" spans="1:16" x14ac:dyDescent="0.3">
      <c r="A115" s="13">
        <v>113</v>
      </c>
      <c r="B115" s="13">
        <v>0</v>
      </c>
      <c r="C115" s="13">
        <f t="shared" si="18"/>
        <v>-0.89408000000000065</v>
      </c>
      <c r="D115" s="13">
        <v>20</v>
      </c>
      <c r="E115" s="13">
        <f t="shared" si="11"/>
        <v>8.9407999999999994</v>
      </c>
      <c r="F115" s="13">
        <v>-3.96</v>
      </c>
      <c r="G115" s="14">
        <f>$R$3*9.81*$R$10</f>
        <v>1974.0908249999998</v>
      </c>
      <c r="H115" s="14">
        <f t="shared" si="12"/>
        <v>79.521268281016305</v>
      </c>
      <c r="I115" s="13">
        <f t="shared" si="19"/>
        <v>8.9407999999999994</v>
      </c>
      <c r="J115" s="14">
        <f t="shared" si="20"/>
        <v>1008.5222400000001</v>
      </c>
      <c r="K115" s="14">
        <f t="shared" si="21"/>
        <v>0</v>
      </c>
      <c r="L115" s="18">
        <f t="shared" si="13"/>
        <v>2053.6120932810159</v>
      </c>
      <c r="M115" s="14">
        <f t="shared" si="14"/>
        <v>18360.935003606905</v>
      </c>
      <c r="N115" s="14">
        <f t="shared" si="15"/>
        <v>18.360935003606905</v>
      </c>
      <c r="O115" s="14">
        <f t="shared" si="16"/>
        <v>8758.5017926715627</v>
      </c>
      <c r="P115" s="14">
        <f t="shared" si="17"/>
        <v>7.6636890685876171</v>
      </c>
    </row>
    <row r="116" spans="1:16" x14ac:dyDescent="0.3">
      <c r="A116" s="13">
        <v>114</v>
      </c>
      <c r="B116" s="13">
        <v>0</v>
      </c>
      <c r="C116" s="13">
        <f t="shared" si="18"/>
        <v>-1.7881599999999995</v>
      </c>
      <c r="D116" s="13">
        <v>16</v>
      </c>
      <c r="E116" s="13">
        <f t="shared" si="11"/>
        <v>7.1526399999999999</v>
      </c>
      <c r="F116" s="13">
        <v>-3.96</v>
      </c>
      <c r="G116" s="14">
        <f>$R$3*9.81*$R$10</f>
        <v>1974.0908249999998</v>
      </c>
      <c r="H116" s="14">
        <f t="shared" si="12"/>
        <v>50.893611699850446</v>
      </c>
      <c r="I116" s="13">
        <f t="shared" si="19"/>
        <v>7.1526399999999999</v>
      </c>
      <c r="J116" s="14">
        <f t="shared" si="20"/>
        <v>1015.6748800000001</v>
      </c>
      <c r="K116" s="14">
        <f t="shared" si="21"/>
        <v>0</v>
      </c>
      <c r="L116" s="18">
        <f t="shared" si="13"/>
        <v>2024.9844366998502</v>
      </c>
      <c r="M116" s="14">
        <f t="shared" si="14"/>
        <v>14483.984681316817</v>
      </c>
      <c r="N116" s="14">
        <f t="shared" si="15"/>
        <v>14.483984681316818</v>
      </c>
      <c r="O116" s="14">
        <f t="shared" si="16"/>
        <v>7158.0962575156727</v>
      </c>
      <c r="P116" s="14">
        <f t="shared" si="17"/>
        <v>6.1355110778705768</v>
      </c>
    </row>
    <row r="117" spans="1:16" x14ac:dyDescent="0.3">
      <c r="A117" s="13">
        <v>115</v>
      </c>
      <c r="B117" s="13">
        <v>0</v>
      </c>
      <c r="C117" s="13">
        <f t="shared" si="18"/>
        <v>-1.7881599999999995</v>
      </c>
      <c r="D117" s="13">
        <v>12</v>
      </c>
      <c r="E117" s="13">
        <f t="shared" si="11"/>
        <v>5.3644800000000004</v>
      </c>
      <c r="F117" s="13">
        <v>-3.96</v>
      </c>
      <c r="G117" s="14">
        <f>$R$3*9.81*$R$10</f>
        <v>1974.0908249999998</v>
      </c>
      <c r="H117" s="14">
        <f t="shared" si="12"/>
        <v>28.62765658116588</v>
      </c>
      <c r="I117" s="13">
        <f t="shared" si="19"/>
        <v>5.3644800000000004</v>
      </c>
      <c r="J117" s="14">
        <f t="shared" si="20"/>
        <v>1021.0393600000001</v>
      </c>
      <c r="K117" s="14">
        <f t="shared" si="21"/>
        <v>0</v>
      </c>
      <c r="L117" s="18">
        <f t="shared" si="13"/>
        <v>2002.7184815811656</v>
      </c>
      <c r="M117" s="14">
        <f t="shared" si="14"/>
        <v>10743.543240072531</v>
      </c>
      <c r="N117" s="14">
        <f t="shared" si="15"/>
        <v>10.743543240072531</v>
      </c>
      <c r="O117" s="14">
        <f t="shared" si="16"/>
        <v>5692.918572755445</v>
      </c>
      <c r="P117" s="14">
        <f t="shared" si="17"/>
        <v>4.744098810629537</v>
      </c>
    </row>
    <row r="118" spans="1:16" x14ac:dyDescent="0.3">
      <c r="A118" s="13">
        <v>116</v>
      </c>
      <c r="B118" s="13">
        <v>0</v>
      </c>
      <c r="C118" s="13">
        <f t="shared" si="18"/>
        <v>-1.7881600000000004</v>
      </c>
      <c r="D118" s="13">
        <v>8</v>
      </c>
      <c r="E118" s="13">
        <f t="shared" si="11"/>
        <v>3.5763199999999999</v>
      </c>
      <c r="F118" s="13">
        <v>-3.96</v>
      </c>
      <c r="G118" s="14">
        <f>$R$3*9.81*$R$10</f>
        <v>1974.0908249999998</v>
      </c>
      <c r="H118" s="14">
        <f t="shared" si="12"/>
        <v>12.723402924962611</v>
      </c>
      <c r="I118" s="13">
        <f t="shared" si="19"/>
        <v>3.5763199999999999</v>
      </c>
      <c r="J118" s="14">
        <f t="shared" si="20"/>
        <v>1024.6156800000001</v>
      </c>
      <c r="K118" s="14">
        <f t="shared" si="21"/>
        <v>0</v>
      </c>
      <c r="L118" s="18">
        <f t="shared" si="13"/>
        <v>1986.8142279249623</v>
      </c>
      <c r="M118" s="14">
        <f t="shared" si="14"/>
        <v>7105.4834596126011</v>
      </c>
      <c r="N118" s="14">
        <f t="shared" si="15"/>
        <v>7.1054834596126009</v>
      </c>
      <c r="O118" s="14">
        <f t="shared" si="16"/>
        <v>4430.2624059261725</v>
      </c>
      <c r="P118" s="14">
        <f t="shared" si="17"/>
        <v>3.5442099247409375</v>
      </c>
    </row>
    <row r="119" spans="1:16" x14ac:dyDescent="0.3">
      <c r="A119" s="13">
        <v>117</v>
      </c>
      <c r="B119" s="13">
        <v>0</v>
      </c>
      <c r="C119" s="13">
        <f t="shared" si="18"/>
        <v>-0.89407999999999976</v>
      </c>
      <c r="D119" s="13">
        <v>6</v>
      </c>
      <c r="E119" s="13">
        <f t="shared" si="11"/>
        <v>2.6822400000000002</v>
      </c>
      <c r="F119" s="13">
        <v>-3.96</v>
      </c>
      <c r="G119" s="14">
        <f>$R$3*9.81*$R$10</f>
        <v>1974.0908249999998</v>
      </c>
      <c r="H119" s="14">
        <f t="shared" si="12"/>
        <v>7.15691414529147</v>
      </c>
      <c r="I119" s="13">
        <f t="shared" si="19"/>
        <v>2.6822400000000002</v>
      </c>
      <c r="J119" s="14">
        <f t="shared" si="20"/>
        <v>1027.2979200000002</v>
      </c>
      <c r="K119" s="14">
        <f t="shared" si="21"/>
        <v>0</v>
      </c>
      <c r="L119" s="18">
        <f t="shared" si="13"/>
        <v>1981.2477391452912</v>
      </c>
      <c r="M119" s="14">
        <f t="shared" si="14"/>
        <v>5314.1819358450666</v>
      </c>
      <c r="N119" s="14">
        <f t="shared" si="15"/>
        <v>5.3141819358450668</v>
      </c>
      <c r="O119" s="14">
        <f t="shared" si="16"/>
        <v>3538.5220546973628</v>
      </c>
      <c r="P119" s="14">
        <f t="shared" si="17"/>
        <v>2.6538915410230222</v>
      </c>
    </row>
    <row r="120" spans="1:16" x14ac:dyDescent="0.3">
      <c r="A120" s="13">
        <v>118</v>
      </c>
      <c r="B120" s="13">
        <v>0</v>
      </c>
      <c r="C120" s="13">
        <f t="shared" si="18"/>
        <v>-0.89408000000000021</v>
      </c>
      <c r="D120" s="13">
        <v>4</v>
      </c>
      <c r="E120" s="13">
        <f t="shared" si="11"/>
        <v>1.78816</v>
      </c>
      <c r="F120" s="13">
        <v>-3.96</v>
      </c>
      <c r="G120" s="14">
        <f>$R$3*9.81*$R$10</f>
        <v>1974.0908249999998</v>
      </c>
      <c r="H120" s="14">
        <f t="shared" si="12"/>
        <v>3.1808507312406529</v>
      </c>
      <c r="I120" s="13">
        <f t="shared" si="19"/>
        <v>1.78816</v>
      </c>
      <c r="J120" s="14">
        <f t="shared" si="20"/>
        <v>1029.0860800000003</v>
      </c>
      <c r="K120" s="14">
        <f t="shared" si="21"/>
        <v>0</v>
      </c>
      <c r="L120" s="18">
        <f t="shared" si="13"/>
        <v>1977.2716757312405</v>
      </c>
      <c r="M120" s="14">
        <f t="shared" si="14"/>
        <v>3535.6781196755751</v>
      </c>
      <c r="N120" s="14">
        <f t="shared" si="15"/>
        <v>3.5356781196755751</v>
      </c>
      <c r="O120" s="14">
        <f t="shared" si="16"/>
        <v>2650.6921141235107</v>
      </c>
      <c r="P120" s="14">
        <f t="shared" si="17"/>
        <v>1.7671280760823407</v>
      </c>
    </row>
    <row r="121" spans="1:16" x14ac:dyDescent="0.3">
      <c r="A121" s="13">
        <v>119</v>
      </c>
      <c r="B121" s="13">
        <v>0</v>
      </c>
      <c r="C121" s="13">
        <f t="shared" si="18"/>
        <v>-0.89407999999999999</v>
      </c>
      <c r="D121" s="13">
        <v>2</v>
      </c>
      <c r="E121" s="13">
        <f t="shared" si="11"/>
        <v>0.89407999999999999</v>
      </c>
      <c r="F121" s="13">
        <v>-3.96</v>
      </c>
      <c r="G121" s="14">
        <f>$R$3*9.81*$R$10</f>
        <v>1974.0908249999998</v>
      </c>
      <c r="H121" s="14">
        <f t="shared" si="12"/>
        <v>0.79521268281016322</v>
      </c>
      <c r="I121" s="13">
        <f t="shared" si="19"/>
        <v>0.89407999999999999</v>
      </c>
      <c r="J121" s="14">
        <f t="shared" si="20"/>
        <v>1029.9801600000003</v>
      </c>
      <c r="K121" s="14">
        <f>$R$3*9.81*SIN(B122-B121)/I121</f>
        <v>0</v>
      </c>
      <c r="L121" s="18">
        <f t="shared" si="13"/>
        <v>1974.88603768281</v>
      </c>
      <c r="M121" s="14">
        <f t="shared" si="14"/>
        <v>1765.7061085714467</v>
      </c>
      <c r="N121" s="14">
        <f t="shared" si="15"/>
        <v>1.7657061085714467</v>
      </c>
      <c r="O121" s="14">
        <f t="shared" si="16"/>
        <v>1765.7061085714467</v>
      </c>
      <c r="P121" s="14">
        <f t="shared" si="17"/>
        <v>0.88285305428572336</v>
      </c>
    </row>
    <row r="122" spans="1:16" x14ac:dyDescent="0.3">
      <c r="A122" s="13">
        <v>120</v>
      </c>
      <c r="B122" s="13">
        <v>0</v>
      </c>
      <c r="C122" s="13"/>
      <c r="D122" s="13"/>
      <c r="E122" s="13"/>
      <c r="F122" s="13"/>
      <c r="G122" s="14"/>
      <c r="H122" s="14"/>
      <c r="I122" s="13"/>
      <c r="J122" s="14"/>
      <c r="K122" s="14"/>
      <c r="L122" s="18"/>
      <c r="M122" s="14"/>
      <c r="N122" s="14">
        <f t="shared" si="15"/>
        <v>0</v>
      </c>
      <c r="O122" s="14" t="e">
        <f t="shared" si="16"/>
        <v>#DIV/0!</v>
      </c>
      <c r="P122" s="14">
        <f t="shared" si="17"/>
        <v>0</v>
      </c>
    </row>
  </sheetData>
  <sortState ref="A3:G11">
    <sortCondition ref="A3:A11"/>
  </sortState>
  <mergeCells count="15">
    <mergeCell ref="M1:M2"/>
    <mergeCell ref="N1:N2"/>
    <mergeCell ref="O1:O2"/>
    <mergeCell ref="P1:P2"/>
    <mergeCell ref="L1:L2"/>
    <mergeCell ref="D1:E1"/>
    <mergeCell ref="B1:B2"/>
    <mergeCell ref="K1:K2"/>
    <mergeCell ref="G1:G2"/>
    <mergeCell ref="H1:H2"/>
    <mergeCell ref="I1:I2"/>
    <mergeCell ref="J1:J2"/>
    <mergeCell ref="A1:A2"/>
    <mergeCell ref="C1:C2"/>
    <mergeCell ref="F1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8C5ED-DE83-49DB-8795-600EBD2D9D58}">
  <dimension ref="A1"/>
  <sheetViews>
    <sheetView zoomScale="30" zoomScaleNormal="30" workbookViewId="0">
      <selection activeCell="R16" sqref="R16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gwydd</dc:creator>
  <cp:lastModifiedBy>gwydd</cp:lastModifiedBy>
  <dcterms:created xsi:type="dcterms:W3CDTF">2017-12-04T13:16:17Z</dcterms:created>
  <dcterms:modified xsi:type="dcterms:W3CDTF">2017-12-05T03:17:47Z</dcterms:modified>
</cp:coreProperties>
</file>