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roger\OneDrive - University of Wales Trinity Saint David\year 1\vehicle design and technology\assignemnt 2\"/>
    </mc:Choice>
  </mc:AlternateContent>
  <xr:revisionPtr revIDLastSave="0" documentId="8_{A15BE3D7-BCBB-402F-96FF-2583AF6EBD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1" l="1"/>
  <c r="P6" i="1"/>
  <c r="L6" i="1"/>
  <c r="M6" i="1" s="1"/>
  <c r="F7" i="1"/>
  <c r="H6" i="1"/>
  <c r="O6" i="1"/>
  <c r="I6" i="1"/>
  <c r="K6" i="1"/>
  <c r="F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O3" i="1"/>
  <c r="N3" i="1"/>
  <c r="M3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6" i="1"/>
  <c r="K3" i="1"/>
  <c r="H3" i="1"/>
  <c r="G6" i="1"/>
  <c r="L7" i="1"/>
  <c r="M7" i="1" s="1"/>
  <c r="F8" i="1"/>
  <c r="F9" i="1"/>
  <c r="F10" i="1"/>
  <c r="K10" i="1" s="1"/>
  <c r="F11" i="1"/>
  <c r="F12" i="1"/>
  <c r="F13" i="1"/>
  <c r="F14" i="1"/>
  <c r="F15" i="1"/>
  <c r="F16" i="1"/>
  <c r="F17" i="1"/>
  <c r="F18" i="1"/>
  <c r="F19" i="1"/>
  <c r="F20" i="1"/>
  <c r="L20" i="1" s="1"/>
  <c r="M20" i="1" s="1"/>
  <c r="F21" i="1"/>
  <c r="L21" i="1" s="1"/>
  <c r="M21" i="1" s="1"/>
  <c r="F22" i="1"/>
  <c r="F23" i="1"/>
  <c r="L23" i="1" s="1"/>
  <c r="M23" i="1" s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L37" i="1" s="1"/>
  <c r="M37" i="1" s="1"/>
  <c r="F38" i="1"/>
  <c r="L38" i="1" s="1"/>
  <c r="M38" i="1" s="1"/>
  <c r="F39" i="1"/>
  <c r="L39" i="1" s="1"/>
  <c r="M39" i="1" s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L54" i="1" s="1"/>
  <c r="M54" i="1" s="1"/>
  <c r="F55" i="1"/>
  <c r="L55" i="1" s="1"/>
  <c r="M55" i="1" s="1"/>
  <c r="F56" i="1"/>
  <c r="K56" i="1" s="1"/>
  <c r="F57" i="1"/>
  <c r="K57" i="1" s="1"/>
  <c r="F58" i="1"/>
  <c r="K58" i="1" s="1"/>
  <c r="F59" i="1"/>
  <c r="K59" i="1" s="1"/>
  <c r="F60" i="1"/>
  <c r="F61" i="1"/>
  <c r="F62" i="1"/>
  <c r="F63" i="1"/>
  <c r="F64" i="1"/>
  <c r="F65" i="1"/>
  <c r="F66" i="1"/>
  <c r="F67" i="1"/>
  <c r="F68" i="1"/>
  <c r="F69" i="1"/>
  <c r="F70" i="1"/>
  <c r="F71" i="1"/>
  <c r="L71" i="1" s="1"/>
  <c r="M71" i="1" s="1"/>
  <c r="F72" i="1"/>
  <c r="L72" i="1" s="1"/>
  <c r="M72" i="1" s="1"/>
  <c r="F73" i="1"/>
  <c r="K73" i="1" s="1"/>
  <c r="F74" i="1"/>
  <c r="K74" i="1" s="1"/>
  <c r="F75" i="1"/>
  <c r="K75" i="1" s="1"/>
  <c r="F76" i="1"/>
  <c r="F77" i="1"/>
  <c r="F78" i="1"/>
  <c r="F79" i="1"/>
  <c r="F80" i="1"/>
  <c r="F81" i="1"/>
  <c r="F82" i="1"/>
  <c r="F83" i="1"/>
  <c r="F84" i="1"/>
  <c r="L84" i="1" s="1"/>
  <c r="M84" i="1" s="1"/>
  <c r="F85" i="1"/>
  <c r="F86" i="1"/>
  <c r="L86" i="1" s="1"/>
  <c r="M86" i="1" s="1"/>
  <c r="F87" i="1"/>
  <c r="L87" i="1" s="1"/>
  <c r="M87" i="1" s="1"/>
  <c r="F88" i="1"/>
  <c r="L88" i="1" s="1"/>
  <c r="M88" i="1" s="1"/>
  <c r="F89" i="1"/>
  <c r="F90" i="1"/>
  <c r="F91" i="1"/>
  <c r="F92" i="1"/>
  <c r="F93" i="1"/>
  <c r="F94" i="1"/>
  <c r="F95" i="1"/>
  <c r="F96" i="1"/>
  <c r="K24" i="1" l="1"/>
  <c r="L52" i="1"/>
  <c r="M52" i="1" s="1"/>
  <c r="K22" i="1"/>
  <c r="K41" i="1"/>
  <c r="K91" i="1"/>
  <c r="K36" i="1"/>
  <c r="K90" i="1"/>
  <c r="K26" i="1"/>
  <c r="K40" i="1"/>
  <c r="K51" i="1"/>
  <c r="K89" i="1"/>
  <c r="K25" i="1"/>
  <c r="L53" i="1"/>
  <c r="M53" i="1" s="1"/>
  <c r="L36" i="1"/>
  <c r="M36" i="1" s="1"/>
  <c r="K38" i="1"/>
  <c r="K67" i="1"/>
  <c r="K50" i="1"/>
  <c r="K81" i="1"/>
  <c r="K65" i="1"/>
  <c r="K49" i="1"/>
  <c r="K33" i="1"/>
  <c r="K17" i="1"/>
  <c r="K11" i="1"/>
  <c r="L22" i="1"/>
  <c r="M22" i="1" s="1"/>
  <c r="K18" i="1"/>
  <c r="K96" i="1"/>
  <c r="K80" i="1"/>
  <c r="K64" i="1"/>
  <c r="K48" i="1"/>
  <c r="K32" i="1"/>
  <c r="K16" i="1"/>
  <c r="K54" i="1"/>
  <c r="K85" i="1"/>
  <c r="K52" i="1"/>
  <c r="K35" i="1"/>
  <c r="K34" i="1"/>
  <c r="K15" i="1"/>
  <c r="K9" i="1"/>
  <c r="K83" i="1"/>
  <c r="K79" i="1"/>
  <c r="K14" i="1"/>
  <c r="K72" i="1"/>
  <c r="K8" i="1"/>
  <c r="K69" i="1"/>
  <c r="K68" i="1"/>
  <c r="K19" i="1"/>
  <c r="K66" i="1"/>
  <c r="K95" i="1"/>
  <c r="K94" i="1"/>
  <c r="K30" i="1"/>
  <c r="K93" i="1"/>
  <c r="K77" i="1"/>
  <c r="K61" i="1"/>
  <c r="K45" i="1"/>
  <c r="K29" i="1"/>
  <c r="K13" i="1"/>
  <c r="K82" i="1"/>
  <c r="K63" i="1"/>
  <c r="K78" i="1"/>
  <c r="K92" i="1"/>
  <c r="K76" i="1"/>
  <c r="K60" i="1"/>
  <c r="K44" i="1"/>
  <c r="K28" i="1"/>
  <c r="K12" i="1"/>
  <c r="L85" i="1"/>
  <c r="M85" i="1" s="1"/>
  <c r="K70" i="1"/>
  <c r="K53" i="1"/>
  <c r="K27" i="1"/>
  <c r="K20" i="1"/>
  <c r="K47" i="1"/>
  <c r="K46" i="1"/>
  <c r="L91" i="1"/>
  <c r="M91" i="1" s="1"/>
  <c r="L75" i="1"/>
  <c r="M75" i="1" s="1"/>
  <c r="L59" i="1"/>
  <c r="M59" i="1" s="1"/>
  <c r="L43" i="1"/>
  <c r="M43" i="1" s="1"/>
  <c r="L27" i="1"/>
  <c r="M27" i="1" s="1"/>
  <c r="L11" i="1"/>
  <c r="M11" i="1" s="1"/>
  <c r="K86" i="1"/>
  <c r="K37" i="1"/>
  <c r="K88" i="1"/>
  <c r="K31" i="1"/>
  <c r="K62" i="1"/>
  <c r="L90" i="1"/>
  <c r="M90" i="1" s="1"/>
  <c r="L74" i="1"/>
  <c r="M74" i="1" s="1"/>
  <c r="L58" i="1"/>
  <c r="M58" i="1" s="1"/>
  <c r="L42" i="1"/>
  <c r="M42" i="1" s="1"/>
  <c r="L26" i="1"/>
  <c r="M26" i="1" s="1"/>
  <c r="L10" i="1"/>
  <c r="M10" i="1" s="1"/>
  <c r="L70" i="1"/>
  <c r="M70" i="1" s="1"/>
  <c r="K21" i="1"/>
  <c r="K84" i="1"/>
  <c r="L89" i="1"/>
  <c r="M89" i="1" s="1"/>
  <c r="L73" i="1"/>
  <c r="M73" i="1" s="1"/>
  <c r="L57" i="1"/>
  <c r="M57" i="1" s="1"/>
  <c r="L41" i="1"/>
  <c r="M41" i="1" s="1"/>
  <c r="L25" i="1"/>
  <c r="M25" i="1" s="1"/>
  <c r="L9" i="1"/>
  <c r="M9" i="1" s="1"/>
  <c r="K43" i="1"/>
  <c r="L69" i="1"/>
  <c r="M69" i="1" s="1"/>
  <c r="L56" i="1"/>
  <c r="M56" i="1" s="1"/>
  <c r="L40" i="1"/>
  <c r="M40" i="1" s="1"/>
  <c r="L24" i="1"/>
  <c r="M24" i="1" s="1"/>
  <c r="L8" i="1"/>
  <c r="M8" i="1" s="1"/>
  <c r="K42" i="1"/>
  <c r="L68" i="1"/>
  <c r="M68" i="1" s="1"/>
  <c r="L83" i="1"/>
  <c r="M83" i="1" s="1"/>
  <c r="L67" i="1"/>
  <c r="M67" i="1" s="1"/>
  <c r="L51" i="1"/>
  <c r="M51" i="1" s="1"/>
  <c r="L35" i="1"/>
  <c r="M35" i="1" s="1"/>
  <c r="L19" i="1"/>
  <c r="M19" i="1" s="1"/>
  <c r="K87" i="1"/>
  <c r="K71" i="1"/>
  <c r="K55" i="1"/>
  <c r="K39" i="1"/>
  <c r="K23" i="1"/>
  <c r="K7" i="1"/>
  <c r="L82" i="1"/>
  <c r="M82" i="1" s="1"/>
  <c r="L66" i="1"/>
  <c r="M66" i="1" s="1"/>
  <c r="L50" i="1"/>
  <c r="M50" i="1" s="1"/>
  <c r="L34" i="1"/>
  <c r="M34" i="1" s="1"/>
  <c r="L18" i="1"/>
  <c r="M18" i="1" s="1"/>
  <c r="L81" i="1"/>
  <c r="M81" i="1" s="1"/>
  <c r="L65" i="1"/>
  <c r="M65" i="1" s="1"/>
  <c r="L49" i="1"/>
  <c r="M49" i="1" s="1"/>
  <c r="L33" i="1"/>
  <c r="M33" i="1" s="1"/>
  <c r="L17" i="1"/>
  <c r="M17" i="1" s="1"/>
  <c r="L96" i="1"/>
  <c r="M96" i="1" s="1"/>
  <c r="L80" i="1"/>
  <c r="M80" i="1" s="1"/>
  <c r="L64" i="1"/>
  <c r="M64" i="1" s="1"/>
  <c r="L48" i="1"/>
  <c r="M48" i="1" s="1"/>
  <c r="L32" i="1"/>
  <c r="M32" i="1" s="1"/>
  <c r="L16" i="1"/>
  <c r="M16" i="1" s="1"/>
  <c r="L95" i="1"/>
  <c r="M95" i="1" s="1"/>
  <c r="L79" i="1"/>
  <c r="M79" i="1" s="1"/>
  <c r="L63" i="1"/>
  <c r="M63" i="1" s="1"/>
  <c r="L47" i="1"/>
  <c r="M47" i="1" s="1"/>
  <c r="L31" i="1"/>
  <c r="M31" i="1" s="1"/>
  <c r="L15" i="1"/>
  <c r="M15" i="1" s="1"/>
  <c r="L94" i="1"/>
  <c r="M94" i="1" s="1"/>
  <c r="L78" i="1"/>
  <c r="M78" i="1" s="1"/>
  <c r="L62" i="1"/>
  <c r="M62" i="1" s="1"/>
  <c r="L46" i="1"/>
  <c r="M46" i="1" s="1"/>
  <c r="L30" i="1"/>
  <c r="M30" i="1" s="1"/>
  <c r="L14" i="1"/>
  <c r="M14" i="1" s="1"/>
  <c r="L93" i="1"/>
  <c r="M93" i="1" s="1"/>
  <c r="L77" i="1"/>
  <c r="M77" i="1" s="1"/>
  <c r="L61" i="1"/>
  <c r="M61" i="1" s="1"/>
  <c r="L45" i="1"/>
  <c r="M45" i="1" s="1"/>
  <c r="L29" i="1"/>
  <c r="M29" i="1" s="1"/>
  <c r="L13" i="1"/>
  <c r="M13" i="1" s="1"/>
  <c r="L92" i="1"/>
  <c r="M92" i="1" s="1"/>
  <c r="L76" i="1"/>
  <c r="M76" i="1" s="1"/>
  <c r="L60" i="1"/>
  <c r="M60" i="1" s="1"/>
  <c r="L44" i="1"/>
  <c r="M44" i="1" s="1"/>
  <c r="L28" i="1"/>
  <c r="M28" i="1" s="1"/>
  <c r="L12" i="1"/>
  <c r="M12" i="1" s="1"/>
  <c r="B7" i="1"/>
  <c r="J6" i="1" l="1"/>
  <c r="B8" i="1"/>
  <c r="G7" i="1"/>
  <c r="I7" i="1" s="1"/>
  <c r="J7" i="1" s="1"/>
  <c r="H7" i="1" l="1"/>
  <c r="N7" i="1" s="1"/>
  <c r="O7" i="1" s="1"/>
  <c r="B9" i="1"/>
  <c r="G8" i="1"/>
  <c r="I8" i="1" s="1"/>
  <c r="J8" i="1" s="1"/>
  <c r="B10" i="1" l="1"/>
  <c r="G9" i="1"/>
  <c r="I9" i="1" s="1"/>
  <c r="J9" i="1" s="1"/>
  <c r="H8" i="1"/>
  <c r="N8" i="1" s="1"/>
  <c r="O8" i="1" s="1"/>
  <c r="H9" i="1" l="1"/>
  <c r="N9" i="1" s="1"/>
  <c r="O9" i="1" s="1"/>
  <c r="B11" i="1"/>
  <c r="G10" i="1"/>
  <c r="I10" i="1" s="1"/>
  <c r="J10" i="1" s="1"/>
  <c r="H10" i="1" l="1"/>
  <c r="N10" i="1" s="1"/>
  <c r="O10" i="1" s="1"/>
  <c r="B12" i="1"/>
  <c r="G11" i="1"/>
  <c r="I11" i="1" s="1"/>
  <c r="J11" i="1" s="1"/>
  <c r="H11" i="1" l="1"/>
  <c r="N11" i="1" s="1"/>
  <c r="O11" i="1" s="1"/>
  <c r="B13" i="1"/>
  <c r="G12" i="1"/>
  <c r="I12" i="1" s="1"/>
  <c r="J12" i="1" s="1"/>
  <c r="H12" i="1" l="1"/>
  <c r="N12" i="1" s="1"/>
  <c r="O12" i="1" s="1"/>
  <c r="G13" i="1"/>
  <c r="I13" i="1" s="1"/>
  <c r="J13" i="1" s="1"/>
  <c r="B14" i="1"/>
  <c r="H13" i="1" l="1"/>
  <c r="N13" i="1" s="1"/>
  <c r="O13" i="1" s="1"/>
  <c r="G14" i="1"/>
  <c r="I14" i="1" s="1"/>
  <c r="J14" i="1" s="1"/>
  <c r="B15" i="1"/>
  <c r="G15" i="1" l="1"/>
  <c r="I15" i="1" s="1"/>
  <c r="J15" i="1" s="1"/>
  <c r="B16" i="1"/>
  <c r="H14" i="1"/>
  <c r="N14" i="1" s="1"/>
  <c r="O14" i="1" s="1"/>
  <c r="G16" i="1" l="1"/>
  <c r="I16" i="1" s="1"/>
  <c r="J16" i="1" s="1"/>
  <c r="B17" i="1"/>
  <c r="H15" i="1"/>
  <c r="N15" i="1" s="1"/>
  <c r="O15" i="1" s="1"/>
  <c r="G17" i="1" l="1"/>
  <c r="I17" i="1" s="1"/>
  <c r="J17" i="1" s="1"/>
  <c r="B18" i="1"/>
  <c r="H16" i="1"/>
  <c r="N16" i="1" s="1"/>
  <c r="O16" i="1" s="1"/>
  <c r="G18" i="1" l="1"/>
  <c r="I18" i="1" s="1"/>
  <c r="J18" i="1" s="1"/>
  <c r="B19" i="1"/>
  <c r="H17" i="1"/>
  <c r="N17" i="1" s="1"/>
  <c r="O17" i="1" s="1"/>
  <c r="G19" i="1" l="1"/>
  <c r="I19" i="1" s="1"/>
  <c r="J19" i="1" s="1"/>
  <c r="B20" i="1"/>
  <c r="H18" i="1"/>
  <c r="N18" i="1" s="1"/>
  <c r="O18" i="1" s="1"/>
  <c r="G20" i="1" l="1"/>
  <c r="I20" i="1" s="1"/>
  <c r="J20" i="1" s="1"/>
  <c r="B21" i="1"/>
  <c r="H19" i="1"/>
  <c r="N19" i="1" s="1"/>
  <c r="O19" i="1" s="1"/>
  <c r="G21" i="1" l="1"/>
  <c r="I21" i="1" s="1"/>
  <c r="J21" i="1" s="1"/>
  <c r="B22" i="1"/>
  <c r="H20" i="1"/>
  <c r="N20" i="1" s="1"/>
  <c r="O20" i="1" s="1"/>
  <c r="G22" i="1" l="1"/>
  <c r="I22" i="1" s="1"/>
  <c r="J22" i="1" s="1"/>
  <c r="B23" i="1"/>
  <c r="H21" i="1"/>
  <c r="N21" i="1" s="1"/>
  <c r="O21" i="1" s="1"/>
  <c r="G23" i="1" l="1"/>
  <c r="I23" i="1" s="1"/>
  <c r="J23" i="1" s="1"/>
  <c r="B24" i="1"/>
  <c r="H22" i="1"/>
  <c r="N22" i="1" s="1"/>
  <c r="O22" i="1" s="1"/>
  <c r="G24" i="1" l="1"/>
  <c r="I24" i="1" s="1"/>
  <c r="J24" i="1" s="1"/>
  <c r="B25" i="1"/>
  <c r="H23" i="1"/>
  <c r="N23" i="1" s="1"/>
  <c r="O23" i="1" s="1"/>
  <c r="G25" i="1" l="1"/>
  <c r="I25" i="1" s="1"/>
  <c r="J25" i="1" s="1"/>
  <c r="B26" i="1"/>
  <c r="H24" i="1"/>
  <c r="N24" i="1" s="1"/>
  <c r="O24" i="1" s="1"/>
  <c r="G26" i="1" l="1"/>
  <c r="I26" i="1" s="1"/>
  <c r="J26" i="1" s="1"/>
  <c r="B27" i="1"/>
  <c r="H25" i="1"/>
  <c r="N25" i="1" s="1"/>
  <c r="O25" i="1" s="1"/>
  <c r="G27" i="1" l="1"/>
  <c r="I27" i="1" s="1"/>
  <c r="J27" i="1" s="1"/>
  <c r="B28" i="1"/>
  <c r="H26" i="1"/>
  <c r="N26" i="1" s="1"/>
  <c r="O26" i="1" s="1"/>
  <c r="G28" i="1" l="1"/>
  <c r="I28" i="1" s="1"/>
  <c r="J28" i="1" s="1"/>
  <c r="B29" i="1"/>
  <c r="H27" i="1"/>
  <c r="N27" i="1" s="1"/>
  <c r="O27" i="1" s="1"/>
  <c r="G29" i="1" l="1"/>
  <c r="I29" i="1" s="1"/>
  <c r="J29" i="1" s="1"/>
  <c r="B30" i="1"/>
  <c r="H28" i="1"/>
  <c r="N28" i="1" s="1"/>
  <c r="O28" i="1" s="1"/>
  <c r="G30" i="1" l="1"/>
  <c r="I30" i="1" s="1"/>
  <c r="J30" i="1" s="1"/>
  <c r="B31" i="1"/>
  <c r="H29" i="1"/>
  <c r="N29" i="1" s="1"/>
  <c r="O29" i="1" s="1"/>
  <c r="G31" i="1" l="1"/>
  <c r="I31" i="1" s="1"/>
  <c r="J31" i="1" s="1"/>
  <c r="B32" i="1"/>
  <c r="H30" i="1"/>
  <c r="N30" i="1" s="1"/>
  <c r="O30" i="1" s="1"/>
  <c r="G32" i="1" l="1"/>
  <c r="I32" i="1" s="1"/>
  <c r="J32" i="1" s="1"/>
  <c r="B33" i="1"/>
  <c r="H31" i="1"/>
  <c r="N31" i="1" s="1"/>
  <c r="O31" i="1" s="1"/>
  <c r="G33" i="1" l="1"/>
  <c r="I33" i="1" s="1"/>
  <c r="J33" i="1" s="1"/>
  <c r="B34" i="1"/>
  <c r="H32" i="1"/>
  <c r="N32" i="1" s="1"/>
  <c r="O32" i="1" s="1"/>
  <c r="G34" i="1" l="1"/>
  <c r="I34" i="1" s="1"/>
  <c r="J34" i="1" s="1"/>
  <c r="B35" i="1"/>
  <c r="H33" i="1"/>
  <c r="N33" i="1" s="1"/>
  <c r="O33" i="1" s="1"/>
  <c r="G35" i="1" l="1"/>
  <c r="I35" i="1" s="1"/>
  <c r="J35" i="1" s="1"/>
  <c r="B36" i="1"/>
  <c r="H34" i="1"/>
  <c r="N34" i="1" s="1"/>
  <c r="O34" i="1" s="1"/>
  <c r="G36" i="1" l="1"/>
  <c r="I36" i="1" s="1"/>
  <c r="J36" i="1" s="1"/>
  <c r="B37" i="1"/>
  <c r="H35" i="1"/>
  <c r="N35" i="1" s="1"/>
  <c r="O35" i="1" s="1"/>
  <c r="G37" i="1" l="1"/>
  <c r="I37" i="1" s="1"/>
  <c r="J37" i="1" s="1"/>
  <c r="B38" i="1"/>
  <c r="H36" i="1"/>
  <c r="N36" i="1" s="1"/>
  <c r="O36" i="1" s="1"/>
  <c r="G38" i="1" l="1"/>
  <c r="I38" i="1" s="1"/>
  <c r="J38" i="1" s="1"/>
  <c r="B39" i="1"/>
  <c r="H37" i="1"/>
  <c r="N37" i="1" s="1"/>
  <c r="O37" i="1" s="1"/>
  <c r="G39" i="1" l="1"/>
  <c r="I39" i="1" s="1"/>
  <c r="J39" i="1" s="1"/>
  <c r="B40" i="1"/>
  <c r="H38" i="1"/>
  <c r="N38" i="1" s="1"/>
  <c r="O38" i="1" s="1"/>
  <c r="G40" i="1" l="1"/>
  <c r="I40" i="1" s="1"/>
  <c r="J40" i="1" s="1"/>
  <c r="B41" i="1"/>
  <c r="H39" i="1"/>
  <c r="N39" i="1" s="1"/>
  <c r="O39" i="1" s="1"/>
  <c r="G41" i="1" l="1"/>
  <c r="I41" i="1" s="1"/>
  <c r="J41" i="1" s="1"/>
  <c r="B42" i="1"/>
  <c r="H40" i="1"/>
  <c r="N40" i="1" s="1"/>
  <c r="O40" i="1" s="1"/>
  <c r="G42" i="1" l="1"/>
  <c r="I42" i="1" s="1"/>
  <c r="J42" i="1" s="1"/>
  <c r="B43" i="1"/>
  <c r="H41" i="1"/>
  <c r="N41" i="1" s="1"/>
  <c r="O41" i="1" s="1"/>
  <c r="G43" i="1" l="1"/>
  <c r="I43" i="1" s="1"/>
  <c r="J43" i="1" s="1"/>
  <c r="B44" i="1"/>
  <c r="H42" i="1"/>
  <c r="N42" i="1" s="1"/>
  <c r="O42" i="1" s="1"/>
  <c r="G44" i="1" l="1"/>
  <c r="I44" i="1" s="1"/>
  <c r="J44" i="1" s="1"/>
  <c r="B45" i="1"/>
  <c r="H43" i="1"/>
  <c r="N43" i="1" s="1"/>
  <c r="O43" i="1" s="1"/>
  <c r="G45" i="1" l="1"/>
  <c r="I45" i="1" s="1"/>
  <c r="J45" i="1" s="1"/>
  <c r="B46" i="1"/>
  <c r="H44" i="1"/>
  <c r="N44" i="1" s="1"/>
  <c r="O44" i="1" s="1"/>
  <c r="G46" i="1" l="1"/>
  <c r="I46" i="1" s="1"/>
  <c r="J46" i="1" s="1"/>
  <c r="B47" i="1"/>
  <c r="H45" i="1"/>
  <c r="N45" i="1" s="1"/>
  <c r="O45" i="1" s="1"/>
  <c r="G47" i="1" l="1"/>
  <c r="I47" i="1" s="1"/>
  <c r="J47" i="1" s="1"/>
  <c r="B48" i="1"/>
  <c r="H46" i="1"/>
  <c r="N46" i="1" s="1"/>
  <c r="O46" i="1" s="1"/>
  <c r="G48" i="1" l="1"/>
  <c r="I48" i="1" s="1"/>
  <c r="J48" i="1" s="1"/>
  <c r="B49" i="1"/>
  <c r="H47" i="1"/>
  <c r="N47" i="1" s="1"/>
  <c r="O47" i="1" s="1"/>
  <c r="G49" i="1" l="1"/>
  <c r="I49" i="1" s="1"/>
  <c r="J49" i="1" s="1"/>
  <c r="B50" i="1"/>
  <c r="H48" i="1"/>
  <c r="N48" i="1" s="1"/>
  <c r="O48" i="1" s="1"/>
  <c r="G50" i="1" l="1"/>
  <c r="I50" i="1" s="1"/>
  <c r="J50" i="1" s="1"/>
  <c r="B51" i="1"/>
  <c r="H49" i="1"/>
  <c r="N49" i="1" s="1"/>
  <c r="O49" i="1" s="1"/>
  <c r="G51" i="1" l="1"/>
  <c r="I51" i="1" s="1"/>
  <c r="J51" i="1" s="1"/>
  <c r="B52" i="1"/>
  <c r="H50" i="1"/>
  <c r="N50" i="1" s="1"/>
  <c r="O50" i="1" s="1"/>
  <c r="G52" i="1" l="1"/>
  <c r="I52" i="1" s="1"/>
  <c r="J52" i="1" s="1"/>
  <c r="B53" i="1"/>
  <c r="H51" i="1"/>
  <c r="N51" i="1" s="1"/>
  <c r="O51" i="1" s="1"/>
  <c r="G53" i="1" l="1"/>
  <c r="I53" i="1" s="1"/>
  <c r="J53" i="1" s="1"/>
  <c r="B54" i="1"/>
  <c r="H52" i="1"/>
  <c r="N52" i="1" s="1"/>
  <c r="O52" i="1" s="1"/>
  <c r="G54" i="1" l="1"/>
  <c r="I54" i="1" s="1"/>
  <c r="J54" i="1" s="1"/>
  <c r="B55" i="1"/>
  <c r="H53" i="1"/>
  <c r="N53" i="1" s="1"/>
  <c r="O53" i="1" s="1"/>
  <c r="G55" i="1" l="1"/>
  <c r="I55" i="1" s="1"/>
  <c r="J55" i="1" s="1"/>
  <c r="B56" i="1"/>
  <c r="H54" i="1"/>
  <c r="N54" i="1" s="1"/>
  <c r="O54" i="1" s="1"/>
  <c r="G56" i="1" l="1"/>
  <c r="I56" i="1" s="1"/>
  <c r="J56" i="1" s="1"/>
  <c r="B57" i="1"/>
  <c r="H55" i="1"/>
  <c r="N55" i="1" s="1"/>
  <c r="O55" i="1" s="1"/>
  <c r="G57" i="1" l="1"/>
  <c r="I57" i="1" s="1"/>
  <c r="J57" i="1" s="1"/>
  <c r="B58" i="1"/>
  <c r="H56" i="1"/>
  <c r="N56" i="1" s="1"/>
  <c r="O56" i="1" s="1"/>
  <c r="G58" i="1" l="1"/>
  <c r="I58" i="1" s="1"/>
  <c r="J58" i="1" s="1"/>
  <c r="B59" i="1"/>
  <c r="H57" i="1"/>
  <c r="N57" i="1" s="1"/>
  <c r="O57" i="1" s="1"/>
  <c r="G59" i="1" l="1"/>
  <c r="I59" i="1" s="1"/>
  <c r="J59" i="1" s="1"/>
  <c r="B60" i="1"/>
  <c r="H58" i="1"/>
  <c r="N58" i="1" s="1"/>
  <c r="O58" i="1" s="1"/>
  <c r="G60" i="1" l="1"/>
  <c r="I60" i="1" s="1"/>
  <c r="J60" i="1" s="1"/>
  <c r="B61" i="1"/>
  <c r="H59" i="1"/>
  <c r="N59" i="1" s="1"/>
  <c r="O59" i="1" s="1"/>
  <c r="G61" i="1" l="1"/>
  <c r="I61" i="1" s="1"/>
  <c r="J61" i="1" s="1"/>
  <c r="B62" i="1"/>
  <c r="H60" i="1"/>
  <c r="N60" i="1" s="1"/>
  <c r="O60" i="1" s="1"/>
  <c r="G62" i="1" l="1"/>
  <c r="I62" i="1" s="1"/>
  <c r="J62" i="1" s="1"/>
  <c r="B63" i="1"/>
  <c r="H61" i="1"/>
  <c r="N61" i="1" s="1"/>
  <c r="O61" i="1" s="1"/>
  <c r="G63" i="1" l="1"/>
  <c r="I63" i="1" s="1"/>
  <c r="J63" i="1" s="1"/>
  <c r="B64" i="1"/>
  <c r="H62" i="1"/>
  <c r="N62" i="1" s="1"/>
  <c r="O62" i="1" s="1"/>
  <c r="G64" i="1" l="1"/>
  <c r="I64" i="1" s="1"/>
  <c r="J64" i="1" s="1"/>
  <c r="B65" i="1"/>
  <c r="H63" i="1"/>
  <c r="N63" i="1" s="1"/>
  <c r="O63" i="1" s="1"/>
  <c r="G65" i="1" l="1"/>
  <c r="I65" i="1" s="1"/>
  <c r="J65" i="1" s="1"/>
  <c r="B66" i="1"/>
  <c r="H64" i="1"/>
  <c r="N64" i="1" s="1"/>
  <c r="O64" i="1" s="1"/>
  <c r="G66" i="1" l="1"/>
  <c r="I66" i="1" s="1"/>
  <c r="J66" i="1" s="1"/>
  <c r="B67" i="1"/>
  <c r="H65" i="1"/>
  <c r="N65" i="1" s="1"/>
  <c r="O65" i="1" s="1"/>
  <c r="G67" i="1" l="1"/>
  <c r="I67" i="1" s="1"/>
  <c r="J67" i="1" s="1"/>
  <c r="B68" i="1"/>
  <c r="H66" i="1"/>
  <c r="N66" i="1" s="1"/>
  <c r="O66" i="1" s="1"/>
  <c r="G68" i="1" l="1"/>
  <c r="I68" i="1" s="1"/>
  <c r="J68" i="1" s="1"/>
  <c r="B69" i="1"/>
  <c r="H67" i="1"/>
  <c r="N67" i="1" s="1"/>
  <c r="O67" i="1" s="1"/>
  <c r="G69" i="1" l="1"/>
  <c r="I69" i="1" s="1"/>
  <c r="J69" i="1" s="1"/>
  <c r="B70" i="1"/>
  <c r="H68" i="1"/>
  <c r="N68" i="1" s="1"/>
  <c r="O68" i="1" s="1"/>
  <c r="G70" i="1" l="1"/>
  <c r="I70" i="1" s="1"/>
  <c r="J70" i="1" s="1"/>
  <c r="B71" i="1"/>
  <c r="H69" i="1"/>
  <c r="N69" i="1" s="1"/>
  <c r="O69" i="1" s="1"/>
  <c r="G71" i="1" l="1"/>
  <c r="I71" i="1" s="1"/>
  <c r="J71" i="1" s="1"/>
  <c r="B72" i="1"/>
  <c r="H70" i="1"/>
  <c r="N70" i="1" s="1"/>
  <c r="O70" i="1" s="1"/>
  <c r="G72" i="1" l="1"/>
  <c r="I72" i="1" s="1"/>
  <c r="J72" i="1" s="1"/>
  <c r="B73" i="1"/>
  <c r="H71" i="1"/>
  <c r="N71" i="1" s="1"/>
  <c r="O71" i="1" s="1"/>
  <c r="G73" i="1" l="1"/>
  <c r="I73" i="1" s="1"/>
  <c r="J73" i="1" s="1"/>
  <c r="B74" i="1"/>
  <c r="H72" i="1"/>
  <c r="N72" i="1" s="1"/>
  <c r="O72" i="1" s="1"/>
  <c r="G74" i="1" l="1"/>
  <c r="I74" i="1" s="1"/>
  <c r="J74" i="1" s="1"/>
  <c r="B75" i="1"/>
  <c r="H73" i="1"/>
  <c r="N73" i="1" s="1"/>
  <c r="O73" i="1" s="1"/>
  <c r="G75" i="1" l="1"/>
  <c r="I75" i="1" s="1"/>
  <c r="J75" i="1" s="1"/>
  <c r="B76" i="1"/>
  <c r="H74" i="1"/>
  <c r="N74" i="1" s="1"/>
  <c r="O74" i="1" s="1"/>
  <c r="G76" i="1" l="1"/>
  <c r="I76" i="1" s="1"/>
  <c r="J76" i="1" s="1"/>
  <c r="B77" i="1"/>
  <c r="H75" i="1"/>
  <c r="N75" i="1" s="1"/>
  <c r="O75" i="1" s="1"/>
  <c r="G77" i="1" l="1"/>
  <c r="I77" i="1" s="1"/>
  <c r="J77" i="1" s="1"/>
  <c r="B78" i="1"/>
  <c r="H76" i="1"/>
  <c r="N76" i="1" s="1"/>
  <c r="O76" i="1" s="1"/>
  <c r="G78" i="1" l="1"/>
  <c r="I78" i="1" s="1"/>
  <c r="J78" i="1" s="1"/>
  <c r="B79" i="1"/>
  <c r="H77" i="1"/>
  <c r="N77" i="1" s="1"/>
  <c r="O77" i="1" s="1"/>
  <c r="G79" i="1" l="1"/>
  <c r="I79" i="1" s="1"/>
  <c r="J79" i="1" s="1"/>
  <c r="B80" i="1"/>
  <c r="H78" i="1"/>
  <c r="N78" i="1" s="1"/>
  <c r="O78" i="1" s="1"/>
  <c r="G80" i="1" l="1"/>
  <c r="I80" i="1" s="1"/>
  <c r="J80" i="1" s="1"/>
  <c r="B81" i="1"/>
  <c r="H79" i="1"/>
  <c r="N79" i="1" s="1"/>
  <c r="O79" i="1" s="1"/>
  <c r="G81" i="1" l="1"/>
  <c r="I81" i="1" s="1"/>
  <c r="J81" i="1" s="1"/>
  <c r="B82" i="1"/>
  <c r="H80" i="1"/>
  <c r="N80" i="1" s="1"/>
  <c r="O80" i="1" s="1"/>
  <c r="G82" i="1" l="1"/>
  <c r="I82" i="1" s="1"/>
  <c r="J82" i="1" s="1"/>
  <c r="B83" i="1"/>
  <c r="H81" i="1"/>
  <c r="N81" i="1" s="1"/>
  <c r="O81" i="1" s="1"/>
  <c r="G83" i="1" l="1"/>
  <c r="I83" i="1" s="1"/>
  <c r="J83" i="1" s="1"/>
  <c r="B84" i="1"/>
  <c r="H82" i="1"/>
  <c r="N82" i="1" s="1"/>
  <c r="O82" i="1" s="1"/>
  <c r="G84" i="1" l="1"/>
  <c r="I84" i="1" s="1"/>
  <c r="J84" i="1" s="1"/>
  <c r="B85" i="1"/>
  <c r="H83" i="1"/>
  <c r="N83" i="1" s="1"/>
  <c r="O83" i="1" s="1"/>
  <c r="G85" i="1" l="1"/>
  <c r="I85" i="1" s="1"/>
  <c r="J85" i="1" s="1"/>
  <c r="B86" i="1"/>
  <c r="H84" i="1"/>
  <c r="N84" i="1" s="1"/>
  <c r="O84" i="1" s="1"/>
  <c r="G86" i="1" l="1"/>
  <c r="I86" i="1" s="1"/>
  <c r="J86" i="1" s="1"/>
  <c r="B87" i="1"/>
  <c r="H85" i="1"/>
  <c r="N85" i="1" s="1"/>
  <c r="O85" i="1" s="1"/>
  <c r="G87" i="1" l="1"/>
  <c r="I87" i="1" s="1"/>
  <c r="J87" i="1" s="1"/>
  <c r="B88" i="1"/>
  <c r="H86" i="1"/>
  <c r="N86" i="1" s="1"/>
  <c r="O86" i="1" s="1"/>
  <c r="G88" i="1" l="1"/>
  <c r="I88" i="1" s="1"/>
  <c r="J88" i="1" s="1"/>
  <c r="B89" i="1"/>
  <c r="H87" i="1"/>
  <c r="N87" i="1" s="1"/>
  <c r="O87" i="1" s="1"/>
  <c r="G89" i="1" l="1"/>
  <c r="I89" i="1" s="1"/>
  <c r="J89" i="1" s="1"/>
  <c r="B90" i="1"/>
  <c r="H88" i="1"/>
  <c r="N88" i="1" s="1"/>
  <c r="O88" i="1" s="1"/>
  <c r="G90" i="1" l="1"/>
  <c r="I90" i="1" s="1"/>
  <c r="J90" i="1" s="1"/>
  <c r="B91" i="1"/>
  <c r="H89" i="1"/>
  <c r="N89" i="1" s="1"/>
  <c r="O89" i="1" s="1"/>
  <c r="G91" i="1" l="1"/>
  <c r="I91" i="1" s="1"/>
  <c r="J91" i="1" s="1"/>
  <c r="B92" i="1"/>
  <c r="H90" i="1"/>
  <c r="N90" i="1" s="1"/>
  <c r="O90" i="1" s="1"/>
  <c r="G92" i="1" l="1"/>
  <c r="I92" i="1" s="1"/>
  <c r="J92" i="1" s="1"/>
  <c r="B93" i="1"/>
  <c r="H91" i="1"/>
  <c r="N91" i="1" s="1"/>
  <c r="O91" i="1" s="1"/>
  <c r="G93" i="1" l="1"/>
  <c r="I93" i="1" s="1"/>
  <c r="J93" i="1" s="1"/>
  <c r="B94" i="1"/>
  <c r="H92" i="1"/>
  <c r="N92" i="1" s="1"/>
  <c r="O92" i="1" s="1"/>
  <c r="G94" i="1" l="1"/>
  <c r="I94" i="1" s="1"/>
  <c r="J94" i="1" s="1"/>
  <c r="B95" i="1"/>
  <c r="H93" i="1"/>
  <c r="N93" i="1" s="1"/>
  <c r="O93" i="1" s="1"/>
  <c r="G95" i="1" l="1"/>
  <c r="I95" i="1" s="1"/>
  <c r="J95" i="1" s="1"/>
  <c r="B96" i="1"/>
  <c r="H94" i="1"/>
  <c r="N94" i="1" s="1"/>
  <c r="O94" i="1" s="1"/>
  <c r="G96" i="1" l="1"/>
  <c r="I96" i="1" s="1"/>
  <c r="J96" i="1" s="1"/>
  <c r="H95" i="1"/>
  <c r="N95" i="1" s="1"/>
  <c r="O95" i="1" s="1"/>
  <c r="H96" i="1" l="1"/>
  <c r="N96" i="1" s="1"/>
  <c r="O96" i="1" s="1"/>
</calcChain>
</file>

<file path=xl/sharedStrings.xml><?xml version="1.0" encoding="utf-8"?>
<sst xmlns="http://schemas.openxmlformats.org/spreadsheetml/2006/main" count="53" uniqueCount="43">
  <si>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</si>
  <si>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</si>
  <si>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</si>
  <si>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</si>
  <si>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</si>
  <si>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</si>
  <si>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</si>
  <si>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</si>
  <si>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</si>
  <si>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</si>
  <si>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</si>
  <si>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</si>
  <si>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</si>
  <si>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</si>
  <si>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N/M</t>
  </si>
  <si>
    <t>MM</t>
  </si>
  <si>
    <t>power</t>
  </si>
  <si>
    <t>watts</t>
  </si>
  <si>
    <t>Power</t>
  </si>
  <si>
    <t>Watts</t>
  </si>
  <si>
    <t>Kw</t>
  </si>
  <si>
    <t>Bar</t>
  </si>
  <si>
    <t>Kelvin</t>
  </si>
  <si>
    <t>BMEP</t>
  </si>
  <si>
    <t>Cylinder Dispacement</t>
  </si>
  <si>
    <t>P.a</t>
  </si>
  <si>
    <t>J/Kg</t>
  </si>
  <si>
    <t>Kg/Kw.h</t>
  </si>
  <si>
    <t>Kg/Hour</t>
  </si>
  <si>
    <t>Kg/L</t>
  </si>
  <si>
    <t>BSFC</t>
  </si>
  <si>
    <t>BMEP/ cylinder</t>
  </si>
  <si>
    <t>KP.a</t>
  </si>
  <si>
    <t>KJ/Kg</t>
  </si>
  <si>
    <t>Engine Dynamometer Results</t>
  </si>
  <si>
    <r>
      <t>M</t>
    </r>
    <r>
      <rPr>
        <b/>
        <sz val="11"/>
        <color theme="1"/>
        <rFont val="Aptos Narrow"/>
        <family val="2"/>
      </rPr>
      <t>³</t>
    </r>
  </si>
  <si>
    <t>M³</t>
  </si>
  <si>
    <t>Dyno arm length</t>
  </si>
  <si>
    <t>Engine Displacement</t>
  </si>
  <si>
    <t>Calorific value of fuel</t>
  </si>
  <si>
    <t>Fuel density</t>
  </si>
  <si>
    <t>overall Thermal Efficiency</t>
  </si>
  <si>
    <t>Corrected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</si>
</sst>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9" fontId="0" fillId="0" borderId="0" xfId="1" applyFont="1" applyAlignment="1">
      <alignment horizontal="center"/>
    </xf>
    <xf numFmtId="0" fontId="3" fillId="0" borderId="1" xfId="0" applyFont="1" applyBorder="1" applyAlignment="1">
      <alignment horizontal="center" vertical="top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Engine speed against BSFC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2.791234340219541E-3"/>
                  <c:y val="0.21975640033140514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400" baseline="0"/>
                      <a:t>y = 0.0009x + 0.2628</a:t>
                    </a:r>
                    <a:br>
                      <a:rPr lang="en-US" sz="1400" baseline="0"/>
                    </a:br>
                    <a:r>
                      <a:rPr lang="en-US" sz="1400" baseline="0"/>
                      <a:t>R² = 0.5035</a:t>
                    </a:r>
                    <a:endParaRPr lang="en-US" sz="1400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BsC'!$N$6:$N$96</c:f>
              <c:numCache>
                <c:formatCode>0.000</c:formatCode>
                <c:ptCount val="91"/>
                <c:pt idx="0">
                  <c:v>0.36259071173741181</c:v>
                </c:pt>
                <c:pt idx="1">
                  <c:v>0.35347245881708056</c:v>
                </c:pt>
                <c:pt idx="2">
                  <c:v>0.34037340600109051</c:v>
                </c:pt>
                <c:pt idx="3">
                  <c:v>0.31999398469675061</c:v>
                </c:pt>
                <c:pt idx="4">
                  <c:v>0.30865575185387828</c:v>
                </c:pt>
                <c:pt idx="5">
                  <c:v>0.30946159766749087</c:v>
                </c:pt>
                <c:pt idx="6">
                  <c:v>0.29236859466084314</c:v>
                </c:pt>
                <c:pt idx="7">
                  <c:v>0.27781945397823682</c:v>
                </c:pt>
                <c:pt idx="8">
                  <c:v>0.27494594413250939</c:v>
                </c:pt>
                <c:pt idx="9">
                  <c:v>0.2657566335733984</c:v>
                </c:pt>
                <c:pt idx="10">
                  <c:v>0.26611588874520353</c:v>
                </c:pt>
                <c:pt idx="11">
                  <c:v>0.26890363338690249</c:v>
                </c:pt>
                <c:pt idx="12">
                  <c:v>0.26650175545950677</c:v>
                </c:pt>
                <c:pt idx="13">
                  <c:v>0.26543158128723265</c:v>
                </c:pt>
                <c:pt idx="14">
                  <c:v>0.26127145972183224</c:v>
                </c:pt>
                <c:pt idx="15">
                  <c:v>0.26096608573204066</c:v>
                </c:pt>
                <c:pt idx="16">
                  <c:v>0.26747801068072363</c:v>
                </c:pt>
                <c:pt idx="17">
                  <c:v>0.27100379523157481</c:v>
                </c:pt>
                <c:pt idx="18">
                  <c:v>0.27095375834477775</c:v>
                </c:pt>
                <c:pt idx="19">
                  <c:v>0.26924485677409304</c:v>
                </c:pt>
                <c:pt idx="20">
                  <c:v>0.27069601767727886</c:v>
                </c:pt>
                <c:pt idx="21">
                  <c:v>0.26742554560469289</c:v>
                </c:pt>
                <c:pt idx="22">
                  <c:v>0.26523280812874783</c:v>
                </c:pt>
                <c:pt idx="23">
                  <c:v>0.26376611909701486</c:v>
                </c:pt>
                <c:pt idx="24">
                  <c:v>0.26347476401470182</c:v>
                </c:pt>
                <c:pt idx="25">
                  <c:v>0.26202156241350033</c:v>
                </c:pt>
                <c:pt idx="26">
                  <c:v>0.26209842057236332</c:v>
                </c:pt>
                <c:pt idx="27">
                  <c:v>0.26485476522473067</c:v>
                </c:pt>
                <c:pt idx="28">
                  <c:v>0.26627708471897726</c:v>
                </c:pt>
                <c:pt idx="29">
                  <c:v>0.26444023320617271</c:v>
                </c:pt>
                <c:pt idx="30">
                  <c:v>0.26596761855495421</c:v>
                </c:pt>
                <c:pt idx="31">
                  <c:v>0.26607270146430945</c:v>
                </c:pt>
                <c:pt idx="32">
                  <c:v>0.26986934190322037</c:v>
                </c:pt>
                <c:pt idx="33">
                  <c:v>0.27080847546717746</c:v>
                </c:pt>
                <c:pt idx="34">
                  <c:v>0.2727832155362519</c:v>
                </c:pt>
                <c:pt idx="35">
                  <c:v>0.2757463189498478</c:v>
                </c:pt>
                <c:pt idx="36">
                  <c:v>0.27385301071657514</c:v>
                </c:pt>
                <c:pt idx="37">
                  <c:v>0.27427141281375866</c:v>
                </c:pt>
                <c:pt idx="38">
                  <c:v>0.27857288546012421</c:v>
                </c:pt>
                <c:pt idx="39">
                  <c:v>0.28219922326802499</c:v>
                </c:pt>
                <c:pt idx="40">
                  <c:v>0.28709301845759599</c:v>
                </c:pt>
                <c:pt idx="41">
                  <c:v>0.29380532609469584</c:v>
                </c:pt>
                <c:pt idx="42">
                  <c:v>0.29467567795541172</c:v>
                </c:pt>
                <c:pt idx="43">
                  <c:v>0.29895579230046132</c:v>
                </c:pt>
                <c:pt idx="44">
                  <c:v>0.29750036014272446</c:v>
                </c:pt>
                <c:pt idx="45">
                  <c:v>0.29917248848780459</c:v>
                </c:pt>
                <c:pt idx="46">
                  <c:v>0.29593388239729429</c:v>
                </c:pt>
                <c:pt idx="47">
                  <c:v>0.29407034151666867</c:v>
                </c:pt>
                <c:pt idx="48">
                  <c:v>0.29515693883908684</c:v>
                </c:pt>
                <c:pt idx="49">
                  <c:v>0.29189010901332502</c:v>
                </c:pt>
                <c:pt idx="50">
                  <c:v>0.29502403203664113</c:v>
                </c:pt>
                <c:pt idx="51">
                  <c:v>0.29323047784261785</c:v>
                </c:pt>
                <c:pt idx="52">
                  <c:v>0.30080396086359079</c:v>
                </c:pt>
                <c:pt idx="53">
                  <c:v>0.29983070244462173</c:v>
                </c:pt>
                <c:pt idx="54">
                  <c:v>0.30407596185073077</c:v>
                </c:pt>
                <c:pt idx="55">
                  <c:v>0.3008756903209745</c:v>
                </c:pt>
                <c:pt idx="56">
                  <c:v>0.30225093655352991</c:v>
                </c:pt>
                <c:pt idx="57">
                  <c:v>0.3053243606118059</c:v>
                </c:pt>
                <c:pt idx="58">
                  <c:v>0.30505787367240034</c:v>
                </c:pt>
                <c:pt idx="59">
                  <c:v>0.31126286307511497</c:v>
                </c:pt>
                <c:pt idx="60">
                  <c:v>0.3122600178529103</c:v>
                </c:pt>
                <c:pt idx="61">
                  <c:v>0.31449704867994199</c:v>
                </c:pt>
                <c:pt idx="62">
                  <c:v>0.31610321097755478</c:v>
                </c:pt>
                <c:pt idx="63">
                  <c:v>0.31928697885086998</c:v>
                </c:pt>
                <c:pt idx="64">
                  <c:v>0.31903578874304916</c:v>
                </c:pt>
                <c:pt idx="65">
                  <c:v>0.32016517194401278</c:v>
                </c:pt>
                <c:pt idx="66">
                  <c:v>0.32362916425928956</c:v>
                </c:pt>
                <c:pt idx="67">
                  <c:v>0.32505049376425266</c:v>
                </c:pt>
                <c:pt idx="68">
                  <c:v>0.32507769977227774</c:v>
                </c:pt>
                <c:pt idx="69">
                  <c:v>0.32183062271715207</c:v>
                </c:pt>
                <c:pt idx="70">
                  <c:v>0.3248625740239155</c:v>
                </c:pt>
                <c:pt idx="71">
                  <c:v>0.32466509037721131</c:v>
                </c:pt>
                <c:pt idx="72">
                  <c:v>0.32599961043694103</c:v>
                </c:pt>
                <c:pt idx="73">
                  <c:v>0.32696009631600165</c:v>
                </c:pt>
                <c:pt idx="74">
                  <c:v>0.32683498149717483</c:v>
                </c:pt>
                <c:pt idx="75">
                  <c:v>0.33155611811379926</c:v>
                </c:pt>
                <c:pt idx="76">
                  <c:v>0.33263024902322763</c:v>
                </c:pt>
                <c:pt idx="77">
                  <c:v>0.33613109046837225</c:v>
                </c:pt>
                <c:pt idx="78">
                  <c:v>0.33993821178963374</c:v>
                </c:pt>
                <c:pt idx="79">
                  <c:v>0.34154928242667798</c:v>
                </c:pt>
                <c:pt idx="80">
                  <c:v>0.34250449431603575</c:v>
                </c:pt>
                <c:pt idx="81">
                  <c:v>0.34643694846210371</c:v>
                </c:pt>
                <c:pt idx="82">
                  <c:v>0.34897537710041426</c:v>
                </c:pt>
                <c:pt idx="83">
                  <c:v>0.35316925275201277</c:v>
                </c:pt>
                <c:pt idx="84">
                  <c:v>0.35667530202358788</c:v>
                </c:pt>
                <c:pt idx="85">
                  <c:v>0.35705667061544105</c:v>
                </c:pt>
                <c:pt idx="86">
                  <c:v>0.35992325149558874</c:v>
                </c:pt>
                <c:pt idx="87">
                  <c:v>0.3595230554604163</c:v>
                </c:pt>
                <c:pt idx="88">
                  <c:v>0.36870064274834136</c:v>
                </c:pt>
                <c:pt idx="89">
                  <c:v>0.3736767437391087</c:v>
                </c:pt>
                <c:pt idx="90">
                  <c:v>0.37684372518137671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2C-44DE-AC99-E1E903DEFA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15643823"/>
        <c:axId val="1715646703"/>
      </c:lineChart>
      <c:catAx>
        <c:axId val="17156438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646703"/>
        <c:crosses val="autoZero"/>
        <c:auto val="1"/>
        <c:lblAlgn val="ctr"/>
        <c:lblOffset val="100"/>
        <c:noMultiLvlLbl val="0"/>
      </c:catAx>
      <c:valAx>
        <c:axId val="1715646703"/>
        <c:scaling>
          <c:orientation val="minMax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BSFC (Kg/Kw.h)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6438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658636096968639"/>
          <c:y val="0.12996659798887703"/>
          <c:w val="0.87268585492687711"/>
          <c:h val="0.71052165781733012"/>
        </c:manualLayout>
      </c:layout>
      <c:lineChart>
        <c:grouping val="standard"/>
        <c:varyColors val="0"/>
        <c:ser>
          <c:idx val="0"/>
          <c:order val="0"/>
          <c:tx>
            <c:v>Engine speed against Torque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2.791234340219541E-3"/>
                  <c:y val="0.2197564003314051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BsC'!$F$6:$F$96</c:f>
              <c:numCache>
                <c:formatCode>0.000</c:formatCode>
                <c:ptCount val="91"/>
                <c:pt idx="0">
                  <c:v>83.433388125000008</c:v>
                </c:pt>
                <c:pt idx="1">
                  <c:v>83.825775899999996</c:v>
                </c:pt>
                <c:pt idx="2">
                  <c:v>84.586893974999995</c:v>
                </c:pt>
                <c:pt idx="3">
                  <c:v>85.011096975000001</c:v>
                </c:pt>
                <c:pt idx="4">
                  <c:v>86.317968525000012</c:v>
                </c:pt>
                <c:pt idx="5">
                  <c:v>87.703970250000012</c:v>
                </c:pt>
                <c:pt idx="6">
                  <c:v>89.317573199999998</c:v>
                </c:pt>
                <c:pt idx="7">
                  <c:v>91.201197675000003</c:v>
                </c:pt>
                <c:pt idx="8">
                  <c:v>93.216977700000001</c:v>
                </c:pt>
                <c:pt idx="9">
                  <c:v>94.452876825000004</c:v>
                </c:pt>
                <c:pt idx="10">
                  <c:v>95.433438375000009</c:v>
                </c:pt>
                <c:pt idx="11">
                  <c:v>96.088505699999999</c:v>
                </c:pt>
                <c:pt idx="12">
                  <c:v>96.645680025000004</c:v>
                </c:pt>
                <c:pt idx="13">
                  <c:v>96.891228300000009</c:v>
                </c:pt>
                <c:pt idx="14">
                  <c:v>96.796598400000008</c:v>
                </c:pt>
                <c:pt idx="15">
                  <c:v>96.963832275000001</c:v>
                </c:pt>
                <c:pt idx="16">
                  <c:v>97.553637600000002</c:v>
                </c:pt>
                <c:pt idx="17">
                  <c:v>97.839158850000004</c:v>
                </c:pt>
                <c:pt idx="18">
                  <c:v>98.036576400000001</c:v>
                </c:pt>
                <c:pt idx="19">
                  <c:v>98.666354699999999</c:v>
                </c:pt>
                <c:pt idx="20">
                  <c:v>99.652626675000008</c:v>
                </c:pt>
                <c:pt idx="21">
                  <c:v>100.213879875</c:v>
                </c:pt>
                <c:pt idx="22">
                  <c:v>100.98968190000001</c:v>
                </c:pt>
                <c:pt idx="23">
                  <c:v>101.80382535</c:v>
                </c:pt>
                <c:pt idx="24">
                  <c:v>102.08363617500001</c:v>
                </c:pt>
                <c:pt idx="25">
                  <c:v>102.81049170000001</c:v>
                </c:pt>
                <c:pt idx="26">
                  <c:v>103.32606149999999</c:v>
                </c:pt>
                <c:pt idx="27">
                  <c:v>103.45821705</c:v>
                </c:pt>
                <c:pt idx="28">
                  <c:v>103.35053475000001</c:v>
                </c:pt>
                <c:pt idx="29">
                  <c:v>103.2379578</c:v>
                </c:pt>
                <c:pt idx="30">
                  <c:v>103.14495945</c:v>
                </c:pt>
                <c:pt idx="31">
                  <c:v>102.98262022500001</c:v>
                </c:pt>
                <c:pt idx="32">
                  <c:v>102.918989775</c:v>
                </c:pt>
                <c:pt idx="33">
                  <c:v>102.66283642499999</c:v>
                </c:pt>
                <c:pt idx="34">
                  <c:v>101.899271025</c:v>
                </c:pt>
                <c:pt idx="35">
                  <c:v>101.09654842500001</c:v>
                </c:pt>
                <c:pt idx="36">
                  <c:v>100.902393975</c:v>
                </c:pt>
                <c:pt idx="37">
                  <c:v>100.657661475</c:v>
                </c:pt>
                <c:pt idx="38">
                  <c:v>99.947937225000004</c:v>
                </c:pt>
                <c:pt idx="39">
                  <c:v>99.391578675000005</c:v>
                </c:pt>
                <c:pt idx="40">
                  <c:v>99.28715947500001</c:v>
                </c:pt>
                <c:pt idx="41">
                  <c:v>98.809115325000008</c:v>
                </c:pt>
                <c:pt idx="42">
                  <c:v>98.8099311</c:v>
                </c:pt>
                <c:pt idx="43">
                  <c:v>98.587224524999996</c:v>
                </c:pt>
                <c:pt idx="44">
                  <c:v>98.379201900000012</c:v>
                </c:pt>
                <c:pt idx="45">
                  <c:v>98.578251000000009</c:v>
                </c:pt>
                <c:pt idx="46">
                  <c:v>99.225160575000004</c:v>
                </c:pt>
                <c:pt idx="47">
                  <c:v>99.672205274999996</c:v>
                </c:pt>
                <c:pt idx="48">
                  <c:v>100.285668075</c:v>
                </c:pt>
                <c:pt idx="49">
                  <c:v>100.727818125</c:v>
                </c:pt>
                <c:pt idx="50">
                  <c:v>100.6894767</c:v>
                </c:pt>
                <c:pt idx="51">
                  <c:v>101.323333875</c:v>
                </c:pt>
                <c:pt idx="52">
                  <c:v>101.20994115000001</c:v>
                </c:pt>
                <c:pt idx="53">
                  <c:v>101.129179425</c:v>
                </c:pt>
                <c:pt idx="54">
                  <c:v>101.00518162500001</c:v>
                </c:pt>
                <c:pt idx="55">
                  <c:v>100.966024425</c:v>
                </c:pt>
                <c:pt idx="56">
                  <c:v>100.755554475</c:v>
                </c:pt>
                <c:pt idx="57">
                  <c:v>100.07275079999999</c:v>
                </c:pt>
                <c:pt idx="58">
                  <c:v>99.652626675000008</c:v>
                </c:pt>
                <c:pt idx="59">
                  <c:v>98.8588776</c:v>
                </c:pt>
                <c:pt idx="60">
                  <c:v>97.896263100000013</c:v>
                </c:pt>
                <c:pt idx="61">
                  <c:v>96.860228849999999</c:v>
                </c:pt>
                <c:pt idx="62">
                  <c:v>95.806247549999995</c:v>
                </c:pt>
                <c:pt idx="63">
                  <c:v>95.037787500000007</c:v>
                </c:pt>
                <c:pt idx="64">
                  <c:v>94.573611525000004</c:v>
                </c:pt>
                <c:pt idx="65">
                  <c:v>93.841861350000002</c:v>
                </c:pt>
                <c:pt idx="66">
                  <c:v>93.317318025000006</c:v>
                </c:pt>
                <c:pt idx="67">
                  <c:v>93.011402400000009</c:v>
                </c:pt>
                <c:pt idx="68">
                  <c:v>92.893115025</c:v>
                </c:pt>
                <c:pt idx="69">
                  <c:v>92.986113375000002</c:v>
                </c:pt>
                <c:pt idx="70">
                  <c:v>92.432202149999995</c:v>
                </c:pt>
                <c:pt idx="71">
                  <c:v>92.242942350000007</c:v>
                </c:pt>
                <c:pt idx="72">
                  <c:v>91.525876124999996</c:v>
                </c:pt>
                <c:pt idx="73">
                  <c:v>90.600787275000002</c:v>
                </c:pt>
                <c:pt idx="74">
                  <c:v>89.713224074999999</c:v>
                </c:pt>
                <c:pt idx="75">
                  <c:v>88.637216850000002</c:v>
                </c:pt>
                <c:pt idx="76">
                  <c:v>87.349923899999993</c:v>
                </c:pt>
                <c:pt idx="77">
                  <c:v>85.852160999999995</c:v>
                </c:pt>
                <c:pt idx="78">
                  <c:v>84.540394800000001</c:v>
                </c:pt>
                <c:pt idx="79">
                  <c:v>83.482334624999993</c:v>
                </c:pt>
                <c:pt idx="80">
                  <c:v>82.479747149999994</c:v>
                </c:pt>
                <c:pt idx="81">
                  <c:v>81.018612547499998</c:v>
                </c:pt>
                <c:pt idx="82">
                  <c:v>79.604548162500009</c:v>
                </c:pt>
                <c:pt idx="83">
                  <c:v>78.190891665000009</c:v>
                </c:pt>
                <c:pt idx="84">
                  <c:v>77.3381620575</c:v>
                </c:pt>
                <c:pt idx="85">
                  <c:v>75.946694640000004</c:v>
                </c:pt>
                <c:pt idx="86">
                  <c:v>74.878845165000001</c:v>
                </c:pt>
                <c:pt idx="87">
                  <c:v>73.90415719500001</c:v>
                </c:pt>
                <c:pt idx="88">
                  <c:v>73.123949984999996</c:v>
                </c:pt>
                <c:pt idx="89">
                  <c:v>72.543281340000007</c:v>
                </c:pt>
                <c:pt idx="90">
                  <c:v>72.316332735000003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26-4EE8-8F3D-9DA2F309F1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15643823"/>
        <c:axId val="1715646703"/>
      </c:lineChart>
      <c:catAx>
        <c:axId val="17156438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646703"/>
        <c:crosses val="autoZero"/>
        <c:auto val="1"/>
        <c:lblAlgn val="ctr"/>
        <c:lblOffset val="100"/>
        <c:noMultiLvlLbl val="0"/>
      </c:catAx>
      <c:valAx>
        <c:axId val="1715646703"/>
        <c:scaling>
          <c:orientation val="minMax"/>
          <c:min val="5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Torque (N/m)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6438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658636096968639"/>
          <c:y val="0.12996659798887703"/>
          <c:w val="0.87268585492687711"/>
          <c:h val="0.71052165781733012"/>
        </c:manualLayout>
      </c:layout>
      <c:lineChart>
        <c:grouping val="standard"/>
        <c:varyColors val="0"/>
        <c:ser>
          <c:idx val="0"/>
          <c:order val="0"/>
          <c:tx>
            <c:v>Engine Speed against Brake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2.791234340219541E-3"/>
                  <c:y val="0.2197564003314051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BsC'!$H$6:$H$96</c:f>
              <c:numCache>
                <c:formatCode>0.000</c:formatCode>
                <c:ptCount val="91"/>
                <c:pt idx="0">
                  <c:v>8.737123973253528</c:v>
                </c:pt>
                <c:pt idx="1">
                  <c:v>9.2171254612116513</c:v>
                </c:pt>
                <c:pt idx="2">
                  <c:v>9.7437107057340864</c:v>
                </c:pt>
                <c:pt idx="3">
                  <c:v>10.237692446326996</c:v>
                </c:pt>
                <c:pt idx="4">
                  <c:v>10.847035831637401</c:v>
                </c:pt>
                <c:pt idx="5">
                  <c:v>11.48042285950241</c:v>
                </c:pt>
                <c:pt idx="6">
                  <c:v>12.15930871140217</c:v>
                </c:pt>
                <c:pt idx="7">
                  <c:v>12.893265567646674</c:v>
                </c:pt>
                <c:pt idx="8">
                  <c:v>13.666322708834299</c:v>
                </c:pt>
                <c:pt idx="9">
                  <c:v>14.342069090619011</c:v>
                </c:pt>
                <c:pt idx="10">
                  <c:v>14.990649445285714</c:v>
                </c:pt>
                <c:pt idx="11">
                  <c:v>15.59666541941295</c:v>
                </c:pt>
                <c:pt idx="12">
                  <c:v>16.193139112945591</c:v>
                </c:pt>
                <c:pt idx="13">
                  <c:v>16.741602406351433</c:v>
                </c:pt>
                <c:pt idx="14">
                  <c:v>17.232077337468887</c:v>
                </c:pt>
                <c:pt idx="15">
                  <c:v>17.769550349778086</c:v>
                </c:pt>
                <c:pt idx="16">
                  <c:v>18.38842747290726</c:v>
                </c:pt>
                <c:pt idx="17">
                  <c:v>18.954531598388161</c:v>
                </c:pt>
                <c:pt idx="18">
                  <c:v>19.506095919417849</c:v>
                </c:pt>
                <c:pt idx="19">
                  <c:v>20.14801718033031</c:v>
                </c:pt>
                <c:pt idx="20">
                  <c:v>20.871197324873751</c:v>
                </c:pt>
                <c:pt idx="21">
                  <c:v>21.513464568207052</c:v>
                </c:pt>
                <c:pt idx="22">
                  <c:v>22.208790992178709</c:v>
                </c:pt>
                <c:pt idx="23">
                  <c:v>22.920874070927717</c:v>
                </c:pt>
                <c:pt idx="24">
                  <c:v>23.51838144033497</c:v>
                </c:pt>
                <c:pt idx="25">
                  <c:v>24.224151407750583</c:v>
                </c:pt>
                <c:pt idx="26">
                  <c:v>24.88664367284548</c:v>
                </c:pt>
                <c:pt idx="27">
                  <c:v>25.460180013292632</c:v>
                </c:pt>
                <c:pt idx="28">
                  <c:v>25.974822457214131</c:v>
                </c:pt>
                <c:pt idx="29">
                  <c:v>26.487081466680934</c:v>
                </c:pt>
                <c:pt idx="30">
                  <c:v>27.003287238578093</c:v>
                </c:pt>
                <c:pt idx="31">
                  <c:v>27.500002667434451</c:v>
                </c:pt>
                <c:pt idx="32">
                  <c:v>28.021893656641993</c:v>
                </c:pt>
                <c:pt idx="33">
                  <c:v>28.489691789336572</c:v>
                </c:pt>
                <c:pt idx="34">
                  <c:v>28.811340113246576</c:v>
                </c:pt>
                <c:pt idx="35">
                  <c:v>29.113715934899272</c:v>
                </c:pt>
                <c:pt idx="36">
                  <c:v>29.586127166538407</c:v>
                </c:pt>
                <c:pt idx="37">
                  <c:v>30.04141013265189</c:v>
                </c:pt>
                <c:pt idx="38">
                  <c:v>30.352918181659668</c:v>
                </c:pt>
                <c:pt idx="39">
                  <c:v>30.704372250417077</c:v>
                </c:pt>
                <c:pt idx="40">
                  <c:v>31.191981080245824</c:v>
                </c:pt>
                <c:pt idx="41">
                  <c:v>31.559162399293875</c:v>
                </c:pt>
                <c:pt idx="42">
                  <c:v>32.076790543365604</c:v>
                </c:pt>
                <c:pt idx="43">
                  <c:v>32.520694532082487</c:v>
                </c:pt>
                <c:pt idx="44">
                  <c:v>32.967186981873823</c:v>
                </c:pt>
                <c:pt idx="45">
                  <c:v>33.550043490744159</c:v>
                </c:pt>
                <c:pt idx="46">
                  <c:v>34.289753906505631</c:v>
                </c:pt>
                <c:pt idx="47">
                  <c:v>34.966123910925447</c:v>
                </c:pt>
                <c:pt idx="48">
                  <c:v>35.706428049606636</c:v>
                </c:pt>
                <c:pt idx="49">
                  <c:v>36.391263944867305</c:v>
                </c:pt>
                <c:pt idx="50">
                  <c:v>36.904620701027412</c:v>
                </c:pt>
                <c:pt idx="51">
                  <c:v>37.667469225106224</c:v>
                </c:pt>
                <c:pt idx="52">
                  <c:v>38.155248910451441</c:v>
                </c:pt>
                <c:pt idx="53">
                  <c:v>38.654313602659187</c:v>
                </c:pt>
                <c:pt idx="54">
                  <c:v>39.135780176671012</c:v>
                </c:pt>
                <c:pt idx="55">
                  <c:v>39.649265074468452</c:v>
                </c:pt>
                <c:pt idx="56">
                  <c:v>40.09416856795665</c:v>
                </c:pt>
                <c:pt idx="57">
                  <c:v>40.346436738017935</c:v>
                </c:pt>
                <c:pt idx="58">
                  <c:v>40.698834783503813</c:v>
                </c:pt>
                <c:pt idx="59">
                  <c:v>40.892285942021857</c:v>
                </c:pt>
                <c:pt idx="60">
                  <c:v>41.006690795847142</c:v>
                </c:pt>
                <c:pt idx="61">
                  <c:v>41.079876756325127</c:v>
                </c:pt>
                <c:pt idx="62">
                  <c:v>41.134507807714968</c:v>
                </c:pt>
                <c:pt idx="63">
                  <c:v>41.302185411574186</c:v>
                </c:pt>
                <c:pt idx="64">
                  <c:v>41.595646846655299</c:v>
                </c:pt>
                <c:pt idx="65">
                  <c:v>41.765161147316533</c:v>
                </c:pt>
                <c:pt idx="66">
                  <c:v>42.020316775606076</c:v>
                </c:pt>
                <c:pt idx="67">
                  <c:v>42.369571079588987</c:v>
                </c:pt>
                <c:pt idx="68">
                  <c:v>42.802074733969711</c:v>
                </c:pt>
                <c:pt idx="69">
                  <c:v>43.331799448607192</c:v>
                </c:pt>
                <c:pt idx="70">
                  <c:v>43.557649084434999</c:v>
                </c:pt>
                <c:pt idx="71">
                  <c:v>43.951445421560472</c:v>
                </c:pt>
                <c:pt idx="72">
                  <c:v>44.089009740642645</c:v>
                </c:pt>
                <c:pt idx="73">
                  <c:v>44.117768995451705</c:v>
                </c:pt>
                <c:pt idx="74">
                  <c:v>44.155310223807078</c:v>
                </c:pt>
                <c:pt idx="75">
                  <c:v>44.089821304345861</c:v>
                </c:pt>
                <c:pt idx="76">
                  <c:v>43.906860674538798</c:v>
                </c:pt>
                <c:pt idx="77">
                  <c:v>43.603523790605976</c:v>
                </c:pt>
                <c:pt idx="78">
                  <c:v>43.379942261759254</c:v>
                </c:pt>
                <c:pt idx="79">
                  <c:v>43.274135711800092</c:v>
                </c:pt>
                <c:pt idx="80">
                  <c:v>43.186294619397273</c:v>
                </c:pt>
                <c:pt idx="81">
                  <c:v>42.845458793849417</c:v>
                </c:pt>
                <c:pt idx="82">
                  <c:v>42.514460828939633</c:v>
                </c:pt>
                <c:pt idx="83">
                  <c:v>42.168874792895238</c:v>
                </c:pt>
                <c:pt idx="84">
                  <c:v>42.113933638742999</c:v>
                </c:pt>
                <c:pt idx="85">
                  <c:v>41.753876140453983</c:v>
                </c:pt>
                <c:pt idx="86">
                  <c:v>41.558859945405125</c:v>
                </c:pt>
                <c:pt idx="87">
                  <c:v>41.404855054251051</c:v>
                </c:pt>
                <c:pt idx="88">
                  <c:v>41.350619533381824</c:v>
                </c:pt>
                <c:pt idx="89">
                  <c:v>41.402094883382546</c:v>
                </c:pt>
                <c:pt idx="90">
                  <c:v>41.651217603385696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42-4DCB-B99D-CFE2A415D0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15643823"/>
        <c:axId val="1715646703"/>
      </c:lineChart>
      <c:catAx>
        <c:axId val="17156438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646703"/>
        <c:crosses val="autoZero"/>
        <c:auto val="1"/>
        <c:lblAlgn val="ctr"/>
        <c:lblOffset val="100"/>
        <c:noMultiLvlLbl val="0"/>
      </c:catAx>
      <c:valAx>
        <c:axId val="1715646703"/>
        <c:scaling>
          <c:orientation val="minMax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6438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658636096968639"/>
          <c:y val="0.12996659798887703"/>
          <c:w val="0.87268585492687711"/>
          <c:h val="0.71052165781733012"/>
        </c:manualLayout>
      </c:layout>
      <c:lineChart>
        <c:grouping val="standard"/>
        <c:varyColors val="0"/>
        <c:ser>
          <c:idx val="0"/>
          <c:order val="0"/>
          <c:tx>
            <c:v>Engine Speed against Lambda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2.791234340219541E-3"/>
                  <c:y val="0.2197564003314051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0.000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EF-461A-A1B8-A25D6B155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15643823"/>
        <c:axId val="1715646703"/>
      </c:lineChart>
      <c:catAx>
        <c:axId val="17156438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646703"/>
        <c:crosses val="autoZero"/>
        <c:auto val="1"/>
        <c:lblAlgn val="ctr"/>
        <c:lblOffset val="100"/>
        <c:noMultiLvlLbl val="0"/>
      </c:catAx>
      <c:valAx>
        <c:axId val="1715646703"/>
        <c:scaling>
          <c:orientation val="minMax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Lambda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6438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34433</xdr:colOff>
      <xdr:row>2</xdr:row>
      <xdr:rowOff>22747</xdr:rowOff>
    </xdr:from>
    <xdr:to>
      <xdr:col>28</xdr:col>
      <xdr:colOff>60959</xdr:colOff>
      <xdr:row>21</xdr:row>
      <xdr:rowOff>119230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40D52595-32D9-1E0B-E341-213BE9879E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26</xdr:row>
      <xdr:rowOff>83127</xdr:rowOff>
    </xdr:from>
    <xdr:to>
      <xdr:col>28</xdr:col>
      <xdr:colOff>34146</xdr:colOff>
      <xdr:row>47</xdr:row>
      <xdr:rowOff>122817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8747B4D2-412A-4EC3-B572-64FA0C086F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0</xdr:colOff>
      <xdr:row>49</xdr:row>
      <xdr:rowOff>1</xdr:rowOff>
    </xdr:from>
    <xdr:to>
      <xdr:col>28</xdr:col>
      <xdr:colOff>37956</xdr:colOff>
      <xdr:row>70</xdr:row>
      <xdr:rowOff>39690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FB52D2F7-F4BF-4604-960C-D59BE6F434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2915</xdr:colOff>
      <xdr:row>73</xdr:row>
      <xdr:rowOff>103429</xdr:rowOff>
    </xdr:from>
    <xdr:to>
      <xdr:col>28</xdr:col>
      <xdr:colOff>43784</xdr:colOff>
      <xdr:row>94</xdr:row>
      <xdr:rowOff>143119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96383460-712A-45ED-AD1F-A2378D86E9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6"/>
  <sheetViews>
    <sheetView tabSelected="1" zoomScale="85" zoomScaleNormal="85" workbookViewId="0">
      <selection activeCell="Q8" sqref="Q8"/>
    </sheetView>
  </sheetViews>
  <sheetFormatPr defaultColWidth="9.109375" defaultRowHeight="14.4" x14ac:dyDescent="0.3"/>
  <cols>
    <col min="1" max="1" width="8.88671875" style="1" customWidth="1"/>
    <col min="2" max="2" width="7.109375" style="1" customWidth="1"/>
    <col min="3" max="3" width="8.109375" style="1" customWidth="1"/>
    <col min="4" max="4" width="9.109375" style="1" customWidth="1"/>
    <col min="5" max="5" width="8.44140625" style="1" customWidth="1"/>
    <col min="6" max="6" width="8.33203125" style="1" customWidth="1"/>
    <col min="7" max="7" width="10.109375" style="1" customWidth="1"/>
    <col min="8" max="8" width="7.109375" style="1" customWidth="1"/>
    <col min="9" max="9" width="10.88671875" style="1" customWidth="1"/>
    <col min="10" max="10" width="9.5546875" style="1" customWidth="1"/>
    <col min="11" max="11" width="11.88671875" style="1" customWidth="1"/>
    <col min="12" max="12" width="10.88671875" style="1" customWidth="1"/>
    <col min="13" max="13" width="12.44140625" style="1" customWidth="1"/>
    <col min="14" max="14" width="13.33203125" style="1" customWidth="1"/>
    <col min="15" max="15" width="12.109375" style="1" customWidth="1"/>
    <col min="16" max="16" width="15.5546875" style="1" customWidth="1"/>
    <col min="17" max="17" width="14.44140625" style="1" customWidth="1"/>
    <col min="18" max="16384" width="9.109375" style="1"/>
  </cols>
  <sheetData>
    <row r="1" spans="1:17" ht="28.95" customHeight="1" x14ac:dyDescent="0.3">
      <c r="A1" s="10" t="s">
        <v>34</v>
      </c>
      <c r="B1" s="10"/>
      <c r="C1" s="10"/>
      <c r="D1" s="10"/>
      <c r="E1" s="10"/>
      <c r="F1" s="10"/>
      <c r="G1" s="2" t="s">
        <v>0</v>
      </c>
      <c r="H1" s="2" t="s">
        <v>0</v>
      </c>
      <c r="I1" s="2" t="s">
        <v>1</v>
      </c>
      <c r="J1" s="2" t="s">
        <v>2</v>
      </c>
      <c r="K1" s="2" t="s">
        <v>2</v>
      </c>
      <c r="L1" s="2" t="s">
        <v>37</v>
      </c>
      <c r="M1" s="2" t="s">
        <v>24</v>
      </c>
      <c r="N1" s="2" t="s">
        <v>38</v>
      </c>
      <c r="O1" s="2" t="s">
        <v>39</v>
      </c>
      <c r="P1" s="2" t="s">
        <v>40</v>
      </c>
    </row>
    <row r="2" spans="1:17" x14ac:dyDescent="0.3">
      <c r="A2" s="10"/>
      <c r="B2" s="10"/>
      <c r="C2" s="10"/>
      <c r="D2" s="10"/>
      <c r="E2" s="10"/>
      <c r="F2" s="10"/>
      <c r="G2" s="3" t="s">
        <v>3</v>
      </c>
      <c r="H2" s="3" t="s">
        <v>21</v>
      </c>
      <c r="I2" s="3" t="s">
        <v>4</v>
      </c>
      <c r="J2" s="3" t="s">
        <v>5</v>
      </c>
      <c r="K2" s="3" t="s">
        <v>22</v>
      </c>
      <c r="L2" s="3" t="s">
        <v>15</v>
      </c>
      <c r="M2" s="3" t="s">
        <v>35</v>
      </c>
      <c r="N2" s="3" t="s">
        <v>36</v>
      </c>
      <c r="O2" s="3" t="s">
        <v>33</v>
      </c>
      <c r="P2" s="3" t="s">
        <v>29</v>
      </c>
    </row>
    <row r="3" spans="1:17" x14ac:dyDescent="0.3">
      <c r="A3" s="10"/>
      <c r="B3" s="10"/>
      <c r="C3" s="10"/>
      <c r="D3" s="10"/>
      <c r="E3" s="10"/>
      <c r="F3" s="10"/>
      <c r="G3" s="4">
        <v>1018.9</v>
      </c>
      <c r="H3" s="4">
        <f>G3/1000</f>
        <v>1.0188999999999999</v>
      </c>
      <c r="I3" s="4">
        <v>46</v>
      </c>
      <c r="J3" s="4">
        <v>27</v>
      </c>
      <c r="K3" s="4">
        <f>J3+273</f>
        <v>300</v>
      </c>
      <c r="L3" s="4">
        <v>815.77499999999998</v>
      </c>
      <c r="M3" s="4">
        <f>(1590/4)/1000000</f>
        <v>3.9750000000000001E-4</v>
      </c>
      <c r="N3" s="4">
        <f>1590/1000000</f>
        <v>1.5900000000000001E-3</v>
      </c>
      <c r="O3" s="4">
        <f>43391*1000</f>
        <v>43391000</v>
      </c>
      <c r="P3" s="4">
        <v>0.75</v>
      </c>
    </row>
    <row r="4" spans="1:17" ht="32.25" customHeight="1" x14ac:dyDescent="0.3">
      <c r="A4" s="2" t="s">
        <v>6</v>
      </c>
      <c r="B4" s="2" t="s">
        <v>7</v>
      </c>
      <c r="C4" s="2" t="s">
        <v>8</v>
      </c>
      <c r="D4" s="2" t="s">
        <v>8</v>
      </c>
      <c r="E4" s="2" t="s">
        <v>9</v>
      </c>
      <c r="F4" s="2" t="s">
        <v>13</v>
      </c>
      <c r="G4" s="2" t="s">
        <v>16</v>
      </c>
      <c r="H4" s="2" t="s">
        <v>18</v>
      </c>
      <c r="I4" s="2" t="s">
        <v>42</v>
      </c>
      <c r="J4" s="2" t="s">
        <v>42</v>
      </c>
      <c r="K4" s="2" t="s">
        <v>31</v>
      </c>
      <c r="L4" s="2" t="s">
        <v>23</v>
      </c>
      <c r="M4" s="2" t="s">
        <v>23</v>
      </c>
      <c r="N4" s="2" t="s">
        <v>30</v>
      </c>
      <c r="O4" s="2" t="s">
        <v>30</v>
      </c>
      <c r="P4" s="2" t="s">
        <v>41</v>
      </c>
    </row>
    <row r="5" spans="1:17" x14ac:dyDescent="0.3">
      <c r="A5" s="3" t="s">
        <v>10</v>
      </c>
      <c r="B5" s="3" t="s">
        <v>11</v>
      </c>
      <c r="C5" s="3" t="s">
        <v>12</v>
      </c>
      <c r="D5" s="3" t="s">
        <v>28</v>
      </c>
      <c r="E5" s="3" t="s">
        <v>9</v>
      </c>
      <c r="F5" s="3" t="s">
        <v>14</v>
      </c>
      <c r="G5" s="3" t="s">
        <v>17</v>
      </c>
      <c r="H5" s="3" t="s">
        <v>20</v>
      </c>
      <c r="I5" s="3" t="s">
        <v>19</v>
      </c>
      <c r="J5" s="3" t="s">
        <v>20</v>
      </c>
      <c r="K5" s="3" t="s">
        <v>25</v>
      </c>
      <c r="L5" s="3" t="s">
        <v>25</v>
      </c>
      <c r="M5" s="3" t="s">
        <v>32</v>
      </c>
      <c r="N5" s="3" t="s">
        <v>27</v>
      </c>
      <c r="O5" s="3" t="s">
        <v>26</v>
      </c>
      <c r="P5" s="3" t="s">
        <v>4</v>
      </c>
    </row>
    <row r="6" spans="1:17" x14ac:dyDescent="0.3">
      <c r="A6" s="5">
        <v>102.27500000000001</v>
      </c>
      <c r="B6" s="5">
        <v>1000</v>
      </c>
      <c r="C6" s="6">
        <v>7.0400000000000004E-2</v>
      </c>
      <c r="D6" s="6">
        <f>(C6*$P$3)*60</f>
        <v>3.1680000000000001</v>
      </c>
      <c r="E6" s="6">
        <v>1.2658</v>
      </c>
      <c r="F6" s="6">
        <f>A6*($L$3/1000)</f>
        <v>83.433388125000008</v>
      </c>
      <c r="G6" s="7">
        <f t="shared" ref="G6:G37" si="0">(2*PI()*B6*F6)/60</f>
        <v>8737.1239732535287</v>
      </c>
      <c r="H6" s="6">
        <f>G6/1000</f>
        <v>8.737123973253528</v>
      </c>
      <c r="I6" s="6">
        <f>G6*(1.01325/$H$3) * SQRT($K$3/293)</f>
        <v>8791.8519344276392</v>
      </c>
      <c r="J6" s="6">
        <f>I6/1000</f>
        <v>8.7918519344276387</v>
      </c>
      <c r="K6" s="5">
        <f>(2*PI()*2*F6)/$M$3</f>
        <v>2637622.3315482354</v>
      </c>
      <c r="L6" s="6">
        <f>(2*PI()*2*F6)/$N$3</f>
        <v>659405.58288705884</v>
      </c>
      <c r="M6" s="6">
        <f>L6/1000</f>
        <v>659.40558288705881</v>
      </c>
      <c r="N6" s="6">
        <f>(D6/H6)</f>
        <v>0.36259071173741181</v>
      </c>
      <c r="O6" s="6">
        <f>N6 * 3600000</f>
        <v>1305326.5622546824</v>
      </c>
      <c r="P6" s="8">
        <f>I6/((D6/3600)*$O$3)</f>
        <v>0.23024914923778808</v>
      </c>
      <c r="Q6" s="9"/>
    </row>
    <row r="7" spans="1:17" x14ac:dyDescent="0.3">
      <c r="A7" s="5">
        <v>102.756</v>
      </c>
      <c r="B7" s="5">
        <f t="shared" ref="B7:B38" si="1">B6+50</f>
        <v>1050</v>
      </c>
      <c r="C7" s="6">
        <v>7.2400000000000006E-2</v>
      </c>
      <c r="D7" s="6">
        <f t="shared" ref="D7:D70" si="2">(C7*$P$3)*60</f>
        <v>3.258</v>
      </c>
      <c r="E7" s="6">
        <v>1.26783</v>
      </c>
      <c r="F7" s="6">
        <f>A7*($L$3/1000)</f>
        <v>83.825775899999996</v>
      </c>
      <c r="G7" s="7">
        <f t="shared" si="0"/>
        <v>9217.1254612116518</v>
      </c>
      <c r="H7" s="6">
        <f t="shared" ref="H7:H70" si="3">G7/1000</f>
        <v>9.2171254612116513</v>
      </c>
      <c r="I7" s="6">
        <f t="shared" ref="I7:I70" si="4">G7*(1.01325/$H$3) * SQRT($K$3/293)</f>
        <v>9274.8600757051954</v>
      </c>
      <c r="J7" s="6">
        <f t="shared" ref="J7:J70" si="5">I7/1000</f>
        <v>9.2748600757051953</v>
      </c>
      <c r="K7" s="5">
        <f t="shared" ref="K7:K70" si="6">(2*PI()*2*F7)/$M$3</f>
        <v>2650027.0867814273</v>
      </c>
      <c r="L7" s="6">
        <f t="shared" ref="L7:L70" si="7">(2*PI()*2*F7)/$N$3</f>
        <v>662506.77169535682</v>
      </c>
      <c r="M7" s="6">
        <f t="shared" ref="M7:M70" si="8">L7/1000</f>
        <v>662.50677169535686</v>
      </c>
      <c r="N7" s="6">
        <f t="shared" ref="N7:N70" si="9">(D7/H7)</f>
        <v>0.35347245881708056</v>
      </c>
      <c r="O7" s="6">
        <f t="shared" ref="O7:O70" si="10">N7 * 3600000</f>
        <v>1272500.85174149</v>
      </c>
      <c r="P7" s="8">
        <f t="shared" ref="P7:P70" si="11">I7/((D7/3600)*$O$3)</f>
        <v>0.23618870669147843</v>
      </c>
    </row>
    <row r="8" spans="1:17" x14ac:dyDescent="0.3">
      <c r="A8" s="5">
        <v>103.68899999999999</v>
      </c>
      <c r="B8" s="5">
        <f t="shared" si="1"/>
        <v>1100</v>
      </c>
      <c r="C8" s="6">
        <v>7.3700000000000002E-2</v>
      </c>
      <c r="D8" s="6">
        <f t="shared" si="2"/>
        <v>3.3165000000000004</v>
      </c>
      <c r="E8" s="6">
        <v>1.2734399999999999</v>
      </c>
      <c r="F8" s="6">
        <f t="shared" ref="F8:F37" si="12">A8*($L$3/1000)</f>
        <v>84.586893974999995</v>
      </c>
      <c r="G8" s="7">
        <f t="shared" si="0"/>
        <v>9743.7107057340872</v>
      </c>
      <c r="H8" s="6">
        <f t="shared" si="3"/>
        <v>9.7437107057340864</v>
      </c>
      <c r="I8" s="6">
        <f t="shared" si="4"/>
        <v>9804.7437668223356</v>
      </c>
      <c r="J8" s="6">
        <f t="shared" si="5"/>
        <v>9.8047437668223356</v>
      </c>
      <c r="K8" s="5">
        <f t="shared" si="6"/>
        <v>2674088.7014021506</v>
      </c>
      <c r="L8" s="6">
        <f t="shared" si="7"/>
        <v>668522.17535053764</v>
      </c>
      <c r="M8" s="6">
        <f t="shared" si="8"/>
        <v>668.52217535053762</v>
      </c>
      <c r="N8" s="6">
        <f t="shared" si="9"/>
        <v>0.34037340600109051</v>
      </c>
      <c r="O8" s="6">
        <f t="shared" si="10"/>
        <v>1225344.2616039258</v>
      </c>
      <c r="P8" s="8">
        <f t="shared" si="11"/>
        <v>0.24527827799447896</v>
      </c>
    </row>
    <row r="9" spans="1:17" x14ac:dyDescent="0.3">
      <c r="A9" s="5">
        <v>104.209</v>
      </c>
      <c r="B9" s="5">
        <f t="shared" si="1"/>
        <v>1150</v>
      </c>
      <c r="C9" s="6">
        <v>7.2800000000000004E-2</v>
      </c>
      <c r="D9" s="6">
        <f t="shared" si="2"/>
        <v>3.2760000000000002</v>
      </c>
      <c r="E9" s="6">
        <v>1.2847599999999999</v>
      </c>
      <c r="F9" s="6">
        <f t="shared" si="12"/>
        <v>85.011096975000001</v>
      </c>
      <c r="G9" s="7">
        <f t="shared" si="0"/>
        <v>10237.692446326995</v>
      </c>
      <c r="H9" s="6">
        <f t="shared" si="3"/>
        <v>10.237692446326996</v>
      </c>
      <c r="I9" s="6">
        <f t="shared" si="4"/>
        <v>10301.819730823616</v>
      </c>
      <c r="J9" s="6">
        <f t="shared" si="5"/>
        <v>10.301819730823615</v>
      </c>
      <c r="K9" s="5">
        <f t="shared" si="6"/>
        <v>2687499.2476001959</v>
      </c>
      <c r="L9" s="6">
        <f t="shared" si="7"/>
        <v>671874.81190004898</v>
      </c>
      <c r="M9" s="6">
        <f t="shared" si="8"/>
        <v>671.87481190004894</v>
      </c>
      <c r="N9" s="6">
        <f t="shared" si="9"/>
        <v>0.31999398469675061</v>
      </c>
      <c r="O9" s="6">
        <f t="shared" si="10"/>
        <v>1151978.3449083022</v>
      </c>
      <c r="P9" s="8">
        <f t="shared" si="11"/>
        <v>0.26089928839812615</v>
      </c>
    </row>
    <row r="10" spans="1:17" x14ac:dyDescent="0.3">
      <c r="A10" s="5">
        <v>105.81100000000001</v>
      </c>
      <c r="B10" s="5">
        <f t="shared" si="1"/>
        <v>1200</v>
      </c>
      <c r="C10" s="6">
        <v>7.4399999999999994E-2</v>
      </c>
      <c r="D10" s="6">
        <f t="shared" si="2"/>
        <v>3.3479999999999999</v>
      </c>
      <c r="E10" s="6">
        <v>1.2918099999999999</v>
      </c>
      <c r="F10" s="6">
        <f t="shared" si="12"/>
        <v>86.317968525000012</v>
      </c>
      <c r="G10" s="7">
        <f t="shared" si="0"/>
        <v>10847.0358316374</v>
      </c>
      <c r="H10" s="6">
        <f t="shared" si="3"/>
        <v>10.847035831637401</v>
      </c>
      <c r="I10" s="6">
        <f t="shared" si="4"/>
        <v>10914.979946619093</v>
      </c>
      <c r="J10" s="6">
        <f t="shared" si="5"/>
        <v>10.914979946619093</v>
      </c>
      <c r="K10" s="5">
        <f t="shared" si="6"/>
        <v>2728814.045694944</v>
      </c>
      <c r="L10" s="6">
        <f t="shared" si="7"/>
        <v>682203.511423736</v>
      </c>
      <c r="M10" s="6">
        <f t="shared" si="8"/>
        <v>682.20351142373602</v>
      </c>
      <c r="N10" s="6">
        <f t="shared" si="9"/>
        <v>0.30865575185387828</v>
      </c>
      <c r="O10" s="6">
        <f t="shared" si="10"/>
        <v>1111160.7066739618</v>
      </c>
      <c r="P10" s="8">
        <f t="shared" si="11"/>
        <v>0.2704832241019976</v>
      </c>
    </row>
    <row r="11" spans="1:17" x14ac:dyDescent="0.3">
      <c r="A11" s="5">
        <v>107.51</v>
      </c>
      <c r="B11" s="5">
        <f t="shared" si="1"/>
        <v>1250</v>
      </c>
      <c r="C11" s="6">
        <v>7.8950000000000006E-2</v>
      </c>
      <c r="D11" s="6">
        <f t="shared" si="2"/>
        <v>3.5527500000000001</v>
      </c>
      <c r="E11" s="6">
        <v>1.2972900000000001</v>
      </c>
      <c r="F11" s="6">
        <f t="shared" si="12"/>
        <v>87.703970250000012</v>
      </c>
      <c r="G11" s="7">
        <f t="shared" si="0"/>
        <v>11480.422859502409</v>
      </c>
      <c r="H11" s="6">
        <f t="shared" si="3"/>
        <v>11.48042285950241</v>
      </c>
      <c r="I11" s="6">
        <f t="shared" si="4"/>
        <v>11552.334410539181</v>
      </c>
      <c r="J11" s="6">
        <f t="shared" si="5"/>
        <v>11.552334410539181</v>
      </c>
      <c r="K11" s="5">
        <f t="shared" si="6"/>
        <v>2772630.4264458646</v>
      </c>
      <c r="L11" s="6">
        <f t="shared" si="7"/>
        <v>693157.60661146615</v>
      </c>
      <c r="M11" s="6">
        <f t="shared" si="8"/>
        <v>693.15760661146612</v>
      </c>
      <c r="N11" s="6">
        <f t="shared" si="9"/>
        <v>0.30946159766749087</v>
      </c>
      <c r="O11" s="6">
        <f t="shared" si="10"/>
        <v>1114061.751602967</v>
      </c>
      <c r="P11" s="8">
        <f t="shared" si="11"/>
        <v>0.26977887895727548</v>
      </c>
    </row>
    <row r="12" spans="1:17" x14ac:dyDescent="0.3">
      <c r="A12" s="5">
        <v>109.488</v>
      </c>
      <c r="B12" s="5">
        <f t="shared" si="1"/>
        <v>1300</v>
      </c>
      <c r="C12" s="6">
        <v>7.9000000000000001E-2</v>
      </c>
      <c r="D12" s="6">
        <f t="shared" si="2"/>
        <v>3.5549999999999997</v>
      </c>
      <c r="E12" s="6">
        <v>1.29895</v>
      </c>
      <c r="F12" s="6">
        <f t="shared" si="12"/>
        <v>89.317573199999998</v>
      </c>
      <c r="G12" s="7">
        <f t="shared" si="0"/>
        <v>12159.308711402171</v>
      </c>
      <c r="H12" s="6">
        <f t="shared" si="3"/>
        <v>12.15930871140217</v>
      </c>
      <c r="I12" s="6">
        <f t="shared" si="4"/>
        <v>12235.47269592371</v>
      </c>
      <c r="J12" s="6">
        <f t="shared" si="5"/>
        <v>12.235472695923711</v>
      </c>
      <c r="K12" s="5">
        <f t="shared" si="6"/>
        <v>2823642.0810222751</v>
      </c>
      <c r="L12" s="6">
        <f t="shared" si="7"/>
        <v>705910.52025556879</v>
      </c>
      <c r="M12" s="6">
        <f t="shared" si="8"/>
        <v>705.91052025556883</v>
      </c>
      <c r="N12" s="6">
        <f t="shared" si="9"/>
        <v>0.29236859466084314</v>
      </c>
      <c r="O12" s="6">
        <f t="shared" si="10"/>
        <v>1052526.9407790352</v>
      </c>
      <c r="P12" s="8">
        <f t="shared" si="11"/>
        <v>0.28555119949155205</v>
      </c>
    </row>
    <row r="13" spans="1:17" x14ac:dyDescent="0.3">
      <c r="A13" s="5">
        <v>111.797</v>
      </c>
      <c r="B13" s="5">
        <f t="shared" si="1"/>
        <v>1350</v>
      </c>
      <c r="C13" s="6">
        <v>7.9600000000000004E-2</v>
      </c>
      <c r="D13" s="6">
        <f t="shared" si="2"/>
        <v>3.5820000000000003</v>
      </c>
      <c r="E13" s="6">
        <v>1.2946899999999999</v>
      </c>
      <c r="F13" s="6">
        <f t="shared" si="12"/>
        <v>91.201197675000003</v>
      </c>
      <c r="G13" s="7">
        <f t="shared" si="0"/>
        <v>12893.265567646675</v>
      </c>
      <c r="H13" s="6">
        <f t="shared" si="3"/>
        <v>12.893265567646674</v>
      </c>
      <c r="I13" s="6">
        <f t="shared" si="4"/>
        <v>12974.026941704517</v>
      </c>
      <c r="J13" s="6">
        <f t="shared" si="5"/>
        <v>12.974026941704517</v>
      </c>
      <c r="K13" s="5">
        <f t="shared" si="6"/>
        <v>2883190.0640439801</v>
      </c>
      <c r="L13" s="6">
        <f t="shared" si="7"/>
        <v>720797.51601099502</v>
      </c>
      <c r="M13" s="6">
        <f t="shared" si="8"/>
        <v>720.79751601099497</v>
      </c>
      <c r="N13" s="6">
        <f t="shared" si="9"/>
        <v>0.27781945397823682</v>
      </c>
      <c r="O13" s="6">
        <f t="shared" si="10"/>
        <v>1000150.0343216525</v>
      </c>
      <c r="P13" s="8">
        <f t="shared" si="11"/>
        <v>0.30050524433614029</v>
      </c>
    </row>
    <row r="14" spans="1:17" x14ac:dyDescent="0.3">
      <c r="A14" s="5">
        <v>114.268</v>
      </c>
      <c r="B14" s="5">
        <f t="shared" si="1"/>
        <v>1400</v>
      </c>
      <c r="C14" s="6">
        <v>8.3500000000000005E-2</v>
      </c>
      <c r="D14" s="6">
        <f t="shared" si="2"/>
        <v>3.7574999999999998</v>
      </c>
      <c r="E14" s="6">
        <v>1.2855000000000001</v>
      </c>
      <c r="F14" s="6">
        <f t="shared" si="12"/>
        <v>93.216977700000001</v>
      </c>
      <c r="G14" s="7">
        <f t="shared" si="0"/>
        <v>13666.322708834299</v>
      </c>
      <c r="H14" s="6">
        <f t="shared" si="3"/>
        <v>13.666322708834299</v>
      </c>
      <c r="I14" s="6">
        <f t="shared" si="4"/>
        <v>13751.926390422377</v>
      </c>
      <c r="J14" s="6">
        <f t="shared" si="5"/>
        <v>13.751926390422376</v>
      </c>
      <c r="K14" s="5">
        <f t="shared" si="6"/>
        <v>2946915.9479966145</v>
      </c>
      <c r="L14" s="6">
        <f t="shared" si="7"/>
        <v>736728.98699915363</v>
      </c>
      <c r="M14" s="6">
        <f t="shared" si="8"/>
        <v>736.72898699915368</v>
      </c>
      <c r="N14" s="6">
        <f t="shared" si="9"/>
        <v>0.27494594413250939</v>
      </c>
      <c r="O14" s="6">
        <f t="shared" si="10"/>
        <v>989805.39887703385</v>
      </c>
      <c r="P14" s="8">
        <f t="shared" si="11"/>
        <v>0.30364587905623802</v>
      </c>
    </row>
    <row r="15" spans="1:17" x14ac:dyDescent="0.3">
      <c r="A15" s="5">
        <v>115.783</v>
      </c>
      <c r="B15" s="5">
        <f t="shared" si="1"/>
        <v>1450</v>
      </c>
      <c r="C15" s="6">
        <v>8.4699999999999998E-2</v>
      </c>
      <c r="D15" s="6">
        <f t="shared" si="2"/>
        <v>3.8114999999999997</v>
      </c>
      <c r="E15" s="6">
        <v>1.2781800000000001</v>
      </c>
      <c r="F15" s="6">
        <f t="shared" si="12"/>
        <v>94.452876825000004</v>
      </c>
      <c r="G15" s="7">
        <f t="shared" si="0"/>
        <v>14342.069090619012</v>
      </c>
      <c r="H15" s="6">
        <f t="shared" si="3"/>
        <v>14.342069090619011</v>
      </c>
      <c r="I15" s="6">
        <f t="shared" si="4"/>
        <v>14431.905540548145</v>
      </c>
      <c r="J15" s="6">
        <f t="shared" si="5"/>
        <v>14.431905540548145</v>
      </c>
      <c r="K15" s="5">
        <f t="shared" si="6"/>
        <v>2985987.0585543811</v>
      </c>
      <c r="L15" s="6">
        <f t="shared" si="7"/>
        <v>746496.76463859528</v>
      </c>
      <c r="M15" s="6">
        <f t="shared" si="8"/>
        <v>746.49676463859532</v>
      </c>
      <c r="N15" s="6">
        <f t="shared" si="9"/>
        <v>0.2657566335733984</v>
      </c>
      <c r="O15" s="6">
        <f t="shared" si="10"/>
        <v>956723.88086423429</v>
      </c>
      <c r="P15" s="8">
        <f t="shared" si="11"/>
        <v>0.31414532076395135</v>
      </c>
    </row>
    <row r="16" spans="1:17" x14ac:dyDescent="0.3">
      <c r="A16" s="5">
        <v>116.985</v>
      </c>
      <c r="B16" s="5">
        <f t="shared" si="1"/>
        <v>1500</v>
      </c>
      <c r="C16" s="6">
        <v>8.8650000000000007E-2</v>
      </c>
      <c r="D16" s="6">
        <f t="shared" si="2"/>
        <v>3.9892500000000002</v>
      </c>
      <c r="E16" s="6">
        <v>1.2795000000000001</v>
      </c>
      <c r="F16" s="6">
        <f t="shared" si="12"/>
        <v>95.433438375000009</v>
      </c>
      <c r="G16" s="7">
        <f t="shared" si="0"/>
        <v>14990.649445285713</v>
      </c>
      <c r="H16" s="6">
        <f t="shared" si="3"/>
        <v>14.990649445285714</v>
      </c>
      <c r="I16" s="6">
        <f t="shared" si="4"/>
        <v>15084.548499863373</v>
      </c>
      <c r="J16" s="6">
        <f t="shared" si="5"/>
        <v>15.084548499863374</v>
      </c>
      <c r="K16" s="5">
        <f t="shared" si="6"/>
        <v>3016986.0518814018</v>
      </c>
      <c r="L16" s="6">
        <f t="shared" si="7"/>
        <v>754246.51297035045</v>
      </c>
      <c r="M16" s="6">
        <f t="shared" si="8"/>
        <v>754.24651297035041</v>
      </c>
      <c r="N16" s="6">
        <f t="shared" si="9"/>
        <v>0.26611588874520353</v>
      </c>
      <c r="O16" s="6">
        <f t="shared" si="10"/>
        <v>958017.19948273269</v>
      </c>
      <c r="P16" s="8">
        <f t="shared" si="11"/>
        <v>0.31372122608957859</v>
      </c>
    </row>
    <row r="17" spans="1:16" x14ac:dyDescent="0.3">
      <c r="A17" s="5">
        <v>117.788</v>
      </c>
      <c r="B17" s="5">
        <f t="shared" si="1"/>
        <v>1550</v>
      </c>
      <c r="C17" s="6">
        <v>9.3200000000000005E-2</v>
      </c>
      <c r="D17" s="6">
        <f t="shared" si="2"/>
        <v>4.194</v>
      </c>
      <c r="E17" s="6">
        <v>1.27766</v>
      </c>
      <c r="F17" s="6">
        <f t="shared" si="12"/>
        <v>96.088505699999999</v>
      </c>
      <c r="G17" s="7">
        <f t="shared" si="0"/>
        <v>15596.66541941295</v>
      </c>
      <c r="H17" s="6">
        <f t="shared" si="3"/>
        <v>15.59666541941295</v>
      </c>
      <c r="I17" s="6">
        <f t="shared" si="4"/>
        <v>15694.360462098875</v>
      </c>
      <c r="J17" s="6">
        <f t="shared" si="5"/>
        <v>15.694360462098876</v>
      </c>
      <c r="K17" s="5">
        <f t="shared" si="6"/>
        <v>3037695.0299526132</v>
      </c>
      <c r="L17" s="6">
        <f t="shared" si="7"/>
        <v>759423.75748815329</v>
      </c>
      <c r="M17" s="6">
        <f t="shared" si="8"/>
        <v>759.42375748815334</v>
      </c>
      <c r="N17" s="6">
        <f t="shared" si="9"/>
        <v>0.26890363338690249</v>
      </c>
      <c r="O17" s="6">
        <f t="shared" si="10"/>
        <v>968053.08019284892</v>
      </c>
      <c r="P17" s="8">
        <f t="shared" si="11"/>
        <v>0.31046885401857677</v>
      </c>
    </row>
    <row r="18" spans="1:16" x14ac:dyDescent="0.3">
      <c r="A18" s="5">
        <v>118.471</v>
      </c>
      <c r="B18" s="5">
        <f t="shared" si="1"/>
        <v>1600</v>
      </c>
      <c r="C18" s="6">
        <v>9.5899999999999999E-2</v>
      </c>
      <c r="D18" s="6">
        <f t="shared" si="2"/>
        <v>4.3155000000000001</v>
      </c>
      <c r="E18" s="6">
        <v>1.2823500000000001</v>
      </c>
      <c r="F18" s="6">
        <f t="shared" si="12"/>
        <v>96.645680025000004</v>
      </c>
      <c r="G18" s="7">
        <f t="shared" si="0"/>
        <v>16193.139112945591</v>
      </c>
      <c r="H18" s="6">
        <f t="shared" si="3"/>
        <v>16.193139112945591</v>
      </c>
      <c r="I18" s="6">
        <f t="shared" si="4"/>
        <v>16294.570372405018</v>
      </c>
      <c r="J18" s="6">
        <f t="shared" si="5"/>
        <v>16.294570372405019</v>
      </c>
      <c r="K18" s="5">
        <f t="shared" si="6"/>
        <v>3055309.266593508</v>
      </c>
      <c r="L18" s="6">
        <f t="shared" si="7"/>
        <v>763827.31664837699</v>
      </c>
      <c r="M18" s="6">
        <f t="shared" si="8"/>
        <v>763.82731664837695</v>
      </c>
      <c r="N18" s="6">
        <f t="shared" si="9"/>
        <v>0.26650175545950677</v>
      </c>
      <c r="O18" s="6">
        <f t="shared" si="10"/>
        <v>959406.31965422432</v>
      </c>
      <c r="P18" s="8">
        <f t="shared" si="11"/>
        <v>0.3132669905123695</v>
      </c>
    </row>
    <row r="19" spans="1:16" x14ac:dyDescent="0.3">
      <c r="A19" s="5">
        <v>118.77200000000001</v>
      </c>
      <c r="B19" s="5">
        <f t="shared" si="1"/>
        <v>1650</v>
      </c>
      <c r="C19" s="6">
        <v>9.8750000000000004E-2</v>
      </c>
      <c r="D19" s="6">
        <f t="shared" si="2"/>
        <v>4.4437500000000005</v>
      </c>
      <c r="E19" s="6">
        <v>1.2902800000000001</v>
      </c>
      <c r="F19" s="6">
        <f t="shared" si="12"/>
        <v>96.891228300000009</v>
      </c>
      <c r="G19" s="7">
        <f t="shared" si="0"/>
        <v>16741.602406351434</v>
      </c>
      <c r="H19" s="6">
        <f t="shared" si="3"/>
        <v>16.741602406351433</v>
      </c>
      <c r="I19" s="6">
        <f t="shared" si="4"/>
        <v>16846.469153039707</v>
      </c>
      <c r="J19" s="6">
        <f t="shared" si="5"/>
        <v>16.846469153039706</v>
      </c>
      <c r="K19" s="5">
        <f t="shared" si="6"/>
        <v>3063071.9096812219</v>
      </c>
      <c r="L19" s="6">
        <f t="shared" si="7"/>
        <v>765767.97742030548</v>
      </c>
      <c r="M19" s="6">
        <f t="shared" si="8"/>
        <v>765.76797742030544</v>
      </c>
      <c r="N19" s="6">
        <f t="shared" si="9"/>
        <v>0.26543158128723265</v>
      </c>
      <c r="O19" s="6">
        <f t="shared" si="10"/>
        <v>955553.69263403758</v>
      </c>
      <c r="P19" s="8">
        <f t="shared" si="11"/>
        <v>0.31453002877121783</v>
      </c>
    </row>
    <row r="20" spans="1:16" x14ac:dyDescent="0.3">
      <c r="A20" s="5">
        <v>118.65600000000001</v>
      </c>
      <c r="B20" s="5">
        <f t="shared" si="1"/>
        <v>1700</v>
      </c>
      <c r="C20" s="6">
        <v>0.10005</v>
      </c>
      <c r="D20" s="6">
        <f t="shared" si="2"/>
        <v>4.5022500000000001</v>
      </c>
      <c r="E20" s="6">
        <v>1.29942</v>
      </c>
      <c r="F20" s="6">
        <f t="shared" si="12"/>
        <v>96.796598400000008</v>
      </c>
      <c r="G20" s="7">
        <f t="shared" si="0"/>
        <v>17232.077337468887</v>
      </c>
      <c r="H20" s="6">
        <f t="shared" si="3"/>
        <v>17.232077337468887</v>
      </c>
      <c r="I20" s="6">
        <f t="shared" si="4"/>
        <v>17340.016341466227</v>
      </c>
      <c r="J20" s="6">
        <f t="shared" si="5"/>
        <v>17.340016341466228</v>
      </c>
      <c r="K20" s="5">
        <f t="shared" si="6"/>
        <v>3060080.3262985814</v>
      </c>
      <c r="L20" s="6">
        <f t="shared" si="7"/>
        <v>765020.08157464536</v>
      </c>
      <c r="M20" s="6">
        <f t="shared" si="8"/>
        <v>765.02008157464536</v>
      </c>
      <c r="N20" s="6">
        <f t="shared" si="9"/>
        <v>0.26127145972183224</v>
      </c>
      <c r="O20" s="6">
        <f t="shared" si="10"/>
        <v>940577.25499859604</v>
      </c>
      <c r="P20" s="8">
        <f t="shared" si="11"/>
        <v>0.31953816535471707</v>
      </c>
    </row>
    <row r="21" spans="1:16" x14ac:dyDescent="0.3">
      <c r="A21" s="5">
        <v>118.861</v>
      </c>
      <c r="B21" s="5">
        <f t="shared" si="1"/>
        <v>1750</v>
      </c>
      <c r="C21" s="6">
        <v>0.10305</v>
      </c>
      <c r="D21" s="6">
        <f t="shared" si="2"/>
        <v>4.6372500000000008</v>
      </c>
      <c r="E21" s="6">
        <v>1.31053</v>
      </c>
      <c r="F21" s="6">
        <f t="shared" si="12"/>
        <v>96.963832275000001</v>
      </c>
      <c r="G21" s="7">
        <f t="shared" si="0"/>
        <v>17769.550349778085</v>
      </c>
      <c r="H21" s="6">
        <f t="shared" si="3"/>
        <v>17.769550349778086</v>
      </c>
      <c r="I21" s="6">
        <f t="shared" si="4"/>
        <v>17880.855999623625</v>
      </c>
      <c r="J21" s="6">
        <f t="shared" si="5"/>
        <v>17.880855999623627</v>
      </c>
      <c r="K21" s="5">
        <f t="shared" si="6"/>
        <v>3065367.1762420414</v>
      </c>
      <c r="L21" s="6">
        <f t="shared" si="7"/>
        <v>766341.79406051035</v>
      </c>
      <c r="M21" s="6">
        <f t="shared" si="8"/>
        <v>766.34179406051032</v>
      </c>
      <c r="N21" s="6">
        <f t="shared" si="9"/>
        <v>0.26096608573204066</v>
      </c>
      <c r="O21" s="6">
        <f t="shared" si="10"/>
        <v>939477.90863534634</v>
      </c>
      <c r="P21" s="8">
        <f t="shared" si="11"/>
        <v>0.31991207847898878</v>
      </c>
    </row>
    <row r="22" spans="1:16" x14ac:dyDescent="0.3">
      <c r="A22" s="5">
        <v>119.584</v>
      </c>
      <c r="B22" s="5">
        <f t="shared" si="1"/>
        <v>1800</v>
      </c>
      <c r="C22" s="6">
        <v>0.10929999999999999</v>
      </c>
      <c r="D22" s="6">
        <f t="shared" si="2"/>
        <v>4.9184999999999999</v>
      </c>
      <c r="E22" s="6">
        <v>1.3149</v>
      </c>
      <c r="F22" s="6">
        <f t="shared" si="12"/>
        <v>97.553637600000002</v>
      </c>
      <c r="G22" s="7">
        <f t="shared" si="0"/>
        <v>18388.42747290726</v>
      </c>
      <c r="H22" s="6">
        <f t="shared" si="3"/>
        <v>18.38842747290726</v>
      </c>
      <c r="I22" s="6">
        <f t="shared" si="4"/>
        <v>18503.609671062044</v>
      </c>
      <c r="J22" s="6">
        <f t="shared" si="5"/>
        <v>18.503609671062044</v>
      </c>
      <c r="K22" s="5">
        <f t="shared" si="6"/>
        <v>3084012.9933597082</v>
      </c>
      <c r="L22" s="6">
        <f t="shared" si="7"/>
        <v>771003.24833992706</v>
      </c>
      <c r="M22" s="6">
        <f t="shared" si="8"/>
        <v>771.00324833992704</v>
      </c>
      <c r="N22" s="6">
        <f t="shared" si="9"/>
        <v>0.26747801068072363</v>
      </c>
      <c r="O22" s="6">
        <f t="shared" si="10"/>
        <v>962920.83845060505</v>
      </c>
      <c r="P22" s="8">
        <f t="shared" si="11"/>
        <v>0.31212361227972796</v>
      </c>
    </row>
    <row r="23" spans="1:16" x14ac:dyDescent="0.3">
      <c r="A23" s="5">
        <v>119.934</v>
      </c>
      <c r="B23" s="5">
        <f t="shared" si="1"/>
        <v>1850</v>
      </c>
      <c r="C23" s="6">
        <v>0.11415</v>
      </c>
      <c r="D23" s="6">
        <f t="shared" si="2"/>
        <v>5.1367500000000001</v>
      </c>
      <c r="E23" s="6">
        <v>1.3184899999999999</v>
      </c>
      <c r="F23" s="6">
        <f t="shared" si="12"/>
        <v>97.839158850000004</v>
      </c>
      <c r="G23" s="7">
        <f t="shared" si="0"/>
        <v>18954.531598388163</v>
      </c>
      <c r="H23" s="6">
        <f t="shared" si="3"/>
        <v>18.954531598388161</v>
      </c>
      <c r="I23" s="6">
        <f t="shared" si="4"/>
        <v>19073.259783150748</v>
      </c>
      <c r="J23" s="6">
        <f t="shared" si="5"/>
        <v>19.07325978315075</v>
      </c>
      <c r="K23" s="5">
        <f t="shared" si="6"/>
        <v>3093039.3225314701</v>
      </c>
      <c r="L23" s="6">
        <f t="shared" si="7"/>
        <v>773259.83063286752</v>
      </c>
      <c r="M23" s="6">
        <f t="shared" si="8"/>
        <v>773.25983063286753</v>
      </c>
      <c r="N23" s="6">
        <f t="shared" si="9"/>
        <v>0.27100379523157481</v>
      </c>
      <c r="O23" s="6">
        <f t="shared" si="10"/>
        <v>975613.66283366934</v>
      </c>
      <c r="P23" s="8">
        <f t="shared" si="11"/>
        <v>0.30806285508925635</v>
      </c>
    </row>
    <row r="24" spans="1:16" x14ac:dyDescent="0.3">
      <c r="A24" s="5">
        <v>120.176</v>
      </c>
      <c r="B24" s="5">
        <f t="shared" si="1"/>
        <v>1900</v>
      </c>
      <c r="C24" s="6">
        <v>0.11745</v>
      </c>
      <c r="D24" s="6">
        <f t="shared" si="2"/>
        <v>5.2852499999999996</v>
      </c>
      <c r="E24" s="6">
        <v>1.3189200000000001</v>
      </c>
      <c r="F24" s="6">
        <f t="shared" si="12"/>
        <v>98.036576400000001</v>
      </c>
      <c r="G24" s="7">
        <f t="shared" si="0"/>
        <v>19506.09591941785</v>
      </c>
      <c r="H24" s="6">
        <f t="shared" si="3"/>
        <v>19.506095919417849</v>
      </c>
      <c r="I24" s="6">
        <f t="shared" si="4"/>
        <v>19628.279015755314</v>
      </c>
      <c r="J24" s="6">
        <f t="shared" si="5"/>
        <v>19.628279015755314</v>
      </c>
      <c r="K24" s="5">
        <f t="shared" si="6"/>
        <v>3099280.3844159446</v>
      </c>
      <c r="L24" s="6">
        <f t="shared" si="7"/>
        <v>774820.09610398614</v>
      </c>
      <c r="M24" s="6">
        <f t="shared" si="8"/>
        <v>774.82009610398609</v>
      </c>
      <c r="N24" s="6">
        <f t="shared" si="9"/>
        <v>0.27095375834477775</v>
      </c>
      <c r="O24" s="6">
        <f t="shared" si="10"/>
        <v>975433.53004119988</v>
      </c>
      <c r="P24" s="8">
        <f t="shared" si="11"/>
        <v>0.30811974489326072</v>
      </c>
    </row>
    <row r="25" spans="1:16" x14ac:dyDescent="0.3">
      <c r="A25" s="5">
        <v>120.94799999999999</v>
      </c>
      <c r="B25" s="5">
        <f t="shared" si="1"/>
        <v>1950</v>
      </c>
      <c r="C25" s="6">
        <v>0.12055</v>
      </c>
      <c r="D25" s="6">
        <f t="shared" si="2"/>
        <v>5.4247500000000004</v>
      </c>
      <c r="E25" s="6">
        <v>1.31484</v>
      </c>
      <c r="F25" s="6">
        <f t="shared" si="12"/>
        <v>98.666354699999999</v>
      </c>
      <c r="G25" s="7">
        <f t="shared" si="0"/>
        <v>20148.017180330309</v>
      </c>
      <c r="H25" s="6">
        <f t="shared" si="3"/>
        <v>20.14801718033031</v>
      </c>
      <c r="I25" s="6">
        <f t="shared" si="4"/>
        <v>20274.221169807388</v>
      </c>
      <c r="J25" s="6">
        <f t="shared" si="5"/>
        <v>20.274221169807387</v>
      </c>
      <c r="K25" s="5">
        <f t="shared" si="6"/>
        <v>3119189.8876176579</v>
      </c>
      <c r="L25" s="6">
        <f t="shared" si="7"/>
        <v>779797.47190441447</v>
      </c>
      <c r="M25" s="6">
        <f t="shared" si="8"/>
        <v>779.79747190441446</v>
      </c>
      <c r="N25" s="6">
        <f t="shared" si="9"/>
        <v>0.26924485677409304</v>
      </c>
      <c r="O25" s="6">
        <f t="shared" si="10"/>
        <v>969281.48438673501</v>
      </c>
      <c r="P25" s="8">
        <f t="shared" si="11"/>
        <v>0.31007538602347862</v>
      </c>
    </row>
    <row r="26" spans="1:16" x14ac:dyDescent="0.3">
      <c r="A26" s="5">
        <v>122.157</v>
      </c>
      <c r="B26" s="5">
        <f t="shared" si="1"/>
        <v>2000</v>
      </c>
      <c r="C26" s="6">
        <v>0.12554999999999999</v>
      </c>
      <c r="D26" s="6">
        <f t="shared" si="2"/>
        <v>5.64975</v>
      </c>
      <c r="E26" s="6">
        <v>1.31653</v>
      </c>
      <c r="F26" s="6">
        <f t="shared" si="12"/>
        <v>99.652626675000008</v>
      </c>
      <c r="G26" s="7">
        <f t="shared" si="0"/>
        <v>20871.197324873752</v>
      </c>
      <c r="H26" s="6">
        <f t="shared" si="3"/>
        <v>20.871197324873751</v>
      </c>
      <c r="I26" s="6">
        <f t="shared" si="4"/>
        <v>21001.931200271374</v>
      </c>
      <c r="J26" s="6">
        <f t="shared" si="5"/>
        <v>21.001931200271375</v>
      </c>
      <c r="K26" s="5">
        <f t="shared" si="6"/>
        <v>3150369.4075281136</v>
      </c>
      <c r="L26" s="6">
        <f t="shared" si="7"/>
        <v>787592.35188202839</v>
      </c>
      <c r="M26" s="6">
        <f t="shared" si="8"/>
        <v>787.59235188202842</v>
      </c>
      <c r="N26" s="6">
        <f t="shared" si="9"/>
        <v>0.27069601767727886</v>
      </c>
      <c r="O26" s="6">
        <f t="shared" si="10"/>
        <v>974505.66363820387</v>
      </c>
      <c r="P26" s="8">
        <f t="shared" si="11"/>
        <v>0.30841311821068074</v>
      </c>
    </row>
    <row r="27" spans="1:16" x14ac:dyDescent="0.3">
      <c r="A27" s="5">
        <v>122.845</v>
      </c>
      <c r="B27" s="5">
        <f t="shared" si="1"/>
        <v>2050</v>
      </c>
      <c r="C27" s="6">
        <v>0.12784999999999999</v>
      </c>
      <c r="D27" s="6">
        <f t="shared" si="2"/>
        <v>5.7532499999999995</v>
      </c>
      <c r="E27" s="6">
        <v>1.32098</v>
      </c>
      <c r="F27" s="6">
        <f t="shared" si="12"/>
        <v>100.213879875</v>
      </c>
      <c r="G27" s="7">
        <f t="shared" si="0"/>
        <v>21513.464568207051</v>
      </c>
      <c r="H27" s="6">
        <f t="shared" si="3"/>
        <v>21.513464568207052</v>
      </c>
      <c r="I27" s="6">
        <f t="shared" si="4"/>
        <v>21648.221503923396</v>
      </c>
      <c r="J27" s="6">
        <f t="shared" si="5"/>
        <v>21.648221503923395</v>
      </c>
      <c r="K27" s="5">
        <f t="shared" si="6"/>
        <v>3168112.5917286039</v>
      </c>
      <c r="L27" s="6">
        <f t="shared" si="7"/>
        <v>792028.14793215098</v>
      </c>
      <c r="M27" s="6">
        <f t="shared" si="8"/>
        <v>792.028147932151</v>
      </c>
      <c r="N27" s="6">
        <f t="shared" si="9"/>
        <v>0.26742554560469289</v>
      </c>
      <c r="O27" s="6">
        <f t="shared" si="10"/>
        <v>962731.9641768944</v>
      </c>
      <c r="P27" s="8">
        <f t="shared" si="11"/>
        <v>0.31218484647862332</v>
      </c>
    </row>
    <row r="28" spans="1:16" x14ac:dyDescent="0.3">
      <c r="A28" s="5">
        <v>123.79600000000001</v>
      </c>
      <c r="B28" s="5">
        <f t="shared" si="1"/>
        <v>2100</v>
      </c>
      <c r="C28" s="6">
        <v>0.13089999999999999</v>
      </c>
      <c r="D28" s="6">
        <f t="shared" si="2"/>
        <v>5.8904999999999994</v>
      </c>
      <c r="E28" s="6">
        <v>1.32287</v>
      </c>
      <c r="F28" s="6">
        <f t="shared" si="12"/>
        <v>100.98968190000001</v>
      </c>
      <c r="G28" s="7">
        <f t="shared" si="0"/>
        <v>22208.79099217871</v>
      </c>
      <c r="H28" s="6">
        <f t="shared" si="3"/>
        <v>22.208790992178709</v>
      </c>
      <c r="I28" s="6">
        <f t="shared" si="4"/>
        <v>22347.903342520156</v>
      </c>
      <c r="J28" s="6">
        <f t="shared" si="5"/>
        <v>22.347903342520155</v>
      </c>
      <c r="K28" s="5">
        <f t="shared" si="6"/>
        <v>3192638.4175638757</v>
      </c>
      <c r="L28" s="6">
        <f t="shared" si="7"/>
        <v>798159.60439096892</v>
      </c>
      <c r="M28" s="6">
        <f t="shared" si="8"/>
        <v>798.15960439096887</v>
      </c>
      <c r="N28" s="6">
        <f t="shared" si="9"/>
        <v>0.26523280812874783</v>
      </c>
      <c r="O28" s="6">
        <f t="shared" si="10"/>
        <v>954838.10926349217</v>
      </c>
      <c r="P28" s="8">
        <f t="shared" si="11"/>
        <v>0.31476574669653123</v>
      </c>
    </row>
    <row r="29" spans="1:16" x14ac:dyDescent="0.3">
      <c r="A29" s="5">
        <v>124.794</v>
      </c>
      <c r="B29" s="5">
        <f t="shared" si="1"/>
        <v>2150</v>
      </c>
      <c r="C29" s="6">
        <v>0.13435</v>
      </c>
      <c r="D29" s="6">
        <f t="shared" si="2"/>
        <v>6.04575</v>
      </c>
      <c r="E29" s="6">
        <v>1.3216399999999999</v>
      </c>
      <c r="F29" s="6">
        <f t="shared" si="12"/>
        <v>101.80382535</v>
      </c>
      <c r="G29" s="7">
        <f t="shared" si="0"/>
        <v>22920.874070927715</v>
      </c>
      <c r="H29" s="6">
        <f t="shared" si="3"/>
        <v>22.920874070927717</v>
      </c>
      <c r="I29" s="6">
        <f t="shared" si="4"/>
        <v>23064.446796926622</v>
      </c>
      <c r="J29" s="6">
        <f t="shared" si="5"/>
        <v>23.064446796926621</v>
      </c>
      <c r="K29" s="5">
        <f t="shared" si="6"/>
        <v>3218376.3504593545</v>
      </c>
      <c r="L29" s="6">
        <f t="shared" si="7"/>
        <v>804594.08761483862</v>
      </c>
      <c r="M29" s="6">
        <f t="shared" si="8"/>
        <v>804.5940876148386</v>
      </c>
      <c r="N29" s="6">
        <f t="shared" si="9"/>
        <v>0.26376611909701486</v>
      </c>
      <c r="O29" s="6">
        <f t="shared" si="10"/>
        <v>949558.02874925348</v>
      </c>
      <c r="P29" s="8">
        <f t="shared" si="11"/>
        <v>0.31651602254630873</v>
      </c>
    </row>
    <row r="30" spans="1:16" x14ac:dyDescent="0.3">
      <c r="A30" s="5">
        <v>125.137</v>
      </c>
      <c r="B30" s="5">
        <f t="shared" si="1"/>
        <v>2200</v>
      </c>
      <c r="C30" s="6">
        <v>0.13769999999999999</v>
      </c>
      <c r="D30" s="6">
        <f t="shared" si="2"/>
        <v>6.1964999999999995</v>
      </c>
      <c r="E30" s="6">
        <v>1.3165199999999999</v>
      </c>
      <c r="F30" s="6">
        <f t="shared" si="12"/>
        <v>102.08363617500001</v>
      </c>
      <c r="G30" s="7">
        <f t="shared" si="0"/>
        <v>23518.381440334972</v>
      </c>
      <c r="H30" s="6">
        <f t="shared" si="3"/>
        <v>23.51838144033497</v>
      </c>
      <c r="I30" s="6">
        <f t="shared" si="4"/>
        <v>23665.69685788939</v>
      </c>
      <c r="J30" s="6">
        <f t="shared" si="5"/>
        <v>23.66569685788939</v>
      </c>
      <c r="K30" s="5">
        <f t="shared" si="6"/>
        <v>3227222.1530476804</v>
      </c>
      <c r="L30" s="6">
        <f t="shared" si="7"/>
        <v>806805.5382619201</v>
      </c>
      <c r="M30" s="6">
        <f t="shared" si="8"/>
        <v>806.80553826192011</v>
      </c>
      <c r="N30" s="6">
        <f t="shared" si="9"/>
        <v>0.26347476401470182</v>
      </c>
      <c r="O30" s="6">
        <f t="shared" si="10"/>
        <v>948509.15045292652</v>
      </c>
      <c r="P30" s="8">
        <f t="shared" si="11"/>
        <v>0.31686603159612137</v>
      </c>
    </row>
    <row r="31" spans="1:16" x14ac:dyDescent="0.3">
      <c r="A31" s="5">
        <v>126.02800000000001</v>
      </c>
      <c r="B31" s="5">
        <f t="shared" si="1"/>
        <v>2250</v>
      </c>
      <c r="C31" s="6">
        <v>0.14105000000000001</v>
      </c>
      <c r="D31" s="6">
        <f t="shared" si="2"/>
        <v>6.3472500000000007</v>
      </c>
      <c r="E31" s="6">
        <v>1.3046500000000001</v>
      </c>
      <c r="F31" s="6">
        <f t="shared" si="12"/>
        <v>102.81049170000001</v>
      </c>
      <c r="G31" s="7">
        <f t="shared" si="0"/>
        <v>24224.151407750582</v>
      </c>
      <c r="H31" s="6">
        <f t="shared" si="3"/>
        <v>24.224151407750583</v>
      </c>
      <c r="I31" s="6">
        <f t="shared" si="4"/>
        <v>24375.887656632658</v>
      </c>
      <c r="J31" s="6">
        <f t="shared" si="5"/>
        <v>24.375887656632656</v>
      </c>
      <c r="K31" s="5">
        <f t="shared" si="6"/>
        <v>3250200.6081677931</v>
      </c>
      <c r="L31" s="6">
        <f t="shared" si="7"/>
        <v>812550.15204194828</v>
      </c>
      <c r="M31" s="6">
        <f t="shared" si="8"/>
        <v>812.55015204194831</v>
      </c>
      <c r="N31" s="6">
        <f t="shared" si="9"/>
        <v>0.26202156241350033</v>
      </c>
      <c r="O31" s="6">
        <f t="shared" si="10"/>
        <v>943277.62468860124</v>
      </c>
      <c r="P31" s="8">
        <f t="shared" si="11"/>
        <v>0.3186234069061547</v>
      </c>
    </row>
    <row r="32" spans="1:16" x14ac:dyDescent="0.3">
      <c r="A32" s="5">
        <v>126.66</v>
      </c>
      <c r="B32" s="5">
        <f t="shared" si="1"/>
        <v>2300</v>
      </c>
      <c r="C32" s="6">
        <v>0.14495</v>
      </c>
      <c r="D32" s="6">
        <f t="shared" si="2"/>
        <v>6.5227499999999994</v>
      </c>
      <c r="E32" s="6">
        <v>1.2964599999999999</v>
      </c>
      <c r="F32" s="6">
        <f t="shared" si="12"/>
        <v>103.32606149999999</v>
      </c>
      <c r="G32" s="7">
        <f t="shared" si="0"/>
        <v>24886.643672845479</v>
      </c>
      <c r="H32" s="6">
        <f t="shared" si="3"/>
        <v>24.88664367284548</v>
      </c>
      <c r="I32" s="6">
        <f t="shared" si="4"/>
        <v>25042.529668380259</v>
      </c>
      <c r="J32" s="6">
        <f t="shared" si="5"/>
        <v>25.042529668380258</v>
      </c>
      <c r="K32" s="5">
        <f t="shared" si="6"/>
        <v>3266499.5797008011</v>
      </c>
      <c r="L32" s="6">
        <f t="shared" si="7"/>
        <v>816624.89492520026</v>
      </c>
      <c r="M32" s="6">
        <f t="shared" si="8"/>
        <v>816.62489492520024</v>
      </c>
      <c r="N32" s="6">
        <f t="shared" si="9"/>
        <v>0.26209842057236332</v>
      </c>
      <c r="O32" s="6">
        <f t="shared" si="10"/>
        <v>943554.31406050792</v>
      </c>
      <c r="P32" s="8">
        <f t="shared" si="11"/>
        <v>0.31852997327014887</v>
      </c>
    </row>
    <row r="33" spans="1:16" x14ac:dyDescent="0.3">
      <c r="A33" s="5">
        <v>126.822</v>
      </c>
      <c r="B33" s="5">
        <f t="shared" si="1"/>
        <v>2350</v>
      </c>
      <c r="C33" s="6">
        <v>0.14985000000000001</v>
      </c>
      <c r="D33" s="6">
        <f t="shared" si="2"/>
        <v>6.7432499999999997</v>
      </c>
      <c r="E33" s="6">
        <v>1.2822899999999999</v>
      </c>
      <c r="F33" s="6">
        <f t="shared" si="12"/>
        <v>103.45821705</v>
      </c>
      <c r="G33" s="7">
        <f t="shared" si="0"/>
        <v>25460.180013292633</v>
      </c>
      <c r="H33" s="6">
        <f t="shared" si="3"/>
        <v>25.460180013292632</v>
      </c>
      <c r="I33" s="6">
        <f t="shared" si="4"/>
        <v>25619.658549652977</v>
      </c>
      <c r="J33" s="6">
        <f t="shared" si="5"/>
        <v>25.619658549652979</v>
      </c>
      <c r="K33" s="5">
        <f t="shared" si="6"/>
        <v>3270677.480631731</v>
      </c>
      <c r="L33" s="6">
        <f t="shared" si="7"/>
        <v>817669.37015793275</v>
      </c>
      <c r="M33" s="6">
        <f t="shared" si="8"/>
        <v>817.66937015793269</v>
      </c>
      <c r="N33" s="6">
        <f t="shared" si="9"/>
        <v>0.26485476522473067</v>
      </c>
      <c r="O33" s="6">
        <f t="shared" si="10"/>
        <v>953477.15480903047</v>
      </c>
      <c r="P33" s="8">
        <f t="shared" si="11"/>
        <v>0.31521503050256483</v>
      </c>
    </row>
    <row r="34" spans="1:16" x14ac:dyDescent="0.3">
      <c r="A34" s="5">
        <v>126.69</v>
      </c>
      <c r="B34" s="5">
        <f t="shared" si="1"/>
        <v>2400</v>
      </c>
      <c r="C34" s="6">
        <v>0.1537</v>
      </c>
      <c r="D34" s="6">
        <f t="shared" si="2"/>
        <v>6.9165000000000001</v>
      </c>
      <c r="E34" s="6">
        <v>1.2730399999999999</v>
      </c>
      <c r="F34" s="6">
        <f t="shared" si="12"/>
        <v>103.35053475000001</v>
      </c>
      <c r="G34" s="7">
        <f t="shared" si="0"/>
        <v>25974.82245721413</v>
      </c>
      <c r="H34" s="6">
        <f t="shared" si="3"/>
        <v>25.974822457214131</v>
      </c>
      <c r="I34" s="6">
        <f t="shared" si="4"/>
        <v>26137.524632357177</v>
      </c>
      <c r="J34" s="6">
        <f t="shared" si="5"/>
        <v>26.137524632357177</v>
      </c>
      <c r="K34" s="5">
        <f t="shared" si="6"/>
        <v>3267273.265058381</v>
      </c>
      <c r="L34" s="6">
        <f t="shared" si="7"/>
        <v>816818.31626459525</v>
      </c>
      <c r="M34" s="6">
        <f t="shared" si="8"/>
        <v>816.8183162645953</v>
      </c>
      <c r="N34" s="6">
        <f t="shared" si="9"/>
        <v>0.26627708471897726</v>
      </c>
      <c r="O34" s="6">
        <f t="shared" si="10"/>
        <v>958597.50498831819</v>
      </c>
      <c r="P34" s="8">
        <f t="shared" si="11"/>
        <v>0.31353130888890623</v>
      </c>
    </row>
    <row r="35" spans="1:16" x14ac:dyDescent="0.3">
      <c r="A35" s="5">
        <v>126.55200000000001</v>
      </c>
      <c r="B35" s="5">
        <f t="shared" si="1"/>
        <v>2450</v>
      </c>
      <c r="C35" s="6">
        <v>0.15565000000000001</v>
      </c>
      <c r="D35" s="6">
        <f t="shared" si="2"/>
        <v>7.0042500000000008</v>
      </c>
      <c r="E35" s="6">
        <v>1.2698400000000001</v>
      </c>
      <c r="F35" s="6">
        <f t="shared" si="12"/>
        <v>103.2379578</v>
      </c>
      <c r="G35" s="7">
        <f t="shared" si="0"/>
        <v>26487.081466680935</v>
      </c>
      <c r="H35" s="6">
        <f t="shared" si="3"/>
        <v>26.487081466680934</v>
      </c>
      <c r="I35" s="6">
        <f t="shared" si="4"/>
        <v>26652.992351150649</v>
      </c>
      <c r="J35" s="6">
        <f t="shared" si="5"/>
        <v>26.652992351150651</v>
      </c>
      <c r="K35" s="5">
        <f t="shared" si="6"/>
        <v>3263714.3124135155</v>
      </c>
      <c r="L35" s="6">
        <f t="shared" si="7"/>
        <v>815928.57810337888</v>
      </c>
      <c r="M35" s="6">
        <f t="shared" si="8"/>
        <v>815.92857810337887</v>
      </c>
      <c r="N35" s="6">
        <f t="shared" si="9"/>
        <v>0.26444023320617271</v>
      </c>
      <c r="O35" s="6">
        <f t="shared" si="10"/>
        <v>951984.83954222174</v>
      </c>
      <c r="P35" s="8">
        <f t="shared" si="11"/>
        <v>0.31570915623105095</v>
      </c>
    </row>
    <row r="36" spans="1:16" x14ac:dyDescent="0.3">
      <c r="A36" s="5">
        <v>126.438</v>
      </c>
      <c r="B36" s="5">
        <f t="shared" si="1"/>
        <v>2500</v>
      </c>
      <c r="C36" s="6">
        <v>0.15959999999999999</v>
      </c>
      <c r="D36" s="6">
        <f t="shared" si="2"/>
        <v>7.1820000000000004</v>
      </c>
      <c r="E36" s="6">
        <v>1.2744599999999999</v>
      </c>
      <c r="F36" s="6">
        <f t="shared" si="12"/>
        <v>103.14495945</v>
      </c>
      <c r="G36" s="7">
        <f t="shared" si="0"/>
        <v>27003.287238578094</v>
      </c>
      <c r="H36" s="6">
        <f t="shared" si="3"/>
        <v>27.003287238578093</v>
      </c>
      <c r="I36" s="6">
        <f t="shared" si="4"/>
        <v>27172.43155426942</v>
      </c>
      <c r="J36" s="6">
        <f t="shared" si="5"/>
        <v>27.172431554269419</v>
      </c>
      <c r="K36" s="5">
        <f t="shared" si="6"/>
        <v>3260774.3080547126</v>
      </c>
      <c r="L36" s="6">
        <f t="shared" si="7"/>
        <v>815193.57701367815</v>
      </c>
      <c r="M36" s="6">
        <f t="shared" si="8"/>
        <v>815.19357701367812</v>
      </c>
      <c r="N36" s="6">
        <f t="shared" si="9"/>
        <v>0.26596761855495421</v>
      </c>
      <c r="O36" s="6">
        <f t="shared" si="10"/>
        <v>957483.42679783516</v>
      </c>
      <c r="P36" s="8">
        <f t="shared" si="11"/>
        <v>0.31389611770281428</v>
      </c>
    </row>
    <row r="37" spans="1:16" x14ac:dyDescent="0.3">
      <c r="A37" s="5">
        <v>126.239</v>
      </c>
      <c r="B37" s="5">
        <f t="shared" si="1"/>
        <v>2550</v>
      </c>
      <c r="C37" s="6">
        <v>0.16259999999999999</v>
      </c>
      <c r="D37" s="6">
        <f t="shared" si="2"/>
        <v>7.3170000000000002</v>
      </c>
      <c r="E37" s="6">
        <v>1.2787599999999999</v>
      </c>
      <c r="F37" s="6">
        <f t="shared" si="12"/>
        <v>102.98262022500001</v>
      </c>
      <c r="G37" s="7">
        <f t="shared" si="0"/>
        <v>27500.002667434452</v>
      </c>
      <c r="H37" s="6">
        <f t="shared" si="3"/>
        <v>27.500002667434451</v>
      </c>
      <c r="I37" s="6">
        <f t="shared" si="4"/>
        <v>27672.258329924596</v>
      </c>
      <c r="J37" s="6">
        <f t="shared" si="5"/>
        <v>27.672258329924595</v>
      </c>
      <c r="K37" s="5">
        <f t="shared" si="6"/>
        <v>3255642.1951827691</v>
      </c>
      <c r="L37" s="6">
        <f t="shared" si="7"/>
        <v>813910.54879569227</v>
      </c>
      <c r="M37" s="6">
        <f t="shared" si="8"/>
        <v>813.91054879569231</v>
      </c>
      <c r="N37" s="6">
        <f t="shared" si="9"/>
        <v>0.26607270146430945</v>
      </c>
      <c r="O37" s="6">
        <f t="shared" si="10"/>
        <v>957861.72527151403</v>
      </c>
      <c r="P37" s="8">
        <f t="shared" si="11"/>
        <v>0.31377214738529585</v>
      </c>
    </row>
    <row r="38" spans="1:16" x14ac:dyDescent="0.3">
      <c r="A38" s="5">
        <v>126.161</v>
      </c>
      <c r="B38" s="5">
        <f t="shared" si="1"/>
        <v>2600</v>
      </c>
      <c r="C38" s="6">
        <v>0.16805</v>
      </c>
      <c r="D38" s="6">
        <f t="shared" si="2"/>
        <v>7.5622499999999997</v>
      </c>
      <c r="E38" s="6">
        <v>1.27634</v>
      </c>
      <c r="F38" s="6">
        <f t="shared" ref="F38:F69" si="13">A38*($L$3/1000)</f>
        <v>102.918989775</v>
      </c>
      <c r="G38" s="7">
        <f t="shared" ref="G38:G69" si="14">(2*PI()*B38*F38)/60</f>
        <v>28021.893656641994</v>
      </c>
      <c r="H38" s="6">
        <f t="shared" si="3"/>
        <v>28.021893656641993</v>
      </c>
      <c r="I38" s="6">
        <f t="shared" si="4"/>
        <v>28197.418361654814</v>
      </c>
      <c r="J38" s="6">
        <f t="shared" si="5"/>
        <v>28.197418361654815</v>
      </c>
      <c r="K38" s="5">
        <f t="shared" si="6"/>
        <v>3253630.6132530621</v>
      </c>
      <c r="L38" s="6">
        <f t="shared" si="7"/>
        <v>813407.65331326553</v>
      </c>
      <c r="M38" s="6">
        <f t="shared" si="8"/>
        <v>813.40765331326554</v>
      </c>
      <c r="N38" s="6">
        <f t="shared" si="9"/>
        <v>0.26986934190322037</v>
      </c>
      <c r="O38" s="6">
        <f t="shared" si="10"/>
        <v>971529.63085159333</v>
      </c>
      <c r="P38" s="8">
        <f t="shared" si="11"/>
        <v>0.3093578629950588</v>
      </c>
    </row>
    <row r="39" spans="1:16" x14ac:dyDescent="0.3">
      <c r="A39" s="5">
        <v>125.84699999999999</v>
      </c>
      <c r="B39" s="5">
        <f t="shared" ref="B39:B70" si="15">B38+50</f>
        <v>2650</v>
      </c>
      <c r="C39" s="6">
        <v>0.17144999999999999</v>
      </c>
      <c r="D39" s="6">
        <f t="shared" si="2"/>
        <v>7.7152499999999993</v>
      </c>
      <c r="E39" s="6">
        <v>1.28027</v>
      </c>
      <c r="F39" s="6">
        <f t="shared" si="13"/>
        <v>102.66283642499999</v>
      </c>
      <c r="G39" s="7">
        <f t="shared" si="14"/>
        <v>28489.691789336572</v>
      </c>
      <c r="H39" s="6">
        <f t="shared" si="3"/>
        <v>28.489691789336572</v>
      </c>
      <c r="I39" s="6">
        <f t="shared" si="4"/>
        <v>28668.146707783675</v>
      </c>
      <c r="J39" s="6">
        <f t="shared" si="5"/>
        <v>28.668146707783674</v>
      </c>
      <c r="K39" s="5">
        <f t="shared" si="6"/>
        <v>3245532.7065103957</v>
      </c>
      <c r="L39" s="6">
        <f t="shared" si="7"/>
        <v>811383.17662759894</v>
      </c>
      <c r="M39" s="6">
        <f t="shared" si="8"/>
        <v>811.38317662759891</v>
      </c>
      <c r="N39" s="6">
        <f t="shared" si="9"/>
        <v>0.27080847546717746</v>
      </c>
      <c r="O39" s="6">
        <f t="shared" si="10"/>
        <v>974910.51168183889</v>
      </c>
      <c r="P39" s="8">
        <f t="shared" si="11"/>
        <v>0.30828504445822574</v>
      </c>
    </row>
    <row r="40" spans="1:16" x14ac:dyDescent="0.3">
      <c r="A40" s="5">
        <v>124.911</v>
      </c>
      <c r="B40" s="5">
        <f t="shared" si="15"/>
        <v>2700</v>
      </c>
      <c r="C40" s="6">
        <v>0.17465</v>
      </c>
      <c r="D40" s="6">
        <f t="shared" si="2"/>
        <v>7.8592500000000003</v>
      </c>
      <c r="E40" s="6">
        <v>1.2837099999999999</v>
      </c>
      <c r="F40" s="6">
        <f t="shared" si="13"/>
        <v>101.899271025</v>
      </c>
      <c r="G40" s="7">
        <f t="shared" si="14"/>
        <v>28811.340113246577</v>
      </c>
      <c r="H40" s="6">
        <f t="shared" si="3"/>
        <v>28.811340113246576</v>
      </c>
      <c r="I40" s="6">
        <f t="shared" si="4"/>
        <v>28991.809785866397</v>
      </c>
      <c r="J40" s="6">
        <f t="shared" si="5"/>
        <v>28.991809785866398</v>
      </c>
      <c r="K40" s="5">
        <f t="shared" si="6"/>
        <v>3221393.7233539145</v>
      </c>
      <c r="L40" s="6">
        <f t="shared" si="7"/>
        <v>805348.43083847861</v>
      </c>
      <c r="M40" s="6">
        <f t="shared" si="8"/>
        <v>805.34843083847863</v>
      </c>
      <c r="N40" s="6">
        <f t="shared" si="9"/>
        <v>0.2727832155362519</v>
      </c>
      <c r="O40" s="6">
        <f t="shared" si="10"/>
        <v>982019.57593050681</v>
      </c>
      <c r="P40" s="8">
        <f t="shared" si="11"/>
        <v>0.30605329853210161</v>
      </c>
    </row>
    <row r="41" spans="1:16" x14ac:dyDescent="0.3">
      <c r="A41" s="5">
        <v>123.92700000000001</v>
      </c>
      <c r="B41" s="5">
        <f t="shared" si="15"/>
        <v>2750</v>
      </c>
      <c r="C41" s="6">
        <v>0.1784</v>
      </c>
      <c r="D41" s="6">
        <f t="shared" si="2"/>
        <v>8.0280000000000005</v>
      </c>
      <c r="E41" s="6">
        <v>1.2811999999999999</v>
      </c>
      <c r="F41" s="6">
        <f t="shared" si="13"/>
        <v>101.09654842500001</v>
      </c>
      <c r="G41" s="7">
        <f t="shared" si="14"/>
        <v>29113.715934899272</v>
      </c>
      <c r="H41" s="6">
        <f t="shared" si="3"/>
        <v>29.113715934899272</v>
      </c>
      <c r="I41" s="6">
        <f t="shared" si="4"/>
        <v>29296.079641789187</v>
      </c>
      <c r="J41" s="6">
        <f t="shared" si="5"/>
        <v>29.296079641789188</v>
      </c>
      <c r="K41" s="5">
        <f t="shared" si="6"/>
        <v>3196016.8436253062</v>
      </c>
      <c r="L41" s="6">
        <f t="shared" si="7"/>
        <v>799004.21090632654</v>
      </c>
      <c r="M41" s="6">
        <f t="shared" si="8"/>
        <v>799.00421090632653</v>
      </c>
      <c r="N41" s="6">
        <f t="shared" si="9"/>
        <v>0.2757463189498478</v>
      </c>
      <c r="O41" s="6">
        <f t="shared" si="10"/>
        <v>992686.7482194521</v>
      </c>
      <c r="P41" s="8">
        <f t="shared" si="11"/>
        <v>0.30276452362813749</v>
      </c>
    </row>
    <row r="42" spans="1:16" x14ac:dyDescent="0.3">
      <c r="A42" s="5">
        <v>123.68899999999999</v>
      </c>
      <c r="B42" s="5">
        <f t="shared" si="15"/>
        <v>2800</v>
      </c>
      <c r="C42" s="6">
        <v>0.18004999999999999</v>
      </c>
      <c r="D42" s="6">
        <f t="shared" si="2"/>
        <v>8.102249999999998</v>
      </c>
      <c r="E42" s="6">
        <v>1.2744800000000001</v>
      </c>
      <c r="F42" s="6">
        <f t="shared" si="13"/>
        <v>100.902393975</v>
      </c>
      <c r="G42" s="7">
        <f t="shared" si="14"/>
        <v>29586.127166538408</v>
      </c>
      <c r="H42" s="6">
        <f t="shared" si="3"/>
        <v>29.586127166538407</v>
      </c>
      <c r="I42" s="6">
        <f t="shared" si="4"/>
        <v>29771.449982583981</v>
      </c>
      <c r="J42" s="6">
        <f t="shared" si="5"/>
        <v>29.771449982583981</v>
      </c>
      <c r="K42" s="5">
        <f t="shared" si="6"/>
        <v>3189878.9397885078</v>
      </c>
      <c r="L42" s="6">
        <f t="shared" si="7"/>
        <v>797469.73494712694</v>
      </c>
      <c r="M42" s="6">
        <f t="shared" si="8"/>
        <v>797.46973494712699</v>
      </c>
      <c r="N42" s="6">
        <f t="shared" si="9"/>
        <v>0.27385301071657514</v>
      </c>
      <c r="O42" s="6">
        <f t="shared" si="10"/>
        <v>985870.83857967053</v>
      </c>
      <c r="P42" s="8">
        <f t="shared" si="11"/>
        <v>0.30485771429209291</v>
      </c>
    </row>
    <row r="43" spans="1:16" x14ac:dyDescent="0.3">
      <c r="A43" s="5">
        <v>123.389</v>
      </c>
      <c r="B43" s="5">
        <f t="shared" si="15"/>
        <v>2850</v>
      </c>
      <c r="C43" s="6">
        <v>0.18310000000000001</v>
      </c>
      <c r="D43" s="6">
        <f t="shared" si="2"/>
        <v>8.2394999999999996</v>
      </c>
      <c r="E43" s="6">
        <v>1.2603599999999999</v>
      </c>
      <c r="F43" s="6">
        <f t="shared" si="13"/>
        <v>100.657661475</v>
      </c>
      <c r="G43" s="7">
        <f t="shared" si="14"/>
        <v>30041.41013265189</v>
      </c>
      <c r="H43" s="6">
        <f t="shared" si="3"/>
        <v>30.04141013265189</v>
      </c>
      <c r="I43" s="6">
        <f t="shared" si="4"/>
        <v>30229.584769109875</v>
      </c>
      <c r="J43" s="6">
        <f t="shared" si="5"/>
        <v>30.229584769109874</v>
      </c>
      <c r="K43" s="5">
        <f t="shared" si="6"/>
        <v>3182142.0862127128</v>
      </c>
      <c r="L43" s="6">
        <f t="shared" si="7"/>
        <v>795535.5215531782</v>
      </c>
      <c r="M43" s="6">
        <f t="shared" si="8"/>
        <v>795.53552155317823</v>
      </c>
      <c r="N43" s="6">
        <f t="shared" si="9"/>
        <v>0.27427141281375866</v>
      </c>
      <c r="O43" s="6">
        <f t="shared" si="10"/>
        <v>987377.08612953115</v>
      </c>
      <c r="P43" s="8">
        <f t="shared" si="11"/>
        <v>0.3043926526741364</v>
      </c>
    </row>
    <row r="44" spans="1:16" x14ac:dyDescent="0.3">
      <c r="A44" s="5">
        <v>122.51900000000001</v>
      </c>
      <c r="B44" s="5">
        <f t="shared" si="15"/>
        <v>2900</v>
      </c>
      <c r="C44" s="6">
        <v>0.18790000000000001</v>
      </c>
      <c r="D44" s="6">
        <f t="shared" si="2"/>
        <v>8.4555000000000007</v>
      </c>
      <c r="E44" s="6">
        <v>1.2531000000000001</v>
      </c>
      <c r="F44" s="6">
        <f t="shared" si="13"/>
        <v>99.947937225000004</v>
      </c>
      <c r="G44" s="7">
        <f t="shared" si="14"/>
        <v>30352.918181659668</v>
      </c>
      <c r="H44" s="6">
        <f t="shared" si="3"/>
        <v>30.352918181659668</v>
      </c>
      <c r="I44" s="6">
        <f t="shared" si="4"/>
        <v>30543.044055213944</v>
      </c>
      <c r="J44" s="6">
        <f t="shared" si="5"/>
        <v>30.543044055213944</v>
      </c>
      <c r="K44" s="5">
        <f t="shared" si="6"/>
        <v>3159705.210842906</v>
      </c>
      <c r="L44" s="6">
        <f t="shared" si="7"/>
        <v>789926.30271072651</v>
      </c>
      <c r="M44" s="6">
        <f t="shared" si="8"/>
        <v>789.92630271072653</v>
      </c>
      <c r="N44" s="6">
        <f t="shared" si="9"/>
        <v>0.27857288546012421</v>
      </c>
      <c r="O44" s="6">
        <f t="shared" si="10"/>
        <v>1002862.3876564471</v>
      </c>
      <c r="P44" s="8">
        <f t="shared" si="11"/>
        <v>0.29969249434009831</v>
      </c>
    </row>
    <row r="45" spans="1:16" x14ac:dyDescent="0.3">
      <c r="A45" s="5">
        <v>121.837</v>
      </c>
      <c r="B45" s="5">
        <f t="shared" si="15"/>
        <v>2950</v>
      </c>
      <c r="C45" s="6">
        <v>0.19255</v>
      </c>
      <c r="D45" s="6">
        <f t="shared" si="2"/>
        <v>8.6647499999999997</v>
      </c>
      <c r="E45" s="6">
        <v>1.23943</v>
      </c>
      <c r="F45" s="6">
        <f t="shared" si="13"/>
        <v>99.391578675000005</v>
      </c>
      <c r="G45" s="7">
        <f t="shared" si="14"/>
        <v>30704.372250417076</v>
      </c>
      <c r="H45" s="6">
        <f t="shared" si="3"/>
        <v>30.704372250417077</v>
      </c>
      <c r="I45" s="6">
        <f t="shared" si="4"/>
        <v>30896.699576610496</v>
      </c>
      <c r="J45" s="6">
        <f t="shared" si="5"/>
        <v>30.896699576610494</v>
      </c>
      <c r="K45" s="5">
        <f t="shared" si="6"/>
        <v>3142116.7637139317</v>
      </c>
      <c r="L45" s="6">
        <f t="shared" si="7"/>
        <v>785529.19092848292</v>
      </c>
      <c r="M45" s="6">
        <f t="shared" si="8"/>
        <v>785.52919092848288</v>
      </c>
      <c r="N45" s="6">
        <f t="shared" si="9"/>
        <v>0.28219922326802499</v>
      </c>
      <c r="O45" s="6">
        <f t="shared" si="10"/>
        <v>1015917.20376489</v>
      </c>
      <c r="P45" s="8">
        <f t="shared" si="11"/>
        <v>0.29584136317685839</v>
      </c>
    </row>
    <row r="46" spans="1:16" x14ac:dyDescent="0.3">
      <c r="A46" s="5">
        <v>121.709</v>
      </c>
      <c r="B46" s="5">
        <f t="shared" si="15"/>
        <v>3000</v>
      </c>
      <c r="C46" s="6">
        <v>0.19900000000000001</v>
      </c>
      <c r="D46" s="6">
        <f t="shared" si="2"/>
        <v>8.9550000000000001</v>
      </c>
      <c r="E46" s="6">
        <v>1.2273499999999999</v>
      </c>
      <c r="F46" s="6">
        <f t="shared" si="13"/>
        <v>99.28715947500001</v>
      </c>
      <c r="G46" s="7">
        <f t="shared" si="14"/>
        <v>31191.981080245823</v>
      </c>
      <c r="H46" s="6">
        <f t="shared" si="3"/>
        <v>31.191981080245824</v>
      </c>
      <c r="I46" s="6">
        <f t="shared" si="4"/>
        <v>31387.362710943642</v>
      </c>
      <c r="J46" s="6">
        <f t="shared" si="5"/>
        <v>31.387362710943641</v>
      </c>
      <c r="K46" s="5">
        <f t="shared" si="6"/>
        <v>3138815.7061882592</v>
      </c>
      <c r="L46" s="6">
        <f t="shared" si="7"/>
        <v>784703.9265470648</v>
      </c>
      <c r="M46" s="6">
        <f t="shared" si="8"/>
        <v>784.70392654706484</v>
      </c>
      <c r="N46" s="6">
        <f t="shared" si="9"/>
        <v>0.28709301845759599</v>
      </c>
      <c r="O46" s="6">
        <f t="shared" si="10"/>
        <v>1033534.8664473456</v>
      </c>
      <c r="P46" s="8">
        <f t="shared" si="11"/>
        <v>0.29079844347170752</v>
      </c>
    </row>
    <row r="47" spans="1:16" x14ac:dyDescent="0.3">
      <c r="A47" s="5">
        <v>121.123</v>
      </c>
      <c r="B47" s="5">
        <f t="shared" si="15"/>
        <v>3050</v>
      </c>
      <c r="C47" s="6">
        <v>0.20605000000000001</v>
      </c>
      <c r="D47" s="6">
        <f t="shared" si="2"/>
        <v>9.2722499999999997</v>
      </c>
      <c r="E47" s="6">
        <v>1.2193000000000001</v>
      </c>
      <c r="F47" s="6">
        <f t="shared" si="13"/>
        <v>98.809115325000008</v>
      </c>
      <c r="G47" s="7">
        <f t="shared" si="14"/>
        <v>31559.162399293877</v>
      </c>
      <c r="H47" s="6">
        <f t="shared" si="3"/>
        <v>31.559162399293875</v>
      </c>
      <c r="I47" s="6">
        <f t="shared" si="4"/>
        <v>31756.843995636485</v>
      </c>
      <c r="J47" s="6">
        <f t="shared" si="5"/>
        <v>31.756843995636487</v>
      </c>
      <c r="K47" s="5">
        <f t="shared" si="6"/>
        <v>3123703.0522035384</v>
      </c>
      <c r="L47" s="6">
        <f t="shared" si="7"/>
        <v>780925.76305088459</v>
      </c>
      <c r="M47" s="6">
        <f t="shared" si="8"/>
        <v>780.9257630508846</v>
      </c>
      <c r="N47" s="6">
        <f t="shared" si="9"/>
        <v>0.29380532609469584</v>
      </c>
      <c r="O47" s="6">
        <f t="shared" si="10"/>
        <v>1057699.1739409051</v>
      </c>
      <c r="P47" s="8">
        <f t="shared" si="11"/>
        <v>0.28415483139388314</v>
      </c>
    </row>
    <row r="48" spans="1:16" x14ac:dyDescent="0.3">
      <c r="A48" s="5">
        <v>121.124</v>
      </c>
      <c r="B48" s="5">
        <f t="shared" si="15"/>
        <v>3100</v>
      </c>
      <c r="C48" s="6">
        <v>0.21004999999999999</v>
      </c>
      <c r="D48" s="6">
        <f t="shared" si="2"/>
        <v>9.4522499999999994</v>
      </c>
      <c r="E48" s="6">
        <v>1.20692</v>
      </c>
      <c r="F48" s="6">
        <f t="shared" si="13"/>
        <v>98.8099311</v>
      </c>
      <c r="G48" s="7">
        <f t="shared" si="14"/>
        <v>32076.790543365605</v>
      </c>
      <c r="H48" s="6">
        <f t="shared" si="3"/>
        <v>32.076790543365604</v>
      </c>
      <c r="I48" s="6">
        <f t="shared" si="4"/>
        <v>32277.714480443916</v>
      </c>
      <c r="J48" s="6">
        <f t="shared" si="5"/>
        <v>32.277714480443919</v>
      </c>
      <c r="K48" s="5">
        <f t="shared" si="6"/>
        <v>3123728.8417154574</v>
      </c>
      <c r="L48" s="6">
        <f t="shared" si="7"/>
        <v>780932.21042886435</v>
      </c>
      <c r="M48" s="6">
        <f t="shared" si="8"/>
        <v>780.93221042886432</v>
      </c>
      <c r="N48" s="6">
        <f t="shared" si="9"/>
        <v>0.29467567795541172</v>
      </c>
      <c r="O48" s="6">
        <f t="shared" si="10"/>
        <v>1060832.4406394821</v>
      </c>
      <c r="P48" s="8">
        <f t="shared" si="11"/>
        <v>0.28331555382624984</v>
      </c>
    </row>
    <row r="49" spans="1:16" x14ac:dyDescent="0.3">
      <c r="A49" s="5">
        <v>120.851</v>
      </c>
      <c r="B49" s="5">
        <f t="shared" si="15"/>
        <v>3150</v>
      </c>
      <c r="C49" s="6">
        <v>0.21604999999999999</v>
      </c>
      <c r="D49" s="6">
        <f t="shared" si="2"/>
        <v>9.7222500000000007</v>
      </c>
      <c r="E49" s="6">
        <v>1.1927399999999999</v>
      </c>
      <c r="F49" s="6">
        <f t="shared" si="13"/>
        <v>98.587224524999996</v>
      </c>
      <c r="G49" s="7">
        <f t="shared" si="14"/>
        <v>32520.694532082485</v>
      </c>
      <c r="H49" s="6">
        <f t="shared" si="3"/>
        <v>32.520694532082487</v>
      </c>
      <c r="I49" s="6">
        <f t="shared" si="4"/>
        <v>32724.39901346049</v>
      </c>
      <c r="J49" s="6">
        <f t="shared" si="5"/>
        <v>32.724399013460491</v>
      </c>
      <c r="K49" s="5">
        <f t="shared" si="6"/>
        <v>3116688.3049614835</v>
      </c>
      <c r="L49" s="6">
        <f t="shared" si="7"/>
        <v>779172.07624037086</v>
      </c>
      <c r="M49" s="6">
        <f t="shared" si="8"/>
        <v>779.17207624037087</v>
      </c>
      <c r="N49" s="6">
        <f t="shared" si="9"/>
        <v>0.29895579230046132</v>
      </c>
      <c r="O49" s="6">
        <f t="shared" si="10"/>
        <v>1076240.8522816608</v>
      </c>
      <c r="P49" s="8">
        <f t="shared" si="11"/>
        <v>0.27925935890600334</v>
      </c>
    </row>
    <row r="50" spans="1:16" x14ac:dyDescent="0.3">
      <c r="A50" s="5">
        <v>120.596</v>
      </c>
      <c r="B50" s="5">
        <f t="shared" si="15"/>
        <v>3200</v>
      </c>
      <c r="C50" s="6">
        <v>0.21795</v>
      </c>
      <c r="D50" s="6">
        <f t="shared" si="2"/>
        <v>9.8077500000000004</v>
      </c>
      <c r="E50" s="6">
        <v>1.1848099999999999</v>
      </c>
      <c r="F50" s="6">
        <f t="shared" si="13"/>
        <v>98.379201900000012</v>
      </c>
      <c r="G50" s="7">
        <f t="shared" si="14"/>
        <v>32967.18698187382</v>
      </c>
      <c r="H50" s="6">
        <f t="shared" si="3"/>
        <v>32.967186981873823</v>
      </c>
      <c r="I50" s="6">
        <f t="shared" si="4"/>
        <v>33173.688221261844</v>
      </c>
      <c r="J50" s="6">
        <f t="shared" si="5"/>
        <v>33.173688221261841</v>
      </c>
      <c r="K50" s="5">
        <f t="shared" si="6"/>
        <v>3110111.9794220584</v>
      </c>
      <c r="L50" s="6">
        <f t="shared" si="7"/>
        <v>777527.99485551461</v>
      </c>
      <c r="M50" s="6">
        <f t="shared" si="8"/>
        <v>777.52799485551463</v>
      </c>
      <c r="N50" s="6">
        <f t="shared" si="9"/>
        <v>0.29750036014272446</v>
      </c>
      <c r="O50" s="6">
        <f t="shared" si="10"/>
        <v>1071001.296513808</v>
      </c>
      <c r="P50" s="8">
        <f t="shared" si="11"/>
        <v>0.28062555238256176</v>
      </c>
    </row>
    <row r="51" spans="1:16" x14ac:dyDescent="0.3">
      <c r="A51" s="5">
        <v>120.84</v>
      </c>
      <c r="B51" s="5">
        <f t="shared" si="15"/>
        <v>3250</v>
      </c>
      <c r="C51" s="6">
        <v>0.22305</v>
      </c>
      <c r="D51" s="6">
        <f t="shared" si="2"/>
        <v>10.03725</v>
      </c>
      <c r="E51" s="6">
        <v>1.17378</v>
      </c>
      <c r="F51" s="6">
        <f t="shared" si="13"/>
        <v>98.578251000000009</v>
      </c>
      <c r="G51" s="7">
        <f t="shared" si="14"/>
        <v>33550.043490744159</v>
      </c>
      <c r="H51" s="6">
        <f t="shared" si="3"/>
        <v>33.550043490744159</v>
      </c>
      <c r="I51" s="6">
        <f t="shared" si="4"/>
        <v>33760.195651017035</v>
      </c>
      <c r="J51" s="6">
        <f t="shared" si="5"/>
        <v>33.760195651017035</v>
      </c>
      <c r="K51" s="5">
        <f t="shared" si="6"/>
        <v>3116404.6203303719</v>
      </c>
      <c r="L51" s="6">
        <f t="shared" si="7"/>
        <v>779101.15508259297</v>
      </c>
      <c r="M51" s="6">
        <f t="shared" si="8"/>
        <v>779.10115508259298</v>
      </c>
      <c r="N51" s="6">
        <f t="shared" si="9"/>
        <v>0.29917248848780459</v>
      </c>
      <c r="O51" s="6">
        <f t="shared" si="10"/>
        <v>1077020.9585560965</v>
      </c>
      <c r="P51" s="8">
        <f t="shared" si="11"/>
        <v>0.27905708616808972</v>
      </c>
    </row>
    <row r="52" spans="1:16" x14ac:dyDescent="0.3">
      <c r="A52" s="5">
        <v>121.633</v>
      </c>
      <c r="B52" s="5">
        <f t="shared" si="15"/>
        <v>3300</v>
      </c>
      <c r="C52" s="6">
        <v>0.22550000000000001</v>
      </c>
      <c r="D52" s="6">
        <f t="shared" si="2"/>
        <v>10.147499999999999</v>
      </c>
      <c r="E52" s="6">
        <v>1.1611800000000001</v>
      </c>
      <c r="F52" s="6">
        <f t="shared" si="13"/>
        <v>99.225160575000004</v>
      </c>
      <c r="G52" s="7">
        <f t="shared" si="14"/>
        <v>34289.753906505633</v>
      </c>
      <c r="H52" s="6">
        <f t="shared" si="3"/>
        <v>34.289753906505631</v>
      </c>
      <c r="I52" s="6">
        <f t="shared" si="4"/>
        <v>34504.539495700636</v>
      </c>
      <c r="J52" s="6">
        <f t="shared" si="5"/>
        <v>34.504539495700634</v>
      </c>
      <c r="K52" s="5">
        <f t="shared" si="6"/>
        <v>3136855.7032823907</v>
      </c>
      <c r="L52" s="6">
        <f t="shared" si="7"/>
        <v>784213.92582059768</v>
      </c>
      <c r="M52" s="6">
        <f t="shared" si="8"/>
        <v>784.21392582059764</v>
      </c>
      <c r="N52" s="6">
        <f t="shared" si="9"/>
        <v>0.29593388239729429</v>
      </c>
      <c r="O52" s="6">
        <f t="shared" si="10"/>
        <v>1065361.9766302595</v>
      </c>
      <c r="P52" s="8">
        <f t="shared" si="11"/>
        <v>0.28211099797954881</v>
      </c>
    </row>
    <row r="53" spans="1:16" x14ac:dyDescent="0.3">
      <c r="A53" s="5">
        <v>122.181</v>
      </c>
      <c r="B53" s="5">
        <f t="shared" si="15"/>
        <v>3350</v>
      </c>
      <c r="C53" s="6">
        <v>0.22850000000000001</v>
      </c>
      <c r="D53" s="6">
        <f t="shared" si="2"/>
        <v>10.282500000000001</v>
      </c>
      <c r="E53" s="6">
        <v>1.1510400000000001</v>
      </c>
      <c r="F53" s="6">
        <f t="shared" si="13"/>
        <v>99.672205274999996</v>
      </c>
      <c r="G53" s="7">
        <f t="shared" si="14"/>
        <v>34966.123910925446</v>
      </c>
      <c r="H53" s="6">
        <f t="shared" si="3"/>
        <v>34.966123910925447</v>
      </c>
      <c r="I53" s="6">
        <f t="shared" si="4"/>
        <v>35185.146174734946</v>
      </c>
      <c r="J53" s="6">
        <f t="shared" si="5"/>
        <v>35.185146174734946</v>
      </c>
      <c r="K53" s="5">
        <f t="shared" si="6"/>
        <v>3150988.3558141766</v>
      </c>
      <c r="L53" s="6">
        <f t="shared" si="7"/>
        <v>787747.08895354415</v>
      </c>
      <c r="M53" s="6">
        <f t="shared" si="8"/>
        <v>787.74708895354411</v>
      </c>
      <c r="N53" s="6">
        <f t="shared" si="9"/>
        <v>0.29407034151666867</v>
      </c>
      <c r="O53" s="6">
        <f t="shared" si="10"/>
        <v>1058653.2294600073</v>
      </c>
      <c r="P53" s="8">
        <f t="shared" si="11"/>
        <v>0.28389875180367652</v>
      </c>
    </row>
    <row r="54" spans="1:16" x14ac:dyDescent="0.3">
      <c r="A54" s="5">
        <v>122.93300000000001</v>
      </c>
      <c r="B54" s="5">
        <f t="shared" si="15"/>
        <v>3400</v>
      </c>
      <c r="C54" s="6">
        <v>0.23419999999999999</v>
      </c>
      <c r="D54" s="6">
        <f t="shared" si="2"/>
        <v>10.539</v>
      </c>
      <c r="E54" s="6">
        <v>1.14117</v>
      </c>
      <c r="F54" s="6">
        <f t="shared" si="13"/>
        <v>100.285668075</v>
      </c>
      <c r="G54" s="7">
        <f t="shared" si="14"/>
        <v>35706.428049606635</v>
      </c>
      <c r="H54" s="6">
        <f t="shared" si="3"/>
        <v>35.706428049606636</v>
      </c>
      <c r="I54" s="6">
        <f t="shared" si="4"/>
        <v>35930.087461324627</v>
      </c>
      <c r="J54" s="6">
        <f t="shared" si="5"/>
        <v>35.930087461324625</v>
      </c>
      <c r="K54" s="5">
        <f t="shared" si="6"/>
        <v>3170382.0687775039</v>
      </c>
      <c r="L54" s="6">
        <f t="shared" si="7"/>
        <v>792595.51719437598</v>
      </c>
      <c r="M54" s="6">
        <f t="shared" si="8"/>
        <v>792.59551719437593</v>
      </c>
      <c r="N54" s="6">
        <f t="shared" si="9"/>
        <v>0.29515693883908684</v>
      </c>
      <c r="O54" s="6">
        <f t="shared" si="10"/>
        <v>1062564.9798207127</v>
      </c>
      <c r="P54" s="8">
        <f t="shared" si="11"/>
        <v>0.28285360062152559</v>
      </c>
    </row>
    <row r="55" spans="1:16" x14ac:dyDescent="0.3">
      <c r="A55" s="5">
        <v>123.47499999999999</v>
      </c>
      <c r="B55" s="5">
        <f t="shared" si="15"/>
        <v>3450</v>
      </c>
      <c r="C55" s="6">
        <v>0.23605000000000001</v>
      </c>
      <c r="D55" s="6">
        <f t="shared" si="2"/>
        <v>10.622250000000001</v>
      </c>
      <c r="E55" s="6">
        <v>1.12669</v>
      </c>
      <c r="F55" s="6">
        <f t="shared" si="13"/>
        <v>100.727818125</v>
      </c>
      <c r="G55" s="7">
        <f t="shared" si="14"/>
        <v>36391.263944867307</v>
      </c>
      <c r="H55" s="6">
        <f t="shared" si="3"/>
        <v>36.391263944867305</v>
      </c>
      <c r="I55" s="6">
        <f t="shared" si="4"/>
        <v>36619.213060199581</v>
      </c>
      <c r="J55" s="6">
        <f t="shared" si="5"/>
        <v>36.619213060199584</v>
      </c>
      <c r="K55" s="5">
        <f t="shared" si="6"/>
        <v>3184359.9842377738</v>
      </c>
      <c r="L55" s="6">
        <f t="shared" si="7"/>
        <v>796089.99605944345</v>
      </c>
      <c r="M55" s="6">
        <f t="shared" si="8"/>
        <v>796.08999605944348</v>
      </c>
      <c r="N55" s="6">
        <f t="shared" si="9"/>
        <v>0.29189010901332502</v>
      </c>
      <c r="O55" s="6">
        <f t="shared" si="10"/>
        <v>1050804.3924479701</v>
      </c>
      <c r="P55" s="8">
        <f t="shared" si="11"/>
        <v>0.28601929397769327</v>
      </c>
    </row>
    <row r="56" spans="1:16" x14ac:dyDescent="0.3">
      <c r="A56" s="5">
        <v>123.428</v>
      </c>
      <c r="B56" s="5">
        <f t="shared" si="15"/>
        <v>3500</v>
      </c>
      <c r="C56" s="6">
        <v>0.24195</v>
      </c>
      <c r="D56" s="6">
        <f t="shared" si="2"/>
        <v>10.88775</v>
      </c>
      <c r="E56" s="6">
        <v>1.11975</v>
      </c>
      <c r="F56" s="6">
        <f t="shared" si="13"/>
        <v>100.6894767</v>
      </c>
      <c r="G56" s="7">
        <f t="shared" si="14"/>
        <v>36904.620701027408</v>
      </c>
      <c r="H56" s="6">
        <f t="shared" si="3"/>
        <v>36.904620701027412</v>
      </c>
      <c r="I56" s="6">
        <f t="shared" si="4"/>
        <v>37135.785401797817</v>
      </c>
      <c r="J56" s="6">
        <f t="shared" si="5"/>
        <v>37.135785401797818</v>
      </c>
      <c r="K56" s="5">
        <f t="shared" si="6"/>
        <v>3183147.8771775658</v>
      </c>
      <c r="L56" s="6">
        <f t="shared" si="7"/>
        <v>795786.96929439146</v>
      </c>
      <c r="M56" s="6">
        <f t="shared" si="8"/>
        <v>795.7869692943915</v>
      </c>
      <c r="N56" s="6">
        <f t="shared" si="9"/>
        <v>0.29502403203664113</v>
      </c>
      <c r="O56" s="6">
        <f t="shared" si="10"/>
        <v>1062086.5153319081</v>
      </c>
      <c r="P56" s="8">
        <f t="shared" si="11"/>
        <v>0.28298102470748676</v>
      </c>
    </row>
    <row r="57" spans="1:16" x14ac:dyDescent="0.3">
      <c r="A57" s="5">
        <v>124.205</v>
      </c>
      <c r="B57" s="5">
        <f t="shared" si="15"/>
        <v>3550</v>
      </c>
      <c r="C57" s="6">
        <v>0.24545</v>
      </c>
      <c r="D57" s="6">
        <f t="shared" si="2"/>
        <v>11.045250000000001</v>
      </c>
      <c r="E57" s="6">
        <v>1.10622</v>
      </c>
      <c r="F57" s="6">
        <f t="shared" si="13"/>
        <v>101.323333875</v>
      </c>
      <c r="G57" s="7">
        <f t="shared" si="14"/>
        <v>37667.469225106222</v>
      </c>
      <c r="H57" s="6">
        <f t="shared" si="3"/>
        <v>37.667469225106224</v>
      </c>
      <c r="I57" s="6">
        <f t="shared" si="4"/>
        <v>37903.41228824568</v>
      </c>
      <c r="J57" s="6">
        <f t="shared" si="5"/>
        <v>37.903412288245683</v>
      </c>
      <c r="K57" s="5">
        <f t="shared" si="6"/>
        <v>3203186.3279388761</v>
      </c>
      <c r="L57" s="6">
        <f t="shared" si="7"/>
        <v>800796.58198471903</v>
      </c>
      <c r="M57" s="6">
        <f t="shared" si="8"/>
        <v>800.79658198471907</v>
      </c>
      <c r="N57" s="6">
        <f t="shared" si="9"/>
        <v>0.29323047784261785</v>
      </c>
      <c r="O57" s="6">
        <f t="shared" si="10"/>
        <v>1055629.7202334243</v>
      </c>
      <c r="P57" s="8">
        <f t="shared" si="11"/>
        <v>0.28471188777270179</v>
      </c>
    </row>
    <row r="58" spans="1:16" x14ac:dyDescent="0.3">
      <c r="A58" s="5">
        <v>124.066</v>
      </c>
      <c r="B58" s="5">
        <f t="shared" si="15"/>
        <v>3600</v>
      </c>
      <c r="C58" s="6">
        <v>0.25505</v>
      </c>
      <c r="D58" s="6">
        <f t="shared" si="2"/>
        <v>11.47725</v>
      </c>
      <c r="E58" s="6">
        <v>1.09697</v>
      </c>
      <c r="F58" s="6">
        <f t="shared" si="13"/>
        <v>101.20994115000001</v>
      </c>
      <c r="G58" s="7">
        <f t="shared" si="14"/>
        <v>38155.248910451439</v>
      </c>
      <c r="H58" s="6">
        <f t="shared" si="3"/>
        <v>38.155248910451441</v>
      </c>
      <c r="I58" s="6">
        <f t="shared" si="4"/>
        <v>38394.247348307203</v>
      </c>
      <c r="J58" s="6">
        <f t="shared" si="5"/>
        <v>38.394247348307204</v>
      </c>
      <c r="K58" s="5">
        <f t="shared" si="6"/>
        <v>3199601.5857820907</v>
      </c>
      <c r="L58" s="6">
        <f t="shared" si="7"/>
        <v>799900.39644552267</v>
      </c>
      <c r="M58" s="6">
        <f t="shared" si="8"/>
        <v>799.90039644552269</v>
      </c>
      <c r="N58" s="6">
        <f t="shared" si="9"/>
        <v>0.30080396086359079</v>
      </c>
      <c r="O58" s="6">
        <f t="shared" si="10"/>
        <v>1082894.2591089269</v>
      </c>
      <c r="P58" s="8">
        <f t="shared" si="11"/>
        <v>0.27754356245635547</v>
      </c>
    </row>
    <row r="59" spans="1:16" x14ac:dyDescent="0.3">
      <c r="A59" s="5">
        <v>123.967</v>
      </c>
      <c r="B59" s="5">
        <f t="shared" si="15"/>
        <v>3650</v>
      </c>
      <c r="C59" s="6">
        <v>0.25755</v>
      </c>
      <c r="D59" s="6">
        <f t="shared" si="2"/>
        <v>11.58975</v>
      </c>
      <c r="E59" s="6">
        <v>1.0940099999999999</v>
      </c>
      <c r="F59" s="6">
        <f t="shared" si="13"/>
        <v>101.129179425</v>
      </c>
      <c r="G59" s="7">
        <f t="shared" si="14"/>
        <v>38654.313602659189</v>
      </c>
      <c r="H59" s="6">
        <f t="shared" si="3"/>
        <v>38.654313602659187</v>
      </c>
      <c r="I59" s="6">
        <f t="shared" si="4"/>
        <v>38896.438102727428</v>
      </c>
      <c r="J59" s="6">
        <f t="shared" si="5"/>
        <v>38.89643810272743</v>
      </c>
      <c r="K59" s="5">
        <f t="shared" si="6"/>
        <v>3197048.4241020787</v>
      </c>
      <c r="L59" s="6">
        <f t="shared" si="7"/>
        <v>799262.10602551966</v>
      </c>
      <c r="M59" s="6">
        <f t="shared" si="8"/>
        <v>799.26210602551964</v>
      </c>
      <c r="N59" s="6">
        <f t="shared" si="9"/>
        <v>0.29983070244462173</v>
      </c>
      <c r="O59" s="6">
        <f t="shared" si="10"/>
        <v>1079390.5288006382</v>
      </c>
      <c r="P59" s="8">
        <f t="shared" si="11"/>
        <v>0.27844447622732332</v>
      </c>
    </row>
    <row r="60" spans="1:16" x14ac:dyDescent="0.3">
      <c r="A60" s="5">
        <v>123.815</v>
      </c>
      <c r="B60" s="5">
        <f t="shared" si="15"/>
        <v>3700</v>
      </c>
      <c r="C60" s="6">
        <v>0.26445000000000002</v>
      </c>
      <c r="D60" s="6">
        <f t="shared" si="2"/>
        <v>11.90025</v>
      </c>
      <c r="E60" s="6">
        <v>1.09659</v>
      </c>
      <c r="F60" s="6">
        <f t="shared" si="13"/>
        <v>101.00518162500001</v>
      </c>
      <c r="G60" s="7">
        <f t="shared" si="14"/>
        <v>39135.780176671011</v>
      </c>
      <c r="H60" s="6">
        <f t="shared" si="3"/>
        <v>39.135780176671012</v>
      </c>
      <c r="I60" s="6">
        <f t="shared" si="4"/>
        <v>39380.920507125746</v>
      </c>
      <c r="J60" s="6">
        <f t="shared" si="5"/>
        <v>39.380920507125744</v>
      </c>
      <c r="K60" s="5">
        <f t="shared" si="6"/>
        <v>3193128.4182903427</v>
      </c>
      <c r="L60" s="6">
        <f t="shared" si="7"/>
        <v>798282.10457258567</v>
      </c>
      <c r="M60" s="6">
        <f t="shared" si="8"/>
        <v>798.28210457258569</v>
      </c>
      <c r="N60" s="6">
        <f t="shared" si="9"/>
        <v>0.30407596185073077</v>
      </c>
      <c r="O60" s="6">
        <f t="shared" si="10"/>
        <v>1094673.4626626307</v>
      </c>
      <c r="P60" s="8">
        <f t="shared" si="11"/>
        <v>0.2745570626199188</v>
      </c>
    </row>
    <row r="61" spans="1:16" x14ac:dyDescent="0.3">
      <c r="A61" s="5">
        <v>123.767</v>
      </c>
      <c r="B61" s="5">
        <f t="shared" si="15"/>
        <v>3750</v>
      </c>
      <c r="C61" s="6">
        <v>0.2651</v>
      </c>
      <c r="D61" s="6">
        <f t="shared" si="2"/>
        <v>11.929500000000001</v>
      </c>
      <c r="E61" s="6">
        <v>1.0980799999999999</v>
      </c>
      <c r="F61" s="6">
        <f t="shared" si="13"/>
        <v>100.966024425</v>
      </c>
      <c r="G61" s="7">
        <f t="shared" si="14"/>
        <v>39649.265074468451</v>
      </c>
      <c r="H61" s="6">
        <f t="shared" si="3"/>
        <v>39.649265074468452</v>
      </c>
      <c r="I61" s="6">
        <f t="shared" si="4"/>
        <v>39897.621793020255</v>
      </c>
      <c r="J61" s="6">
        <f t="shared" si="5"/>
        <v>39.897621793020257</v>
      </c>
      <c r="K61" s="5">
        <f t="shared" si="6"/>
        <v>3191890.5217182147</v>
      </c>
      <c r="L61" s="6">
        <f t="shared" si="7"/>
        <v>797972.63042955368</v>
      </c>
      <c r="M61" s="6">
        <f t="shared" si="8"/>
        <v>797.97263042955365</v>
      </c>
      <c r="N61" s="6">
        <f t="shared" si="9"/>
        <v>0.3008756903209745</v>
      </c>
      <c r="O61" s="6">
        <f t="shared" si="10"/>
        <v>1083152.4851555082</v>
      </c>
      <c r="P61" s="8">
        <f t="shared" si="11"/>
        <v>0.27747739543198036</v>
      </c>
    </row>
    <row r="62" spans="1:16" x14ac:dyDescent="0.3">
      <c r="A62" s="5">
        <v>123.509</v>
      </c>
      <c r="B62" s="5">
        <f t="shared" si="15"/>
        <v>3800</v>
      </c>
      <c r="C62" s="6">
        <v>0.26929999999999998</v>
      </c>
      <c r="D62" s="6">
        <f t="shared" si="2"/>
        <v>12.118499999999999</v>
      </c>
      <c r="E62" s="6">
        <v>1.09907</v>
      </c>
      <c r="F62" s="6">
        <f t="shared" si="13"/>
        <v>100.755554475</v>
      </c>
      <c r="G62" s="7">
        <f t="shared" si="14"/>
        <v>40094.168567956651</v>
      </c>
      <c r="H62" s="6">
        <f t="shared" si="3"/>
        <v>40.09416856795665</v>
      </c>
      <c r="I62" s="6">
        <f t="shared" si="4"/>
        <v>40345.312091547778</v>
      </c>
      <c r="J62" s="6">
        <f t="shared" si="5"/>
        <v>40.345312091547775</v>
      </c>
      <c r="K62" s="5">
        <f t="shared" si="6"/>
        <v>3185236.8276430303</v>
      </c>
      <c r="L62" s="6">
        <f t="shared" si="7"/>
        <v>796309.20691075758</v>
      </c>
      <c r="M62" s="6">
        <f t="shared" si="8"/>
        <v>796.30920691075755</v>
      </c>
      <c r="N62" s="6">
        <f t="shared" si="9"/>
        <v>0.30225093655352991</v>
      </c>
      <c r="O62" s="6">
        <f t="shared" si="10"/>
        <v>1088103.3715927077</v>
      </c>
      <c r="P62" s="8">
        <f t="shared" si="11"/>
        <v>0.27621486917800625</v>
      </c>
    </row>
    <row r="63" spans="1:16" x14ac:dyDescent="0.3">
      <c r="A63" s="5">
        <v>122.672</v>
      </c>
      <c r="B63" s="5">
        <f t="shared" si="15"/>
        <v>3850</v>
      </c>
      <c r="C63" s="6">
        <v>0.27374999999999999</v>
      </c>
      <c r="D63" s="6">
        <f t="shared" si="2"/>
        <v>12.318750000000001</v>
      </c>
      <c r="E63" s="6">
        <v>1.1053299999999999</v>
      </c>
      <c r="F63" s="6">
        <f t="shared" si="13"/>
        <v>100.07275079999999</v>
      </c>
      <c r="G63" s="7">
        <f t="shared" si="14"/>
        <v>40346.436738017932</v>
      </c>
      <c r="H63" s="6">
        <f t="shared" si="3"/>
        <v>40.346436738017935</v>
      </c>
      <c r="I63" s="6">
        <f t="shared" si="4"/>
        <v>40599.160429483389</v>
      </c>
      <c r="J63" s="6">
        <f t="shared" si="5"/>
        <v>40.599160429483391</v>
      </c>
      <c r="K63" s="5">
        <f t="shared" si="6"/>
        <v>3163651.006166562</v>
      </c>
      <c r="L63" s="6">
        <f t="shared" si="7"/>
        <v>790912.75154164049</v>
      </c>
      <c r="M63" s="6">
        <f t="shared" si="8"/>
        <v>790.91275154164055</v>
      </c>
      <c r="N63" s="6">
        <f t="shared" si="9"/>
        <v>0.3053243606118059</v>
      </c>
      <c r="O63" s="6">
        <f t="shared" si="10"/>
        <v>1099167.6982025013</v>
      </c>
      <c r="P63" s="8">
        <f t="shared" si="11"/>
        <v>0.27343446402957922</v>
      </c>
    </row>
    <row r="64" spans="1:16" x14ac:dyDescent="0.3">
      <c r="A64" s="5">
        <v>122.157</v>
      </c>
      <c r="B64" s="5">
        <f t="shared" si="15"/>
        <v>3900</v>
      </c>
      <c r="C64" s="6">
        <v>0.27589999999999998</v>
      </c>
      <c r="D64" s="6">
        <f t="shared" si="2"/>
        <v>12.415499999999998</v>
      </c>
      <c r="E64" s="6">
        <v>1.11704</v>
      </c>
      <c r="F64" s="6">
        <f t="shared" si="13"/>
        <v>99.652626675000008</v>
      </c>
      <c r="G64" s="7">
        <f t="shared" si="14"/>
        <v>40698.834783503815</v>
      </c>
      <c r="H64" s="6">
        <f t="shared" si="3"/>
        <v>40.698834783503813</v>
      </c>
      <c r="I64" s="6">
        <f t="shared" si="4"/>
        <v>40953.765840529173</v>
      </c>
      <c r="J64" s="6">
        <f t="shared" si="5"/>
        <v>40.953765840529172</v>
      </c>
      <c r="K64" s="5">
        <f t="shared" si="6"/>
        <v>3150369.4075281136</v>
      </c>
      <c r="L64" s="6">
        <f t="shared" si="7"/>
        <v>787592.35188202839</v>
      </c>
      <c r="M64" s="6">
        <f t="shared" si="8"/>
        <v>787.59235188202842</v>
      </c>
      <c r="N64" s="6">
        <f t="shared" si="9"/>
        <v>0.30505787367240034</v>
      </c>
      <c r="O64" s="6">
        <f t="shared" si="10"/>
        <v>1098208.3452206412</v>
      </c>
      <c r="P64" s="8">
        <f t="shared" si="11"/>
        <v>0.27367332596279226</v>
      </c>
    </row>
    <row r="65" spans="1:16" x14ac:dyDescent="0.3">
      <c r="A65" s="5">
        <v>121.184</v>
      </c>
      <c r="B65" s="5">
        <f t="shared" si="15"/>
        <v>3950</v>
      </c>
      <c r="C65" s="6">
        <v>0.28284999999999999</v>
      </c>
      <c r="D65" s="6">
        <f t="shared" si="2"/>
        <v>12.728249999999999</v>
      </c>
      <c r="E65" s="6">
        <v>1.12259</v>
      </c>
      <c r="F65" s="6">
        <f t="shared" si="13"/>
        <v>98.8588776</v>
      </c>
      <c r="G65" s="7">
        <f t="shared" si="14"/>
        <v>40892.285942021859</v>
      </c>
      <c r="H65" s="6">
        <f t="shared" si="3"/>
        <v>40.892285942021857</v>
      </c>
      <c r="I65" s="6">
        <f t="shared" si="4"/>
        <v>41148.428746474048</v>
      </c>
      <c r="J65" s="6">
        <f t="shared" si="5"/>
        <v>41.148428746474046</v>
      </c>
      <c r="K65" s="5">
        <f t="shared" si="6"/>
        <v>3125276.2124306168</v>
      </c>
      <c r="L65" s="6">
        <f t="shared" si="7"/>
        <v>781319.05310765421</v>
      </c>
      <c r="M65" s="6">
        <f t="shared" si="8"/>
        <v>781.31905310765421</v>
      </c>
      <c r="N65" s="6">
        <f t="shared" si="9"/>
        <v>0.31126286307511497</v>
      </c>
      <c r="O65" s="6">
        <f t="shared" si="10"/>
        <v>1120546.3070704138</v>
      </c>
      <c r="P65" s="8">
        <f t="shared" si="11"/>
        <v>0.26821767966233723</v>
      </c>
    </row>
    <row r="66" spans="1:16" x14ac:dyDescent="0.3">
      <c r="A66" s="5">
        <v>120.004</v>
      </c>
      <c r="B66" s="5">
        <f t="shared" si="15"/>
        <v>4000</v>
      </c>
      <c r="C66" s="6">
        <v>0.28455000000000003</v>
      </c>
      <c r="D66" s="6">
        <f t="shared" si="2"/>
        <v>12.80475</v>
      </c>
      <c r="E66" s="6">
        <v>1.1246100000000001</v>
      </c>
      <c r="F66" s="6">
        <f t="shared" si="13"/>
        <v>97.896263100000013</v>
      </c>
      <c r="G66" s="7">
        <f t="shared" si="14"/>
        <v>41006.690795847142</v>
      </c>
      <c r="H66" s="6">
        <f t="shared" si="3"/>
        <v>41.006690795847142</v>
      </c>
      <c r="I66" s="6">
        <f t="shared" si="4"/>
        <v>41263.550214189374</v>
      </c>
      <c r="J66" s="6">
        <f t="shared" si="5"/>
        <v>41.263550214189372</v>
      </c>
      <c r="K66" s="5">
        <f t="shared" si="6"/>
        <v>3094844.5883658221</v>
      </c>
      <c r="L66" s="6">
        <f t="shared" si="7"/>
        <v>773711.14709145552</v>
      </c>
      <c r="M66" s="6">
        <f t="shared" si="8"/>
        <v>773.71114709145547</v>
      </c>
      <c r="N66" s="6">
        <f t="shared" si="9"/>
        <v>0.3122600178529103</v>
      </c>
      <c r="O66" s="6">
        <f t="shared" si="10"/>
        <v>1124136.064270477</v>
      </c>
      <c r="P66" s="8">
        <f t="shared" si="11"/>
        <v>0.26736116737938959</v>
      </c>
    </row>
    <row r="67" spans="1:16" x14ac:dyDescent="0.3">
      <c r="A67" s="5">
        <v>118.73399999999999</v>
      </c>
      <c r="B67" s="5">
        <f t="shared" si="15"/>
        <v>4050</v>
      </c>
      <c r="C67" s="6">
        <v>0.28710000000000002</v>
      </c>
      <c r="D67" s="6">
        <f t="shared" si="2"/>
        <v>12.919500000000001</v>
      </c>
      <c r="E67" s="6">
        <v>1.1222000000000001</v>
      </c>
      <c r="F67" s="6">
        <f t="shared" si="13"/>
        <v>96.860228849999999</v>
      </c>
      <c r="G67" s="7">
        <f t="shared" si="14"/>
        <v>41079.876756325124</v>
      </c>
      <c r="H67" s="6">
        <f t="shared" si="3"/>
        <v>41.079876756325127</v>
      </c>
      <c r="I67" s="6">
        <f t="shared" si="4"/>
        <v>41337.194599935872</v>
      </c>
      <c r="J67" s="6">
        <f t="shared" si="5"/>
        <v>41.33719459993587</v>
      </c>
      <c r="K67" s="5">
        <f t="shared" si="6"/>
        <v>3062091.9082282879</v>
      </c>
      <c r="L67" s="6">
        <f t="shared" si="7"/>
        <v>765522.97705707198</v>
      </c>
      <c r="M67" s="6">
        <f t="shared" si="8"/>
        <v>765.52297705707201</v>
      </c>
      <c r="N67" s="6">
        <f t="shared" si="9"/>
        <v>0.31449704867994199</v>
      </c>
      <c r="O67" s="6">
        <f t="shared" si="10"/>
        <v>1132189.3752477912</v>
      </c>
      <c r="P67" s="8">
        <f t="shared" si="11"/>
        <v>0.26545941607237633</v>
      </c>
    </row>
    <row r="68" spans="1:16" x14ac:dyDescent="0.3">
      <c r="A68" s="5">
        <v>117.44199999999999</v>
      </c>
      <c r="B68" s="5">
        <f t="shared" si="15"/>
        <v>4100</v>
      </c>
      <c r="C68" s="6">
        <v>0.28894999999999998</v>
      </c>
      <c r="D68" s="6">
        <f t="shared" si="2"/>
        <v>13.002749999999999</v>
      </c>
      <c r="E68" s="6">
        <v>1.1239399999999999</v>
      </c>
      <c r="F68" s="6">
        <f t="shared" si="13"/>
        <v>95.806247549999995</v>
      </c>
      <c r="G68" s="7">
        <f t="shared" si="14"/>
        <v>41134.507807714966</v>
      </c>
      <c r="H68" s="6">
        <f t="shared" si="3"/>
        <v>41.134507807714968</v>
      </c>
      <c r="I68" s="6">
        <f t="shared" si="4"/>
        <v>41392.167851581609</v>
      </c>
      <c r="J68" s="6">
        <f t="shared" si="5"/>
        <v>41.392167851581611</v>
      </c>
      <c r="K68" s="5">
        <f t="shared" si="6"/>
        <v>3028771.8588285292</v>
      </c>
      <c r="L68" s="6">
        <f t="shared" si="7"/>
        <v>757192.96470713231</v>
      </c>
      <c r="M68" s="6">
        <f t="shared" si="8"/>
        <v>757.19296470713232</v>
      </c>
      <c r="N68" s="6">
        <f t="shared" si="9"/>
        <v>0.31610321097755478</v>
      </c>
      <c r="O68" s="6">
        <f t="shared" si="10"/>
        <v>1137971.5595191973</v>
      </c>
      <c r="P68" s="8">
        <f t="shared" si="11"/>
        <v>0.26411058160681306</v>
      </c>
    </row>
    <row r="69" spans="1:16" x14ac:dyDescent="0.3">
      <c r="A69" s="5">
        <v>116.5</v>
      </c>
      <c r="B69" s="5">
        <f t="shared" si="15"/>
        <v>4150</v>
      </c>
      <c r="C69" s="6">
        <v>0.29304999999999998</v>
      </c>
      <c r="D69" s="6">
        <f t="shared" si="2"/>
        <v>13.187249999999999</v>
      </c>
      <c r="E69" s="6">
        <v>1.12233</v>
      </c>
      <c r="F69" s="6">
        <f t="shared" si="13"/>
        <v>95.037787500000007</v>
      </c>
      <c r="G69" s="7">
        <f t="shared" si="14"/>
        <v>41302.185411574188</v>
      </c>
      <c r="H69" s="6">
        <f t="shared" si="3"/>
        <v>41.302185411574186</v>
      </c>
      <c r="I69" s="6">
        <f t="shared" si="4"/>
        <v>41560.895761402135</v>
      </c>
      <c r="J69" s="6">
        <f t="shared" si="5"/>
        <v>41.560895761402136</v>
      </c>
      <c r="K69" s="5">
        <f t="shared" si="6"/>
        <v>3004478.1386005324</v>
      </c>
      <c r="L69" s="6">
        <f t="shared" si="7"/>
        <v>751119.53465013311</v>
      </c>
      <c r="M69" s="6">
        <f t="shared" si="8"/>
        <v>751.11953465013312</v>
      </c>
      <c r="N69" s="6">
        <f t="shared" si="9"/>
        <v>0.31928697885086998</v>
      </c>
      <c r="O69" s="6">
        <f t="shared" si="10"/>
        <v>1149433.123863132</v>
      </c>
      <c r="P69" s="8">
        <f t="shared" si="11"/>
        <v>0.26147700479215968</v>
      </c>
    </row>
    <row r="70" spans="1:16" x14ac:dyDescent="0.3">
      <c r="A70" s="5">
        <v>115.931</v>
      </c>
      <c r="B70" s="5">
        <f t="shared" si="15"/>
        <v>4200</v>
      </c>
      <c r="C70" s="6">
        <v>0.2949</v>
      </c>
      <c r="D70" s="6">
        <f t="shared" si="2"/>
        <v>13.2705</v>
      </c>
      <c r="E70" s="6">
        <v>1.1217900000000001</v>
      </c>
      <c r="F70" s="6">
        <f t="shared" ref="F70:F96" si="16">A70*($L$3/1000)</f>
        <v>94.573611525000004</v>
      </c>
      <c r="G70" s="7">
        <f t="shared" ref="G70:G96" si="17">(2*PI()*B70*F70)/60</f>
        <v>41595.646846655298</v>
      </c>
      <c r="H70" s="6">
        <f t="shared" si="3"/>
        <v>41.595646846655299</v>
      </c>
      <c r="I70" s="6">
        <f t="shared" si="4"/>
        <v>41856.19539244732</v>
      </c>
      <c r="J70" s="6">
        <f t="shared" si="5"/>
        <v>41.856195392447319</v>
      </c>
      <c r="K70" s="5">
        <f t="shared" si="6"/>
        <v>2989803.9063184401</v>
      </c>
      <c r="L70" s="6">
        <f t="shared" si="7"/>
        <v>747450.97657961003</v>
      </c>
      <c r="M70" s="6">
        <f t="shared" si="8"/>
        <v>747.45097657961003</v>
      </c>
      <c r="N70" s="6">
        <f t="shared" si="9"/>
        <v>0.31903578874304916</v>
      </c>
      <c r="O70" s="6">
        <f t="shared" si="10"/>
        <v>1148528.839474977</v>
      </c>
      <c r="P70" s="8">
        <f t="shared" si="11"/>
        <v>0.26168287648224559</v>
      </c>
    </row>
    <row r="71" spans="1:16" x14ac:dyDescent="0.3">
      <c r="A71" s="5">
        <v>115.03400000000001</v>
      </c>
      <c r="B71" s="5">
        <f t="shared" ref="B71:B96" si="18">B70+50</f>
        <v>4250</v>
      </c>
      <c r="C71" s="6">
        <v>0.29715000000000003</v>
      </c>
      <c r="D71" s="6">
        <f t="shared" ref="D71:D96" si="19">(C71*$P$3)*60</f>
        <v>13.37175</v>
      </c>
      <c r="E71" s="6">
        <v>1.12456</v>
      </c>
      <c r="F71" s="6">
        <f t="shared" si="16"/>
        <v>93.841861350000002</v>
      </c>
      <c r="G71" s="7">
        <f t="shared" si="17"/>
        <v>41765.161147316532</v>
      </c>
      <c r="H71" s="6">
        <f t="shared" ref="H71:H96" si="20">G71/1000</f>
        <v>41.765161147316533</v>
      </c>
      <c r="I71" s="6">
        <f t="shared" ref="I71:I95" si="21">G71*(1.01325/$H$3) * SQRT($K$3/293)</f>
        <v>42026.771503847813</v>
      </c>
      <c r="J71" s="6">
        <f t="shared" ref="J71:J96" si="22">I71/1000</f>
        <v>42.026771503847812</v>
      </c>
      <c r="K71" s="5">
        <f t="shared" ref="K71:K96" si="23">(2*PI()*2*F71)/$M$3</f>
        <v>2966670.7141268123</v>
      </c>
      <c r="L71" s="6">
        <f t="shared" ref="L71:L96" si="24">(2*PI()*2*F71)/$N$3</f>
        <v>741667.67853170307</v>
      </c>
      <c r="M71" s="6">
        <f t="shared" ref="M71:M96" si="25">L71/1000</f>
        <v>741.66767853170302</v>
      </c>
      <c r="N71" s="6">
        <f t="shared" ref="N71:N96" si="26">(D71/H71)</f>
        <v>0.32016517194401278</v>
      </c>
      <c r="O71" s="6">
        <f t="shared" ref="O71:O96" si="27">N71 * 3600000</f>
        <v>1152594.618998446</v>
      </c>
      <c r="P71" s="8">
        <f t="shared" ref="P71:P96" si="28">I71/((D71/3600)*$O$3)</f>
        <v>0.26075978968025398</v>
      </c>
    </row>
    <row r="72" spans="1:16" x14ac:dyDescent="0.3">
      <c r="A72" s="5">
        <v>114.39100000000001</v>
      </c>
      <c r="B72" s="5">
        <f t="shared" si="18"/>
        <v>4300</v>
      </c>
      <c r="C72" s="6">
        <v>0.30220000000000002</v>
      </c>
      <c r="D72" s="6">
        <f t="shared" si="19"/>
        <v>13.599</v>
      </c>
      <c r="E72" s="6">
        <v>1.1227799999999999</v>
      </c>
      <c r="F72" s="6">
        <f t="shared" si="16"/>
        <v>93.317318025000006</v>
      </c>
      <c r="G72" s="7">
        <f t="shared" si="17"/>
        <v>42020.316775606079</v>
      </c>
      <c r="H72" s="6">
        <f t="shared" si="20"/>
        <v>42.020316775606076</v>
      </c>
      <c r="I72" s="6">
        <f t="shared" si="21"/>
        <v>42283.525386592846</v>
      </c>
      <c r="J72" s="6">
        <f t="shared" si="22"/>
        <v>42.283525386592849</v>
      </c>
      <c r="K72" s="5">
        <f t="shared" si="23"/>
        <v>2950088.0579626909</v>
      </c>
      <c r="L72" s="6">
        <f t="shared" si="24"/>
        <v>737522.01449067274</v>
      </c>
      <c r="M72" s="6">
        <f t="shared" si="25"/>
        <v>737.52201449067275</v>
      </c>
      <c r="N72" s="6">
        <f t="shared" si="26"/>
        <v>0.32362916425928956</v>
      </c>
      <c r="O72" s="6">
        <f t="shared" si="27"/>
        <v>1165064.9913334425</v>
      </c>
      <c r="P72" s="8">
        <f t="shared" si="28"/>
        <v>0.25796872506884</v>
      </c>
    </row>
    <row r="73" spans="1:16" x14ac:dyDescent="0.3">
      <c r="A73" s="5">
        <v>114.01600000000001</v>
      </c>
      <c r="B73" s="5">
        <f t="shared" si="18"/>
        <v>4350</v>
      </c>
      <c r="C73" s="6">
        <v>0.30604999999999999</v>
      </c>
      <c r="D73" s="6">
        <f t="shared" si="19"/>
        <v>13.77225</v>
      </c>
      <c r="E73" s="6">
        <v>1.1194299999999999</v>
      </c>
      <c r="F73" s="6">
        <f t="shared" si="16"/>
        <v>93.011402400000009</v>
      </c>
      <c r="G73" s="7">
        <f t="shared" si="17"/>
        <v>42369.57107958899</v>
      </c>
      <c r="H73" s="6">
        <f t="shared" si="20"/>
        <v>42.369571079588987</v>
      </c>
      <c r="I73" s="6">
        <f t="shared" si="21"/>
        <v>42634.967364236647</v>
      </c>
      <c r="J73" s="6">
        <f t="shared" si="22"/>
        <v>42.634967364236644</v>
      </c>
      <c r="K73" s="5">
        <f t="shared" si="23"/>
        <v>2940416.9909929466</v>
      </c>
      <c r="L73" s="6">
        <f t="shared" si="24"/>
        <v>735104.24774823664</v>
      </c>
      <c r="M73" s="6">
        <f t="shared" si="25"/>
        <v>735.10424774823662</v>
      </c>
      <c r="N73" s="6">
        <f t="shared" si="26"/>
        <v>0.32505049376425266</v>
      </c>
      <c r="O73" s="6">
        <f t="shared" si="27"/>
        <v>1170181.7775513097</v>
      </c>
      <c r="P73" s="8">
        <f t="shared" si="28"/>
        <v>0.25684072013627718</v>
      </c>
    </row>
    <row r="74" spans="1:16" x14ac:dyDescent="0.3">
      <c r="A74" s="5">
        <v>113.871</v>
      </c>
      <c r="B74" s="5">
        <f t="shared" si="18"/>
        <v>4400</v>
      </c>
      <c r="C74" s="6">
        <v>0.30919999999999997</v>
      </c>
      <c r="D74" s="6">
        <f t="shared" si="19"/>
        <v>13.914</v>
      </c>
      <c r="E74" s="6">
        <v>1.1198600000000001</v>
      </c>
      <c r="F74" s="6">
        <f t="shared" si="16"/>
        <v>92.893115025</v>
      </c>
      <c r="G74" s="7">
        <f t="shared" si="17"/>
        <v>42802.074733969712</v>
      </c>
      <c r="H74" s="6">
        <f t="shared" si="20"/>
        <v>42.802074733969711</v>
      </c>
      <c r="I74" s="6">
        <f t="shared" si="21"/>
        <v>43070.180153027854</v>
      </c>
      <c r="J74" s="6">
        <f t="shared" si="22"/>
        <v>43.070180153027856</v>
      </c>
      <c r="K74" s="5">
        <f t="shared" si="23"/>
        <v>2936677.5117646456</v>
      </c>
      <c r="L74" s="6">
        <f t="shared" si="24"/>
        <v>734169.37794116139</v>
      </c>
      <c r="M74" s="6">
        <f t="shared" si="25"/>
        <v>734.16937794116143</v>
      </c>
      <c r="N74" s="6">
        <f t="shared" si="26"/>
        <v>0.32507769977227774</v>
      </c>
      <c r="O74" s="6">
        <f t="shared" si="27"/>
        <v>1170279.7191801998</v>
      </c>
      <c r="P74" s="8">
        <f t="shared" si="28"/>
        <v>0.25681922493467435</v>
      </c>
    </row>
    <row r="75" spans="1:16" x14ac:dyDescent="0.3">
      <c r="A75" s="5">
        <v>113.985</v>
      </c>
      <c r="B75" s="5">
        <f t="shared" si="18"/>
        <v>4450</v>
      </c>
      <c r="C75" s="6">
        <v>0.30990000000000001</v>
      </c>
      <c r="D75" s="6">
        <f t="shared" si="19"/>
        <v>13.945499999999999</v>
      </c>
      <c r="E75" s="6">
        <v>1.11873</v>
      </c>
      <c r="F75" s="6">
        <f t="shared" si="16"/>
        <v>92.986113375000002</v>
      </c>
      <c r="G75" s="7">
        <f t="shared" si="17"/>
        <v>43331.799448607191</v>
      </c>
      <c r="H75" s="6">
        <f t="shared" si="20"/>
        <v>43.331799448607192</v>
      </c>
      <c r="I75" s="6">
        <f t="shared" si="21"/>
        <v>43603.222979403748</v>
      </c>
      <c r="J75" s="6">
        <f t="shared" si="22"/>
        <v>43.603222979403746</v>
      </c>
      <c r="K75" s="5">
        <f t="shared" si="23"/>
        <v>2939617.5161234476</v>
      </c>
      <c r="L75" s="6">
        <f t="shared" si="24"/>
        <v>734904.37903086189</v>
      </c>
      <c r="M75" s="6">
        <f t="shared" si="25"/>
        <v>734.90437903086195</v>
      </c>
      <c r="N75" s="6">
        <f t="shared" si="26"/>
        <v>0.32183062271715207</v>
      </c>
      <c r="O75" s="6">
        <f t="shared" si="27"/>
        <v>1158590.2417817474</v>
      </c>
      <c r="P75" s="8">
        <f t="shared" si="28"/>
        <v>0.2594103761606204</v>
      </c>
    </row>
    <row r="76" spans="1:16" x14ac:dyDescent="0.3">
      <c r="A76" s="5">
        <v>113.306</v>
      </c>
      <c r="B76" s="5">
        <f t="shared" si="18"/>
        <v>4500</v>
      </c>
      <c r="C76" s="6">
        <v>0.31445000000000001</v>
      </c>
      <c r="D76" s="6">
        <f t="shared" si="19"/>
        <v>14.15025</v>
      </c>
      <c r="E76" s="6">
        <v>1.1156299999999999</v>
      </c>
      <c r="F76" s="6">
        <f t="shared" si="16"/>
        <v>92.432202149999995</v>
      </c>
      <c r="G76" s="7">
        <f t="shared" si="17"/>
        <v>43557.649084434997</v>
      </c>
      <c r="H76" s="6">
        <f t="shared" si="20"/>
        <v>43.557649084434999</v>
      </c>
      <c r="I76" s="6">
        <f t="shared" si="21"/>
        <v>43830.48730159043</v>
      </c>
      <c r="J76" s="6">
        <f t="shared" si="22"/>
        <v>43.830487301590431</v>
      </c>
      <c r="K76" s="5">
        <f t="shared" si="23"/>
        <v>2922106.4375302307</v>
      </c>
      <c r="L76" s="6">
        <f t="shared" si="24"/>
        <v>730526.60938255768</v>
      </c>
      <c r="M76" s="6">
        <f t="shared" si="25"/>
        <v>730.52660938255769</v>
      </c>
      <c r="N76" s="6">
        <f t="shared" si="26"/>
        <v>0.3248625740239155</v>
      </c>
      <c r="O76" s="6">
        <f t="shared" si="27"/>
        <v>1169505.2664860957</v>
      </c>
      <c r="P76" s="8">
        <f t="shared" si="28"/>
        <v>0.25698929201034121</v>
      </c>
    </row>
    <row r="77" spans="1:16" x14ac:dyDescent="0.3">
      <c r="A77" s="5">
        <v>113.074</v>
      </c>
      <c r="B77" s="5">
        <f t="shared" si="18"/>
        <v>4550</v>
      </c>
      <c r="C77" s="6">
        <v>0.31709999999999999</v>
      </c>
      <c r="D77" s="6">
        <f t="shared" si="19"/>
        <v>14.269500000000001</v>
      </c>
      <c r="E77" s="6">
        <v>1.1095299999999999</v>
      </c>
      <c r="F77" s="6">
        <f t="shared" si="16"/>
        <v>92.242942350000007</v>
      </c>
      <c r="G77" s="7">
        <f t="shared" si="17"/>
        <v>43951.445421560471</v>
      </c>
      <c r="H77" s="6">
        <f t="shared" si="20"/>
        <v>43.951445421560472</v>
      </c>
      <c r="I77" s="6">
        <f t="shared" si="21"/>
        <v>44226.750316619837</v>
      </c>
      <c r="J77" s="6">
        <f t="shared" si="22"/>
        <v>44.226750316619835</v>
      </c>
      <c r="K77" s="5">
        <f t="shared" si="23"/>
        <v>2916123.2707649493</v>
      </c>
      <c r="L77" s="6">
        <f t="shared" si="24"/>
        <v>729030.81769123732</v>
      </c>
      <c r="M77" s="6">
        <f t="shared" si="25"/>
        <v>729.0308176912373</v>
      </c>
      <c r="N77" s="6">
        <f t="shared" si="26"/>
        <v>0.32466509037721131</v>
      </c>
      <c r="O77" s="6">
        <f t="shared" si="27"/>
        <v>1168794.3253579608</v>
      </c>
      <c r="P77" s="8">
        <f t="shared" si="28"/>
        <v>0.25714561058001306</v>
      </c>
    </row>
    <row r="78" spans="1:16" x14ac:dyDescent="0.3">
      <c r="A78" s="5">
        <v>112.19499999999999</v>
      </c>
      <c r="B78" s="5">
        <f t="shared" si="18"/>
        <v>4600</v>
      </c>
      <c r="C78" s="6">
        <v>0.31940000000000002</v>
      </c>
      <c r="D78" s="6">
        <f t="shared" si="19"/>
        <v>14.373000000000001</v>
      </c>
      <c r="E78" s="6">
        <v>1.1056900000000001</v>
      </c>
      <c r="F78" s="6">
        <f t="shared" si="16"/>
        <v>91.525876124999996</v>
      </c>
      <c r="G78" s="7">
        <f t="shared" si="17"/>
        <v>44089.009740642643</v>
      </c>
      <c r="H78" s="6">
        <f t="shared" si="20"/>
        <v>44.089009740642645</v>
      </c>
      <c r="I78" s="6">
        <f t="shared" si="21"/>
        <v>44365.176316815458</v>
      </c>
      <c r="J78" s="6">
        <f t="shared" si="22"/>
        <v>44.365176316815457</v>
      </c>
      <c r="K78" s="5">
        <f t="shared" si="23"/>
        <v>2893454.2897878685</v>
      </c>
      <c r="L78" s="6">
        <f t="shared" si="24"/>
        <v>723363.57244696713</v>
      </c>
      <c r="M78" s="6">
        <f t="shared" si="25"/>
        <v>723.36357244696717</v>
      </c>
      <c r="N78" s="6">
        <f t="shared" si="26"/>
        <v>0.32599961043694103</v>
      </c>
      <c r="O78" s="6">
        <f t="shared" si="27"/>
        <v>1173598.5975729877</v>
      </c>
      <c r="P78" s="8">
        <f t="shared" si="28"/>
        <v>0.25609295295526763</v>
      </c>
    </row>
    <row r="79" spans="1:16" x14ac:dyDescent="0.3">
      <c r="A79" s="5">
        <v>111.06100000000001</v>
      </c>
      <c r="B79" s="5">
        <f t="shared" si="18"/>
        <v>4650</v>
      </c>
      <c r="C79" s="6">
        <v>0.32055</v>
      </c>
      <c r="D79" s="6">
        <f t="shared" si="19"/>
        <v>14.42475</v>
      </c>
      <c r="E79" s="6">
        <v>1.09782</v>
      </c>
      <c r="F79" s="6">
        <f t="shared" si="16"/>
        <v>90.600787275000002</v>
      </c>
      <c r="G79" s="7">
        <f t="shared" si="17"/>
        <v>44117.768995451705</v>
      </c>
      <c r="H79" s="6">
        <f t="shared" si="20"/>
        <v>44.117768995451705</v>
      </c>
      <c r="I79" s="6">
        <f t="shared" si="21"/>
        <v>44394.115715043044</v>
      </c>
      <c r="J79" s="6">
        <f t="shared" si="22"/>
        <v>44.394115715043043</v>
      </c>
      <c r="K79" s="5">
        <f t="shared" si="23"/>
        <v>2864208.9832713618</v>
      </c>
      <c r="L79" s="6">
        <f t="shared" si="24"/>
        <v>716052.24581784045</v>
      </c>
      <c r="M79" s="6">
        <f t="shared" si="25"/>
        <v>716.05224581784046</v>
      </c>
      <c r="N79" s="6">
        <f t="shared" si="26"/>
        <v>0.32696009631600165</v>
      </c>
      <c r="O79" s="6">
        <f t="shared" si="27"/>
        <v>1177056.346737606</v>
      </c>
      <c r="P79" s="8">
        <f t="shared" si="28"/>
        <v>0.25534064810885992</v>
      </c>
    </row>
    <row r="80" spans="1:16" x14ac:dyDescent="0.3">
      <c r="A80" s="5">
        <v>109.973</v>
      </c>
      <c r="B80" s="5">
        <f t="shared" si="18"/>
        <v>4700</v>
      </c>
      <c r="C80" s="6">
        <v>0.32069999999999999</v>
      </c>
      <c r="D80" s="6">
        <f t="shared" si="19"/>
        <v>14.4315</v>
      </c>
      <c r="E80" s="6">
        <v>1.09558</v>
      </c>
      <c r="F80" s="6">
        <f t="shared" si="16"/>
        <v>89.713224074999999</v>
      </c>
      <c r="G80" s="7">
        <f t="shared" si="17"/>
        <v>44155.310223807079</v>
      </c>
      <c r="H80" s="6">
        <f t="shared" si="20"/>
        <v>44.155310223807078</v>
      </c>
      <c r="I80" s="6">
        <f t="shared" si="21"/>
        <v>44431.892095708739</v>
      </c>
      <c r="J80" s="6">
        <f t="shared" si="22"/>
        <v>44.43189209570874</v>
      </c>
      <c r="K80" s="5">
        <f t="shared" si="23"/>
        <v>2836149.9943031445</v>
      </c>
      <c r="L80" s="6">
        <f t="shared" si="24"/>
        <v>709037.49857578613</v>
      </c>
      <c r="M80" s="6">
        <f t="shared" si="25"/>
        <v>709.03749857578612</v>
      </c>
      <c r="N80" s="6">
        <f t="shared" si="26"/>
        <v>0.32683498149717483</v>
      </c>
      <c r="O80" s="6">
        <f t="shared" si="27"/>
        <v>1176605.9333898295</v>
      </c>
      <c r="P80" s="8">
        <f t="shared" si="28"/>
        <v>0.25543839437451643</v>
      </c>
    </row>
    <row r="81" spans="1:16" x14ac:dyDescent="0.3">
      <c r="A81" s="5">
        <v>108.654</v>
      </c>
      <c r="B81" s="5">
        <f t="shared" si="18"/>
        <v>4750</v>
      </c>
      <c r="C81" s="6">
        <v>0.32485000000000003</v>
      </c>
      <c r="D81" s="6">
        <f t="shared" si="19"/>
        <v>14.61825</v>
      </c>
      <c r="E81" s="6">
        <v>1.0882700000000001</v>
      </c>
      <c r="F81" s="6">
        <f t="shared" si="16"/>
        <v>88.637216850000002</v>
      </c>
      <c r="G81" s="7">
        <f t="shared" si="17"/>
        <v>44089.82130434586</v>
      </c>
      <c r="H81" s="6">
        <f t="shared" si="20"/>
        <v>44.089821304345861</v>
      </c>
      <c r="I81" s="6">
        <f t="shared" si="21"/>
        <v>44365.992964025223</v>
      </c>
      <c r="J81" s="6">
        <f t="shared" si="22"/>
        <v>44.365992964025224</v>
      </c>
      <c r="K81" s="5">
        <f t="shared" si="23"/>
        <v>2802133.6280815639</v>
      </c>
      <c r="L81" s="6">
        <f t="shared" si="24"/>
        <v>700533.40702039097</v>
      </c>
      <c r="M81" s="6">
        <f t="shared" si="25"/>
        <v>700.533407020391</v>
      </c>
      <c r="N81" s="6">
        <f t="shared" si="26"/>
        <v>0.33155611811379926</v>
      </c>
      <c r="O81" s="6">
        <f t="shared" si="27"/>
        <v>1193602.0252096774</v>
      </c>
      <c r="P81" s="8">
        <f t="shared" si="28"/>
        <v>0.25180112306179298</v>
      </c>
    </row>
    <row r="82" spans="1:16" x14ac:dyDescent="0.3">
      <c r="A82" s="5">
        <v>107.07599999999999</v>
      </c>
      <c r="B82" s="5">
        <f t="shared" si="18"/>
        <v>4800</v>
      </c>
      <c r="C82" s="6">
        <v>0.32455000000000001</v>
      </c>
      <c r="D82" s="6">
        <f t="shared" si="19"/>
        <v>14.604750000000001</v>
      </c>
      <c r="E82" s="6">
        <v>1.08396</v>
      </c>
      <c r="F82" s="6">
        <f t="shared" si="16"/>
        <v>87.349923899999993</v>
      </c>
      <c r="G82" s="7">
        <f t="shared" si="17"/>
        <v>43906.860674538795</v>
      </c>
      <c r="H82" s="6">
        <f t="shared" si="20"/>
        <v>43.906860674538798</v>
      </c>
      <c r="I82" s="6">
        <f t="shared" si="21"/>
        <v>44181.88629780215</v>
      </c>
      <c r="J82" s="6">
        <f t="shared" si="22"/>
        <v>44.181886297802151</v>
      </c>
      <c r="K82" s="5">
        <f t="shared" si="23"/>
        <v>2761437.7782728798</v>
      </c>
      <c r="L82" s="6">
        <f t="shared" si="24"/>
        <v>690359.44456821994</v>
      </c>
      <c r="M82" s="6">
        <f t="shared" si="25"/>
        <v>690.35944456821994</v>
      </c>
      <c r="N82" s="6">
        <f t="shared" si="26"/>
        <v>0.33263024902322763</v>
      </c>
      <c r="O82" s="6">
        <f t="shared" si="27"/>
        <v>1197468.8964836195</v>
      </c>
      <c r="P82" s="8">
        <f t="shared" si="28"/>
        <v>0.25098800588407477</v>
      </c>
    </row>
    <row r="83" spans="1:16" x14ac:dyDescent="0.3">
      <c r="A83" s="5">
        <v>105.24</v>
      </c>
      <c r="B83" s="5">
        <f t="shared" si="18"/>
        <v>4850</v>
      </c>
      <c r="C83" s="6">
        <v>0.32569999999999999</v>
      </c>
      <c r="D83" s="6">
        <f t="shared" si="19"/>
        <v>14.656499999999999</v>
      </c>
      <c r="E83" s="6">
        <v>1.0822099999999999</v>
      </c>
      <c r="F83" s="6">
        <f t="shared" si="16"/>
        <v>85.852160999999995</v>
      </c>
      <c r="G83" s="7">
        <f t="shared" si="17"/>
        <v>43603.523790605977</v>
      </c>
      <c r="H83" s="6">
        <f t="shared" si="20"/>
        <v>43.603523790605976</v>
      </c>
      <c r="I83" s="6">
        <f t="shared" si="21"/>
        <v>43876.649359657284</v>
      </c>
      <c r="J83" s="6">
        <f t="shared" si="22"/>
        <v>43.876649359657286</v>
      </c>
      <c r="K83" s="5">
        <f t="shared" si="23"/>
        <v>2714088.2343890122</v>
      </c>
      <c r="L83" s="6">
        <f t="shared" si="24"/>
        <v>678522.05859725305</v>
      </c>
      <c r="M83" s="6">
        <f t="shared" si="25"/>
        <v>678.52205859725302</v>
      </c>
      <c r="N83" s="6">
        <f t="shared" si="26"/>
        <v>0.33613109046837225</v>
      </c>
      <c r="O83" s="6">
        <f t="shared" si="27"/>
        <v>1210071.9256861401</v>
      </c>
      <c r="P83" s="8">
        <f t="shared" si="28"/>
        <v>0.24837393881872591</v>
      </c>
    </row>
    <row r="84" spans="1:16" x14ac:dyDescent="0.3">
      <c r="A84" s="5">
        <v>103.63200000000001</v>
      </c>
      <c r="B84" s="5">
        <f t="shared" si="18"/>
        <v>4900</v>
      </c>
      <c r="C84" s="6">
        <v>0.32769999999999999</v>
      </c>
      <c r="D84" s="6">
        <f t="shared" si="19"/>
        <v>14.746499999999999</v>
      </c>
      <c r="E84" s="6">
        <v>1.0846</v>
      </c>
      <c r="F84" s="6">
        <f t="shared" si="16"/>
        <v>84.540394800000001</v>
      </c>
      <c r="G84" s="7">
        <f t="shared" si="17"/>
        <v>43379.942261759257</v>
      </c>
      <c r="H84" s="6">
        <f t="shared" si="20"/>
        <v>43.379942261759254</v>
      </c>
      <c r="I84" s="6">
        <f t="shared" si="21"/>
        <v>43651.667351514698</v>
      </c>
      <c r="J84" s="6">
        <f t="shared" si="22"/>
        <v>43.651667351514696</v>
      </c>
      <c r="K84" s="5">
        <f t="shared" si="23"/>
        <v>2672618.6992227496</v>
      </c>
      <c r="L84" s="6">
        <f t="shared" si="24"/>
        <v>668154.67480568739</v>
      </c>
      <c r="M84" s="6">
        <f t="shared" si="25"/>
        <v>668.15467480568736</v>
      </c>
      <c r="N84" s="6">
        <f t="shared" si="26"/>
        <v>0.33993821178963374</v>
      </c>
      <c r="O84" s="6">
        <f t="shared" si="27"/>
        <v>1223777.5624426815</v>
      </c>
      <c r="P84" s="8">
        <f t="shared" si="28"/>
        <v>0.24559228707929859</v>
      </c>
    </row>
    <row r="85" spans="1:16" x14ac:dyDescent="0.3">
      <c r="A85" s="5">
        <v>102.33499999999999</v>
      </c>
      <c r="B85" s="5">
        <f t="shared" si="18"/>
        <v>4950</v>
      </c>
      <c r="C85" s="6">
        <v>0.32845000000000002</v>
      </c>
      <c r="D85" s="6">
        <f t="shared" si="19"/>
        <v>14.780250000000001</v>
      </c>
      <c r="E85" s="6">
        <v>1.08823</v>
      </c>
      <c r="F85" s="6">
        <f t="shared" si="16"/>
        <v>83.482334624999993</v>
      </c>
      <c r="G85" s="7">
        <f t="shared" si="17"/>
        <v>43274.135711800089</v>
      </c>
      <c r="H85" s="6">
        <f t="shared" si="20"/>
        <v>43.274135711800092</v>
      </c>
      <c r="I85" s="6">
        <f t="shared" si="21"/>
        <v>43545.198046079488</v>
      </c>
      <c r="J85" s="6">
        <f t="shared" si="22"/>
        <v>43.545198046079484</v>
      </c>
      <c r="K85" s="5">
        <f t="shared" si="23"/>
        <v>2639169.7022633939</v>
      </c>
      <c r="L85" s="6">
        <f t="shared" si="24"/>
        <v>659792.42556584848</v>
      </c>
      <c r="M85" s="6">
        <f t="shared" si="25"/>
        <v>659.79242556584848</v>
      </c>
      <c r="N85" s="6">
        <f t="shared" si="26"/>
        <v>0.34154928242667798</v>
      </c>
      <c r="O85" s="6">
        <f t="shared" si="27"/>
        <v>1229577.4167360407</v>
      </c>
      <c r="P85" s="8">
        <f t="shared" si="28"/>
        <v>0.24443384072102539</v>
      </c>
    </row>
    <row r="86" spans="1:16" x14ac:dyDescent="0.3">
      <c r="A86" s="5">
        <v>101.10599999999999</v>
      </c>
      <c r="B86" s="5">
        <f t="shared" si="18"/>
        <v>5000</v>
      </c>
      <c r="C86" s="6">
        <v>0.32869999999999999</v>
      </c>
      <c r="D86" s="6">
        <f t="shared" si="19"/>
        <v>14.791499999999999</v>
      </c>
      <c r="E86" s="6">
        <v>1.08687</v>
      </c>
      <c r="F86" s="6">
        <f t="shared" si="16"/>
        <v>82.479747149999994</v>
      </c>
      <c r="G86" s="7">
        <f t="shared" si="17"/>
        <v>43186.294619397275</v>
      </c>
      <c r="H86" s="6">
        <f t="shared" si="20"/>
        <v>43.186294619397273</v>
      </c>
      <c r="I86" s="6">
        <f t="shared" si="21"/>
        <v>43456.806730982207</v>
      </c>
      <c r="J86" s="6">
        <f t="shared" si="22"/>
        <v>43.456806730982208</v>
      </c>
      <c r="K86" s="5">
        <f t="shared" si="23"/>
        <v>2607474.3921145522</v>
      </c>
      <c r="L86" s="6">
        <f t="shared" si="24"/>
        <v>651868.59802863805</v>
      </c>
      <c r="M86" s="6">
        <f t="shared" si="25"/>
        <v>651.86859802863808</v>
      </c>
      <c r="N86" s="6">
        <f t="shared" si="26"/>
        <v>0.34250449431603575</v>
      </c>
      <c r="O86" s="6">
        <f t="shared" si="27"/>
        <v>1233016.1795377287</v>
      </c>
      <c r="P86" s="8">
        <f t="shared" si="28"/>
        <v>0.24375213839392351</v>
      </c>
    </row>
    <row r="87" spans="1:16" x14ac:dyDescent="0.3">
      <c r="A87" s="5">
        <v>99.314899999999994</v>
      </c>
      <c r="B87" s="5">
        <f t="shared" si="18"/>
        <v>5050</v>
      </c>
      <c r="C87" s="6">
        <v>0.32984999999999998</v>
      </c>
      <c r="D87" s="6">
        <f t="shared" si="19"/>
        <v>14.843249999999999</v>
      </c>
      <c r="E87" s="6">
        <v>1.0891</v>
      </c>
      <c r="F87" s="6">
        <f t="shared" si="16"/>
        <v>81.018612547499998</v>
      </c>
      <c r="G87" s="7">
        <f t="shared" si="17"/>
        <v>42845.458793849415</v>
      </c>
      <c r="H87" s="6">
        <f t="shared" si="20"/>
        <v>42.845458793849417</v>
      </c>
      <c r="I87" s="6">
        <f t="shared" si="21"/>
        <v>43113.835963789417</v>
      </c>
      <c r="J87" s="6">
        <f t="shared" si="22"/>
        <v>43.11383596378942</v>
      </c>
      <c r="K87" s="5">
        <f t="shared" si="23"/>
        <v>2561282.7973158625</v>
      </c>
      <c r="L87" s="6">
        <f t="shared" si="24"/>
        <v>640320.69932896562</v>
      </c>
      <c r="M87" s="6">
        <f t="shared" si="25"/>
        <v>640.32069932896559</v>
      </c>
      <c r="N87" s="6">
        <f t="shared" si="26"/>
        <v>0.34643694846210371</v>
      </c>
      <c r="O87" s="6">
        <f t="shared" si="27"/>
        <v>1247173.0144635735</v>
      </c>
      <c r="P87" s="8">
        <f t="shared" si="28"/>
        <v>0.24098527385624849</v>
      </c>
    </row>
    <row r="88" spans="1:16" x14ac:dyDescent="0.3">
      <c r="A88" s="5">
        <v>97.581500000000005</v>
      </c>
      <c r="B88" s="5">
        <f t="shared" si="18"/>
        <v>5100</v>
      </c>
      <c r="C88" s="6">
        <v>0.32969999999999999</v>
      </c>
      <c r="D88" s="6">
        <f t="shared" si="19"/>
        <v>14.836499999999999</v>
      </c>
      <c r="E88" s="6">
        <v>1.09185</v>
      </c>
      <c r="F88" s="6">
        <f t="shared" si="16"/>
        <v>79.604548162500009</v>
      </c>
      <c r="G88" s="7">
        <f t="shared" si="17"/>
        <v>42514.460828939635</v>
      </c>
      <c r="H88" s="6">
        <f t="shared" si="20"/>
        <v>42.514460828939633</v>
      </c>
      <c r="I88" s="6">
        <f t="shared" si="21"/>
        <v>42780.764680036074</v>
      </c>
      <c r="J88" s="6">
        <f t="shared" si="22"/>
        <v>42.780764680036071</v>
      </c>
      <c r="K88" s="5">
        <f t="shared" si="23"/>
        <v>2516579.257354917</v>
      </c>
      <c r="L88" s="6">
        <f t="shared" si="24"/>
        <v>629144.81433872925</v>
      </c>
      <c r="M88" s="6">
        <f t="shared" si="25"/>
        <v>629.14481433872925</v>
      </c>
      <c r="N88" s="6">
        <f t="shared" si="26"/>
        <v>0.34897537710041426</v>
      </c>
      <c r="O88" s="6">
        <f t="shared" si="27"/>
        <v>1256311.3575614914</v>
      </c>
      <c r="P88" s="8">
        <f t="shared" si="28"/>
        <v>0.2392323595800307</v>
      </c>
    </row>
    <row r="89" spans="1:16" x14ac:dyDescent="0.3">
      <c r="A89" s="5">
        <v>95.848600000000005</v>
      </c>
      <c r="B89" s="5">
        <f t="shared" si="18"/>
        <v>5150</v>
      </c>
      <c r="C89" s="6">
        <v>0.33095000000000002</v>
      </c>
      <c r="D89" s="6">
        <f t="shared" si="19"/>
        <v>14.892749999999999</v>
      </c>
      <c r="E89" s="6">
        <v>1.0940700000000001</v>
      </c>
      <c r="F89" s="6">
        <f t="shared" si="16"/>
        <v>78.190891665000009</v>
      </c>
      <c r="G89" s="7">
        <f t="shared" si="17"/>
        <v>42168.874792895236</v>
      </c>
      <c r="H89" s="6">
        <f t="shared" si="20"/>
        <v>42.168874792895238</v>
      </c>
      <c r="I89" s="6">
        <f t="shared" si="21"/>
        <v>42433.013947780331</v>
      </c>
      <c r="J89" s="6">
        <f t="shared" si="22"/>
        <v>42.433013947780331</v>
      </c>
      <c r="K89" s="5">
        <f t="shared" si="23"/>
        <v>2471888.612149931</v>
      </c>
      <c r="L89" s="6">
        <f t="shared" si="24"/>
        <v>617972.15303748276</v>
      </c>
      <c r="M89" s="6">
        <f t="shared" si="25"/>
        <v>617.97215303748271</v>
      </c>
      <c r="N89" s="6">
        <f t="shared" si="26"/>
        <v>0.35316925275201277</v>
      </c>
      <c r="O89" s="6">
        <f t="shared" si="27"/>
        <v>1271409.3099072459</v>
      </c>
      <c r="P89" s="8">
        <f t="shared" si="28"/>
        <v>0.23639148155880144</v>
      </c>
    </row>
    <row r="90" spans="1:16" x14ac:dyDescent="0.3">
      <c r="A90" s="5">
        <v>94.803299999999993</v>
      </c>
      <c r="B90" s="5">
        <f t="shared" si="18"/>
        <v>5200</v>
      </c>
      <c r="C90" s="6">
        <v>0.33379999999999999</v>
      </c>
      <c r="D90" s="6">
        <f t="shared" si="19"/>
        <v>15.020999999999997</v>
      </c>
      <c r="E90" s="6">
        <v>1.0934600000000001</v>
      </c>
      <c r="F90" s="6">
        <f t="shared" si="16"/>
        <v>77.3381620575</v>
      </c>
      <c r="G90" s="7">
        <f t="shared" si="17"/>
        <v>42113.933638743001</v>
      </c>
      <c r="H90" s="6">
        <f t="shared" si="20"/>
        <v>42.113933638742999</v>
      </c>
      <c r="I90" s="6">
        <f t="shared" si="21"/>
        <v>42377.728650937606</v>
      </c>
      <c r="J90" s="6">
        <f t="shared" si="22"/>
        <v>42.377728650937605</v>
      </c>
      <c r="K90" s="5">
        <f t="shared" si="23"/>
        <v>2444930.835340668</v>
      </c>
      <c r="L90" s="6">
        <f t="shared" si="24"/>
        <v>611232.708835167</v>
      </c>
      <c r="M90" s="6">
        <f t="shared" si="25"/>
        <v>611.23270883516705</v>
      </c>
      <c r="N90" s="6">
        <f t="shared" si="26"/>
        <v>0.35667530202358788</v>
      </c>
      <c r="O90" s="6">
        <f t="shared" si="27"/>
        <v>1284031.0872849163</v>
      </c>
      <c r="P90" s="8">
        <f t="shared" si="28"/>
        <v>0.23406779899086472</v>
      </c>
    </row>
    <row r="91" spans="1:16" x14ac:dyDescent="0.3">
      <c r="A91" s="5">
        <v>93.0976</v>
      </c>
      <c r="B91" s="5">
        <f t="shared" si="18"/>
        <v>5250</v>
      </c>
      <c r="C91" s="6">
        <v>0.33129999999999998</v>
      </c>
      <c r="D91" s="6">
        <f t="shared" si="19"/>
        <v>14.9085</v>
      </c>
      <c r="E91" s="6">
        <v>1.0880399999999999</v>
      </c>
      <c r="F91" s="6">
        <f t="shared" si="16"/>
        <v>75.946694640000004</v>
      </c>
      <c r="G91" s="7">
        <f t="shared" si="17"/>
        <v>41753.876140453984</v>
      </c>
      <c r="H91" s="6">
        <f t="shared" si="20"/>
        <v>41.753876140453983</v>
      </c>
      <c r="I91" s="6">
        <f t="shared" si="21"/>
        <v>42015.415809489088</v>
      </c>
      <c r="J91" s="6">
        <f t="shared" si="22"/>
        <v>42.015415809489085</v>
      </c>
      <c r="K91" s="5">
        <f t="shared" si="23"/>
        <v>2400941.6648598877</v>
      </c>
      <c r="L91" s="6">
        <f t="shared" si="24"/>
        <v>600235.41621497192</v>
      </c>
      <c r="M91" s="6">
        <f t="shared" si="25"/>
        <v>600.23541621497191</v>
      </c>
      <c r="N91" s="6">
        <f t="shared" si="26"/>
        <v>0.35705667061544105</v>
      </c>
      <c r="O91" s="6">
        <f t="shared" si="27"/>
        <v>1285404.0142155879</v>
      </c>
      <c r="P91" s="8">
        <f t="shared" si="28"/>
        <v>0.23381779355966675</v>
      </c>
    </row>
    <row r="92" spans="1:16" x14ac:dyDescent="0.3">
      <c r="A92" s="5">
        <v>91.788600000000002</v>
      </c>
      <c r="B92" s="5">
        <f t="shared" si="18"/>
        <v>5300</v>
      </c>
      <c r="C92" s="6">
        <v>0.33239999999999997</v>
      </c>
      <c r="D92" s="6">
        <f t="shared" si="19"/>
        <v>14.957999999999998</v>
      </c>
      <c r="E92" s="6">
        <v>1.0833900000000001</v>
      </c>
      <c r="F92" s="6">
        <f t="shared" si="16"/>
        <v>74.878845165000001</v>
      </c>
      <c r="G92" s="7">
        <f t="shared" si="17"/>
        <v>41558.859945405122</v>
      </c>
      <c r="H92" s="6">
        <f t="shared" si="20"/>
        <v>41.558859945405125</v>
      </c>
      <c r="I92" s="6">
        <f t="shared" si="21"/>
        <v>41819.178063872372</v>
      </c>
      <c r="J92" s="6">
        <f t="shared" si="22"/>
        <v>41.819178063872371</v>
      </c>
      <c r="K92" s="5">
        <f t="shared" si="23"/>
        <v>2367183.1937575005</v>
      </c>
      <c r="L92" s="6">
        <f t="shared" si="24"/>
        <v>591795.79843937512</v>
      </c>
      <c r="M92" s="6">
        <f t="shared" si="25"/>
        <v>591.79579843937518</v>
      </c>
      <c r="N92" s="6">
        <f t="shared" si="26"/>
        <v>0.35992325149558874</v>
      </c>
      <c r="O92" s="6">
        <f t="shared" si="27"/>
        <v>1295723.7053841194</v>
      </c>
      <c r="P92" s="8">
        <f t="shared" si="28"/>
        <v>0.23195556983927262</v>
      </c>
    </row>
    <row r="93" spans="1:16" x14ac:dyDescent="0.3">
      <c r="A93" s="5">
        <v>90.593800000000002</v>
      </c>
      <c r="B93" s="5">
        <f t="shared" si="18"/>
        <v>5350</v>
      </c>
      <c r="C93" s="6">
        <v>0.33079999999999998</v>
      </c>
      <c r="D93" s="6">
        <f t="shared" si="19"/>
        <v>14.885999999999999</v>
      </c>
      <c r="E93" s="6">
        <v>1.0800700000000001</v>
      </c>
      <c r="F93" s="6">
        <f t="shared" si="16"/>
        <v>73.90415719500001</v>
      </c>
      <c r="G93" s="7">
        <f t="shared" si="17"/>
        <v>41404.855054251049</v>
      </c>
      <c r="H93" s="6">
        <f t="shared" si="20"/>
        <v>41.404855054251051</v>
      </c>
      <c r="I93" s="6">
        <f t="shared" si="21"/>
        <v>41664.208510464508</v>
      </c>
      <c r="J93" s="6">
        <f t="shared" si="22"/>
        <v>41.664208510464512</v>
      </c>
      <c r="K93" s="5">
        <f t="shared" si="23"/>
        <v>2336369.8849162995</v>
      </c>
      <c r="L93" s="6">
        <f t="shared" si="24"/>
        <v>584092.47122907487</v>
      </c>
      <c r="M93" s="6">
        <f t="shared" si="25"/>
        <v>584.09247122907482</v>
      </c>
      <c r="N93" s="6">
        <f t="shared" si="26"/>
        <v>0.3595230554604163</v>
      </c>
      <c r="O93" s="6">
        <f t="shared" si="27"/>
        <v>1294282.9996574987</v>
      </c>
      <c r="P93" s="8">
        <f t="shared" si="28"/>
        <v>0.23221376663076063</v>
      </c>
    </row>
    <row r="94" spans="1:16" x14ac:dyDescent="0.3">
      <c r="A94" s="5">
        <v>89.6374</v>
      </c>
      <c r="B94" s="5">
        <f t="shared" si="18"/>
        <v>5400</v>
      </c>
      <c r="C94" s="6">
        <v>0.33879999999999999</v>
      </c>
      <c r="D94" s="6">
        <f t="shared" si="19"/>
        <v>15.245999999999999</v>
      </c>
      <c r="E94" s="6">
        <v>1.0789500000000001</v>
      </c>
      <c r="F94" s="6">
        <f t="shared" si="16"/>
        <v>73.123949984999996</v>
      </c>
      <c r="G94" s="7">
        <f t="shared" si="17"/>
        <v>41350.619533381825</v>
      </c>
      <c r="H94" s="6">
        <f t="shared" si="20"/>
        <v>41.350619533381824</v>
      </c>
      <c r="I94" s="6">
        <f t="shared" si="21"/>
        <v>41609.633266879944</v>
      </c>
      <c r="J94" s="6">
        <f t="shared" si="22"/>
        <v>41.609633266879946</v>
      </c>
      <c r="K94" s="5">
        <f t="shared" si="23"/>
        <v>2311704.7957166638</v>
      </c>
      <c r="L94" s="6">
        <f t="shared" si="24"/>
        <v>577926.19892916596</v>
      </c>
      <c r="M94" s="6">
        <f t="shared" si="25"/>
        <v>577.92619892916593</v>
      </c>
      <c r="N94" s="6">
        <f t="shared" si="26"/>
        <v>0.36870064274834136</v>
      </c>
      <c r="O94" s="6">
        <f t="shared" si="27"/>
        <v>1327322.3138940288</v>
      </c>
      <c r="P94" s="8">
        <f t="shared" si="28"/>
        <v>0.22643357027193214</v>
      </c>
    </row>
    <row r="95" spans="1:16" x14ac:dyDescent="0.3">
      <c r="A95" s="5">
        <v>88.925600000000003</v>
      </c>
      <c r="B95" s="5">
        <f t="shared" si="18"/>
        <v>5450</v>
      </c>
      <c r="C95" s="6">
        <v>0.34379999999999999</v>
      </c>
      <c r="D95" s="6">
        <f t="shared" si="19"/>
        <v>15.471000000000002</v>
      </c>
      <c r="E95" s="6">
        <v>1.0792299999999999</v>
      </c>
      <c r="F95" s="6">
        <f t="shared" si="16"/>
        <v>72.543281340000007</v>
      </c>
      <c r="G95" s="7">
        <f t="shared" si="17"/>
        <v>41402.094883382546</v>
      </c>
      <c r="H95" s="6">
        <f t="shared" si="20"/>
        <v>41.402094883382546</v>
      </c>
      <c r="I95" s="6">
        <f t="shared" si="21"/>
        <v>41661.431050322717</v>
      </c>
      <c r="J95" s="6">
        <f t="shared" si="22"/>
        <v>41.661431050322719</v>
      </c>
      <c r="K95" s="5">
        <f t="shared" si="23"/>
        <v>2293347.8211324932</v>
      </c>
      <c r="L95" s="6">
        <f t="shared" si="24"/>
        <v>573336.9552831233</v>
      </c>
      <c r="M95" s="6">
        <f t="shared" si="25"/>
        <v>573.3369552831233</v>
      </c>
      <c r="N95" s="6">
        <f t="shared" si="26"/>
        <v>0.3736767437391087</v>
      </c>
      <c r="O95" s="6">
        <f t="shared" si="27"/>
        <v>1345236.2774607914</v>
      </c>
      <c r="P95" s="8">
        <f t="shared" si="28"/>
        <v>0.22341824664729742</v>
      </c>
    </row>
    <row r="96" spans="1:16" x14ac:dyDescent="0.3">
      <c r="A96" s="5">
        <v>88.647400000000005</v>
      </c>
      <c r="B96" s="5">
        <f t="shared" si="18"/>
        <v>5500</v>
      </c>
      <c r="C96" s="6">
        <v>0.3488</v>
      </c>
      <c r="D96" s="6">
        <f t="shared" si="19"/>
        <v>15.696</v>
      </c>
      <c r="E96" s="6">
        <v>1.0836600000000001</v>
      </c>
      <c r="F96" s="6">
        <f t="shared" si="16"/>
        <v>72.316332735000003</v>
      </c>
      <c r="G96" s="7">
        <f t="shared" si="17"/>
        <v>41651.217603385696</v>
      </c>
      <c r="H96" s="6">
        <f t="shared" si="20"/>
        <v>41.651217603385696</v>
      </c>
      <c r="I96" s="6">
        <f>G96*(1.01325/$H$3) * SQRT($K$3/293)</f>
        <v>41912.114235599067</v>
      </c>
      <c r="J96" s="6">
        <f t="shared" si="22"/>
        <v>41.91211423559907</v>
      </c>
      <c r="K96" s="5">
        <f t="shared" si="23"/>
        <v>2286173.1789165391</v>
      </c>
      <c r="L96" s="6">
        <f t="shared" si="24"/>
        <v>571543.29472913477</v>
      </c>
      <c r="M96" s="6">
        <f t="shared" si="25"/>
        <v>571.5432947291348</v>
      </c>
      <c r="N96" s="6">
        <f t="shared" si="26"/>
        <v>0.37684372518137671</v>
      </c>
      <c r="O96" s="6">
        <f t="shared" si="27"/>
        <v>1356637.4106529562</v>
      </c>
      <c r="P96" s="8">
        <f t="shared" si="28"/>
        <v>0.22154064754264066</v>
      </c>
    </row>
  </sheetData>
  <mergeCells count="1">
    <mergeCell ref="A1:F3"/>
  </mergeCells>
  <pageMargins left="0.7" right="0.7" top="0.75" bottom="0.75" header="0.3" footer="0.3"/>
  <pageSetup paperSize="9" orientation="portrait" r:id="rId1"/>
  <ignoredErrors>
    <ignoredError sqref="I96" 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3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Harry Rogers (2205525)</cp:lastModifiedBy>
  <cp:revision/>
  <dcterms:created xsi:type="dcterms:W3CDTF">2019-10-18T15:00:30Z</dcterms:created>
  <dcterms:modified xsi:type="dcterms:W3CDTF">2024-03-16T21:18:03Z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