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4.xml" ContentType="application/vnd.openxmlformats-officedocument.drawing+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5.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d.docs.live.net/31ee1ca45b0547d6/UWTSD/"/>
    </mc:Choice>
  </mc:AlternateContent>
  <xr:revisionPtr revIDLastSave="1600" documentId="8_{D9CAFF39-28FE-40BE-837F-34A608B920EC}" xr6:coauthVersionLast="47" xr6:coauthVersionMax="47" xr10:uidLastSave="{A8394D6F-EE10-4E69-8B06-F6EC432A35F8}"/>
  <bookViews>
    <workbookView xWindow="11685" yWindow="21480" windowWidth="29040" windowHeight="17520" firstSheet="2" activeTab="10" xr2:uid="{BF5056ED-F7F6-4736-8EDC-B9FE2F2A070A}"/>
  </bookViews>
  <sheets>
    <sheet name="Cover and Intro" sheetId="1" r:id="rId1"/>
    <sheet name="Chapter 2" sheetId="2" r:id="rId2"/>
    <sheet name="Chapter 2.2" sheetId="3" r:id="rId3"/>
    <sheet name="Chapter 2.3" sheetId="7" r:id="rId4"/>
    <sheet name="Chapter 2.4" sheetId="8" r:id="rId5"/>
    <sheet name="Chapter 3" sheetId="4" r:id="rId6"/>
    <sheet name="Chapter 3.2" sheetId="5" r:id="rId7"/>
    <sheet name="Chapter 3.3" sheetId="6" r:id="rId8"/>
    <sheet name="Chapter 3.4" sheetId="11" r:id="rId9"/>
    <sheet name="Chapter 3.5" sheetId="12" r:id="rId10"/>
    <sheet name="Cam Lobe Measurements" sheetId="14" r:id="rId11"/>
    <sheet name="Piston Calculations" sheetId="15" r:id="rId12"/>
  </sheets>
  <externalReferences>
    <externalReference r:id="rId1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33" i="14" l="1"/>
  <c r="AW34" i="14"/>
  <c r="AW35" i="14"/>
  <c r="AW36" i="14"/>
  <c r="AW37" i="14"/>
  <c r="AW38" i="14"/>
  <c r="AW39" i="14"/>
  <c r="AW40" i="14"/>
  <c r="AW41" i="14"/>
  <c r="AW42" i="14"/>
  <c r="AW43" i="14"/>
  <c r="AW44" i="14"/>
  <c r="AW45" i="14"/>
  <c r="AW46" i="14"/>
  <c r="AW47" i="14"/>
  <c r="AW48" i="14"/>
  <c r="AW49" i="14"/>
  <c r="AW50" i="14"/>
  <c r="AW51" i="14"/>
  <c r="AW52" i="14"/>
  <c r="AW53" i="14"/>
  <c r="AW54" i="14"/>
  <c r="AW55" i="14"/>
  <c r="AW56" i="14"/>
  <c r="AW57" i="14"/>
  <c r="AW58" i="14"/>
  <c r="AW59" i="14"/>
  <c r="AW60" i="14"/>
  <c r="AW61" i="14"/>
  <c r="AW62" i="14"/>
  <c r="AW63" i="14"/>
  <c r="AW64" i="14"/>
  <c r="AW65" i="14"/>
  <c r="AW66" i="14"/>
  <c r="AW67" i="14"/>
  <c r="AW68" i="14"/>
  <c r="AW69" i="14"/>
  <c r="AW70" i="14"/>
  <c r="AW71" i="14"/>
  <c r="AW72" i="14"/>
  <c r="AW73" i="14"/>
  <c r="AW74" i="14"/>
  <c r="AW75" i="14"/>
  <c r="AW76" i="14"/>
  <c r="AW77" i="14"/>
  <c r="AW78" i="14"/>
  <c r="AW79" i="14"/>
  <c r="AW80" i="14"/>
  <c r="AW81" i="14"/>
  <c r="AW82" i="14"/>
  <c r="AW83" i="14"/>
  <c r="AW84" i="14"/>
  <c r="AW85" i="14"/>
  <c r="AW86" i="14"/>
  <c r="AW87" i="14"/>
  <c r="AW88" i="14"/>
  <c r="AW89" i="14"/>
  <c r="AW90" i="14"/>
  <c r="AW91" i="14"/>
  <c r="AW92" i="14"/>
  <c r="AW93" i="14"/>
  <c r="AW94" i="14"/>
  <c r="AW95" i="14"/>
  <c r="AW96" i="14"/>
  <c r="AW97" i="14"/>
  <c r="AW98" i="14"/>
  <c r="AW99" i="14"/>
  <c r="AW100" i="14"/>
  <c r="AW101" i="14"/>
  <c r="AW102" i="14"/>
  <c r="AW103" i="14"/>
  <c r="AW104" i="14"/>
  <c r="AW105" i="14"/>
  <c r="AW106" i="14"/>
  <c r="AW107" i="14"/>
  <c r="AW108" i="14"/>
  <c r="AW109" i="14"/>
  <c r="AW110" i="14"/>
  <c r="AW111" i="14"/>
  <c r="AW112" i="14"/>
  <c r="AW113" i="14"/>
  <c r="AW114" i="14"/>
  <c r="AW115" i="14"/>
  <c r="AW116" i="14"/>
  <c r="AW117" i="14"/>
  <c r="AW118" i="14"/>
  <c r="AW119" i="14"/>
  <c r="AW120" i="14"/>
  <c r="AW121" i="14"/>
  <c r="AW122" i="14"/>
  <c r="AW123" i="14"/>
  <c r="AW124" i="14"/>
  <c r="AW125" i="14"/>
  <c r="AW126" i="14"/>
  <c r="AW127" i="14"/>
  <c r="AW128" i="14"/>
  <c r="AW129" i="14"/>
  <c r="AW130" i="14"/>
  <c r="AW131" i="14"/>
  <c r="AW132" i="14"/>
  <c r="AW133" i="14"/>
  <c r="AW134" i="14"/>
  <c r="AW135" i="14"/>
  <c r="AW136" i="14"/>
  <c r="AW137" i="14"/>
  <c r="AW138" i="14"/>
  <c r="AW139" i="14"/>
  <c r="AW140" i="14"/>
  <c r="AW141" i="14"/>
  <c r="AW142" i="14"/>
  <c r="AW143" i="14"/>
  <c r="AW144" i="14"/>
  <c r="AW145" i="14"/>
  <c r="AW146" i="14"/>
  <c r="AW147" i="14"/>
  <c r="AW148" i="14"/>
  <c r="AW149" i="14"/>
  <c r="AW150" i="14"/>
  <c r="AW151" i="14"/>
  <c r="AW152" i="14"/>
  <c r="AW153" i="14"/>
  <c r="AW154" i="14"/>
  <c r="AW155" i="14"/>
  <c r="AW156" i="14"/>
  <c r="AW157" i="14"/>
  <c r="AW158" i="14"/>
  <c r="AW159" i="14"/>
  <c r="AW160" i="14"/>
  <c r="AW161" i="14"/>
  <c r="AW162" i="14"/>
  <c r="AW163" i="14"/>
  <c r="AW164" i="14"/>
  <c r="AW165" i="14"/>
  <c r="AW166" i="14"/>
  <c r="AW167" i="14"/>
  <c r="AW168" i="14"/>
  <c r="AW169" i="14"/>
  <c r="AW170" i="14"/>
  <c r="AW171" i="14"/>
  <c r="AW172" i="14"/>
  <c r="AW173" i="14"/>
  <c r="AW174" i="14"/>
  <c r="AW175" i="14"/>
  <c r="AW176" i="14"/>
  <c r="AW177" i="14"/>
  <c r="AW178" i="14"/>
  <c r="AW179" i="14"/>
  <c r="AW180" i="14"/>
  <c r="AW181" i="14"/>
  <c r="AW182" i="14"/>
  <c r="AW183" i="14"/>
  <c r="AW184" i="14"/>
  <c r="AW185" i="14"/>
  <c r="AW186" i="14"/>
  <c r="AW187" i="14"/>
  <c r="AW188" i="14"/>
  <c r="AW189" i="14"/>
  <c r="AW190" i="14"/>
  <c r="AW191" i="14"/>
  <c r="AW192" i="14"/>
  <c r="AW193" i="14"/>
  <c r="AW194" i="14"/>
  <c r="AW195" i="14"/>
  <c r="AW196" i="14"/>
  <c r="AW197" i="14"/>
  <c r="AW198" i="14"/>
  <c r="AW199" i="14"/>
  <c r="AW200" i="14"/>
  <c r="AW201" i="14"/>
  <c r="AW202" i="14"/>
  <c r="AW203" i="14"/>
  <c r="AW204" i="14"/>
  <c r="AW205" i="14"/>
  <c r="AW206" i="14"/>
  <c r="AW207" i="14"/>
  <c r="AW208" i="14"/>
  <c r="AW209" i="14"/>
  <c r="AW210" i="14"/>
  <c r="AW211" i="14"/>
  <c r="AW212" i="14"/>
  <c r="AW213" i="14"/>
  <c r="AW214" i="14"/>
  <c r="AW215" i="14"/>
  <c r="AW216" i="14"/>
  <c r="AW217" i="14"/>
  <c r="AW218" i="14"/>
  <c r="AW219" i="14"/>
  <c r="AW220" i="14"/>
  <c r="AW221" i="14"/>
  <c r="AW222" i="14"/>
  <c r="AW223" i="14"/>
  <c r="AW224" i="14"/>
  <c r="AW225" i="14"/>
  <c r="AW226" i="14"/>
  <c r="AW227" i="14"/>
  <c r="AW228" i="14"/>
  <c r="AW229" i="14"/>
  <c r="AW230" i="14"/>
  <c r="AW231" i="14"/>
  <c r="AW232" i="14"/>
  <c r="AW233" i="14"/>
  <c r="AW234" i="14"/>
  <c r="AW235" i="14"/>
  <c r="AW236" i="14"/>
  <c r="AW237" i="14"/>
  <c r="AW238" i="14"/>
  <c r="AW239" i="14"/>
  <c r="AW240" i="14"/>
  <c r="AW241" i="14"/>
  <c r="AW242" i="14"/>
  <c r="AW243" i="14"/>
  <c r="AW244" i="14"/>
  <c r="AW245" i="14"/>
  <c r="AW246" i="14"/>
  <c r="AW247" i="14"/>
  <c r="AW248" i="14"/>
  <c r="AW249" i="14"/>
  <c r="AW250" i="14"/>
  <c r="AW251" i="14"/>
  <c r="AW252" i="14"/>
  <c r="AW253" i="14"/>
  <c r="AW254" i="14"/>
  <c r="AW255" i="14"/>
  <c r="AW256" i="14"/>
  <c r="AW257" i="14"/>
  <c r="AW258" i="14"/>
  <c r="AW259" i="14"/>
  <c r="AW260" i="14"/>
  <c r="AW261" i="14"/>
  <c r="AW262" i="14"/>
  <c r="AW263" i="14"/>
  <c r="AW264" i="14"/>
  <c r="AW265" i="14"/>
  <c r="AW266" i="14"/>
  <c r="AW267" i="14"/>
  <c r="AW268" i="14"/>
  <c r="AW269" i="14"/>
  <c r="AW270" i="14"/>
  <c r="AW271" i="14"/>
  <c r="AW272" i="14"/>
  <c r="AW273" i="14"/>
  <c r="AW274" i="14"/>
  <c r="AW275" i="14"/>
  <c r="AW276" i="14"/>
  <c r="AW277" i="14"/>
  <c r="AW278" i="14"/>
  <c r="AW279" i="14"/>
  <c r="AW280" i="14"/>
  <c r="AW281" i="14"/>
  <c r="AW282" i="14"/>
  <c r="AW283" i="14"/>
  <c r="AW284" i="14"/>
  <c r="AW285" i="14"/>
  <c r="AW286" i="14"/>
  <c r="AW287" i="14"/>
  <c r="AW288" i="14"/>
  <c r="AW289" i="14"/>
  <c r="AW290" i="14"/>
  <c r="AW291" i="14"/>
  <c r="AW292" i="14"/>
  <c r="AW293" i="14"/>
  <c r="AW294" i="14"/>
  <c r="AW295" i="14"/>
  <c r="AW296" i="14"/>
  <c r="AW297" i="14"/>
  <c r="AW298" i="14"/>
  <c r="AW299" i="14"/>
  <c r="AW300" i="14"/>
  <c r="AW301" i="14"/>
  <c r="AW302" i="14"/>
  <c r="AW303" i="14"/>
  <c r="AW304" i="14"/>
  <c r="AW305" i="14"/>
  <c r="AW306" i="14"/>
  <c r="AW307" i="14"/>
  <c r="AW308" i="14"/>
  <c r="AW309" i="14"/>
  <c r="AW310" i="14"/>
  <c r="AW311" i="14"/>
  <c r="AW312" i="14"/>
  <c r="AW313" i="14"/>
  <c r="AW314" i="14"/>
  <c r="AW315" i="14"/>
  <c r="AW316" i="14"/>
  <c r="AW317" i="14"/>
  <c r="AW318" i="14"/>
  <c r="AW319" i="14"/>
  <c r="AW320" i="14"/>
  <c r="AW321" i="14"/>
  <c r="AW322" i="14"/>
  <c r="AW323" i="14"/>
  <c r="AW324" i="14"/>
  <c r="AW325" i="14"/>
  <c r="AW326" i="14"/>
  <c r="AW327" i="14"/>
  <c r="AW328" i="14"/>
  <c r="AW329" i="14"/>
  <c r="AW330" i="14"/>
  <c r="AW331" i="14"/>
  <c r="AW332" i="14"/>
  <c r="AW333" i="14"/>
  <c r="AW334" i="14"/>
  <c r="AW335" i="14"/>
  <c r="AW336" i="14"/>
  <c r="AW337" i="14"/>
  <c r="AW338" i="14"/>
  <c r="AW339" i="14"/>
  <c r="AW340" i="14"/>
  <c r="AW341" i="14"/>
  <c r="AW342" i="14"/>
  <c r="AW343" i="14"/>
  <c r="AW344" i="14"/>
  <c r="AW345" i="14"/>
  <c r="AW346" i="14"/>
  <c r="AW347" i="14"/>
  <c r="AW348" i="14"/>
  <c r="AW349" i="14"/>
  <c r="AW350" i="14"/>
  <c r="AW351" i="14"/>
  <c r="AW352" i="14"/>
  <c r="AW353" i="14"/>
  <c r="AW354" i="14"/>
  <c r="AW355" i="14"/>
  <c r="AW356" i="14"/>
  <c r="AW357" i="14"/>
  <c r="AW358" i="14"/>
  <c r="AW359" i="14"/>
  <c r="AW360" i="14"/>
  <c r="AW361" i="14"/>
  <c r="AW362" i="14"/>
  <c r="AW363" i="14"/>
  <c r="AW364" i="14"/>
  <c r="AW365" i="14"/>
  <c r="AW366" i="14"/>
  <c r="AW9" i="14"/>
  <c r="AW10" i="14"/>
  <c r="AW11" i="14"/>
  <c r="AW12" i="14"/>
  <c r="AW13" i="14"/>
  <c r="AW14" i="14"/>
  <c r="AW15" i="14"/>
  <c r="AW16" i="14"/>
  <c r="AW17" i="14"/>
  <c r="AW18" i="14"/>
  <c r="AW19" i="14"/>
  <c r="AW20" i="14"/>
  <c r="AW21" i="14"/>
  <c r="AW22" i="14"/>
  <c r="AW23" i="14"/>
  <c r="AW24" i="14"/>
  <c r="AW25" i="14"/>
  <c r="AW26" i="14"/>
  <c r="AW27" i="14"/>
  <c r="AW28" i="14"/>
  <c r="AW29" i="14"/>
  <c r="AW30" i="14"/>
  <c r="AW31" i="14"/>
  <c r="AW32" i="14"/>
  <c r="AW8" i="14"/>
  <c r="AJ9" i="14"/>
  <c r="AJ10" i="14"/>
  <c r="AJ11" i="14"/>
  <c r="AJ12" i="14"/>
  <c r="AJ13" i="14"/>
  <c r="AJ14" i="14"/>
  <c r="AJ15" i="14"/>
  <c r="AJ16" i="14"/>
  <c r="AJ17" i="14"/>
  <c r="AJ18" i="14"/>
  <c r="AJ19" i="14"/>
  <c r="AJ20" i="14"/>
  <c r="AJ21" i="14"/>
  <c r="AJ22" i="14"/>
  <c r="AJ23" i="14"/>
  <c r="AJ24" i="14"/>
  <c r="AJ25" i="14"/>
  <c r="AJ26" i="14"/>
  <c r="AJ27" i="14"/>
  <c r="AJ28" i="14"/>
  <c r="AJ29" i="14"/>
  <c r="AJ30" i="14"/>
  <c r="AJ31" i="14"/>
  <c r="AJ32" i="14"/>
  <c r="AJ33" i="14"/>
  <c r="AJ34" i="14"/>
  <c r="AJ35" i="14"/>
  <c r="AJ36" i="14"/>
  <c r="AJ37" i="14"/>
  <c r="AJ38" i="14"/>
  <c r="AJ39" i="14"/>
  <c r="AJ40" i="14"/>
  <c r="AJ41" i="14"/>
  <c r="AJ42" i="14"/>
  <c r="AJ43" i="14"/>
  <c r="AJ44" i="14"/>
  <c r="AJ45" i="14"/>
  <c r="AJ46" i="14"/>
  <c r="AJ47" i="14"/>
  <c r="AJ48" i="14"/>
  <c r="AJ49" i="14"/>
  <c r="AJ50" i="14"/>
  <c r="AJ51" i="14"/>
  <c r="AJ52" i="14"/>
  <c r="AJ53" i="14"/>
  <c r="AJ54" i="14"/>
  <c r="AJ55" i="14"/>
  <c r="AJ56" i="14"/>
  <c r="AJ57" i="14"/>
  <c r="AJ58" i="14"/>
  <c r="AJ59" i="14"/>
  <c r="AJ60" i="14"/>
  <c r="AJ61" i="14"/>
  <c r="AJ62" i="14"/>
  <c r="AJ63" i="14"/>
  <c r="AJ64" i="14"/>
  <c r="AJ65" i="14"/>
  <c r="AJ66" i="14"/>
  <c r="AJ67" i="14"/>
  <c r="AJ68" i="14"/>
  <c r="AJ69" i="14"/>
  <c r="AJ70" i="14"/>
  <c r="AJ71" i="14"/>
  <c r="AJ72" i="14"/>
  <c r="AJ73" i="14"/>
  <c r="AJ74" i="14"/>
  <c r="AJ75" i="14"/>
  <c r="AJ76" i="14"/>
  <c r="AJ77" i="14"/>
  <c r="AJ78" i="14"/>
  <c r="AJ79" i="14"/>
  <c r="AJ80" i="14"/>
  <c r="AJ81" i="14"/>
  <c r="AJ82" i="14"/>
  <c r="AJ83" i="14"/>
  <c r="AJ84" i="14"/>
  <c r="AJ85" i="14"/>
  <c r="AJ86" i="14"/>
  <c r="AJ87" i="14"/>
  <c r="AJ88" i="14"/>
  <c r="AJ89" i="14"/>
  <c r="AJ90" i="14"/>
  <c r="AJ91" i="14"/>
  <c r="AJ92" i="14"/>
  <c r="AJ93" i="14"/>
  <c r="AJ94" i="14"/>
  <c r="AJ95" i="14"/>
  <c r="AJ96" i="14"/>
  <c r="AJ97" i="14"/>
  <c r="AJ98" i="14"/>
  <c r="AJ99" i="14"/>
  <c r="AJ100" i="14"/>
  <c r="AJ101" i="14"/>
  <c r="AJ102" i="14"/>
  <c r="AJ103" i="14"/>
  <c r="AJ104" i="14"/>
  <c r="AJ105" i="14"/>
  <c r="AJ106" i="14"/>
  <c r="AJ107" i="14"/>
  <c r="AJ108" i="14"/>
  <c r="AJ109" i="14"/>
  <c r="AJ110" i="14"/>
  <c r="AJ111" i="14"/>
  <c r="AJ112" i="14"/>
  <c r="AJ113" i="14"/>
  <c r="AJ114" i="14"/>
  <c r="AJ115" i="14"/>
  <c r="AJ116" i="14"/>
  <c r="AJ117" i="14"/>
  <c r="AJ118" i="14"/>
  <c r="AJ119" i="14"/>
  <c r="AJ120" i="14"/>
  <c r="AJ121" i="14"/>
  <c r="AJ122" i="14"/>
  <c r="AJ123" i="14"/>
  <c r="AJ124" i="14"/>
  <c r="AJ125" i="14"/>
  <c r="AJ126" i="14"/>
  <c r="AJ127" i="14"/>
  <c r="AJ128" i="14"/>
  <c r="AJ129" i="14"/>
  <c r="AJ130" i="14"/>
  <c r="AJ131" i="14"/>
  <c r="AJ132" i="14"/>
  <c r="AJ133" i="14"/>
  <c r="AJ134" i="14"/>
  <c r="AJ135" i="14"/>
  <c r="AJ136" i="14"/>
  <c r="AJ137" i="14"/>
  <c r="AJ138" i="14"/>
  <c r="AJ139" i="14"/>
  <c r="AJ140" i="14"/>
  <c r="AJ141" i="14"/>
  <c r="AJ142" i="14"/>
  <c r="AJ143" i="14"/>
  <c r="AJ144" i="14"/>
  <c r="AJ145" i="14"/>
  <c r="AJ146" i="14"/>
  <c r="AJ147" i="14"/>
  <c r="AJ148" i="14"/>
  <c r="AJ149" i="14"/>
  <c r="AJ150" i="14"/>
  <c r="AJ151" i="14"/>
  <c r="AJ152" i="14"/>
  <c r="AJ153" i="14"/>
  <c r="AJ154" i="14"/>
  <c r="AJ155" i="14"/>
  <c r="AJ156" i="14"/>
  <c r="AJ157" i="14"/>
  <c r="AJ158" i="14"/>
  <c r="AJ159" i="14"/>
  <c r="AJ160" i="14"/>
  <c r="AJ161" i="14"/>
  <c r="AJ162" i="14"/>
  <c r="AJ163" i="14"/>
  <c r="AJ164" i="14"/>
  <c r="AJ165" i="14"/>
  <c r="AJ166" i="14"/>
  <c r="AJ167" i="14"/>
  <c r="AJ168" i="14"/>
  <c r="AJ169" i="14"/>
  <c r="AJ170" i="14"/>
  <c r="AJ171" i="14"/>
  <c r="AJ172" i="14"/>
  <c r="AJ173" i="14"/>
  <c r="AJ174" i="14"/>
  <c r="AJ175" i="14"/>
  <c r="AJ176" i="14"/>
  <c r="AJ177" i="14"/>
  <c r="AJ178" i="14"/>
  <c r="AJ179" i="14"/>
  <c r="AJ180" i="14"/>
  <c r="AJ181" i="14"/>
  <c r="AJ182" i="14"/>
  <c r="AJ183" i="14"/>
  <c r="AJ184" i="14"/>
  <c r="AJ185" i="14"/>
  <c r="AJ186" i="14"/>
  <c r="AJ187" i="14"/>
  <c r="AJ188" i="14"/>
  <c r="AJ189" i="14"/>
  <c r="AJ190" i="14"/>
  <c r="AJ191" i="14"/>
  <c r="AJ192" i="14"/>
  <c r="AJ193" i="14"/>
  <c r="AJ194" i="14"/>
  <c r="AJ195" i="14"/>
  <c r="AJ196" i="14"/>
  <c r="AJ197" i="14"/>
  <c r="AJ198" i="14"/>
  <c r="AJ199" i="14"/>
  <c r="AJ200" i="14"/>
  <c r="AJ201" i="14"/>
  <c r="AJ202" i="14"/>
  <c r="AJ203" i="14"/>
  <c r="AJ204" i="14"/>
  <c r="AJ205" i="14"/>
  <c r="AJ206" i="14"/>
  <c r="AJ207" i="14"/>
  <c r="AJ208" i="14"/>
  <c r="AJ209" i="14"/>
  <c r="AJ210" i="14"/>
  <c r="AJ211" i="14"/>
  <c r="AJ212" i="14"/>
  <c r="AJ213" i="14"/>
  <c r="AJ214" i="14"/>
  <c r="AJ215" i="14"/>
  <c r="AJ216" i="14"/>
  <c r="AJ217" i="14"/>
  <c r="AJ218" i="14"/>
  <c r="AJ219" i="14"/>
  <c r="AJ220" i="14"/>
  <c r="AJ221" i="14"/>
  <c r="AJ222" i="14"/>
  <c r="AJ223" i="14"/>
  <c r="AJ224" i="14"/>
  <c r="AJ225" i="14"/>
  <c r="AJ226" i="14"/>
  <c r="AJ227" i="14"/>
  <c r="AJ228" i="14"/>
  <c r="AJ229" i="14"/>
  <c r="AJ230" i="14"/>
  <c r="AJ231" i="14"/>
  <c r="AJ232" i="14"/>
  <c r="AJ233" i="14"/>
  <c r="AJ234" i="14"/>
  <c r="AJ235" i="14"/>
  <c r="AJ236" i="14"/>
  <c r="AJ237" i="14"/>
  <c r="AJ238" i="14"/>
  <c r="AJ239" i="14"/>
  <c r="AJ240" i="14"/>
  <c r="AJ241" i="14"/>
  <c r="AJ242" i="14"/>
  <c r="AJ243" i="14"/>
  <c r="AJ244" i="14"/>
  <c r="AJ245" i="14"/>
  <c r="AJ246" i="14"/>
  <c r="AJ247" i="14"/>
  <c r="AJ248" i="14"/>
  <c r="AJ249" i="14"/>
  <c r="AJ250" i="14"/>
  <c r="AJ251" i="14"/>
  <c r="AJ252" i="14"/>
  <c r="AJ253" i="14"/>
  <c r="AJ254" i="14"/>
  <c r="AJ255" i="14"/>
  <c r="AJ256" i="14"/>
  <c r="AJ257" i="14"/>
  <c r="AJ258" i="14"/>
  <c r="AJ259" i="14"/>
  <c r="AJ260" i="14"/>
  <c r="AJ261" i="14"/>
  <c r="AJ262" i="14"/>
  <c r="AJ263" i="14"/>
  <c r="AJ264" i="14"/>
  <c r="AJ265" i="14"/>
  <c r="AJ266" i="14"/>
  <c r="AJ267" i="14"/>
  <c r="AJ268" i="14"/>
  <c r="AJ269" i="14"/>
  <c r="AJ270" i="14"/>
  <c r="AJ271" i="14"/>
  <c r="AJ272" i="14"/>
  <c r="AJ273" i="14"/>
  <c r="AJ274" i="14"/>
  <c r="AJ275" i="14"/>
  <c r="AJ276" i="14"/>
  <c r="AJ277" i="14"/>
  <c r="AJ278" i="14"/>
  <c r="AJ279" i="14"/>
  <c r="AJ280" i="14"/>
  <c r="AJ281" i="14"/>
  <c r="AJ282" i="14"/>
  <c r="AJ283" i="14"/>
  <c r="AJ284" i="14"/>
  <c r="AJ285" i="14"/>
  <c r="AJ286" i="14"/>
  <c r="AJ287" i="14"/>
  <c r="AJ288" i="14"/>
  <c r="AJ289" i="14"/>
  <c r="AJ290" i="14"/>
  <c r="AJ291" i="14"/>
  <c r="AJ292" i="14"/>
  <c r="AJ293" i="14"/>
  <c r="AJ294" i="14"/>
  <c r="AJ295" i="14"/>
  <c r="AJ296" i="14"/>
  <c r="AJ297" i="14"/>
  <c r="AJ298" i="14"/>
  <c r="AJ299" i="14"/>
  <c r="AJ300" i="14"/>
  <c r="AJ301" i="14"/>
  <c r="AJ302" i="14"/>
  <c r="AJ303" i="14"/>
  <c r="AJ304" i="14"/>
  <c r="AJ305" i="14"/>
  <c r="AJ306" i="14"/>
  <c r="AJ307" i="14"/>
  <c r="AJ308" i="14"/>
  <c r="AJ309" i="14"/>
  <c r="AJ310" i="14"/>
  <c r="AJ311" i="14"/>
  <c r="AJ312" i="14"/>
  <c r="AJ313" i="14"/>
  <c r="AJ314" i="14"/>
  <c r="AJ315" i="14"/>
  <c r="AJ316" i="14"/>
  <c r="AJ317" i="14"/>
  <c r="AJ318" i="14"/>
  <c r="AJ319" i="14"/>
  <c r="AJ320" i="14"/>
  <c r="AJ321" i="14"/>
  <c r="AJ322" i="14"/>
  <c r="AJ323" i="14"/>
  <c r="AJ324" i="14"/>
  <c r="AJ325" i="14"/>
  <c r="AJ326" i="14"/>
  <c r="AJ327" i="14"/>
  <c r="AJ328" i="14"/>
  <c r="AJ329" i="14"/>
  <c r="AJ330" i="14"/>
  <c r="AJ331" i="14"/>
  <c r="AJ332" i="14"/>
  <c r="AJ333" i="14"/>
  <c r="AJ334" i="14"/>
  <c r="AJ335" i="14"/>
  <c r="AJ336" i="14"/>
  <c r="AJ337" i="14"/>
  <c r="AJ338" i="14"/>
  <c r="AJ339" i="14"/>
  <c r="AJ340" i="14"/>
  <c r="AJ341" i="14"/>
  <c r="AJ342" i="14"/>
  <c r="AJ343" i="14"/>
  <c r="AJ344" i="14"/>
  <c r="AJ345" i="14"/>
  <c r="AJ346" i="14"/>
  <c r="AJ347" i="14"/>
  <c r="AJ348" i="14"/>
  <c r="AJ349" i="14"/>
  <c r="AJ350" i="14"/>
  <c r="AJ351" i="14"/>
  <c r="AJ352" i="14"/>
  <c r="AJ353" i="14"/>
  <c r="AJ354" i="14"/>
  <c r="AJ355" i="14"/>
  <c r="AJ356" i="14"/>
  <c r="AJ357" i="14"/>
  <c r="AJ358" i="14"/>
  <c r="AJ359" i="14"/>
  <c r="AJ360" i="14"/>
  <c r="AJ361" i="14"/>
  <c r="AJ362" i="14"/>
  <c r="AJ363" i="14"/>
  <c r="AJ364" i="14"/>
  <c r="AJ365" i="14"/>
  <c r="AJ366" i="14"/>
  <c r="AJ8" i="14"/>
  <c r="AH18" i="14"/>
  <c r="AH19" i="14"/>
  <c r="AH20" i="14"/>
  <c r="AH21" i="14"/>
  <c r="AH22" i="14"/>
  <c r="AH23" i="14"/>
  <c r="AH24" i="14"/>
  <c r="AH25" i="14"/>
  <c r="AH26" i="14"/>
  <c r="AH27" i="14"/>
  <c r="AH28" i="14"/>
  <c r="AH29" i="14"/>
  <c r="AH30" i="14"/>
  <c r="AH31" i="14"/>
  <c r="AH32" i="14"/>
  <c r="AH33" i="14"/>
  <c r="AH34" i="14"/>
  <c r="AH35" i="14"/>
  <c r="AH36" i="14"/>
  <c r="AH37" i="14"/>
  <c r="AH38" i="14"/>
  <c r="AH39" i="14"/>
  <c r="AH40" i="14"/>
  <c r="AH41" i="14"/>
  <c r="AH42" i="14"/>
  <c r="AH43" i="14"/>
  <c r="AH44" i="14"/>
  <c r="AH45" i="14"/>
  <c r="AH46" i="14"/>
  <c r="AH47" i="14"/>
  <c r="AH48" i="14"/>
  <c r="AH49" i="14"/>
  <c r="AH50" i="14"/>
  <c r="AH51" i="14"/>
  <c r="AH52" i="14"/>
  <c r="AH53" i="14"/>
  <c r="AH54" i="14"/>
  <c r="AH55" i="14"/>
  <c r="AH56" i="14"/>
  <c r="AH57" i="14"/>
  <c r="AH58" i="14"/>
  <c r="AH59" i="14"/>
  <c r="AH60" i="14"/>
  <c r="AH61" i="14"/>
  <c r="AH62" i="14"/>
  <c r="AH63" i="14"/>
  <c r="AH64" i="14"/>
  <c r="AH65" i="14"/>
  <c r="AH66" i="14"/>
  <c r="AH67" i="14"/>
  <c r="AH68" i="14"/>
  <c r="AH69" i="14"/>
  <c r="AH70" i="14"/>
  <c r="AH71" i="14"/>
  <c r="AH72" i="14"/>
  <c r="AH73" i="14"/>
  <c r="AH74" i="14"/>
  <c r="AH75" i="14"/>
  <c r="AH76" i="14"/>
  <c r="AH77" i="14"/>
  <c r="AH78" i="14"/>
  <c r="AH79" i="14"/>
  <c r="AH80" i="14"/>
  <c r="AH81" i="14"/>
  <c r="AH82" i="14"/>
  <c r="AH83" i="14"/>
  <c r="AH84" i="14"/>
  <c r="AH85" i="14"/>
  <c r="AH86" i="14"/>
  <c r="AH87" i="14"/>
  <c r="AH88" i="14"/>
  <c r="AH89" i="14"/>
  <c r="AH90" i="14"/>
  <c r="AH91" i="14"/>
  <c r="AH92" i="14"/>
  <c r="AH93" i="14"/>
  <c r="AH94" i="14"/>
  <c r="AH95" i="14"/>
  <c r="AH96" i="14"/>
  <c r="AH97" i="14"/>
  <c r="AH98" i="14"/>
  <c r="AH99" i="14"/>
  <c r="AH100" i="14"/>
  <c r="AH101" i="14"/>
  <c r="AH102" i="14"/>
  <c r="AH103" i="14"/>
  <c r="AH104" i="14"/>
  <c r="AH105" i="14"/>
  <c r="AH106" i="14"/>
  <c r="AH107" i="14"/>
  <c r="AH108" i="14"/>
  <c r="AH109" i="14"/>
  <c r="AH110" i="14"/>
  <c r="AH111" i="14"/>
  <c r="AH112" i="14"/>
  <c r="AH113" i="14"/>
  <c r="AH114" i="14"/>
  <c r="AH115" i="14"/>
  <c r="AH116" i="14"/>
  <c r="AH117" i="14"/>
  <c r="AH118" i="14"/>
  <c r="AH119" i="14"/>
  <c r="AH120" i="14"/>
  <c r="AH121" i="14"/>
  <c r="AH122" i="14"/>
  <c r="AH123" i="14"/>
  <c r="AH124" i="14"/>
  <c r="AH125" i="14"/>
  <c r="AH126" i="14"/>
  <c r="AH127" i="14"/>
  <c r="AH128" i="14"/>
  <c r="AH129" i="14"/>
  <c r="AH130" i="14"/>
  <c r="AH131" i="14"/>
  <c r="AH132" i="14"/>
  <c r="AH133" i="14"/>
  <c r="AH134" i="14"/>
  <c r="AH135" i="14"/>
  <c r="AH136" i="14"/>
  <c r="AH137" i="14"/>
  <c r="AH138" i="14"/>
  <c r="AH139" i="14"/>
  <c r="AH140" i="14"/>
  <c r="AH141" i="14"/>
  <c r="AH142" i="14"/>
  <c r="AH143" i="14"/>
  <c r="AH144" i="14"/>
  <c r="AH145" i="14"/>
  <c r="AH146" i="14"/>
  <c r="AH147" i="14"/>
  <c r="AH148" i="14"/>
  <c r="AH149" i="14"/>
  <c r="AH150" i="14"/>
  <c r="AH151" i="14"/>
  <c r="AH152" i="14"/>
  <c r="AH153" i="14"/>
  <c r="AH154" i="14"/>
  <c r="AH155" i="14"/>
  <c r="AH156" i="14"/>
  <c r="AH157" i="14"/>
  <c r="AH158" i="14"/>
  <c r="AH159" i="14"/>
  <c r="AH160" i="14"/>
  <c r="AH161" i="14"/>
  <c r="AH162" i="14"/>
  <c r="AH163" i="14"/>
  <c r="AH164" i="14"/>
  <c r="AH165" i="14"/>
  <c r="AH166" i="14"/>
  <c r="AH169" i="14"/>
  <c r="AH170" i="14"/>
  <c r="AH171" i="14"/>
  <c r="AH172" i="14"/>
  <c r="AH173" i="14"/>
  <c r="AH174" i="14"/>
  <c r="AH175" i="14"/>
  <c r="AH176" i="14"/>
  <c r="AH177" i="14"/>
  <c r="AH178" i="14"/>
  <c r="AH179" i="14"/>
  <c r="AH180" i="14"/>
  <c r="AH181" i="14"/>
  <c r="AH182" i="14"/>
  <c r="AH183" i="14"/>
  <c r="AH184" i="14"/>
  <c r="AH185" i="14"/>
  <c r="AH186" i="14"/>
  <c r="AH187" i="14"/>
  <c r="AH188" i="14"/>
  <c r="AH189" i="14"/>
  <c r="AH190" i="14"/>
  <c r="AH191" i="14"/>
  <c r="AH192" i="14"/>
  <c r="AH193" i="14"/>
  <c r="AH194" i="14"/>
  <c r="AH195" i="14"/>
  <c r="AH196" i="14"/>
  <c r="AH197" i="14"/>
  <c r="AH198" i="14"/>
  <c r="AH199" i="14"/>
  <c r="AH200" i="14"/>
  <c r="AH201" i="14"/>
  <c r="AH202" i="14"/>
  <c r="AH203" i="14"/>
  <c r="AH204" i="14"/>
  <c r="AH205" i="14"/>
  <c r="AH206" i="14"/>
  <c r="AH207" i="14"/>
  <c r="AH208" i="14"/>
  <c r="AH209" i="14"/>
  <c r="AH210" i="14"/>
  <c r="AH211" i="14"/>
  <c r="AH212" i="14"/>
  <c r="AH213" i="14"/>
  <c r="AH214" i="14"/>
  <c r="AH215" i="14"/>
  <c r="AH216" i="14"/>
  <c r="AH217" i="14"/>
  <c r="AH218" i="14"/>
  <c r="AH219" i="14"/>
  <c r="AH220" i="14"/>
  <c r="AH221" i="14"/>
  <c r="AH222" i="14"/>
  <c r="AH223" i="14"/>
  <c r="AH224" i="14"/>
  <c r="AH225" i="14"/>
  <c r="AH226" i="14"/>
  <c r="AH227" i="14"/>
  <c r="AH228" i="14"/>
  <c r="AH229" i="14"/>
  <c r="AH230" i="14"/>
  <c r="AH231" i="14"/>
  <c r="AH232" i="14"/>
  <c r="AH233" i="14"/>
  <c r="AH234" i="14"/>
  <c r="AH235" i="14"/>
  <c r="AH236" i="14"/>
  <c r="AH237" i="14"/>
  <c r="AH238" i="14"/>
  <c r="AH239" i="14"/>
  <c r="AH240" i="14"/>
  <c r="AH241" i="14"/>
  <c r="AH242" i="14"/>
  <c r="AH243" i="14"/>
  <c r="AH244" i="14"/>
  <c r="AH245" i="14"/>
  <c r="AH246" i="14"/>
  <c r="AH247" i="14"/>
  <c r="AH248" i="14"/>
  <c r="AH249" i="14"/>
  <c r="AH250" i="14"/>
  <c r="AH251" i="14"/>
  <c r="AH252" i="14"/>
  <c r="AH253" i="14"/>
  <c r="AH254" i="14"/>
  <c r="AH255" i="14"/>
  <c r="AH256" i="14"/>
  <c r="AH257" i="14"/>
  <c r="AH258" i="14"/>
  <c r="AH259" i="14"/>
  <c r="AH260" i="14"/>
  <c r="AH261" i="14"/>
  <c r="AH262" i="14"/>
  <c r="AH263" i="14"/>
  <c r="AH264" i="14"/>
  <c r="AH265" i="14"/>
  <c r="AH266" i="14"/>
  <c r="AH267" i="14"/>
  <c r="AH268" i="14"/>
  <c r="AH269" i="14"/>
  <c r="AH270" i="14"/>
  <c r="AH271" i="14"/>
  <c r="AH272" i="14"/>
  <c r="AH273" i="14"/>
  <c r="AH274" i="14"/>
  <c r="AH275" i="14"/>
  <c r="AH276" i="14"/>
  <c r="AH277" i="14"/>
  <c r="AH278" i="14"/>
  <c r="AH279" i="14"/>
  <c r="AH280" i="14"/>
  <c r="AH281" i="14"/>
  <c r="AH282" i="14"/>
  <c r="AH283" i="14"/>
  <c r="AH284" i="14"/>
  <c r="AH285" i="14"/>
  <c r="AH286" i="14"/>
  <c r="AH287" i="14"/>
  <c r="AH288" i="14"/>
  <c r="AH289" i="14"/>
  <c r="AH290" i="14"/>
  <c r="AH291" i="14"/>
  <c r="AH292" i="14"/>
  <c r="AH293" i="14"/>
  <c r="AH294" i="14"/>
  <c r="AH295" i="14"/>
  <c r="AH296" i="14"/>
  <c r="AH297" i="14"/>
  <c r="AH298" i="14"/>
  <c r="AH299" i="14"/>
  <c r="AH300" i="14"/>
  <c r="AH301" i="14"/>
  <c r="AH302" i="14"/>
  <c r="AH303" i="14"/>
  <c r="AH304" i="14"/>
  <c r="AH305" i="14"/>
  <c r="AH306" i="14"/>
  <c r="AH307" i="14"/>
  <c r="AH308" i="14"/>
  <c r="AH309" i="14"/>
  <c r="AH310" i="14"/>
  <c r="AH311" i="14"/>
  <c r="AH312" i="14"/>
  <c r="AH313" i="14"/>
  <c r="AH314" i="14"/>
  <c r="AH315" i="14"/>
  <c r="AH316" i="14"/>
  <c r="AH317" i="14"/>
  <c r="AH318" i="14"/>
  <c r="AH319" i="14"/>
  <c r="AH320" i="14"/>
  <c r="AH321" i="14"/>
  <c r="AH322" i="14"/>
  <c r="AH323" i="14"/>
  <c r="AH324" i="14"/>
  <c r="AH325" i="14"/>
  <c r="AH326" i="14"/>
  <c r="AH327" i="14"/>
  <c r="AH328" i="14"/>
  <c r="AH329" i="14"/>
  <c r="AH330" i="14"/>
  <c r="AH331" i="14"/>
  <c r="AH332" i="14"/>
  <c r="AH333" i="14"/>
  <c r="AH334" i="14"/>
  <c r="AH335" i="14"/>
  <c r="AH336" i="14"/>
  <c r="AH337" i="14"/>
  <c r="AH338" i="14"/>
  <c r="AH339" i="14"/>
  <c r="AH340" i="14"/>
  <c r="AH341" i="14"/>
  <c r="AH342" i="14"/>
  <c r="AH343" i="14"/>
  <c r="AH344" i="14"/>
  <c r="AH345" i="14"/>
  <c r="AH346" i="14"/>
  <c r="AH347" i="14"/>
  <c r="AH348" i="14"/>
  <c r="AH349" i="14"/>
  <c r="AH350" i="14"/>
  <c r="AH351" i="14"/>
  <c r="AH352" i="14"/>
  <c r="AH353" i="14"/>
  <c r="AH354" i="14"/>
  <c r="AH355" i="14"/>
  <c r="AH356" i="14"/>
  <c r="AH357" i="14"/>
  <c r="AH358" i="14"/>
  <c r="AH359" i="14"/>
  <c r="AH360" i="14"/>
  <c r="AH361" i="14"/>
  <c r="AH362" i="14"/>
  <c r="AH363" i="14"/>
  <c r="AH364" i="14"/>
  <c r="AH365" i="14"/>
  <c r="AH366" i="14"/>
  <c r="AH9" i="14"/>
  <c r="AH10" i="14"/>
  <c r="AH11" i="14"/>
  <c r="AH12" i="14"/>
  <c r="AH13" i="14"/>
  <c r="AH14" i="14"/>
  <c r="AH15" i="14"/>
  <c r="AH16" i="14"/>
  <c r="AH17" i="14"/>
  <c r="AH8" i="14"/>
  <c r="AT36" i="14"/>
  <c r="AT37" i="14"/>
  <c r="AT38" i="14"/>
  <c r="AT39" i="14"/>
  <c r="AT40" i="14"/>
  <c r="AT41" i="14"/>
  <c r="AT42" i="14"/>
  <c r="AT43" i="14"/>
  <c r="AT44" i="14"/>
  <c r="AT45" i="14"/>
  <c r="AT46" i="14"/>
  <c r="AT47" i="14"/>
  <c r="AT48" i="14"/>
  <c r="AT49" i="14"/>
  <c r="AT50" i="14"/>
  <c r="AT51" i="14"/>
  <c r="AT52" i="14"/>
  <c r="AT53" i="14"/>
  <c r="AT54" i="14"/>
  <c r="AT55" i="14"/>
  <c r="AT56" i="14"/>
  <c r="AT57" i="14"/>
  <c r="AT58" i="14"/>
  <c r="AT59" i="14"/>
  <c r="AT60" i="14"/>
  <c r="AT61" i="14"/>
  <c r="AT62" i="14"/>
  <c r="AT63" i="14"/>
  <c r="AT64" i="14"/>
  <c r="AT65" i="14"/>
  <c r="AT66" i="14"/>
  <c r="AT67" i="14"/>
  <c r="AT68" i="14"/>
  <c r="AT69" i="14"/>
  <c r="AT70" i="14"/>
  <c r="AT71" i="14"/>
  <c r="AT72" i="14"/>
  <c r="AT73" i="14"/>
  <c r="AT74" i="14"/>
  <c r="AT75" i="14"/>
  <c r="AT76" i="14"/>
  <c r="AT77" i="14"/>
  <c r="AT78" i="14"/>
  <c r="AT79" i="14"/>
  <c r="AT80" i="14"/>
  <c r="AT81" i="14"/>
  <c r="AT82" i="14"/>
  <c r="AT83" i="14"/>
  <c r="AT84" i="14"/>
  <c r="AT85" i="14"/>
  <c r="AT86" i="14"/>
  <c r="AT87" i="14"/>
  <c r="AT88" i="14"/>
  <c r="AT89" i="14"/>
  <c r="AT90" i="14"/>
  <c r="AT91" i="14"/>
  <c r="AT92" i="14"/>
  <c r="AT93" i="14"/>
  <c r="AT94" i="14"/>
  <c r="AT95" i="14"/>
  <c r="AT96" i="14"/>
  <c r="AT97" i="14"/>
  <c r="AT98" i="14"/>
  <c r="AT99" i="14"/>
  <c r="AT100" i="14"/>
  <c r="AT101" i="14"/>
  <c r="AT102" i="14"/>
  <c r="AT103" i="14"/>
  <c r="AT104" i="14"/>
  <c r="AT105" i="14"/>
  <c r="AT106" i="14"/>
  <c r="AT107" i="14"/>
  <c r="AT108" i="14"/>
  <c r="AT109" i="14"/>
  <c r="AT110" i="14"/>
  <c r="AT111" i="14"/>
  <c r="AT112" i="14"/>
  <c r="AT113" i="14"/>
  <c r="AT114" i="14"/>
  <c r="AT115" i="14"/>
  <c r="AT116" i="14"/>
  <c r="AT117" i="14"/>
  <c r="AT118" i="14"/>
  <c r="AT119" i="14"/>
  <c r="AT120" i="14"/>
  <c r="AT121" i="14"/>
  <c r="AT122" i="14"/>
  <c r="AT123" i="14"/>
  <c r="AT124" i="14"/>
  <c r="AT125" i="14"/>
  <c r="AT126" i="14"/>
  <c r="AT127" i="14"/>
  <c r="AT128" i="14"/>
  <c r="AT129" i="14"/>
  <c r="AT130" i="14"/>
  <c r="AT131" i="14"/>
  <c r="AT132" i="14"/>
  <c r="AT133" i="14"/>
  <c r="AT134" i="14"/>
  <c r="AT135" i="14"/>
  <c r="AT136" i="14"/>
  <c r="AT137" i="14"/>
  <c r="AT138" i="14"/>
  <c r="AT139" i="14"/>
  <c r="AT140" i="14"/>
  <c r="AT141" i="14"/>
  <c r="AT142" i="14"/>
  <c r="AT143" i="14"/>
  <c r="AT144" i="14"/>
  <c r="AT145" i="14"/>
  <c r="AT146" i="14"/>
  <c r="AT147" i="14"/>
  <c r="AT148" i="14"/>
  <c r="AT149" i="14"/>
  <c r="AT150" i="14"/>
  <c r="AT151" i="14"/>
  <c r="AT152" i="14"/>
  <c r="AT153" i="14"/>
  <c r="AT154" i="14"/>
  <c r="AT155" i="14"/>
  <c r="AT156" i="14"/>
  <c r="AT157" i="14"/>
  <c r="AT158" i="14"/>
  <c r="AT159" i="14"/>
  <c r="AT160" i="14"/>
  <c r="AT161" i="14"/>
  <c r="AT162" i="14"/>
  <c r="AT163" i="14"/>
  <c r="AT164" i="14"/>
  <c r="AT165" i="14"/>
  <c r="AT166" i="14"/>
  <c r="AT167" i="14"/>
  <c r="AT168" i="14"/>
  <c r="AT169" i="14"/>
  <c r="AT170" i="14"/>
  <c r="AT171" i="14"/>
  <c r="AT172" i="14"/>
  <c r="AT173" i="14"/>
  <c r="AT174" i="14"/>
  <c r="AT175" i="14"/>
  <c r="AT176" i="14"/>
  <c r="AT177" i="14"/>
  <c r="AT178" i="14"/>
  <c r="AT179" i="14"/>
  <c r="AT180" i="14"/>
  <c r="AT181" i="14"/>
  <c r="AT182" i="14"/>
  <c r="AT183" i="14"/>
  <c r="AT184" i="14"/>
  <c r="AT185" i="14"/>
  <c r="AT186" i="14"/>
  <c r="AT187" i="14"/>
  <c r="AT188" i="14"/>
  <c r="AT189" i="14"/>
  <c r="AT190" i="14"/>
  <c r="AT191" i="14"/>
  <c r="AT192" i="14"/>
  <c r="AT193" i="14"/>
  <c r="AT194" i="14"/>
  <c r="AT195" i="14"/>
  <c r="AT196" i="14"/>
  <c r="AT197" i="14"/>
  <c r="AT198" i="14"/>
  <c r="AT199" i="14"/>
  <c r="AT200" i="14"/>
  <c r="AT201" i="14"/>
  <c r="AT202" i="14"/>
  <c r="AT203" i="14"/>
  <c r="AT204" i="14"/>
  <c r="AT205" i="14"/>
  <c r="AT206" i="14"/>
  <c r="AT207" i="14"/>
  <c r="AT208" i="14"/>
  <c r="AT209" i="14"/>
  <c r="AT210" i="14"/>
  <c r="AT211" i="14"/>
  <c r="AT212" i="14"/>
  <c r="AT213" i="14"/>
  <c r="AT214" i="14"/>
  <c r="AT215" i="14"/>
  <c r="AT216" i="14"/>
  <c r="AT217" i="14"/>
  <c r="AT218" i="14"/>
  <c r="AT219" i="14"/>
  <c r="AT220" i="14"/>
  <c r="AT221" i="14"/>
  <c r="AT222" i="14"/>
  <c r="AT223" i="14"/>
  <c r="AT224" i="14"/>
  <c r="AT225" i="14"/>
  <c r="AT226" i="14"/>
  <c r="AT227" i="14"/>
  <c r="AT228" i="14"/>
  <c r="AT229" i="14"/>
  <c r="AT230" i="14"/>
  <c r="AT231" i="14"/>
  <c r="AT232" i="14"/>
  <c r="AT233" i="14"/>
  <c r="AT234" i="14"/>
  <c r="AT235" i="14"/>
  <c r="AT236" i="14"/>
  <c r="AT237" i="14"/>
  <c r="AT238" i="14"/>
  <c r="AT239" i="14"/>
  <c r="AT240" i="14"/>
  <c r="AT241" i="14"/>
  <c r="AT242" i="14"/>
  <c r="AT243" i="14"/>
  <c r="AT244" i="14"/>
  <c r="AT245" i="14"/>
  <c r="AT246" i="14"/>
  <c r="AT247" i="14"/>
  <c r="AT248" i="14"/>
  <c r="AT249" i="14"/>
  <c r="AT250" i="14"/>
  <c r="AT251" i="14"/>
  <c r="AT252" i="14"/>
  <c r="AT253" i="14"/>
  <c r="AT254" i="14"/>
  <c r="AT255" i="14"/>
  <c r="AT256" i="14"/>
  <c r="AT257" i="14"/>
  <c r="AT258" i="14"/>
  <c r="AT259" i="14"/>
  <c r="AT260" i="14"/>
  <c r="AT261" i="14"/>
  <c r="AT262" i="14"/>
  <c r="AT263" i="14"/>
  <c r="AT264" i="14"/>
  <c r="AT265" i="14"/>
  <c r="AT266" i="14"/>
  <c r="AT267" i="14"/>
  <c r="AT268" i="14"/>
  <c r="AT269" i="14"/>
  <c r="AT270" i="14"/>
  <c r="AT271" i="14"/>
  <c r="AT272" i="14"/>
  <c r="AT273" i="14"/>
  <c r="AT274" i="14"/>
  <c r="AT275" i="14"/>
  <c r="AT276" i="14"/>
  <c r="AT277" i="14"/>
  <c r="AT278" i="14"/>
  <c r="AT279" i="14"/>
  <c r="AT280" i="14"/>
  <c r="AT281" i="14"/>
  <c r="AT282" i="14"/>
  <c r="AT283" i="14"/>
  <c r="AT284" i="14"/>
  <c r="AT285" i="14"/>
  <c r="AT286" i="14"/>
  <c r="AT287" i="14"/>
  <c r="AT288" i="14"/>
  <c r="AT289" i="14"/>
  <c r="AT290" i="14"/>
  <c r="AT291" i="14"/>
  <c r="AT292" i="14"/>
  <c r="AT293" i="14"/>
  <c r="AT294" i="14"/>
  <c r="AT295" i="14"/>
  <c r="AT296" i="14"/>
  <c r="AT297" i="14"/>
  <c r="AT298" i="14"/>
  <c r="AT299" i="14"/>
  <c r="AT300" i="14"/>
  <c r="AT301" i="14"/>
  <c r="AT302" i="14"/>
  <c r="AT303" i="14"/>
  <c r="AT304" i="14"/>
  <c r="AT305" i="14"/>
  <c r="AT306" i="14"/>
  <c r="AT307" i="14"/>
  <c r="AT308" i="14"/>
  <c r="AT309" i="14"/>
  <c r="AT310" i="14"/>
  <c r="AT311" i="14"/>
  <c r="AT312" i="14"/>
  <c r="AT313" i="14"/>
  <c r="AT314" i="14"/>
  <c r="AT315" i="14"/>
  <c r="AT316" i="14"/>
  <c r="AT317" i="14"/>
  <c r="AT318" i="14"/>
  <c r="AT319" i="14"/>
  <c r="AT320" i="14"/>
  <c r="AT321" i="14"/>
  <c r="AT322" i="14"/>
  <c r="AT323" i="14"/>
  <c r="AT324" i="14"/>
  <c r="AT325" i="14"/>
  <c r="AT326" i="14"/>
  <c r="AT327" i="14"/>
  <c r="AT328" i="14"/>
  <c r="AT329" i="14"/>
  <c r="AT330" i="14"/>
  <c r="AT331" i="14"/>
  <c r="AT332" i="14"/>
  <c r="AT333" i="14"/>
  <c r="AT334" i="14"/>
  <c r="AT335" i="14"/>
  <c r="AT336" i="14"/>
  <c r="AT337" i="14"/>
  <c r="AT338" i="14"/>
  <c r="AT339" i="14"/>
  <c r="AT340" i="14"/>
  <c r="AT341" i="14"/>
  <c r="AT342" i="14"/>
  <c r="AT343" i="14"/>
  <c r="AT344" i="14"/>
  <c r="AT345" i="14"/>
  <c r="AT346" i="14"/>
  <c r="AT347" i="14"/>
  <c r="AT348" i="14"/>
  <c r="AT349" i="14"/>
  <c r="AT350" i="14"/>
  <c r="AT351" i="14"/>
  <c r="AT352" i="14"/>
  <c r="AT353" i="14"/>
  <c r="AT354" i="14"/>
  <c r="AT355" i="14"/>
  <c r="AT356" i="14"/>
  <c r="AT357" i="14"/>
  <c r="AT358" i="14"/>
  <c r="AT359" i="14"/>
  <c r="AT360" i="14"/>
  <c r="AT361" i="14"/>
  <c r="AT362" i="14"/>
  <c r="AT363" i="14"/>
  <c r="AT364" i="14"/>
  <c r="AT365" i="14"/>
  <c r="AT366" i="14"/>
  <c r="AT367" i="14"/>
  <c r="AT368" i="14"/>
  <c r="AT369" i="14"/>
  <c r="AT370" i="14"/>
  <c r="AT371" i="14"/>
  <c r="AT372" i="14"/>
  <c r="AT373" i="14"/>
  <c r="AT374" i="14"/>
  <c r="AT375" i="14"/>
  <c r="AT376" i="14"/>
  <c r="AT377" i="14"/>
  <c r="AT378" i="14"/>
  <c r="AT379" i="14"/>
  <c r="AT380" i="14"/>
  <c r="AT381" i="14"/>
  <c r="AT382" i="14"/>
  <c r="AT383" i="14"/>
  <c r="AT384" i="14"/>
  <c r="AT385" i="14"/>
  <c r="AT386" i="14"/>
  <c r="AT387" i="14"/>
  <c r="AT388" i="14"/>
  <c r="AT389" i="14"/>
  <c r="AT390" i="14"/>
  <c r="AT391" i="14"/>
  <c r="AT392" i="14"/>
  <c r="AT393" i="14"/>
  <c r="AT394" i="14"/>
  <c r="AT395" i="14"/>
  <c r="AT396" i="14"/>
  <c r="AT397" i="14"/>
  <c r="AT398" i="14"/>
  <c r="AT399" i="14"/>
  <c r="AT400" i="14"/>
  <c r="AT401" i="14"/>
  <c r="AT402" i="14"/>
  <c r="AT403" i="14"/>
  <c r="AT404" i="14"/>
  <c r="AT405" i="14"/>
  <c r="AT406" i="14"/>
  <c r="AT407" i="14"/>
  <c r="AT408" i="14"/>
  <c r="AT409" i="14"/>
  <c r="AT410" i="14"/>
  <c r="AT411" i="14"/>
  <c r="AT412" i="14"/>
  <c r="AT413" i="14"/>
  <c r="AT414" i="14"/>
  <c r="AT415" i="14"/>
  <c r="AT416" i="14"/>
  <c r="AT417" i="14"/>
  <c r="AT418" i="14"/>
  <c r="AT419" i="14"/>
  <c r="AT420" i="14"/>
  <c r="AT421" i="14"/>
  <c r="AT422" i="14"/>
  <c r="AT423" i="14"/>
  <c r="AT424" i="14"/>
  <c r="AT425" i="14"/>
  <c r="AT426" i="14"/>
  <c r="AT427" i="14"/>
  <c r="AT428" i="14"/>
  <c r="AT429" i="14"/>
  <c r="AT430" i="14"/>
  <c r="AT431" i="14"/>
  <c r="AT432" i="14"/>
  <c r="AT433" i="14"/>
  <c r="AT434" i="14"/>
  <c r="AT435" i="14"/>
  <c r="AT436" i="14"/>
  <c r="AT437" i="14"/>
  <c r="AT438" i="14"/>
  <c r="AT439" i="14"/>
  <c r="AT440" i="14"/>
  <c r="AT441" i="14"/>
  <c r="AT442" i="14"/>
  <c r="AT443" i="14"/>
  <c r="AT444" i="14"/>
  <c r="AT445" i="14"/>
  <c r="AT446" i="14"/>
  <c r="AT447" i="14"/>
  <c r="AT448" i="14"/>
  <c r="AT449" i="14"/>
  <c r="AT450" i="14"/>
  <c r="AT451" i="14"/>
  <c r="AT452" i="14"/>
  <c r="AT453" i="14"/>
  <c r="AT454" i="14"/>
  <c r="AT455" i="14"/>
  <c r="AT456" i="14"/>
  <c r="AT457" i="14"/>
  <c r="AT458" i="14"/>
  <c r="AT459" i="14"/>
  <c r="AT460" i="14"/>
  <c r="AT461" i="14"/>
  <c r="AT462" i="14"/>
  <c r="AT463" i="14"/>
  <c r="AT464" i="14"/>
  <c r="AT465" i="14"/>
  <c r="AT466" i="14"/>
  <c r="AT467" i="14"/>
  <c r="AT468" i="14"/>
  <c r="AT469" i="14"/>
  <c r="AT470" i="14"/>
  <c r="AT471" i="14"/>
  <c r="AT472" i="14"/>
  <c r="AT473" i="14"/>
  <c r="AT474" i="14"/>
  <c r="AT475" i="14"/>
  <c r="AT476" i="14"/>
  <c r="AT477" i="14"/>
  <c r="AT478" i="14"/>
  <c r="AT479" i="14"/>
  <c r="AT480" i="14"/>
  <c r="AT481" i="14"/>
  <c r="AT482" i="14"/>
  <c r="AT483" i="14"/>
  <c r="AT484" i="14"/>
  <c r="AT485" i="14"/>
  <c r="AT486" i="14"/>
  <c r="AT487" i="14"/>
  <c r="AT488" i="14"/>
  <c r="AT489" i="14"/>
  <c r="AT490" i="14"/>
  <c r="AT491" i="14"/>
  <c r="AT492" i="14"/>
  <c r="AT493" i="14"/>
  <c r="AT494" i="14"/>
  <c r="AT495" i="14"/>
  <c r="AT496" i="14"/>
  <c r="AT497" i="14"/>
  <c r="AT498" i="14"/>
  <c r="AT499" i="14"/>
  <c r="AT500" i="14"/>
  <c r="AT501" i="14"/>
  <c r="AT502" i="14"/>
  <c r="AT503" i="14"/>
  <c r="AT504" i="14"/>
  <c r="AT505" i="14"/>
  <c r="AT506" i="14"/>
  <c r="AT507" i="14"/>
  <c r="AT508" i="14"/>
  <c r="AT509" i="14"/>
  <c r="AT510" i="14"/>
  <c r="AT511" i="14"/>
  <c r="AT512" i="14"/>
  <c r="AT513" i="14"/>
  <c r="AT514" i="14"/>
  <c r="AT515" i="14"/>
  <c r="AT516" i="14"/>
  <c r="AT517" i="14"/>
  <c r="AT518" i="14"/>
  <c r="AT519" i="14"/>
  <c r="AT520" i="14"/>
  <c r="AT521" i="14"/>
  <c r="AT522" i="14"/>
  <c r="AT523" i="14"/>
  <c r="AT524" i="14"/>
  <c r="AT525" i="14"/>
  <c r="AT526" i="14"/>
  <c r="AT527" i="14"/>
  <c r="AT528" i="14"/>
  <c r="AT529" i="14"/>
  <c r="AT530" i="14"/>
  <c r="AT531" i="14"/>
  <c r="AT532" i="14"/>
  <c r="AT533" i="14"/>
  <c r="AT534" i="14"/>
  <c r="AT535" i="14"/>
  <c r="AT536" i="14"/>
  <c r="AT537" i="14"/>
  <c r="AT538" i="14"/>
  <c r="AT539" i="14"/>
  <c r="AT540" i="14"/>
  <c r="AT541" i="14"/>
  <c r="AT542" i="14"/>
  <c r="AT543" i="14"/>
  <c r="AT544" i="14"/>
  <c r="AT545" i="14"/>
  <c r="AT546" i="14"/>
  <c r="AT547" i="14"/>
  <c r="AT548" i="14"/>
  <c r="AT549" i="14"/>
  <c r="AT550" i="14"/>
  <c r="AT551" i="14"/>
  <c r="AT552" i="14"/>
  <c r="AT553" i="14"/>
  <c r="AT554" i="14"/>
  <c r="AT555" i="14"/>
  <c r="AT556" i="14"/>
  <c r="AT557" i="14"/>
  <c r="AT558" i="14"/>
  <c r="AT559" i="14"/>
  <c r="AT560" i="14"/>
  <c r="AT561" i="14"/>
  <c r="AT562" i="14"/>
  <c r="AT563" i="14"/>
  <c r="AT564" i="14"/>
  <c r="AT565" i="14"/>
  <c r="AT566" i="14"/>
  <c r="AT567" i="14"/>
  <c r="AT568" i="14"/>
  <c r="AT569" i="14"/>
  <c r="AT570" i="14"/>
  <c r="AT571" i="14"/>
  <c r="AT572" i="14"/>
  <c r="AT573" i="14"/>
  <c r="AT574" i="14"/>
  <c r="AT575" i="14"/>
  <c r="AT576" i="14"/>
  <c r="AT577" i="14"/>
  <c r="AT578" i="14"/>
  <c r="AT579" i="14"/>
  <c r="AT580" i="14"/>
  <c r="AT581" i="14"/>
  <c r="AT582" i="14"/>
  <c r="AT583" i="14"/>
  <c r="AT584" i="14"/>
  <c r="AT585" i="14"/>
  <c r="AT586" i="14"/>
  <c r="AT587" i="14"/>
  <c r="AT588" i="14"/>
  <c r="AT589" i="14"/>
  <c r="AT590" i="14"/>
  <c r="AT591" i="14"/>
  <c r="AT592" i="14"/>
  <c r="AT593" i="14"/>
  <c r="AT594" i="14"/>
  <c r="AT595" i="14"/>
  <c r="AT596" i="14"/>
  <c r="AT597" i="14"/>
  <c r="AT598" i="14"/>
  <c r="AT599" i="14"/>
  <c r="AT600" i="14"/>
  <c r="AT601" i="14"/>
  <c r="AT602" i="14"/>
  <c r="AT603" i="14"/>
  <c r="AT604" i="14"/>
  <c r="AT605" i="14"/>
  <c r="AT606" i="14"/>
  <c r="AT607" i="14"/>
  <c r="AT608" i="14"/>
  <c r="AT609" i="14"/>
  <c r="AT610" i="14"/>
  <c r="AT611" i="14"/>
  <c r="AT612" i="14"/>
  <c r="AT613" i="14"/>
  <c r="AT614" i="14"/>
  <c r="AT615" i="14"/>
  <c r="AT616" i="14"/>
  <c r="AT617" i="14"/>
  <c r="AT618" i="14"/>
  <c r="AT619" i="14"/>
  <c r="AT620" i="14"/>
  <c r="AT621" i="14"/>
  <c r="AT622" i="14"/>
  <c r="AT623" i="14"/>
  <c r="AT624" i="14"/>
  <c r="AT625" i="14"/>
  <c r="AT626" i="14"/>
  <c r="AT627" i="14"/>
  <c r="AT628" i="14"/>
  <c r="AT629" i="14"/>
  <c r="AT630" i="14"/>
  <c r="AT631" i="14"/>
  <c r="AT632" i="14"/>
  <c r="AT633" i="14"/>
  <c r="AT634" i="14"/>
  <c r="AT635" i="14"/>
  <c r="AT636" i="14"/>
  <c r="AT637" i="14"/>
  <c r="AT638" i="14"/>
  <c r="AT639" i="14"/>
  <c r="AT640" i="14"/>
  <c r="AT641" i="14"/>
  <c r="AT642" i="14"/>
  <c r="AT643" i="14"/>
  <c r="AT644" i="14"/>
  <c r="AT645" i="14"/>
  <c r="AT646" i="14"/>
  <c r="AT647" i="14"/>
  <c r="AT648" i="14"/>
  <c r="AT649" i="14"/>
  <c r="AT650" i="14"/>
  <c r="AT651" i="14"/>
  <c r="AT652" i="14"/>
  <c r="AT653" i="14"/>
  <c r="AT654" i="14"/>
  <c r="AT655" i="14"/>
  <c r="AT656" i="14"/>
  <c r="AT657" i="14"/>
  <c r="AT658" i="14"/>
  <c r="AT659" i="14"/>
  <c r="AT660" i="14"/>
  <c r="AT661" i="14"/>
  <c r="AT662" i="14"/>
  <c r="AT663" i="14"/>
  <c r="AT664" i="14"/>
  <c r="AT665" i="14"/>
  <c r="AT666" i="14"/>
  <c r="AT667" i="14"/>
  <c r="AT668" i="14"/>
  <c r="AT669" i="14"/>
  <c r="AT670" i="14"/>
  <c r="AT671" i="14"/>
  <c r="AT672" i="14"/>
  <c r="AT673" i="14"/>
  <c r="AT674" i="14"/>
  <c r="AT675" i="14"/>
  <c r="AT676" i="14"/>
  <c r="AT677" i="14"/>
  <c r="AT678" i="14"/>
  <c r="AT679" i="14"/>
  <c r="AT680" i="14"/>
  <c r="AT681" i="14"/>
  <c r="AT682" i="14"/>
  <c r="AT683" i="14"/>
  <c r="AT684" i="14"/>
  <c r="AT685" i="14"/>
  <c r="AT686" i="14"/>
  <c r="AT687" i="14"/>
  <c r="AT688" i="14"/>
  <c r="AT689" i="14"/>
  <c r="AT690" i="14"/>
  <c r="AT691" i="14"/>
  <c r="AT692" i="14"/>
  <c r="AT693" i="14"/>
  <c r="AT694" i="14"/>
  <c r="AT695" i="14"/>
  <c r="AT696" i="14"/>
  <c r="AT697" i="14"/>
  <c r="AT698" i="14"/>
  <c r="AT699" i="14"/>
  <c r="AT700" i="14"/>
  <c r="AT701" i="14"/>
  <c r="AT702" i="14"/>
  <c r="AT703" i="14"/>
  <c r="AT704" i="14"/>
  <c r="AT705" i="14"/>
  <c r="AT706" i="14"/>
  <c r="AT707" i="14"/>
  <c r="AT708" i="14"/>
  <c r="AT709" i="14"/>
  <c r="AT710" i="14"/>
  <c r="AT711" i="14"/>
  <c r="AT712" i="14"/>
  <c r="AT713" i="14"/>
  <c r="AT714" i="14"/>
  <c r="AT715" i="14"/>
  <c r="AT716" i="14"/>
  <c r="AT717" i="14"/>
  <c r="AT718" i="14"/>
  <c r="AT719" i="14"/>
  <c r="AT720" i="14"/>
  <c r="AT721" i="14"/>
  <c r="AT722" i="14"/>
  <c r="AT723" i="14"/>
  <c r="AT724" i="14"/>
  <c r="AT725" i="14"/>
  <c r="AT726" i="14"/>
  <c r="AT8" i="14"/>
  <c r="AT9" i="14"/>
  <c r="AT10" i="14"/>
  <c r="AT11" i="14"/>
  <c r="AT12" i="14"/>
  <c r="AT13" i="14"/>
  <c r="AT14" i="14"/>
  <c r="AT15" i="14"/>
  <c r="AT16" i="14"/>
  <c r="AT17" i="14"/>
  <c r="AT18" i="14"/>
  <c r="AT19" i="14"/>
  <c r="AT20" i="14"/>
  <c r="AT21" i="14"/>
  <c r="AT22" i="14"/>
  <c r="AT23" i="14"/>
  <c r="AT24" i="14"/>
  <c r="AT25" i="14"/>
  <c r="AT26" i="14"/>
  <c r="AT27" i="14"/>
  <c r="AT28" i="14"/>
  <c r="AT29" i="14"/>
  <c r="AT30" i="14"/>
  <c r="AT31" i="14"/>
  <c r="AT32" i="14"/>
  <c r="AT33" i="14"/>
  <c r="AT34" i="14"/>
  <c r="AT35" i="14"/>
  <c r="AT7" i="14"/>
  <c r="O4" i="15"/>
  <c r="O5" i="15"/>
  <c r="O6" i="15"/>
  <c r="O7" i="15"/>
  <c r="O8" i="15"/>
  <c r="O9" i="15"/>
  <c r="O10" i="15"/>
  <c r="O11" i="15"/>
  <c r="O12" i="15"/>
  <c r="O13" i="15"/>
  <c r="O14" i="15"/>
  <c r="O15" i="15"/>
  <c r="O16" i="15"/>
  <c r="O17" i="15"/>
  <c r="O18" i="15"/>
  <c r="O19" i="15"/>
  <c r="O20" i="15"/>
  <c r="O21" i="15"/>
  <c r="O22" i="15"/>
  <c r="O23" i="15"/>
  <c r="O24" i="15"/>
  <c r="O25" i="15"/>
  <c r="O26" i="15"/>
  <c r="O27" i="15"/>
  <c r="O28" i="15"/>
  <c r="O29" i="15"/>
  <c r="O30" i="15"/>
  <c r="O31" i="15"/>
  <c r="O32" i="15"/>
  <c r="O33" i="15"/>
  <c r="O34" i="15"/>
  <c r="O35" i="15"/>
  <c r="O36" i="15"/>
  <c r="O37" i="15"/>
  <c r="O38" i="15"/>
  <c r="O39" i="15"/>
  <c r="O40" i="15"/>
  <c r="O41" i="15"/>
  <c r="O42" i="15"/>
  <c r="O43" i="15"/>
  <c r="O44" i="15"/>
  <c r="O45" i="15"/>
  <c r="O46" i="15"/>
  <c r="O47" i="15"/>
  <c r="O48" i="15"/>
  <c r="O49" i="15"/>
  <c r="O50" i="15"/>
  <c r="O51" i="15"/>
  <c r="O52" i="15"/>
  <c r="O53" i="15"/>
  <c r="O54" i="15"/>
  <c r="O55" i="15"/>
  <c r="O56" i="15"/>
  <c r="O57" i="15"/>
  <c r="O58" i="15"/>
  <c r="O59" i="15"/>
  <c r="O60" i="15"/>
  <c r="O61" i="15"/>
  <c r="O62" i="15"/>
  <c r="O63" i="15"/>
  <c r="O64" i="15"/>
  <c r="O65" i="15"/>
  <c r="O66" i="15"/>
  <c r="O67" i="15"/>
  <c r="O68" i="15"/>
  <c r="O69" i="15"/>
  <c r="O70" i="15"/>
  <c r="O71" i="15"/>
  <c r="O72" i="15"/>
  <c r="O73" i="15"/>
  <c r="O74" i="15"/>
  <c r="O75" i="15"/>
  <c r="O76" i="15"/>
  <c r="O77" i="15"/>
  <c r="O78" i="15"/>
  <c r="O79" i="15"/>
  <c r="O80" i="15"/>
  <c r="O81" i="15"/>
  <c r="O82" i="15"/>
  <c r="O83" i="15"/>
  <c r="O84" i="15"/>
  <c r="O85" i="15"/>
  <c r="O86" i="15"/>
  <c r="O87" i="15"/>
  <c r="O88" i="15"/>
  <c r="O89" i="15"/>
  <c r="O90" i="15"/>
  <c r="O91" i="15"/>
  <c r="O92" i="15"/>
  <c r="O93" i="15"/>
  <c r="O94" i="15"/>
  <c r="O95" i="15"/>
  <c r="O96" i="15"/>
  <c r="O97" i="15"/>
  <c r="O98" i="15"/>
  <c r="O99" i="15"/>
  <c r="O100" i="15"/>
  <c r="O101" i="15"/>
  <c r="O102" i="15"/>
  <c r="O103" i="15"/>
  <c r="O104" i="15"/>
  <c r="O105" i="15"/>
  <c r="O106" i="15"/>
  <c r="O107" i="15"/>
  <c r="O108" i="15"/>
  <c r="O109" i="15"/>
  <c r="O110" i="15"/>
  <c r="O111" i="15"/>
  <c r="O112" i="15"/>
  <c r="O113" i="15"/>
  <c r="O114" i="15"/>
  <c r="O115" i="15"/>
  <c r="O116" i="15"/>
  <c r="O117" i="15"/>
  <c r="O118" i="15"/>
  <c r="O119" i="15"/>
  <c r="O120" i="15"/>
  <c r="O121" i="15"/>
  <c r="O122" i="15"/>
  <c r="O123" i="15"/>
  <c r="O124" i="15"/>
  <c r="O125" i="15"/>
  <c r="O126" i="15"/>
  <c r="O127" i="15"/>
  <c r="O128" i="15"/>
  <c r="O129" i="15"/>
  <c r="O130" i="15"/>
  <c r="O131" i="15"/>
  <c r="O132" i="15"/>
  <c r="O133" i="15"/>
  <c r="O134" i="15"/>
  <c r="O135" i="15"/>
  <c r="O136" i="15"/>
  <c r="O137" i="15"/>
  <c r="O138" i="15"/>
  <c r="O139" i="15"/>
  <c r="O140" i="15"/>
  <c r="O141" i="15"/>
  <c r="O142" i="15"/>
  <c r="O143" i="15"/>
  <c r="O144" i="15"/>
  <c r="O145" i="15"/>
  <c r="O146" i="15"/>
  <c r="O147" i="15"/>
  <c r="O148" i="15"/>
  <c r="O149" i="15"/>
  <c r="O150" i="15"/>
  <c r="O151" i="15"/>
  <c r="O152" i="15"/>
  <c r="O153" i="15"/>
  <c r="O154" i="15"/>
  <c r="O155" i="15"/>
  <c r="O156" i="15"/>
  <c r="O157" i="15"/>
  <c r="O158" i="15"/>
  <c r="O159" i="15"/>
  <c r="O160" i="15"/>
  <c r="O161" i="15"/>
  <c r="O162" i="15"/>
  <c r="O163" i="15"/>
  <c r="O164" i="15"/>
  <c r="O165" i="15"/>
  <c r="O166" i="15"/>
  <c r="O167" i="15"/>
  <c r="O168" i="15"/>
  <c r="O169" i="15"/>
  <c r="O170" i="15"/>
  <c r="O171" i="15"/>
  <c r="O172" i="15"/>
  <c r="O173" i="15"/>
  <c r="O174" i="15"/>
  <c r="O175" i="15"/>
  <c r="O176" i="15"/>
  <c r="O177" i="15"/>
  <c r="O178" i="15"/>
  <c r="O179" i="15"/>
  <c r="O180" i="15"/>
  <c r="O181" i="15"/>
  <c r="O182" i="15"/>
  <c r="O183" i="15"/>
  <c r="O184" i="15"/>
  <c r="O185" i="15"/>
  <c r="O186" i="15"/>
  <c r="O187" i="15"/>
  <c r="O188" i="15"/>
  <c r="O189" i="15"/>
  <c r="O190" i="15"/>
  <c r="O191" i="15"/>
  <c r="O192" i="15"/>
  <c r="O193" i="15"/>
  <c r="O194" i="15"/>
  <c r="O195" i="15"/>
  <c r="O196" i="15"/>
  <c r="O197" i="15"/>
  <c r="O198" i="15"/>
  <c r="O199" i="15"/>
  <c r="O200" i="15"/>
  <c r="O201" i="15"/>
  <c r="O202" i="15"/>
  <c r="O203" i="15"/>
  <c r="O204" i="15"/>
  <c r="O205" i="15"/>
  <c r="O206" i="15"/>
  <c r="O207" i="15"/>
  <c r="O208" i="15"/>
  <c r="O209" i="15"/>
  <c r="O210" i="15"/>
  <c r="O211" i="15"/>
  <c r="O212" i="15"/>
  <c r="O213" i="15"/>
  <c r="O214" i="15"/>
  <c r="O215" i="15"/>
  <c r="O216" i="15"/>
  <c r="O217" i="15"/>
  <c r="O218" i="15"/>
  <c r="O219" i="15"/>
  <c r="O220" i="15"/>
  <c r="O221" i="15"/>
  <c r="O222" i="15"/>
  <c r="O223" i="15"/>
  <c r="O224" i="15"/>
  <c r="O225" i="15"/>
  <c r="O226" i="15"/>
  <c r="O227" i="15"/>
  <c r="O228" i="15"/>
  <c r="O229" i="15"/>
  <c r="O230" i="15"/>
  <c r="O231" i="15"/>
  <c r="O232" i="15"/>
  <c r="O233" i="15"/>
  <c r="O234" i="15"/>
  <c r="O235" i="15"/>
  <c r="O236" i="15"/>
  <c r="O237" i="15"/>
  <c r="O238" i="15"/>
  <c r="O239" i="15"/>
  <c r="O240" i="15"/>
  <c r="O241" i="15"/>
  <c r="O242" i="15"/>
  <c r="O243" i="15"/>
  <c r="O244" i="15"/>
  <c r="O245" i="15"/>
  <c r="O246" i="15"/>
  <c r="O247" i="15"/>
  <c r="O248" i="15"/>
  <c r="O249" i="15"/>
  <c r="O250" i="15"/>
  <c r="O251" i="15"/>
  <c r="O252" i="15"/>
  <c r="O253" i="15"/>
  <c r="O254" i="15"/>
  <c r="O255" i="15"/>
  <c r="O256" i="15"/>
  <c r="O257" i="15"/>
  <c r="O258" i="15"/>
  <c r="O259" i="15"/>
  <c r="O260" i="15"/>
  <c r="O261" i="15"/>
  <c r="O262" i="15"/>
  <c r="O263" i="15"/>
  <c r="O264" i="15"/>
  <c r="O265" i="15"/>
  <c r="O266" i="15"/>
  <c r="O267" i="15"/>
  <c r="O268" i="15"/>
  <c r="O269" i="15"/>
  <c r="O270" i="15"/>
  <c r="O271" i="15"/>
  <c r="O272" i="15"/>
  <c r="O273" i="15"/>
  <c r="O274" i="15"/>
  <c r="O275" i="15"/>
  <c r="O276" i="15"/>
  <c r="O277" i="15"/>
  <c r="O278" i="15"/>
  <c r="O279" i="15"/>
  <c r="O280" i="15"/>
  <c r="O281" i="15"/>
  <c r="O282" i="15"/>
  <c r="O283" i="15"/>
  <c r="O284" i="15"/>
  <c r="O285" i="15"/>
  <c r="O286" i="15"/>
  <c r="O287" i="15"/>
  <c r="O288" i="15"/>
  <c r="O289" i="15"/>
  <c r="O290" i="15"/>
  <c r="O291" i="15"/>
  <c r="O292" i="15"/>
  <c r="O293" i="15"/>
  <c r="O294" i="15"/>
  <c r="O295" i="15"/>
  <c r="O296" i="15"/>
  <c r="O297" i="15"/>
  <c r="O298" i="15"/>
  <c r="O299" i="15"/>
  <c r="O300" i="15"/>
  <c r="O301" i="15"/>
  <c r="O302" i="15"/>
  <c r="O303" i="15"/>
  <c r="O304" i="15"/>
  <c r="O305" i="15"/>
  <c r="O306" i="15"/>
  <c r="O307" i="15"/>
  <c r="O308" i="15"/>
  <c r="O309" i="15"/>
  <c r="O310" i="15"/>
  <c r="O311" i="15"/>
  <c r="O312" i="15"/>
  <c r="O313" i="15"/>
  <c r="O314" i="15"/>
  <c r="O315" i="15"/>
  <c r="O316" i="15"/>
  <c r="O317" i="15"/>
  <c r="O318" i="15"/>
  <c r="O319" i="15"/>
  <c r="O320" i="15"/>
  <c r="O321" i="15"/>
  <c r="O322" i="15"/>
  <c r="O323" i="15"/>
  <c r="O324" i="15"/>
  <c r="O325" i="15"/>
  <c r="O326" i="15"/>
  <c r="O327" i="15"/>
  <c r="O328" i="15"/>
  <c r="O329" i="15"/>
  <c r="O330" i="15"/>
  <c r="O331" i="15"/>
  <c r="O332" i="15"/>
  <c r="O333" i="15"/>
  <c r="O334" i="15"/>
  <c r="O335" i="15"/>
  <c r="O336" i="15"/>
  <c r="O337" i="15"/>
  <c r="O338" i="15"/>
  <c r="O339" i="15"/>
  <c r="O340" i="15"/>
  <c r="O341" i="15"/>
  <c r="O342" i="15"/>
  <c r="O343" i="15"/>
  <c r="O344" i="15"/>
  <c r="O345" i="15"/>
  <c r="O346" i="15"/>
  <c r="O347" i="15"/>
  <c r="O348" i="15"/>
  <c r="O349" i="15"/>
  <c r="O350" i="15"/>
  <c r="O351" i="15"/>
  <c r="O352" i="15"/>
  <c r="O353" i="15"/>
  <c r="O354" i="15"/>
  <c r="O355" i="15"/>
  <c r="O356" i="15"/>
  <c r="O357" i="15"/>
  <c r="O358" i="15"/>
  <c r="O359" i="15"/>
  <c r="O360" i="15"/>
  <c r="O361" i="15"/>
  <c r="O362" i="15"/>
  <c r="O363" i="15"/>
  <c r="O3" i="15"/>
  <c r="R10" i="11"/>
  <c r="R11" i="11"/>
  <c r="R12" i="11"/>
  <c r="R13" i="11"/>
  <c r="R14" i="11"/>
  <c r="R15" i="11"/>
  <c r="R16" i="11"/>
  <c r="R9" i="11"/>
  <c r="N11" i="11"/>
  <c r="N9" i="11"/>
  <c r="H9" i="11"/>
  <c r="F10" i="11"/>
  <c r="F11" i="11"/>
  <c r="F12" i="11"/>
  <c r="F13" i="11"/>
  <c r="F14" i="11"/>
  <c r="F15" i="11"/>
  <c r="F16" i="11"/>
  <c r="F9" i="11"/>
  <c r="AF9" i="14"/>
  <c r="AF10" i="14"/>
  <c r="AF11" i="14"/>
  <c r="AF12" i="14"/>
  <c r="AF13" i="14"/>
  <c r="AF14" i="14"/>
  <c r="AF15" i="14"/>
  <c r="AF16" i="14"/>
  <c r="AF17" i="14"/>
  <c r="AF18" i="14"/>
  <c r="AF19" i="14"/>
  <c r="AF20" i="14"/>
  <c r="AF21" i="14"/>
  <c r="AF22" i="14"/>
  <c r="AF23" i="14"/>
  <c r="AF24" i="14"/>
  <c r="AF25" i="14"/>
  <c r="AF26" i="14"/>
  <c r="AF27" i="14"/>
  <c r="AF28" i="14"/>
  <c r="AF29" i="14"/>
  <c r="AF30" i="14"/>
  <c r="AF31" i="14"/>
  <c r="AF32" i="14"/>
  <c r="AF33" i="14"/>
  <c r="AF34" i="14"/>
  <c r="AF35" i="14"/>
  <c r="AF36" i="14"/>
  <c r="AF37" i="14"/>
  <c r="AF38" i="14"/>
  <c r="AF39" i="14"/>
  <c r="AF40" i="14"/>
  <c r="AF41" i="14"/>
  <c r="AF42" i="14"/>
  <c r="AF43" i="14"/>
  <c r="AF44" i="14"/>
  <c r="AF45" i="14"/>
  <c r="AF46" i="14"/>
  <c r="AF47" i="14"/>
  <c r="AF48" i="14"/>
  <c r="AF49" i="14"/>
  <c r="AF50" i="14"/>
  <c r="AF51" i="14"/>
  <c r="AF52" i="14"/>
  <c r="AF53" i="14"/>
  <c r="AF54" i="14"/>
  <c r="AF55" i="14"/>
  <c r="AF56" i="14"/>
  <c r="AF57" i="14"/>
  <c r="AF58" i="14"/>
  <c r="AF59" i="14"/>
  <c r="AF60" i="14"/>
  <c r="AF61" i="14"/>
  <c r="AF62" i="14"/>
  <c r="AF63" i="14"/>
  <c r="AF64" i="14"/>
  <c r="AF65" i="14"/>
  <c r="AF66" i="14"/>
  <c r="AF67" i="14"/>
  <c r="AF68" i="14"/>
  <c r="AF69" i="14"/>
  <c r="AF70" i="14"/>
  <c r="AF71" i="14"/>
  <c r="AF72" i="14"/>
  <c r="AF73" i="14"/>
  <c r="AF74" i="14"/>
  <c r="AF75" i="14"/>
  <c r="AF76" i="14"/>
  <c r="AF77" i="14"/>
  <c r="AF78" i="14"/>
  <c r="AF79" i="14"/>
  <c r="AF80" i="14"/>
  <c r="AF81" i="14"/>
  <c r="AF82" i="14"/>
  <c r="AF83" i="14"/>
  <c r="AF84" i="14"/>
  <c r="AF85" i="14"/>
  <c r="AF86" i="14"/>
  <c r="AF87" i="14"/>
  <c r="AF88" i="14"/>
  <c r="AF89" i="14"/>
  <c r="AF90" i="14"/>
  <c r="AF91" i="14"/>
  <c r="AF92" i="14"/>
  <c r="AF93" i="14"/>
  <c r="AF94" i="14"/>
  <c r="AF95" i="14"/>
  <c r="AF96" i="14"/>
  <c r="AF97" i="14"/>
  <c r="AF98" i="14"/>
  <c r="AF99" i="14"/>
  <c r="AF100" i="14"/>
  <c r="AF101" i="14"/>
  <c r="AF102" i="14"/>
  <c r="AF103" i="14"/>
  <c r="AF104" i="14"/>
  <c r="AF105" i="14"/>
  <c r="AF106" i="14"/>
  <c r="AF107" i="14"/>
  <c r="AF108" i="14"/>
  <c r="AF109" i="14"/>
  <c r="AF110" i="14"/>
  <c r="AF111" i="14"/>
  <c r="AF112" i="14"/>
  <c r="AF113" i="14"/>
  <c r="AF114" i="14"/>
  <c r="AF115" i="14"/>
  <c r="AF116" i="14"/>
  <c r="AF117" i="14"/>
  <c r="AF118" i="14"/>
  <c r="AF119" i="14"/>
  <c r="AF120" i="14"/>
  <c r="AF121" i="14"/>
  <c r="AF122" i="14"/>
  <c r="AF123" i="14"/>
  <c r="AF124" i="14"/>
  <c r="AF125" i="14"/>
  <c r="AF126" i="14"/>
  <c r="AF127" i="14"/>
  <c r="AF128" i="14"/>
  <c r="AF129" i="14"/>
  <c r="AF130" i="14"/>
  <c r="AF131" i="14"/>
  <c r="AF132" i="14"/>
  <c r="AF133" i="14"/>
  <c r="AF134" i="14"/>
  <c r="AF135" i="14"/>
  <c r="AF136" i="14"/>
  <c r="AF137" i="14"/>
  <c r="AF138" i="14"/>
  <c r="AF139" i="14"/>
  <c r="AF140" i="14"/>
  <c r="AF141" i="14"/>
  <c r="AF142" i="14"/>
  <c r="AF143" i="14"/>
  <c r="AF144" i="14"/>
  <c r="AF145" i="14"/>
  <c r="AF146" i="14"/>
  <c r="AF147" i="14"/>
  <c r="AF148" i="14"/>
  <c r="AF149" i="14"/>
  <c r="AF150" i="14"/>
  <c r="AF151" i="14"/>
  <c r="AF152" i="14"/>
  <c r="AF153" i="14"/>
  <c r="AF154" i="14"/>
  <c r="AF155" i="14"/>
  <c r="AF156" i="14"/>
  <c r="AF157" i="14"/>
  <c r="AF158" i="14"/>
  <c r="AF159" i="14"/>
  <c r="AF160" i="14"/>
  <c r="AF161" i="14"/>
  <c r="AF162" i="14"/>
  <c r="AF163" i="14"/>
  <c r="AF164" i="14"/>
  <c r="AF165" i="14"/>
  <c r="AF166" i="14"/>
  <c r="AF167" i="14"/>
  <c r="AF168" i="14"/>
  <c r="AF169" i="14"/>
  <c r="AF170" i="14"/>
  <c r="AF171" i="14"/>
  <c r="AF172" i="14"/>
  <c r="AF173" i="14"/>
  <c r="AF174" i="14"/>
  <c r="AF175" i="14"/>
  <c r="AF176" i="14"/>
  <c r="AF177" i="14"/>
  <c r="AF178" i="14"/>
  <c r="AF179" i="14"/>
  <c r="AF180" i="14"/>
  <c r="AF181" i="14"/>
  <c r="AF182" i="14"/>
  <c r="AF183" i="14"/>
  <c r="AF184" i="14"/>
  <c r="AF185" i="14"/>
  <c r="AF186" i="14"/>
  <c r="AF187" i="14"/>
  <c r="AF188" i="14"/>
  <c r="AF189" i="14"/>
  <c r="AF190" i="14"/>
  <c r="AF191" i="14"/>
  <c r="AF192" i="14"/>
  <c r="AF193" i="14"/>
  <c r="AF194" i="14"/>
  <c r="AF195" i="14"/>
  <c r="AF196" i="14"/>
  <c r="AF197" i="14"/>
  <c r="AF198" i="14"/>
  <c r="AF199" i="14"/>
  <c r="AF200" i="14"/>
  <c r="AF201" i="14"/>
  <c r="AF202" i="14"/>
  <c r="AF203" i="14"/>
  <c r="AF204" i="14"/>
  <c r="AF205" i="14"/>
  <c r="AF206" i="14"/>
  <c r="AF207" i="14"/>
  <c r="AF208" i="14"/>
  <c r="AF209" i="14"/>
  <c r="AF210" i="14"/>
  <c r="AF211" i="14"/>
  <c r="AF212" i="14"/>
  <c r="AF213" i="14"/>
  <c r="AF214" i="14"/>
  <c r="AF215" i="14"/>
  <c r="AF216" i="14"/>
  <c r="AF217" i="14"/>
  <c r="AF218" i="14"/>
  <c r="AF219" i="14"/>
  <c r="AF220" i="14"/>
  <c r="AF221" i="14"/>
  <c r="AF222" i="14"/>
  <c r="AF223" i="14"/>
  <c r="AF224" i="14"/>
  <c r="AF225" i="14"/>
  <c r="AF226" i="14"/>
  <c r="AF227" i="14"/>
  <c r="AF228" i="14"/>
  <c r="AF229" i="14"/>
  <c r="AF230" i="14"/>
  <c r="AF231" i="14"/>
  <c r="AF232" i="14"/>
  <c r="AF233" i="14"/>
  <c r="AF234" i="14"/>
  <c r="AF235" i="14"/>
  <c r="AF236" i="14"/>
  <c r="AF237" i="14"/>
  <c r="AF238" i="14"/>
  <c r="AF239" i="14"/>
  <c r="AF240" i="14"/>
  <c r="AF241" i="14"/>
  <c r="AF242" i="14"/>
  <c r="AF243" i="14"/>
  <c r="AF244" i="14"/>
  <c r="AF245" i="14"/>
  <c r="AF246" i="14"/>
  <c r="AF247" i="14"/>
  <c r="AF248" i="14"/>
  <c r="AF249" i="14"/>
  <c r="AF250" i="14"/>
  <c r="AF251" i="14"/>
  <c r="AF252" i="14"/>
  <c r="AF253" i="14"/>
  <c r="AF254" i="14"/>
  <c r="AF255" i="14"/>
  <c r="AF256" i="14"/>
  <c r="AF257" i="14"/>
  <c r="AF258" i="14"/>
  <c r="AF259" i="14"/>
  <c r="AF260" i="14"/>
  <c r="AF261" i="14"/>
  <c r="AF262" i="14"/>
  <c r="AF263" i="14"/>
  <c r="AF264" i="14"/>
  <c r="AF265" i="14"/>
  <c r="AF266" i="14"/>
  <c r="AF267" i="14"/>
  <c r="AF268" i="14"/>
  <c r="AF269" i="14"/>
  <c r="AF270" i="14"/>
  <c r="AF271" i="14"/>
  <c r="AF272" i="14"/>
  <c r="AF273" i="14"/>
  <c r="AF274" i="14"/>
  <c r="AF275" i="14"/>
  <c r="AF276" i="14"/>
  <c r="AF277" i="14"/>
  <c r="AF278" i="14"/>
  <c r="AF279" i="14"/>
  <c r="AF280" i="14"/>
  <c r="AF281" i="14"/>
  <c r="AF282" i="14"/>
  <c r="AF283" i="14"/>
  <c r="AF284" i="14"/>
  <c r="AF285" i="14"/>
  <c r="AF286" i="14"/>
  <c r="AF287" i="14"/>
  <c r="AF288" i="14"/>
  <c r="AF289" i="14"/>
  <c r="AF290" i="14"/>
  <c r="AF291" i="14"/>
  <c r="AF292" i="14"/>
  <c r="AF293" i="14"/>
  <c r="AF294" i="14"/>
  <c r="AF295" i="14"/>
  <c r="AF296" i="14"/>
  <c r="AF297" i="14"/>
  <c r="AF298" i="14"/>
  <c r="AF299" i="14"/>
  <c r="AF300" i="14"/>
  <c r="AF301" i="14"/>
  <c r="AF302" i="14"/>
  <c r="AF303" i="14"/>
  <c r="AF304" i="14"/>
  <c r="AF305" i="14"/>
  <c r="AF306" i="14"/>
  <c r="AF307" i="14"/>
  <c r="AF308" i="14"/>
  <c r="AF309" i="14"/>
  <c r="AF310" i="14"/>
  <c r="AF311" i="14"/>
  <c r="AF312" i="14"/>
  <c r="AF313" i="14"/>
  <c r="AF314" i="14"/>
  <c r="AF315" i="14"/>
  <c r="AF316" i="14"/>
  <c r="AF317" i="14"/>
  <c r="AF318" i="14"/>
  <c r="AF319" i="14"/>
  <c r="AF320" i="14"/>
  <c r="AF321" i="14"/>
  <c r="AF322" i="14"/>
  <c r="AF323" i="14"/>
  <c r="AF324" i="14"/>
  <c r="AF325" i="14"/>
  <c r="AF326" i="14"/>
  <c r="AF327" i="14"/>
  <c r="AF328" i="14"/>
  <c r="AF329" i="14"/>
  <c r="AF330" i="14"/>
  <c r="AF331" i="14"/>
  <c r="AF332" i="14"/>
  <c r="AF333" i="14"/>
  <c r="AF334" i="14"/>
  <c r="AF335" i="14"/>
  <c r="AF336" i="14"/>
  <c r="AF337" i="14"/>
  <c r="AF338" i="14"/>
  <c r="AF339" i="14"/>
  <c r="AF340" i="14"/>
  <c r="AF341" i="14"/>
  <c r="AF342" i="14"/>
  <c r="AF343" i="14"/>
  <c r="AF344" i="14"/>
  <c r="AF345" i="14"/>
  <c r="AF346" i="14"/>
  <c r="AF347" i="14"/>
  <c r="AF348" i="14"/>
  <c r="AF349" i="14"/>
  <c r="AF350" i="14"/>
  <c r="AF351" i="14"/>
  <c r="AF352" i="14"/>
  <c r="AF353" i="14"/>
  <c r="AF354" i="14"/>
  <c r="AF355" i="14"/>
  <c r="AF356" i="14"/>
  <c r="AF357" i="14"/>
  <c r="AF358" i="14"/>
  <c r="AF359" i="14"/>
  <c r="AF360" i="14"/>
  <c r="AF361" i="14"/>
  <c r="AF362" i="14"/>
  <c r="AF363" i="14"/>
  <c r="AF364" i="14"/>
  <c r="AF365" i="14"/>
  <c r="AF366" i="14"/>
  <c r="AF8" i="14"/>
  <c r="AC10" i="14"/>
  <c r="AC98" i="14"/>
  <c r="AC726" i="14"/>
  <c r="AA726" i="14"/>
  <c r="AC725" i="14"/>
  <c r="AA725" i="14"/>
  <c r="AC724" i="14"/>
  <c r="AA724" i="14"/>
  <c r="AC723" i="14"/>
  <c r="AA723" i="14"/>
  <c r="AC722" i="14"/>
  <c r="AA722" i="14"/>
  <c r="AC721" i="14"/>
  <c r="AA721" i="14"/>
  <c r="AC720" i="14"/>
  <c r="AA720" i="14"/>
  <c r="AC719" i="14"/>
  <c r="AA719" i="14"/>
  <c r="AC718" i="14"/>
  <c r="AA718" i="14"/>
  <c r="AC717" i="14"/>
  <c r="AA717" i="14"/>
  <c r="AC716" i="14"/>
  <c r="AA716" i="14"/>
  <c r="AC715" i="14"/>
  <c r="AA715" i="14"/>
  <c r="AC714" i="14"/>
  <c r="AA714" i="14"/>
  <c r="AC713" i="14"/>
  <c r="AA713" i="14"/>
  <c r="AC712" i="14"/>
  <c r="AA712" i="14"/>
  <c r="AC711" i="14"/>
  <c r="AA711" i="14"/>
  <c r="AC710" i="14"/>
  <c r="AA710" i="14"/>
  <c r="AC709" i="14"/>
  <c r="AA709" i="14"/>
  <c r="AC708" i="14"/>
  <c r="AA708" i="14"/>
  <c r="AC707" i="14"/>
  <c r="AA707" i="14"/>
  <c r="AC706" i="14"/>
  <c r="AA706" i="14"/>
  <c r="AC705" i="14"/>
  <c r="AA705" i="14"/>
  <c r="AC704" i="14"/>
  <c r="AA704" i="14"/>
  <c r="AC703" i="14"/>
  <c r="AA703" i="14"/>
  <c r="AC702" i="14"/>
  <c r="AA702" i="14"/>
  <c r="AC701" i="14"/>
  <c r="AA701" i="14"/>
  <c r="AC700" i="14"/>
  <c r="AA700" i="14"/>
  <c r="AC699" i="14"/>
  <c r="AA699" i="14"/>
  <c r="AC698" i="14"/>
  <c r="AA698" i="14"/>
  <c r="AC697" i="14"/>
  <c r="AA697" i="14"/>
  <c r="AC696" i="14"/>
  <c r="AA696" i="14"/>
  <c r="AC695" i="14"/>
  <c r="AA695" i="14"/>
  <c r="AC694" i="14"/>
  <c r="AA694" i="14"/>
  <c r="AC693" i="14"/>
  <c r="AA693" i="14"/>
  <c r="AC692" i="14"/>
  <c r="AA692" i="14"/>
  <c r="AC691" i="14"/>
  <c r="AA691" i="14"/>
  <c r="AC690" i="14"/>
  <c r="AA690" i="14"/>
  <c r="AC689" i="14"/>
  <c r="AA689" i="14"/>
  <c r="AC688" i="14"/>
  <c r="AA688" i="14"/>
  <c r="AC687" i="14"/>
  <c r="AA687" i="14"/>
  <c r="AC686" i="14"/>
  <c r="AA686" i="14"/>
  <c r="AC685" i="14"/>
  <c r="AA685" i="14"/>
  <c r="AC684" i="14"/>
  <c r="AA684" i="14"/>
  <c r="AC683" i="14"/>
  <c r="AA683" i="14"/>
  <c r="AC682" i="14"/>
  <c r="AA682" i="14"/>
  <c r="AC681" i="14"/>
  <c r="AA681" i="14"/>
  <c r="AC680" i="14"/>
  <c r="AA680" i="14"/>
  <c r="AC679" i="14"/>
  <c r="AA679" i="14"/>
  <c r="AC678" i="14"/>
  <c r="AA678" i="14"/>
  <c r="AC677" i="14"/>
  <c r="AA677" i="14"/>
  <c r="AC676" i="14"/>
  <c r="AA676" i="14"/>
  <c r="AC675" i="14"/>
  <c r="AA675" i="14"/>
  <c r="AC674" i="14"/>
  <c r="AA674" i="14"/>
  <c r="AC673" i="14"/>
  <c r="AA673" i="14"/>
  <c r="AC672" i="14"/>
  <c r="AA672" i="14"/>
  <c r="AC671" i="14"/>
  <c r="AA671" i="14"/>
  <c r="AC670" i="14"/>
  <c r="AA670" i="14"/>
  <c r="AC669" i="14"/>
  <c r="AA669" i="14"/>
  <c r="AC668" i="14"/>
  <c r="AA668" i="14"/>
  <c r="AC667" i="14"/>
  <c r="AA667" i="14"/>
  <c r="AC666" i="14"/>
  <c r="AA666" i="14"/>
  <c r="AC665" i="14"/>
  <c r="AA665" i="14"/>
  <c r="AC664" i="14"/>
  <c r="AA664" i="14"/>
  <c r="AC663" i="14"/>
  <c r="AA663" i="14"/>
  <c r="AC662" i="14"/>
  <c r="AA662" i="14"/>
  <c r="AC661" i="14"/>
  <c r="AA661" i="14"/>
  <c r="AC660" i="14"/>
  <c r="AA660" i="14"/>
  <c r="AC659" i="14"/>
  <c r="AA659" i="14"/>
  <c r="AC658" i="14"/>
  <c r="AA658" i="14"/>
  <c r="AC657" i="14"/>
  <c r="AA657" i="14"/>
  <c r="AC656" i="14"/>
  <c r="AA656" i="14"/>
  <c r="AC655" i="14"/>
  <c r="AA655" i="14"/>
  <c r="AC654" i="14"/>
  <c r="AA654" i="14"/>
  <c r="AC653" i="14"/>
  <c r="AA653" i="14"/>
  <c r="AC652" i="14"/>
  <c r="AA652" i="14"/>
  <c r="AC651" i="14"/>
  <c r="AA651" i="14"/>
  <c r="AC650" i="14"/>
  <c r="AA650" i="14"/>
  <c r="AC649" i="14"/>
  <c r="AA649" i="14"/>
  <c r="AC648" i="14"/>
  <c r="AA648" i="14"/>
  <c r="AC647" i="14"/>
  <c r="AA647" i="14"/>
  <c r="AC646" i="14"/>
  <c r="AA646" i="14"/>
  <c r="AC645" i="14"/>
  <c r="AA645" i="14"/>
  <c r="AC644" i="14"/>
  <c r="AA644" i="14"/>
  <c r="AC643" i="14"/>
  <c r="AA643" i="14"/>
  <c r="AC642" i="14"/>
  <c r="AA642" i="14"/>
  <c r="AC641" i="14"/>
  <c r="AA641" i="14"/>
  <c r="AC640" i="14"/>
  <c r="AA640" i="14"/>
  <c r="AC639" i="14"/>
  <c r="AA639" i="14"/>
  <c r="AC638" i="14"/>
  <c r="AA638" i="14"/>
  <c r="AC637" i="14"/>
  <c r="AA637" i="14"/>
  <c r="AC636" i="14"/>
  <c r="AA636" i="14"/>
  <c r="AC635" i="14"/>
  <c r="AA635" i="14"/>
  <c r="AC634" i="14"/>
  <c r="AA634" i="14"/>
  <c r="AC633" i="14"/>
  <c r="AA633" i="14"/>
  <c r="AC632" i="14"/>
  <c r="AA632" i="14"/>
  <c r="AC631" i="14"/>
  <c r="AA631" i="14"/>
  <c r="AC630" i="14"/>
  <c r="AA630" i="14"/>
  <c r="AC629" i="14"/>
  <c r="AA629" i="14"/>
  <c r="AC628" i="14"/>
  <c r="AA628" i="14"/>
  <c r="AC627" i="14"/>
  <c r="AA627" i="14"/>
  <c r="AC626" i="14"/>
  <c r="AA626" i="14"/>
  <c r="AC625" i="14"/>
  <c r="AA625" i="14"/>
  <c r="AC624" i="14"/>
  <c r="AA624" i="14"/>
  <c r="AC623" i="14"/>
  <c r="AA623" i="14"/>
  <c r="AC622" i="14"/>
  <c r="AA622" i="14"/>
  <c r="AC621" i="14"/>
  <c r="AA621" i="14"/>
  <c r="AC620" i="14"/>
  <c r="AA620" i="14"/>
  <c r="AC619" i="14"/>
  <c r="AA619" i="14"/>
  <c r="AC618" i="14"/>
  <c r="AA618" i="14"/>
  <c r="AC617" i="14"/>
  <c r="AA617" i="14"/>
  <c r="AC616" i="14"/>
  <c r="AA616" i="14"/>
  <c r="AC615" i="14"/>
  <c r="AA615" i="14"/>
  <c r="AC614" i="14"/>
  <c r="AA614" i="14"/>
  <c r="AC613" i="14"/>
  <c r="AA613" i="14"/>
  <c r="AC612" i="14"/>
  <c r="AA612" i="14"/>
  <c r="AC611" i="14"/>
  <c r="AA611" i="14"/>
  <c r="AC610" i="14"/>
  <c r="AA610" i="14"/>
  <c r="AC609" i="14"/>
  <c r="AA609" i="14"/>
  <c r="AC608" i="14"/>
  <c r="AA608" i="14"/>
  <c r="AC607" i="14"/>
  <c r="AA607" i="14"/>
  <c r="AC606" i="14"/>
  <c r="AA606" i="14"/>
  <c r="AC605" i="14"/>
  <c r="AA605" i="14"/>
  <c r="AC604" i="14"/>
  <c r="AA604" i="14"/>
  <c r="AC603" i="14"/>
  <c r="AA603" i="14"/>
  <c r="AC602" i="14"/>
  <c r="AA602" i="14"/>
  <c r="AC601" i="14"/>
  <c r="AA601" i="14"/>
  <c r="AC600" i="14"/>
  <c r="AA600" i="14"/>
  <c r="AC599" i="14"/>
  <c r="AA599" i="14"/>
  <c r="AC598" i="14"/>
  <c r="AA598" i="14"/>
  <c r="AC597" i="14"/>
  <c r="AA597" i="14"/>
  <c r="AC596" i="14"/>
  <c r="AA596" i="14"/>
  <c r="AC595" i="14"/>
  <c r="AA595" i="14"/>
  <c r="AC594" i="14"/>
  <c r="AA594" i="14"/>
  <c r="AC593" i="14"/>
  <c r="AA593" i="14"/>
  <c r="AC592" i="14"/>
  <c r="AA592" i="14"/>
  <c r="AC591" i="14"/>
  <c r="AA591" i="14"/>
  <c r="AC590" i="14"/>
  <c r="AA590" i="14"/>
  <c r="AC589" i="14"/>
  <c r="AA589" i="14"/>
  <c r="AC588" i="14"/>
  <c r="AA588" i="14"/>
  <c r="AC587" i="14"/>
  <c r="AA587" i="14"/>
  <c r="AC586" i="14"/>
  <c r="AA586" i="14"/>
  <c r="AC585" i="14"/>
  <c r="AA585" i="14"/>
  <c r="AC584" i="14"/>
  <c r="AA584" i="14"/>
  <c r="AC583" i="14"/>
  <c r="AA583" i="14"/>
  <c r="AC582" i="14"/>
  <c r="AA582" i="14"/>
  <c r="AC581" i="14"/>
  <c r="AA581" i="14"/>
  <c r="AC580" i="14"/>
  <c r="AA580" i="14"/>
  <c r="AC579" i="14"/>
  <c r="AA579" i="14"/>
  <c r="AC578" i="14"/>
  <c r="AA578" i="14"/>
  <c r="AC577" i="14"/>
  <c r="AA577" i="14"/>
  <c r="AC576" i="14"/>
  <c r="AA576" i="14"/>
  <c r="AC575" i="14"/>
  <c r="AA575" i="14"/>
  <c r="AC574" i="14"/>
  <c r="AA574" i="14"/>
  <c r="AC573" i="14"/>
  <c r="AA573" i="14"/>
  <c r="AC572" i="14"/>
  <c r="AA572" i="14"/>
  <c r="AC571" i="14"/>
  <c r="AA571" i="14"/>
  <c r="AC570" i="14"/>
  <c r="AA570" i="14"/>
  <c r="AC569" i="14"/>
  <c r="AA569" i="14"/>
  <c r="AC568" i="14"/>
  <c r="AA568" i="14"/>
  <c r="AC567" i="14"/>
  <c r="AA567" i="14"/>
  <c r="AC566" i="14"/>
  <c r="AA566" i="14"/>
  <c r="AC565" i="14"/>
  <c r="AA565" i="14"/>
  <c r="AC564" i="14"/>
  <c r="AA564" i="14"/>
  <c r="AC563" i="14"/>
  <c r="AA563" i="14"/>
  <c r="AC562" i="14"/>
  <c r="AA562" i="14"/>
  <c r="AC561" i="14"/>
  <c r="AA561" i="14"/>
  <c r="AC560" i="14"/>
  <c r="AA560" i="14"/>
  <c r="AC559" i="14"/>
  <c r="AA559" i="14"/>
  <c r="AC558" i="14"/>
  <c r="AA558" i="14"/>
  <c r="AC557" i="14"/>
  <c r="AA557" i="14"/>
  <c r="AC556" i="14"/>
  <c r="AA556" i="14"/>
  <c r="AC555" i="14"/>
  <c r="AA555" i="14"/>
  <c r="AC554" i="14"/>
  <c r="AA554" i="14"/>
  <c r="AC553" i="14"/>
  <c r="AA553" i="14"/>
  <c r="AC552" i="14"/>
  <c r="AA552" i="14"/>
  <c r="AC551" i="14"/>
  <c r="AA551" i="14"/>
  <c r="AC550" i="14"/>
  <c r="AA550" i="14"/>
  <c r="AC549" i="14"/>
  <c r="AA549" i="14"/>
  <c r="AC548" i="14"/>
  <c r="AA548" i="14"/>
  <c r="AC547" i="14"/>
  <c r="AA547" i="14"/>
  <c r="AC546" i="14"/>
  <c r="AA546" i="14"/>
  <c r="AC545" i="14"/>
  <c r="AA545" i="14"/>
  <c r="AC544" i="14"/>
  <c r="AA544" i="14"/>
  <c r="AC543" i="14"/>
  <c r="AA543" i="14"/>
  <c r="AC542" i="14"/>
  <c r="AA542" i="14"/>
  <c r="AC541" i="14"/>
  <c r="AA541" i="14"/>
  <c r="AC540" i="14"/>
  <c r="AA540" i="14"/>
  <c r="AC539" i="14"/>
  <c r="AA539" i="14"/>
  <c r="AC538" i="14"/>
  <c r="AA538" i="14"/>
  <c r="AC537" i="14"/>
  <c r="AA537" i="14"/>
  <c r="AC536" i="14"/>
  <c r="AA536" i="14"/>
  <c r="AC535" i="14"/>
  <c r="AA535" i="14"/>
  <c r="AC534" i="14"/>
  <c r="AA534" i="14"/>
  <c r="AC533" i="14"/>
  <c r="AA533" i="14"/>
  <c r="AC532" i="14"/>
  <c r="AA532" i="14"/>
  <c r="AC531" i="14"/>
  <c r="AA531" i="14"/>
  <c r="AC530" i="14"/>
  <c r="AA530" i="14"/>
  <c r="AC529" i="14"/>
  <c r="AA529" i="14"/>
  <c r="AC528" i="14"/>
  <c r="AA528" i="14"/>
  <c r="AC527" i="14"/>
  <c r="AA527" i="14"/>
  <c r="AC526" i="14"/>
  <c r="AA526" i="14"/>
  <c r="AC525" i="14"/>
  <c r="AA525" i="14"/>
  <c r="AC524" i="14"/>
  <c r="AA524" i="14"/>
  <c r="AC523" i="14"/>
  <c r="AA523" i="14"/>
  <c r="AC522" i="14"/>
  <c r="AA522" i="14"/>
  <c r="AC521" i="14"/>
  <c r="AA521" i="14"/>
  <c r="AC520" i="14"/>
  <c r="AA520" i="14"/>
  <c r="AC519" i="14"/>
  <c r="AA519" i="14"/>
  <c r="AC518" i="14"/>
  <c r="AA518" i="14"/>
  <c r="AC517" i="14"/>
  <c r="AA517" i="14"/>
  <c r="AC516" i="14"/>
  <c r="AA516" i="14"/>
  <c r="AC515" i="14"/>
  <c r="AA515" i="14"/>
  <c r="AC514" i="14"/>
  <c r="AA514" i="14"/>
  <c r="AC513" i="14"/>
  <c r="AA513" i="14"/>
  <c r="AC512" i="14"/>
  <c r="AA512" i="14"/>
  <c r="AC511" i="14"/>
  <c r="AA511" i="14"/>
  <c r="AC510" i="14"/>
  <c r="AA510" i="14"/>
  <c r="AC509" i="14"/>
  <c r="AA509" i="14"/>
  <c r="AC508" i="14"/>
  <c r="AA508" i="14"/>
  <c r="AC507" i="14"/>
  <c r="AA507" i="14"/>
  <c r="AC506" i="14"/>
  <c r="AA506" i="14"/>
  <c r="AC505" i="14"/>
  <c r="AA505" i="14"/>
  <c r="AC504" i="14"/>
  <c r="AA504" i="14"/>
  <c r="AC503" i="14"/>
  <c r="AA503" i="14"/>
  <c r="AC502" i="14"/>
  <c r="AA502" i="14"/>
  <c r="AC501" i="14"/>
  <c r="AA501" i="14"/>
  <c r="AC500" i="14"/>
  <c r="AA500" i="14"/>
  <c r="AC499" i="14"/>
  <c r="AA499" i="14"/>
  <c r="AC498" i="14"/>
  <c r="AA498" i="14"/>
  <c r="AC497" i="14"/>
  <c r="AA497" i="14"/>
  <c r="AC496" i="14"/>
  <c r="AA496" i="14"/>
  <c r="AC495" i="14"/>
  <c r="AA495" i="14"/>
  <c r="AC494" i="14"/>
  <c r="AA494" i="14"/>
  <c r="AC493" i="14"/>
  <c r="AA493" i="14"/>
  <c r="AC492" i="14"/>
  <c r="AA492" i="14"/>
  <c r="AC491" i="14"/>
  <c r="AA491" i="14"/>
  <c r="AC490" i="14"/>
  <c r="AA490" i="14"/>
  <c r="AC489" i="14"/>
  <c r="AA489" i="14"/>
  <c r="AC488" i="14"/>
  <c r="AA488" i="14"/>
  <c r="AC487" i="14"/>
  <c r="AA487" i="14"/>
  <c r="AC486" i="14"/>
  <c r="AA486" i="14"/>
  <c r="AC485" i="14"/>
  <c r="AA485" i="14"/>
  <c r="AC484" i="14"/>
  <c r="AA484" i="14"/>
  <c r="AC483" i="14"/>
  <c r="AA483" i="14"/>
  <c r="AC482" i="14"/>
  <c r="AA482" i="14"/>
  <c r="AC481" i="14"/>
  <c r="AA481" i="14"/>
  <c r="AC480" i="14"/>
  <c r="AA480" i="14"/>
  <c r="AC479" i="14"/>
  <c r="AA479" i="14"/>
  <c r="AC478" i="14"/>
  <c r="AA478" i="14"/>
  <c r="AC477" i="14"/>
  <c r="AA477" i="14"/>
  <c r="AC476" i="14"/>
  <c r="AA476" i="14"/>
  <c r="AC475" i="14"/>
  <c r="AA475" i="14"/>
  <c r="AC474" i="14"/>
  <c r="AA474" i="14"/>
  <c r="AC473" i="14"/>
  <c r="AA473" i="14"/>
  <c r="AC472" i="14"/>
  <c r="AA472" i="14"/>
  <c r="AC471" i="14"/>
  <c r="AA471" i="14"/>
  <c r="AC470" i="14"/>
  <c r="AA470" i="14"/>
  <c r="AC469" i="14"/>
  <c r="AA469" i="14"/>
  <c r="AC468" i="14"/>
  <c r="AA468" i="14"/>
  <c r="AC467" i="14"/>
  <c r="AA467" i="14"/>
  <c r="AC466" i="14"/>
  <c r="AA466" i="14"/>
  <c r="AC465" i="14"/>
  <c r="AA465" i="14"/>
  <c r="AC464" i="14"/>
  <c r="AA464" i="14"/>
  <c r="AC463" i="14"/>
  <c r="AA463" i="14"/>
  <c r="AC462" i="14"/>
  <c r="AA462" i="14"/>
  <c r="AC461" i="14"/>
  <c r="AA461" i="14"/>
  <c r="AC460" i="14"/>
  <c r="AA460" i="14"/>
  <c r="AC459" i="14"/>
  <c r="AA459" i="14"/>
  <c r="AC458" i="14"/>
  <c r="AA458" i="14"/>
  <c r="AC457" i="14"/>
  <c r="AA457" i="14"/>
  <c r="AC456" i="14"/>
  <c r="AA456" i="14"/>
  <c r="AC455" i="14"/>
  <c r="AA455" i="14"/>
  <c r="AC454" i="14"/>
  <c r="AA454" i="14"/>
  <c r="AC453" i="14"/>
  <c r="AA453" i="14"/>
  <c r="AC452" i="14"/>
  <c r="AA452" i="14"/>
  <c r="AC451" i="14"/>
  <c r="AA451" i="14"/>
  <c r="AC450" i="14"/>
  <c r="AA450" i="14"/>
  <c r="AC449" i="14"/>
  <c r="AA449" i="14"/>
  <c r="AC448" i="14"/>
  <c r="AA448" i="14"/>
  <c r="AC447" i="14"/>
  <c r="AA447" i="14"/>
  <c r="AC446" i="14"/>
  <c r="AA446" i="14"/>
  <c r="AC445" i="14"/>
  <c r="AA445" i="14"/>
  <c r="AC444" i="14"/>
  <c r="AA444" i="14"/>
  <c r="AC443" i="14"/>
  <c r="AA443" i="14"/>
  <c r="AC442" i="14"/>
  <c r="AA442" i="14"/>
  <c r="AC441" i="14"/>
  <c r="AA441" i="14"/>
  <c r="AC440" i="14"/>
  <c r="AA440" i="14"/>
  <c r="AC439" i="14"/>
  <c r="AA439" i="14"/>
  <c r="AC438" i="14"/>
  <c r="AA438" i="14"/>
  <c r="AC437" i="14"/>
  <c r="AA437" i="14"/>
  <c r="AC436" i="14"/>
  <c r="AA436" i="14"/>
  <c r="AC435" i="14"/>
  <c r="AA435" i="14"/>
  <c r="AC434" i="14"/>
  <c r="AA434" i="14"/>
  <c r="AC433" i="14"/>
  <c r="AA433" i="14"/>
  <c r="AC432" i="14"/>
  <c r="AA432" i="14"/>
  <c r="AC431" i="14"/>
  <c r="AA431" i="14"/>
  <c r="AC430" i="14"/>
  <c r="AA430" i="14"/>
  <c r="AC429" i="14"/>
  <c r="AA429" i="14"/>
  <c r="AC428" i="14"/>
  <c r="AA428" i="14"/>
  <c r="AC427" i="14"/>
  <c r="AA427" i="14"/>
  <c r="AC426" i="14"/>
  <c r="AA426" i="14"/>
  <c r="AC425" i="14"/>
  <c r="AA425" i="14"/>
  <c r="AC424" i="14"/>
  <c r="AA424" i="14"/>
  <c r="AC423" i="14"/>
  <c r="AA423" i="14"/>
  <c r="AC422" i="14"/>
  <c r="AA422" i="14"/>
  <c r="AC421" i="14"/>
  <c r="AA421" i="14"/>
  <c r="AA420" i="14"/>
  <c r="AA419" i="14"/>
  <c r="AA418" i="14"/>
  <c r="AA417" i="14"/>
  <c r="AA416" i="14"/>
  <c r="AA415" i="14"/>
  <c r="AA414" i="14"/>
  <c r="AA413" i="14"/>
  <c r="AA412" i="14"/>
  <c r="AA411" i="14"/>
  <c r="AA410" i="14"/>
  <c r="AA409" i="14"/>
  <c r="AA408" i="14"/>
  <c r="AA407" i="14"/>
  <c r="AA406" i="14"/>
  <c r="AA405" i="14"/>
  <c r="AA404" i="14"/>
  <c r="AA403" i="14"/>
  <c r="AC402" i="14"/>
  <c r="AA402" i="14"/>
  <c r="AA401" i="14"/>
  <c r="AA400" i="14"/>
  <c r="AA399" i="14"/>
  <c r="AA398" i="14"/>
  <c r="AA397" i="14"/>
  <c r="AA396" i="14"/>
  <c r="AA395" i="14"/>
  <c r="AC394" i="14"/>
  <c r="AA394" i="14"/>
  <c r="AA393" i="14"/>
  <c r="AA392" i="14"/>
  <c r="AA391" i="14"/>
  <c r="AA390" i="14"/>
  <c r="AA389" i="14"/>
  <c r="AA388" i="14"/>
  <c r="AA387" i="14"/>
  <c r="AA386" i="14"/>
  <c r="AA385" i="14"/>
  <c r="AA384" i="14"/>
  <c r="AA383" i="14"/>
  <c r="AC382" i="14"/>
  <c r="AA382" i="14"/>
  <c r="AA381" i="14"/>
  <c r="AA380" i="14"/>
  <c r="AA379" i="14"/>
  <c r="AA378" i="14"/>
  <c r="AA377" i="14"/>
  <c r="AA376" i="14"/>
  <c r="AA375" i="14"/>
  <c r="AA374" i="14"/>
  <c r="AA373" i="14"/>
  <c r="AA372" i="14"/>
  <c r="AA371" i="14"/>
  <c r="AC370" i="14"/>
  <c r="AA370" i="14"/>
  <c r="AA369" i="14"/>
  <c r="AA368" i="14"/>
  <c r="AA367" i="14"/>
  <c r="AA366" i="14"/>
  <c r="AA365" i="14"/>
  <c r="AA364" i="14"/>
  <c r="AA363" i="14"/>
  <c r="AA362" i="14"/>
  <c r="AA361" i="14"/>
  <c r="AC360" i="14"/>
  <c r="AA360" i="14"/>
  <c r="AA359" i="14"/>
  <c r="AA358" i="14"/>
  <c r="AA357" i="14"/>
  <c r="AA356" i="14"/>
  <c r="AA355" i="14"/>
  <c r="AA354" i="14"/>
  <c r="AA353" i="14"/>
  <c r="AA352" i="14"/>
  <c r="AA351" i="14"/>
  <c r="AC350" i="14"/>
  <c r="AA350" i="14"/>
  <c r="AA349" i="14"/>
  <c r="AA348" i="14"/>
  <c r="AA347" i="14"/>
  <c r="AA346" i="14"/>
  <c r="AA345" i="14"/>
  <c r="AC344" i="14"/>
  <c r="AA344" i="14"/>
  <c r="AA343" i="14"/>
  <c r="AC342" i="14"/>
  <c r="AA342" i="14"/>
  <c r="AA341" i="14"/>
  <c r="AC340" i="14"/>
  <c r="AA340" i="14"/>
  <c r="AA339" i="14"/>
  <c r="AC338" i="14"/>
  <c r="AA338" i="14"/>
  <c r="AA337" i="14"/>
  <c r="AC336" i="14"/>
  <c r="AA336" i="14"/>
  <c r="AA335" i="14"/>
  <c r="AC334" i="14"/>
  <c r="AA334" i="14"/>
  <c r="AA333" i="14"/>
  <c r="AC332" i="14"/>
  <c r="AA332" i="14"/>
  <c r="AA331" i="14"/>
  <c r="AC330" i="14"/>
  <c r="AA330" i="14"/>
  <c r="AA329" i="14"/>
  <c r="AC328" i="14"/>
  <c r="AA328" i="14"/>
  <c r="AA327" i="14"/>
  <c r="AC326" i="14"/>
  <c r="AA326" i="14"/>
  <c r="AA325" i="14"/>
  <c r="AC324" i="14"/>
  <c r="AA324" i="14"/>
  <c r="AA323" i="14"/>
  <c r="AC322" i="14"/>
  <c r="AA322" i="14"/>
  <c r="AA321" i="14"/>
  <c r="AC320" i="14"/>
  <c r="AA320" i="14"/>
  <c r="AA319" i="14"/>
  <c r="AC318" i="14"/>
  <c r="AA318" i="14"/>
  <c r="AA317" i="14"/>
  <c r="AC316" i="14"/>
  <c r="AA316" i="14"/>
  <c r="AA315" i="14"/>
  <c r="AC314" i="14"/>
  <c r="AA314" i="14"/>
  <c r="AA313" i="14"/>
  <c r="AC312" i="14"/>
  <c r="AA312" i="14"/>
  <c r="AA311" i="14"/>
  <c r="AC310" i="14"/>
  <c r="AA310" i="14"/>
  <c r="AA309" i="14"/>
  <c r="AC308" i="14"/>
  <c r="AA308" i="14"/>
  <c r="AA307" i="14"/>
  <c r="AC306" i="14"/>
  <c r="AA306" i="14"/>
  <c r="AA305" i="14"/>
  <c r="AC304" i="14"/>
  <c r="AA304" i="14"/>
  <c r="AA303" i="14"/>
  <c r="AC302" i="14"/>
  <c r="AA302" i="14"/>
  <c r="AA301" i="14"/>
  <c r="AC300" i="14"/>
  <c r="AA300" i="14"/>
  <c r="AA299" i="14"/>
  <c r="AC298" i="14"/>
  <c r="AA298" i="14"/>
  <c r="AA297" i="14"/>
  <c r="AC296" i="14"/>
  <c r="AA296" i="14"/>
  <c r="AA295" i="14"/>
  <c r="AC294" i="14"/>
  <c r="AA294" i="14"/>
  <c r="AA293" i="14"/>
  <c r="AC292" i="14"/>
  <c r="AA292" i="14"/>
  <c r="AA291" i="14"/>
  <c r="AC290" i="14"/>
  <c r="AA290" i="14"/>
  <c r="AA289" i="14"/>
  <c r="AC288" i="14"/>
  <c r="AA288" i="14"/>
  <c r="AA287" i="14"/>
  <c r="AC286" i="14"/>
  <c r="AA286" i="14"/>
  <c r="AA285" i="14"/>
  <c r="AC284" i="14"/>
  <c r="AA284" i="14"/>
  <c r="AA283" i="14"/>
  <c r="AC282" i="14"/>
  <c r="AA282" i="14"/>
  <c r="AA281" i="14"/>
  <c r="AC280" i="14"/>
  <c r="AA280" i="14"/>
  <c r="AA279" i="14"/>
  <c r="AC278" i="14"/>
  <c r="AA278" i="14"/>
  <c r="AA277" i="14"/>
  <c r="AC276" i="14"/>
  <c r="AA276" i="14"/>
  <c r="AA275" i="14"/>
  <c r="AC274" i="14"/>
  <c r="AA274" i="14"/>
  <c r="AA273" i="14"/>
  <c r="AC272" i="14"/>
  <c r="AA272" i="14"/>
  <c r="AA271" i="14"/>
  <c r="AC270" i="14"/>
  <c r="AA270" i="14"/>
  <c r="AA269" i="14"/>
  <c r="AC268" i="14"/>
  <c r="AA268" i="14"/>
  <c r="AA267" i="14"/>
  <c r="AC266" i="14"/>
  <c r="AA266" i="14"/>
  <c r="AA265" i="14"/>
  <c r="AC264" i="14"/>
  <c r="AA264" i="14"/>
  <c r="AA263" i="14"/>
  <c r="AC262" i="14"/>
  <c r="AA262" i="14"/>
  <c r="AA261" i="14"/>
  <c r="AC260" i="14"/>
  <c r="AA260" i="14"/>
  <c r="AA259" i="14"/>
  <c r="AC258" i="14"/>
  <c r="AA258" i="14"/>
  <c r="AA257" i="14"/>
  <c r="AC256" i="14"/>
  <c r="AA256" i="14"/>
  <c r="AA255" i="14"/>
  <c r="AC254" i="14"/>
  <c r="AA254" i="14"/>
  <c r="AA253" i="14"/>
  <c r="AC252" i="14"/>
  <c r="AA252" i="14"/>
  <c r="AA251" i="14"/>
  <c r="AC250" i="14"/>
  <c r="AA250" i="14"/>
  <c r="AA249" i="14"/>
  <c r="AC248" i="14"/>
  <c r="AA248" i="14"/>
  <c r="AA247" i="14"/>
  <c r="AC246" i="14"/>
  <c r="AA246" i="14"/>
  <c r="AA245" i="14"/>
  <c r="AC244" i="14"/>
  <c r="AA244" i="14"/>
  <c r="AA243" i="14"/>
  <c r="AC242" i="14"/>
  <c r="AA242" i="14"/>
  <c r="AA241" i="14"/>
  <c r="AC240" i="14"/>
  <c r="AA240" i="14"/>
  <c r="AA239" i="14"/>
  <c r="AC238" i="14"/>
  <c r="AA238" i="14"/>
  <c r="AA237" i="14"/>
  <c r="AC236" i="14"/>
  <c r="AA236" i="14"/>
  <c r="AA235" i="14"/>
  <c r="AC234" i="14"/>
  <c r="AA234" i="14"/>
  <c r="AA233" i="14"/>
  <c r="AC232" i="14"/>
  <c r="AA232" i="14"/>
  <c r="AA231" i="14"/>
  <c r="AC230" i="14"/>
  <c r="AA230" i="14"/>
  <c r="AA229" i="14"/>
  <c r="AC228" i="14"/>
  <c r="AA228" i="14"/>
  <c r="AA227" i="14"/>
  <c r="AC226" i="14"/>
  <c r="AA226" i="14"/>
  <c r="AA225" i="14"/>
  <c r="AC224" i="14"/>
  <c r="AA224" i="14"/>
  <c r="AA223" i="14"/>
  <c r="AC222" i="14"/>
  <c r="AA222" i="14"/>
  <c r="AA221" i="14"/>
  <c r="AC220" i="14"/>
  <c r="AA220" i="14"/>
  <c r="AA219" i="14"/>
  <c r="AC218" i="14"/>
  <c r="AA218" i="14"/>
  <c r="AA217" i="14"/>
  <c r="AC216" i="14"/>
  <c r="AA216" i="14"/>
  <c r="AA215" i="14"/>
  <c r="AC214" i="14"/>
  <c r="AA214" i="14"/>
  <c r="AA213" i="14"/>
  <c r="AC212" i="14"/>
  <c r="AA212" i="14"/>
  <c r="AA211" i="14"/>
  <c r="AC210" i="14"/>
  <c r="AA210" i="14"/>
  <c r="AA209" i="14"/>
  <c r="AC208" i="14"/>
  <c r="AA208" i="14"/>
  <c r="AA207" i="14"/>
  <c r="AC206" i="14"/>
  <c r="AA206" i="14"/>
  <c r="AA205" i="14"/>
  <c r="AC204" i="14"/>
  <c r="AA204" i="14"/>
  <c r="AA203" i="14"/>
  <c r="AC202" i="14"/>
  <c r="AA202" i="14"/>
  <c r="AA201" i="14"/>
  <c r="AC200" i="14"/>
  <c r="AA200" i="14"/>
  <c r="AA199" i="14"/>
  <c r="AC198" i="14"/>
  <c r="AA198" i="14"/>
  <c r="AA197" i="14"/>
  <c r="AC196" i="14"/>
  <c r="AA196" i="14"/>
  <c r="AA195" i="14"/>
  <c r="AC194" i="14"/>
  <c r="AA194" i="14"/>
  <c r="AA193" i="14"/>
  <c r="AC192" i="14"/>
  <c r="AA192" i="14"/>
  <c r="AA191" i="14"/>
  <c r="AC190" i="14"/>
  <c r="AA190" i="14"/>
  <c r="AA189" i="14"/>
  <c r="AC188" i="14"/>
  <c r="AA188" i="14"/>
  <c r="AA187" i="14"/>
  <c r="AC186" i="14"/>
  <c r="AA186" i="14"/>
  <c r="AA185" i="14"/>
  <c r="AC184" i="14"/>
  <c r="AA184" i="14"/>
  <c r="AA183" i="14"/>
  <c r="AC182" i="14"/>
  <c r="AA182" i="14"/>
  <c r="AA181" i="14"/>
  <c r="AC180" i="14"/>
  <c r="AA180" i="14"/>
  <c r="AA179" i="14"/>
  <c r="AC178" i="14"/>
  <c r="AA178" i="14"/>
  <c r="AA177" i="14"/>
  <c r="AC176" i="14"/>
  <c r="AA176" i="14"/>
  <c r="AA175" i="14"/>
  <c r="AC174" i="14"/>
  <c r="AA174" i="14"/>
  <c r="AA173" i="14"/>
  <c r="AC172" i="14"/>
  <c r="AA172" i="14"/>
  <c r="AA171" i="14"/>
  <c r="AC170" i="14"/>
  <c r="AA170" i="14"/>
  <c r="AA169" i="14"/>
  <c r="AC168" i="14"/>
  <c r="AA168" i="14"/>
  <c r="AA167" i="14"/>
  <c r="AC166" i="14"/>
  <c r="AA166" i="14"/>
  <c r="AA165" i="14"/>
  <c r="AC164" i="14"/>
  <c r="AA164" i="14"/>
  <c r="AA163" i="14"/>
  <c r="AC162" i="14"/>
  <c r="AA162" i="14"/>
  <c r="AA161" i="14"/>
  <c r="AC160" i="14"/>
  <c r="AA160" i="14"/>
  <c r="AA159" i="14"/>
  <c r="AC158" i="14"/>
  <c r="AA158" i="14"/>
  <c r="AA157" i="14"/>
  <c r="AC156" i="14"/>
  <c r="AA156" i="14"/>
  <c r="AA155" i="14"/>
  <c r="AC154" i="14"/>
  <c r="AA154" i="14"/>
  <c r="AA153" i="14"/>
  <c r="AC152" i="14"/>
  <c r="AA152" i="14"/>
  <c r="AA151" i="14"/>
  <c r="AC150" i="14"/>
  <c r="AA150" i="14"/>
  <c r="AA149" i="14"/>
  <c r="AC148" i="14"/>
  <c r="AA148" i="14"/>
  <c r="AA147" i="14"/>
  <c r="AC146" i="14"/>
  <c r="AA146" i="14"/>
  <c r="AA145" i="14"/>
  <c r="AC144" i="14"/>
  <c r="AA144" i="14"/>
  <c r="AA143" i="14"/>
  <c r="AC142" i="14"/>
  <c r="AA142" i="14"/>
  <c r="AA141" i="14"/>
  <c r="AC140" i="14"/>
  <c r="AA140" i="14"/>
  <c r="AA139" i="14"/>
  <c r="AC138" i="14"/>
  <c r="AA138" i="14"/>
  <c r="AA137" i="14"/>
  <c r="AC136" i="14"/>
  <c r="AA136" i="14"/>
  <c r="AA135" i="14"/>
  <c r="AC134" i="14"/>
  <c r="AA134" i="14"/>
  <c r="AA133" i="14"/>
  <c r="AC132" i="14"/>
  <c r="AA132" i="14"/>
  <c r="AA131" i="14"/>
  <c r="AC130" i="14"/>
  <c r="AA130" i="14"/>
  <c r="AA129" i="14"/>
  <c r="AC128" i="14"/>
  <c r="AA128" i="14"/>
  <c r="AA127" i="14"/>
  <c r="AC126" i="14"/>
  <c r="AA126" i="14"/>
  <c r="AA125" i="14"/>
  <c r="AC124" i="14"/>
  <c r="AA124" i="14"/>
  <c r="AA123" i="14"/>
  <c r="AC122" i="14"/>
  <c r="AA122" i="14"/>
  <c r="AA121" i="14"/>
  <c r="AC120" i="14"/>
  <c r="AA120" i="14"/>
  <c r="AA119" i="14"/>
  <c r="AC118" i="14"/>
  <c r="AA118" i="14"/>
  <c r="AA117" i="14"/>
  <c r="AC116" i="14"/>
  <c r="AA116" i="14"/>
  <c r="AA115" i="14"/>
  <c r="AC114" i="14"/>
  <c r="AA114" i="14"/>
  <c r="AA113" i="14"/>
  <c r="AC112" i="14"/>
  <c r="AA112" i="14"/>
  <c r="AA111" i="14"/>
  <c r="AC110" i="14"/>
  <c r="AA110" i="14"/>
  <c r="AA109" i="14"/>
  <c r="AC108" i="14"/>
  <c r="AA108" i="14"/>
  <c r="AA107" i="14"/>
  <c r="AC106" i="14"/>
  <c r="AA106" i="14"/>
  <c r="AA105" i="14"/>
  <c r="AC104" i="14"/>
  <c r="AA104" i="14"/>
  <c r="AA103" i="14"/>
  <c r="AC102" i="14"/>
  <c r="AA102" i="14"/>
  <c r="AA101" i="14"/>
  <c r="AC100" i="14"/>
  <c r="AA100" i="14"/>
  <c r="AA99" i="14"/>
  <c r="AA98" i="14"/>
  <c r="AA97" i="14"/>
  <c r="AC96" i="14"/>
  <c r="AA96" i="14"/>
  <c r="AA95" i="14"/>
  <c r="AC94" i="14"/>
  <c r="AA94" i="14"/>
  <c r="AA93" i="14"/>
  <c r="AC92" i="14"/>
  <c r="AA92" i="14"/>
  <c r="AA91" i="14"/>
  <c r="AC90" i="14"/>
  <c r="AA90" i="14"/>
  <c r="AA89" i="14"/>
  <c r="AC88" i="14"/>
  <c r="AA88" i="14"/>
  <c r="AA87" i="14"/>
  <c r="AC86" i="14"/>
  <c r="AA86" i="14"/>
  <c r="AA85" i="14"/>
  <c r="AC84" i="14"/>
  <c r="AA84" i="14"/>
  <c r="AA83" i="14"/>
  <c r="AC82" i="14"/>
  <c r="AA82" i="14"/>
  <c r="AA81" i="14"/>
  <c r="AC80" i="14"/>
  <c r="AA80" i="14"/>
  <c r="AA79" i="14"/>
  <c r="AC78" i="14"/>
  <c r="AA78" i="14"/>
  <c r="AA77" i="14"/>
  <c r="AC76" i="14"/>
  <c r="AA76" i="14"/>
  <c r="AA75" i="14"/>
  <c r="AC74" i="14"/>
  <c r="AA74" i="14"/>
  <c r="AA73" i="14"/>
  <c r="AC72" i="14"/>
  <c r="AA72" i="14"/>
  <c r="AA71" i="14"/>
  <c r="AC70" i="14"/>
  <c r="AA70" i="14"/>
  <c r="AA69" i="14"/>
  <c r="AC68" i="14"/>
  <c r="AA68" i="14"/>
  <c r="AA67" i="14"/>
  <c r="AC66" i="14"/>
  <c r="AA66" i="14"/>
  <c r="AA65" i="14"/>
  <c r="AC64" i="14"/>
  <c r="AA64" i="14"/>
  <c r="AA63" i="14"/>
  <c r="AC62" i="14"/>
  <c r="AA62" i="14"/>
  <c r="AA61" i="14"/>
  <c r="AC60" i="14"/>
  <c r="AA60" i="14"/>
  <c r="AA59" i="14"/>
  <c r="AC58" i="14"/>
  <c r="AA58" i="14"/>
  <c r="AA57" i="14"/>
  <c r="AC56" i="14"/>
  <c r="AA56" i="14"/>
  <c r="AA55" i="14"/>
  <c r="AC54" i="14"/>
  <c r="AA54" i="14"/>
  <c r="AA53" i="14"/>
  <c r="AC52" i="14"/>
  <c r="AA52" i="14"/>
  <c r="AA51" i="14"/>
  <c r="AC50" i="14"/>
  <c r="AA50" i="14"/>
  <c r="AA49" i="14"/>
  <c r="AC48" i="14"/>
  <c r="AA48" i="14"/>
  <c r="AA47" i="14"/>
  <c r="AC46" i="14"/>
  <c r="AA46" i="14"/>
  <c r="AA45" i="14"/>
  <c r="AC44" i="14"/>
  <c r="AA44" i="14"/>
  <c r="AA43" i="14"/>
  <c r="AC42" i="14"/>
  <c r="AA42" i="14"/>
  <c r="AA41" i="14"/>
  <c r="AC40" i="14"/>
  <c r="AA40" i="14"/>
  <c r="AA39" i="14"/>
  <c r="AC38" i="14"/>
  <c r="AA38" i="14"/>
  <c r="AC37" i="14"/>
  <c r="AA37" i="14"/>
  <c r="AC36" i="14"/>
  <c r="AA36" i="14"/>
  <c r="AC35" i="14"/>
  <c r="AA35" i="14"/>
  <c r="AC34" i="14"/>
  <c r="AA34" i="14"/>
  <c r="AC33" i="14"/>
  <c r="AA33" i="14"/>
  <c r="AC32" i="14"/>
  <c r="AA32" i="14"/>
  <c r="AC31" i="14"/>
  <c r="AA31" i="14"/>
  <c r="AC30" i="14"/>
  <c r="AA30" i="14"/>
  <c r="AC29" i="14"/>
  <c r="AA29" i="14"/>
  <c r="AC28" i="14"/>
  <c r="AA28" i="14"/>
  <c r="AC27" i="14"/>
  <c r="AA27" i="14"/>
  <c r="AC26" i="14"/>
  <c r="AA26" i="14"/>
  <c r="AC25" i="14"/>
  <c r="AA25" i="14"/>
  <c r="AC24" i="14"/>
  <c r="AA24" i="14"/>
  <c r="AC23" i="14"/>
  <c r="AA23" i="14"/>
  <c r="AC22" i="14"/>
  <c r="AA22" i="14"/>
  <c r="AC21" i="14"/>
  <c r="AA21" i="14"/>
  <c r="AC20" i="14"/>
  <c r="AA20" i="14"/>
  <c r="AC19" i="14"/>
  <c r="AA19" i="14"/>
  <c r="AC18" i="14"/>
  <c r="AA18" i="14"/>
  <c r="AC17" i="14"/>
  <c r="AA17" i="14"/>
  <c r="AC16" i="14"/>
  <c r="AA16" i="14"/>
  <c r="AC15" i="14"/>
  <c r="AA15" i="14"/>
  <c r="AC14" i="14"/>
  <c r="AA14" i="14"/>
  <c r="AC13" i="14"/>
  <c r="AA13" i="14"/>
  <c r="AC12" i="14"/>
  <c r="AA12" i="14"/>
  <c r="AC11" i="14"/>
  <c r="AA11" i="14"/>
  <c r="AA10" i="14"/>
  <c r="K3" i="15"/>
  <c r="M3" i="15" s="1"/>
  <c r="I3" i="15"/>
  <c r="J3" i="15"/>
  <c r="L3" i="15" s="1"/>
  <c r="N3" i="15"/>
  <c r="E4" i="15"/>
  <c r="C9" i="15" s="1"/>
  <c r="E9" i="15" s="1"/>
  <c r="I4" i="15"/>
  <c r="N4" i="15" s="1"/>
  <c r="J4" i="15"/>
  <c r="K4" i="15"/>
  <c r="L4" i="15"/>
  <c r="M4" i="15"/>
  <c r="E5" i="15"/>
  <c r="I5" i="15"/>
  <c r="J5" i="15"/>
  <c r="K5" i="15"/>
  <c r="L5" i="15"/>
  <c r="M5" i="15"/>
  <c r="N5" i="15"/>
  <c r="E6" i="15"/>
  <c r="I6" i="15"/>
  <c r="N6" i="15" s="1"/>
  <c r="J6" i="15"/>
  <c r="L6" i="15" s="1"/>
  <c r="K6" i="15"/>
  <c r="M6" i="15" s="1"/>
  <c r="I7" i="15"/>
  <c r="J7" i="15"/>
  <c r="K7" i="15"/>
  <c r="L7" i="15"/>
  <c r="M7" i="15"/>
  <c r="N7" i="15"/>
  <c r="E8" i="15"/>
  <c r="I8" i="15"/>
  <c r="N8" i="15" s="1"/>
  <c r="J8" i="15"/>
  <c r="L8" i="15" s="1"/>
  <c r="K8" i="15"/>
  <c r="M8" i="15"/>
  <c r="I9" i="15"/>
  <c r="J9" i="15"/>
  <c r="K9" i="15"/>
  <c r="L9" i="15"/>
  <c r="M9" i="15"/>
  <c r="N9" i="15"/>
  <c r="I10" i="15"/>
  <c r="J10" i="15"/>
  <c r="K10" i="15"/>
  <c r="L10" i="15"/>
  <c r="M10" i="15"/>
  <c r="N10" i="15"/>
  <c r="I11" i="15"/>
  <c r="N11" i="15" s="1"/>
  <c r="J11" i="15"/>
  <c r="K11" i="15"/>
  <c r="M11" i="15" s="1"/>
  <c r="L11" i="15"/>
  <c r="I12" i="15"/>
  <c r="J12" i="15"/>
  <c r="K12" i="15"/>
  <c r="L12" i="15"/>
  <c r="M12" i="15"/>
  <c r="N12" i="15"/>
  <c r="I13" i="15"/>
  <c r="N13" i="15" s="1"/>
  <c r="J13" i="15"/>
  <c r="K13" i="15"/>
  <c r="M13" i="15" s="1"/>
  <c r="L13" i="15"/>
  <c r="I14" i="15"/>
  <c r="J14" i="15"/>
  <c r="K14" i="15"/>
  <c r="L14" i="15"/>
  <c r="M14" i="15"/>
  <c r="N14" i="15"/>
  <c r="I15" i="15"/>
  <c r="N15" i="15" s="1"/>
  <c r="J15" i="15"/>
  <c r="K15" i="15"/>
  <c r="M15" i="15" s="1"/>
  <c r="L15" i="15"/>
  <c r="I16" i="15"/>
  <c r="J16" i="15"/>
  <c r="K16" i="15"/>
  <c r="L16" i="15"/>
  <c r="M16" i="15"/>
  <c r="N16" i="15"/>
  <c r="I17" i="15"/>
  <c r="N17" i="15" s="1"/>
  <c r="J17" i="15"/>
  <c r="K17" i="15"/>
  <c r="M17" i="15" s="1"/>
  <c r="L17" i="15"/>
  <c r="I18" i="15"/>
  <c r="J18" i="15"/>
  <c r="K18" i="15"/>
  <c r="L18" i="15"/>
  <c r="M18" i="15"/>
  <c r="N18" i="15"/>
  <c r="I19" i="15"/>
  <c r="N19" i="15" s="1"/>
  <c r="J19" i="15"/>
  <c r="K19" i="15"/>
  <c r="M19" i="15" s="1"/>
  <c r="L19" i="15"/>
  <c r="I20" i="15"/>
  <c r="J20" i="15"/>
  <c r="K20" i="15"/>
  <c r="L20" i="15"/>
  <c r="M20" i="15"/>
  <c r="N20" i="15"/>
  <c r="I21" i="15"/>
  <c r="N21" i="15" s="1"/>
  <c r="J21" i="15"/>
  <c r="K21" i="15"/>
  <c r="M21" i="15" s="1"/>
  <c r="L21" i="15"/>
  <c r="I22" i="15"/>
  <c r="J22" i="15"/>
  <c r="K22" i="15"/>
  <c r="L22" i="15"/>
  <c r="M22" i="15"/>
  <c r="N22" i="15"/>
  <c r="I23" i="15"/>
  <c r="N23" i="15" s="1"/>
  <c r="J23" i="15"/>
  <c r="K23" i="15"/>
  <c r="M23" i="15" s="1"/>
  <c r="L23" i="15"/>
  <c r="I24" i="15"/>
  <c r="J24" i="15"/>
  <c r="K24" i="15"/>
  <c r="L24" i="15"/>
  <c r="M24" i="15"/>
  <c r="N24" i="15"/>
  <c r="I25" i="15"/>
  <c r="N25" i="15" s="1"/>
  <c r="J25" i="15"/>
  <c r="K25" i="15"/>
  <c r="M25" i="15" s="1"/>
  <c r="L25" i="15"/>
  <c r="I26" i="15"/>
  <c r="J26" i="15"/>
  <c r="K26" i="15"/>
  <c r="L26" i="15"/>
  <c r="M26" i="15"/>
  <c r="N26" i="15"/>
  <c r="I27" i="15"/>
  <c r="N27" i="15" s="1"/>
  <c r="J27" i="15"/>
  <c r="K27" i="15"/>
  <c r="M27" i="15" s="1"/>
  <c r="L27" i="15"/>
  <c r="I28" i="15"/>
  <c r="J28" i="15"/>
  <c r="K28" i="15"/>
  <c r="L28" i="15"/>
  <c r="M28" i="15"/>
  <c r="N28" i="15"/>
  <c r="I29" i="15"/>
  <c r="N29" i="15" s="1"/>
  <c r="J29" i="15"/>
  <c r="K29" i="15"/>
  <c r="M29" i="15" s="1"/>
  <c r="L29" i="15"/>
  <c r="I30" i="15"/>
  <c r="J30" i="15"/>
  <c r="K30" i="15"/>
  <c r="L30" i="15"/>
  <c r="M30" i="15"/>
  <c r="N30" i="15"/>
  <c r="I31" i="15"/>
  <c r="N31" i="15" s="1"/>
  <c r="J31" i="15"/>
  <c r="K31" i="15"/>
  <c r="M31" i="15" s="1"/>
  <c r="L31" i="15"/>
  <c r="I32" i="15"/>
  <c r="J32" i="15"/>
  <c r="K32" i="15"/>
  <c r="L32" i="15"/>
  <c r="M32" i="15"/>
  <c r="N32" i="15"/>
  <c r="I33" i="15"/>
  <c r="N33" i="15" s="1"/>
  <c r="J33" i="15"/>
  <c r="K33" i="15"/>
  <c r="M33" i="15" s="1"/>
  <c r="L33" i="15"/>
  <c r="I34" i="15"/>
  <c r="J34" i="15"/>
  <c r="K34" i="15"/>
  <c r="L34" i="15"/>
  <c r="M34" i="15"/>
  <c r="N34" i="15"/>
  <c r="I35" i="15"/>
  <c r="N35" i="15" s="1"/>
  <c r="J35" i="15"/>
  <c r="K35" i="15"/>
  <c r="M35" i="15" s="1"/>
  <c r="L35" i="15"/>
  <c r="I36" i="15"/>
  <c r="J36" i="15"/>
  <c r="K36" i="15"/>
  <c r="L36" i="15"/>
  <c r="M36" i="15"/>
  <c r="N36" i="15"/>
  <c r="I37" i="15"/>
  <c r="N37" i="15" s="1"/>
  <c r="J37" i="15"/>
  <c r="K37" i="15"/>
  <c r="M37" i="15" s="1"/>
  <c r="L37" i="15"/>
  <c r="I38" i="15"/>
  <c r="J38" i="15"/>
  <c r="K38" i="15"/>
  <c r="L38" i="15"/>
  <c r="M38" i="15"/>
  <c r="N38" i="15"/>
  <c r="I39" i="15"/>
  <c r="N39" i="15" s="1"/>
  <c r="J39" i="15"/>
  <c r="K39" i="15"/>
  <c r="M39" i="15" s="1"/>
  <c r="L39" i="15"/>
  <c r="I40" i="15"/>
  <c r="J40" i="15"/>
  <c r="K40" i="15"/>
  <c r="L40" i="15"/>
  <c r="M40" i="15"/>
  <c r="N40" i="15"/>
  <c r="I41" i="15"/>
  <c r="N41" i="15" s="1"/>
  <c r="J41" i="15"/>
  <c r="K41" i="15"/>
  <c r="M41" i="15" s="1"/>
  <c r="L41" i="15"/>
  <c r="I42" i="15"/>
  <c r="J42" i="15"/>
  <c r="K42" i="15"/>
  <c r="L42" i="15"/>
  <c r="M42" i="15"/>
  <c r="N42" i="15"/>
  <c r="I43" i="15"/>
  <c r="N43" i="15" s="1"/>
  <c r="J43" i="15"/>
  <c r="K43" i="15"/>
  <c r="M43" i="15" s="1"/>
  <c r="L43" i="15"/>
  <c r="I44" i="15"/>
  <c r="J44" i="15"/>
  <c r="K44" i="15"/>
  <c r="L44" i="15"/>
  <c r="M44" i="15"/>
  <c r="N44" i="15"/>
  <c r="I45" i="15"/>
  <c r="N45" i="15" s="1"/>
  <c r="J45" i="15"/>
  <c r="K45" i="15"/>
  <c r="M45" i="15" s="1"/>
  <c r="L45" i="15"/>
  <c r="I46" i="15"/>
  <c r="J46" i="15"/>
  <c r="K46" i="15"/>
  <c r="L46" i="15"/>
  <c r="M46" i="15"/>
  <c r="N46" i="15"/>
  <c r="I47" i="15"/>
  <c r="N47" i="15" s="1"/>
  <c r="J47" i="15"/>
  <c r="K47" i="15"/>
  <c r="M47" i="15" s="1"/>
  <c r="L47" i="15"/>
  <c r="I48" i="15"/>
  <c r="J48" i="15"/>
  <c r="K48" i="15"/>
  <c r="L48" i="15"/>
  <c r="M48" i="15"/>
  <c r="N48" i="15"/>
  <c r="I49" i="15"/>
  <c r="N49" i="15" s="1"/>
  <c r="J49" i="15"/>
  <c r="K49" i="15"/>
  <c r="M49" i="15" s="1"/>
  <c r="L49" i="15"/>
  <c r="I50" i="15"/>
  <c r="J50" i="15"/>
  <c r="K50" i="15"/>
  <c r="L50" i="15"/>
  <c r="M50" i="15"/>
  <c r="N50" i="15"/>
  <c r="I51" i="15"/>
  <c r="N51" i="15" s="1"/>
  <c r="J51" i="15"/>
  <c r="K51" i="15"/>
  <c r="M51" i="15" s="1"/>
  <c r="L51" i="15"/>
  <c r="I52" i="15"/>
  <c r="J52" i="15"/>
  <c r="K52" i="15"/>
  <c r="L52" i="15"/>
  <c r="M52" i="15"/>
  <c r="N52" i="15"/>
  <c r="I53" i="15"/>
  <c r="N53" i="15" s="1"/>
  <c r="J53" i="15"/>
  <c r="K53" i="15"/>
  <c r="M53" i="15" s="1"/>
  <c r="L53" i="15"/>
  <c r="I54" i="15"/>
  <c r="J54" i="15"/>
  <c r="K54" i="15"/>
  <c r="L54" i="15"/>
  <c r="M54" i="15"/>
  <c r="N54" i="15"/>
  <c r="I55" i="15"/>
  <c r="N55" i="15" s="1"/>
  <c r="J55" i="15"/>
  <c r="K55" i="15"/>
  <c r="M55" i="15" s="1"/>
  <c r="L55" i="15"/>
  <c r="I56" i="15"/>
  <c r="J56" i="15"/>
  <c r="K56" i="15"/>
  <c r="L56" i="15"/>
  <c r="M56" i="15"/>
  <c r="N56" i="15"/>
  <c r="I57" i="15"/>
  <c r="N57" i="15" s="1"/>
  <c r="J57" i="15"/>
  <c r="K57" i="15"/>
  <c r="M57" i="15" s="1"/>
  <c r="L57" i="15"/>
  <c r="I58" i="15"/>
  <c r="J58" i="15"/>
  <c r="K58" i="15"/>
  <c r="L58" i="15"/>
  <c r="M58" i="15"/>
  <c r="N58" i="15"/>
  <c r="I59" i="15"/>
  <c r="N59" i="15" s="1"/>
  <c r="J59" i="15"/>
  <c r="K59" i="15"/>
  <c r="M59" i="15" s="1"/>
  <c r="L59" i="15"/>
  <c r="I60" i="15"/>
  <c r="J60" i="15"/>
  <c r="K60" i="15"/>
  <c r="L60" i="15"/>
  <c r="M60" i="15"/>
  <c r="N60" i="15"/>
  <c r="I61" i="15"/>
  <c r="N61" i="15" s="1"/>
  <c r="J61" i="15"/>
  <c r="K61" i="15"/>
  <c r="M61" i="15" s="1"/>
  <c r="L61" i="15"/>
  <c r="I62" i="15"/>
  <c r="J62" i="15"/>
  <c r="K62" i="15"/>
  <c r="L62" i="15"/>
  <c r="M62" i="15"/>
  <c r="N62" i="15"/>
  <c r="I63" i="15"/>
  <c r="N63" i="15" s="1"/>
  <c r="J63" i="15"/>
  <c r="K63" i="15"/>
  <c r="M63" i="15" s="1"/>
  <c r="L63" i="15"/>
  <c r="I64" i="15"/>
  <c r="J64" i="15"/>
  <c r="K64" i="15"/>
  <c r="L64" i="15"/>
  <c r="M64" i="15"/>
  <c r="N64" i="15"/>
  <c r="I65" i="15"/>
  <c r="N65" i="15" s="1"/>
  <c r="J65" i="15"/>
  <c r="K65" i="15"/>
  <c r="M65" i="15" s="1"/>
  <c r="L65" i="15"/>
  <c r="I66" i="15"/>
  <c r="J66" i="15"/>
  <c r="K66" i="15"/>
  <c r="L66" i="15"/>
  <c r="M66" i="15"/>
  <c r="N66" i="15"/>
  <c r="I67" i="15"/>
  <c r="N67" i="15" s="1"/>
  <c r="J67" i="15"/>
  <c r="K67" i="15"/>
  <c r="M67" i="15" s="1"/>
  <c r="L67" i="15"/>
  <c r="I68" i="15"/>
  <c r="J68" i="15"/>
  <c r="K68" i="15"/>
  <c r="L68" i="15"/>
  <c r="M68" i="15"/>
  <c r="N68" i="15"/>
  <c r="I69" i="15"/>
  <c r="N69" i="15" s="1"/>
  <c r="J69" i="15"/>
  <c r="K69" i="15"/>
  <c r="M69" i="15" s="1"/>
  <c r="L69" i="15"/>
  <c r="I70" i="15"/>
  <c r="J70" i="15"/>
  <c r="K70" i="15"/>
  <c r="L70" i="15"/>
  <c r="M70" i="15"/>
  <c r="N70" i="15"/>
  <c r="I71" i="15"/>
  <c r="N71" i="15" s="1"/>
  <c r="J71" i="15"/>
  <c r="K71" i="15"/>
  <c r="M71" i="15" s="1"/>
  <c r="L71" i="15"/>
  <c r="I72" i="15"/>
  <c r="J72" i="15"/>
  <c r="K72" i="15"/>
  <c r="L72" i="15"/>
  <c r="M72" i="15"/>
  <c r="N72" i="15"/>
  <c r="I73" i="15"/>
  <c r="N73" i="15" s="1"/>
  <c r="J73" i="15"/>
  <c r="K73" i="15"/>
  <c r="M73" i="15" s="1"/>
  <c r="L73" i="15"/>
  <c r="I74" i="15"/>
  <c r="J74" i="15"/>
  <c r="K74" i="15"/>
  <c r="L74" i="15"/>
  <c r="M74" i="15"/>
  <c r="N74" i="15"/>
  <c r="I75" i="15"/>
  <c r="N75" i="15" s="1"/>
  <c r="J75" i="15"/>
  <c r="K75" i="15"/>
  <c r="M75" i="15" s="1"/>
  <c r="L75" i="15"/>
  <c r="I76" i="15"/>
  <c r="J76" i="15"/>
  <c r="K76" i="15"/>
  <c r="L76" i="15"/>
  <c r="M76" i="15"/>
  <c r="N76" i="15"/>
  <c r="I77" i="15"/>
  <c r="N77" i="15" s="1"/>
  <c r="J77" i="15"/>
  <c r="K77" i="15"/>
  <c r="M77" i="15" s="1"/>
  <c r="L77" i="15"/>
  <c r="I78" i="15"/>
  <c r="J78" i="15"/>
  <c r="K78" i="15"/>
  <c r="L78" i="15"/>
  <c r="M78" i="15"/>
  <c r="N78" i="15"/>
  <c r="I79" i="15"/>
  <c r="N79" i="15" s="1"/>
  <c r="J79" i="15"/>
  <c r="K79" i="15"/>
  <c r="M79" i="15" s="1"/>
  <c r="L79" i="15"/>
  <c r="I80" i="15"/>
  <c r="J80" i="15"/>
  <c r="K80" i="15"/>
  <c r="L80" i="15"/>
  <c r="M80" i="15"/>
  <c r="N80" i="15"/>
  <c r="I81" i="15"/>
  <c r="N81" i="15" s="1"/>
  <c r="J81" i="15"/>
  <c r="K81" i="15"/>
  <c r="M81" i="15" s="1"/>
  <c r="L81" i="15"/>
  <c r="I82" i="15"/>
  <c r="J82" i="15"/>
  <c r="K82" i="15"/>
  <c r="L82" i="15"/>
  <c r="M82" i="15"/>
  <c r="N82" i="15"/>
  <c r="I83" i="15"/>
  <c r="N83" i="15" s="1"/>
  <c r="J83" i="15"/>
  <c r="K83" i="15"/>
  <c r="M83" i="15" s="1"/>
  <c r="L83" i="15"/>
  <c r="I84" i="15"/>
  <c r="J84" i="15"/>
  <c r="K84" i="15"/>
  <c r="L84" i="15"/>
  <c r="M84" i="15"/>
  <c r="N84" i="15"/>
  <c r="I85" i="15"/>
  <c r="N85" i="15" s="1"/>
  <c r="J85" i="15"/>
  <c r="K85" i="15"/>
  <c r="M85" i="15" s="1"/>
  <c r="L85" i="15"/>
  <c r="I86" i="15"/>
  <c r="J86" i="15"/>
  <c r="K86" i="15"/>
  <c r="L86" i="15"/>
  <c r="M86" i="15"/>
  <c r="N86" i="15"/>
  <c r="Q86" i="15"/>
  <c r="I87" i="15"/>
  <c r="N87" i="15" s="1"/>
  <c r="J87" i="15"/>
  <c r="L87" i="15" s="1"/>
  <c r="K87" i="15"/>
  <c r="M87" i="15" s="1"/>
  <c r="I88" i="15"/>
  <c r="J88" i="15"/>
  <c r="K88" i="15"/>
  <c r="L88" i="15"/>
  <c r="M88" i="15"/>
  <c r="N88" i="15"/>
  <c r="I89" i="15"/>
  <c r="N89" i="15" s="1"/>
  <c r="J89" i="15"/>
  <c r="L89" i="15" s="1"/>
  <c r="K89" i="15"/>
  <c r="M89" i="15" s="1"/>
  <c r="I90" i="15"/>
  <c r="J90" i="15"/>
  <c r="K90" i="15"/>
  <c r="L90" i="15"/>
  <c r="M90" i="15"/>
  <c r="N90" i="15"/>
  <c r="I91" i="15"/>
  <c r="N91" i="15" s="1"/>
  <c r="J91" i="15"/>
  <c r="L91" i="15" s="1"/>
  <c r="K91" i="15"/>
  <c r="M91" i="15" s="1"/>
  <c r="I92" i="15"/>
  <c r="J92" i="15"/>
  <c r="K92" i="15"/>
  <c r="L92" i="15"/>
  <c r="M92" i="15"/>
  <c r="N92" i="15"/>
  <c r="I93" i="15"/>
  <c r="N93" i="15" s="1"/>
  <c r="J93" i="15"/>
  <c r="L93" i="15" s="1"/>
  <c r="K93" i="15"/>
  <c r="M93" i="15" s="1"/>
  <c r="I94" i="15"/>
  <c r="J94" i="15"/>
  <c r="K94" i="15"/>
  <c r="L94" i="15"/>
  <c r="M94" i="15"/>
  <c r="N94" i="15"/>
  <c r="I95" i="15"/>
  <c r="N95" i="15" s="1"/>
  <c r="J95" i="15"/>
  <c r="L95" i="15" s="1"/>
  <c r="K95" i="15"/>
  <c r="M95" i="15" s="1"/>
  <c r="I96" i="15"/>
  <c r="J96" i="15"/>
  <c r="K96" i="15"/>
  <c r="L96" i="15"/>
  <c r="M96" i="15"/>
  <c r="N96" i="15"/>
  <c r="I97" i="15"/>
  <c r="N97" i="15" s="1"/>
  <c r="J97" i="15"/>
  <c r="L97" i="15" s="1"/>
  <c r="K97" i="15"/>
  <c r="M97" i="15" s="1"/>
  <c r="I98" i="15"/>
  <c r="J98" i="15"/>
  <c r="K98" i="15"/>
  <c r="L98" i="15"/>
  <c r="M98" i="15"/>
  <c r="N98" i="15"/>
  <c r="I99" i="15"/>
  <c r="N99" i="15" s="1"/>
  <c r="J99" i="15"/>
  <c r="L99" i="15" s="1"/>
  <c r="K99" i="15"/>
  <c r="M99" i="15" s="1"/>
  <c r="I100" i="15"/>
  <c r="J100" i="15"/>
  <c r="K100" i="15"/>
  <c r="L100" i="15"/>
  <c r="M100" i="15"/>
  <c r="N100" i="15"/>
  <c r="I101" i="15"/>
  <c r="N101" i="15" s="1"/>
  <c r="J101" i="15"/>
  <c r="L101" i="15" s="1"/>
  <c r="K101" i="15"/>
  <c r="M101" i="15" s="1"/>
  <c r="I102" i="15"/>
  <c r="J102" i="15"/>
  <c r="K102" i="15"/>
  <c r="L102" i="15"/>
  <c r="M102" i="15"/>
  <c r="N102" i="15"/>
  <c r="I103" i="15"/>
  <c r="N103" i="15" s="1"/>
  <c r="J103" i="15"/>
  <c r="L103" i="15" s="1"/>
  <c r="K103" i="15"/>
  <c r="M103" i="15" s="1"/>
  <c r="I104" i="15"/>
  <c r="J104" i="15"/>
  <c r="K104" i="15"/>
  <c r="L104" i="15"/>
  <c r="M104" i="15"/>
  <c r="N104" i="15"/>
  <c r="I105" i="15"/>
  <c r="N105" i="15" s="1"/>
  <c r="J105" i="15"/>
  <c r="L105" i="15" s="1"/>
  <c r="K105" i="15"/>
  <c r="M105" i="15" s="1"/>
  <c r="I106" i="15"/>
  <c r="J106" i="15"/>
  <c r="K106" i="15"/>
  <c r="L106" i="15"/>
  <c r="M106" i="15"/>
  <c r="N106" i="15"/>
  <c r="I107" i="15"/>
  <c r="N107" i="15" s="1"/>
  <c r="J107" i="15"/>
  <c r="L107" i="15" s="1"/>
  <c r="K107" i="15"/>
  <c r="M107" i="15" s="1"/>
  <c r="I108" i="15"/>
  <c r="J108" i="15"/>
  <c r="K108" i="15"/>
  <c r="L108" i="15"/>
  <c r="M108" i="15"/>
  <c r="N108" i="15"/>
  <c r="I109" i="15"/>
  <c r="N109" i="15" s="1"/>
  <c r="J109" i="15"/>
  <c r="L109" i="15" s="1"/>
  <c r="K109" i="15"/>
  <c r="M109" i="15" s="1"/>
  <c r="I110" i="15"/>
  <c r="J110" i="15"/>
  <c r="K110" i="15"/>
  <c r="L110" i="15"/>
  <c r="M110" i="15"/>
  <c r="N110" i="15"/>
  <c r="I111" i="15"/>
  <c r="N111" i="15" s="1"/>
  <c r="J111" i="15"/>
  <c r="L111" i="15" s="1"/>
  <c r="K111" i="15"/>
  <c r="M111" i="15" s="1"/>
  <c r="I112" i="15"/>
  <c r="J112" i="15"/>
  <c r="K112" i="15"/>
  <c r="L112" i="15"/>
  <c r="M112" i="15"/>
  <c r="N112" i="15"/>
  <c r="I113" i="15"/>
  <c r="N113" i="15" s="1"/>
  <c r="J113" i="15"/>
  <c r="L113" i="15" s="1"/>
  <c r="K113" i="15"/>
  <c r="M113" i="15" s="1"/>
  <c r="I114" i="15"/>
  <c r="J114" i="15"/>
  <c r="K114" i="15"/>
  <c r="L114" i="15"/>
  <c r="M114" i="15"/>
  <c r="N114" i="15"/>
  <c r="I115" i="15"/>
  <c r="N115" i="15" s="1"/>
  <c r="J115" i="15"/>
  <c r="L115" i="15" s="1"/>
  <c r="K115" i="15"/>
  <c r="M115" i="15" s="1"/>
  <c r="I116" i="15"/>
  <c r="J116" i="15"/>
  <c r="K116" i="15"/>
  <c r="L116" i="15"/>
  <c r="M116" i="15"/>
  <c r="N116" i="15"/>
  <c r="I117" i="15"/>
  <c r="N117" i="15" s="1"/>
  <c r="J117" i="15"/>
  <c r="L117" i="15" s="1"/>
  <c r="K117" i="15"/>
  <c r="M117" i="15" s="1"/>
  <c r="I118" i="15"/>
  <c r="J118" i="15"/>
  <c r="K118" i="15"/>
  <c r="L118" i="15"/>
  <c r="M118" i="15"/>
  <c r="N118" i="15"/>
  <c r="I119" i="15"/>
  <c r="N119" i="15" s="1"/>
  <c r="J119" i="15"/>
  <c r="L119" i="15" s="1"/>
  <c r="K119" i="15"/>
  <c r="M119" i="15" s="1"/>
  <c r="I120" i="15"/>
  <c r="J120" i="15"/>
  <c r="K120" i="15"/>
  <c r="L120" i="15"/>
  <c r="M120" i="15"/>
  <c r="N120" i="15"/>
  <c r="I121" i="15"/>
  <c r="N121" i="15" s="1"/>
  <c r="J121" i="15"/>
  <c r="L121" i="15" s="1"/>
  <c r="K121" i="15"/>
  <c r="M121" i="15" s="1"/>
  <c r="I122" i="15"/>
  <c r="J122" i="15"/>
  <c r="K122" i="15"/>
  <c r="L122" i="15"/>
  <c r="M122" i="15"/>
  <c r="N122" i="15"/>
  <c r="I123" i="15"/>
  <c r="N123" i="15" s="1"/>
  <c r="J123" i="15"/>
  <c r="L123" i="15" s="1"/>
  <c r="K123" i="15"/>
  <c r="M123" i="15" s="1"/>
  <c r="I124" i="15"/>
  <c r="J124" i="15"/>
  <c r="K124" i="15"/>
  <c r="L124" i="15"/>
  <c r="M124" i="15"/>
  <c r="N124" i="15"/>
  <c r="I125" i="15"/>
  <c r="N125" i="15" s="1"/>
  <c r="J125" i="15"/>
  <c r="L125" i="15" s="1"/>
  <c r="K125" i="15"/>
  <c r="M125" i="15" s="1"/>
  <c r="I126" i="15"/>
  <c r="J126" i="15"/>
  <c r="K126" i="15"/>
  <c r="L126" i="15"/>
  <c r="M126" i="15"/>
  <c r="N126" i="15"/>
  <c r="I127" i="15"/>
  <c r="N127" i="15" s="1"/>
  <c r="J127" i="15"/>
  <c r="L127" i="15" s="1"/>
  <c r="K127" i="15"/>
  <c r="M127" i="15" s="1"/>
  <c r="I128" i="15"/>
  <c r="J128" i="15"/>
  <c r="K128" i="15"/>
  <c r="L128" i="15"/>
  <c r="M128" i="15"/>
  <c r="N128" i="15"/>
  <c r="I129" i="15"/>
  <c r="N129" i="15" s="1"/>
  <c r="J129" i="15"/>
  <c r="L129" i="15" s="1"/>
  <c r="K129" i="15"/>
  <c r="M129" i="15" s="1"/>
  <c r="I130" i="15"/>
  <c r="J130" i="15"/>
  <c r="K130" i="15"/>
  <c r="L130" i="15"/>
  <c r="M130" i="15"/>
  <c r="N130" i="15"/>
  <c r="I131" i="15"/>
  <c r="N131" i="15" s="1"/>
  <c r="J131" i="15"/>
  <c r="L131" i="15" s="1"/>
  <c r="K131" i="15"/>
  <c r="M131" i="15" s="1"/>
  <c r="I132" i="15"/>
  <c r="J132" i="15"/>
  <c r="K132" i="15"/>
  <c r="L132" i="15"/>
  <c r="M132" i="15"/>
  <c r="N132" i="15"/>
  <c r="I133" i="15"/>
  <c r="N133" i="15" s="1"/>
  <c r="J133" i="15"/>
  <c r="L133" i="15" s="1"/>
  <c r="K133" i="15"/>
  <c r="M133" i="15" s="1"/>
  <c r="I134" i="15"/>
  <c r="J134" i="15"/>
  <c r="K134" i="15"/>
  <c r="L134" i="15"/>
  <c r="M134" i="15"/>
  <c r="N134" i="15"/>
  <c r="I135" i="15"/>
  <c r="N135" i="15" s="1"/>
  <c r="J135" i="15"/>
  <c r="L135" i="15" s="1"/>
  <c r="K135" i="15"/>
  <c r="M135" i="15" s="1"/>
  <c r="I136" i="15"/>
  <c r="J136" i="15"/>
  <c r="K136" i="15"/>
  <c r="L136" i="15"/>
  <c r="M136" i="15"/>
  <c r="N136" i="15"/>
  <c r="I137" i="15"/>
  <c r="N137" i="15" s="1"/>
  <c r="J137" i="15"/>
  <c r="L137" i="15" s="1"/>
  <c r="K137" i="15"/>
  <c r="M137" i="15" s="1"/>
  <c r="I138" i="15"/>
  <c r="J138" i="15"/>
  <c r="K138" i="15"/>
  <c r="L138" i="15"/>
  <c r="M138" i="15"/>
  <c r="N138" i="15"/>
  <c r="I139" i="15"/>
  <c r="N139" i="15" s="1"/>
  <c r="J139" i="15"/>
  <c r="L139" i="15" s="1"/>
  <c r="K139" i="15"/>
  <c r="M139" i="15" s="1"/>
  <c r="Q139" i="15"/>
  <c r="I140" i="15"/>
  <c r="J140" i="15"/>
  <c r="K140" i="15"/>
  <c r="L140" i="15"/>
  <c r="M140" i="15"/>
  <c r="N140" i="15"/>
  <c r="I141" i="15"/>
  <c r="N141" i="15" s="1"/>
  <c r="J141" i="15"/>
  <c r="L141" i="15" s="1"/>
  <c r="K141" i="15"/>
  <c r="M141" i="15"/>
  <c r="I142" i="15"/>
  <c r="J142" i="15"/>
  <c r="K142" i="15"/>
  <c r="L142" i="15"/>
  <c r="M142" i="15"/>
  <c r="N142" i="15"/>
  <c r="I143" i="15"/>
  <c r="N143" i="15" s="1"/>
  <c r="J143" i="15"/>
  <c r="L143" i="15" s="1"/>
  <c r="K143" i="15"/>
  <c r="M143" i="15"/>
  <c r="I144" i="15"/>
  <c r="J144" i="15"/>
  <c r="K144" i="15"/>
  <c r="L144" i="15"/>
  <c r="M144" i="15"/>
  <c r="N144" i="15"/>
  <c r="I145" i="15"/>
  <c r="N145" i="15" s="1"/>
  <c r="J145" i="15"/>
  <c r="L145" i="15" s="1"/>
  <c r="K145" i="15"/>
  <c r="M145" i="15"/>
  <c r="I146" i="15"/>
  <c r="J146" i="15"/>
  <c r="K146" i="15"/>
  <c r="L146" i="15"/>
  <c r="M146" i="15"/>
  <c r="N146" i="15"/>
  <c r="I147" i="15"/>
  <c r="N147" i="15" s="1"/>
  <c r="J147" i="15"/>
  <c r="L147" i="15" s="1"/>
  <c r="K147" i="15"/>
  <c r="M147" i="15"/>
  <c r="I148" i="15"/>
  <c r="J148" i="15"/>
  <c r="K148" i="15"/>
  <c r="L148" i="15"/>
  <c r="M148" i="15"/>
  <c r="N148" i="15"/>
  <c r="I149" i="15"/>
  <c r="N149" i="15" s="1"/>
  <c r="J149" i="15"/>
  <c r="L149" i="15" s="1"/>
  <c r="K149" i="15"/>
  <c r="M149" i="15"/>
  <c r="I150" i="15"/>
  <c r="J150" i="15"/>
  <c r="K150" i="15"/>
  <c r="L150" i="15"/>
  <c r="M150" i="15"/>
  <c r="N150" i="15"/>
  <c r="I151" i="15"/>
  <c r="N151" i="15" s="1"/>
  <c r="J151" i="15"/>
  <c r="L151" i="15" s="1"/>
  <c r="K151" i="15"/>
  <c r="M151" i="15"/>
  <c r="I152" i="15"/>
  <c r="J152" i="15"/>
  <c r="K152" i="15"/>
  <c r="L152" i="15"/>
  <c r="M152" i="15"/>
  <c r="N152" i="15"/>
  <c r="I153" i="15"/>
  <c r="N153" i="15" s="1"/>
  <c r="J153" i="15"/>
  <c r="L153" i="15" s="1"/>
  <c r="K153" i="15"/>
  <c r="M153" i="15"/>
  <c r="I154" i="15"/>
  <c r="J154" i="15"/>
  <c r="K154" i="15"/>
  <c r="L154" i="15"/>
  <c r="M154" i="15"/>
  <c r="N154" i="15"/>
  <c r="I155" i="15"/>
  <c r="N155" i="15" s="1"/>
  <c r="J155" i="15"/>
  <c r="L155" i="15" s="1"/>
  <c r="K155" i="15"/>
  <c r="M155" i="15"/>
  <c r="I156" i="15"/>
  <c r="J156" i="15"/>
  <c r="K156" i="15"/>
  <c r="L156" i="15"/>
  <c r="M156" i="15"/>
  <c r="N156" i="15"/>
  <c r="I157" i="15"/>
  <c r="N157" i="15" s="1"/>
  <c r="J157" i="15"/>
  <c r="L157" i="15" s="1"/>
  <c r="K157" i="15"/>
  <c r="M157" i="15"/>
  <c r="I158" i="15"/>
  <c r="J158" i="15"/>
  <c r="K158" i="15"/>
  <c r="L158" i="15"/>
  <c r="M158" i="15"/>
  <c r="N158" i="15"/>
  <c r="I159" i="15"/>
  <c r="N159" i="15" s="1"/>
  <c r="J159" i="15"/>
  <c r="L159" i="15" s="1"/>
  <c r="K159" i="15"/>
  <c r="M159" i="15"/>
  <c r="I160" i="15"/>
  <c r="J160" i="15"/>
  <c r="K160" i="15"/>
  <c r="L160" i="15"/>
  <c r="M160" i="15"/>
  <c r="N160" i="15"/>
  <c r="I161" i="15"/>
  <c r="N161" i="15" s="1"/>
  <c r="J161" i="15"/>
  <c r="L161" i="15" s="1"/>
  <c r="K161" i="15"/>
  <c r="M161" i="15"/>
  <c r="I162" i="15"/>
  <c r="J162" i="15"/>
  <c r="K162" i="15"/>
  <c r="L162" i="15"/>
  <c r="M162" i="15"/>
  <c r="N162" i="15"/>
  <c r="I163" i="15"/>
  <c r="N163" i="15" s="1"/>
  <c r="J163" i="15"/>
  <c r="L163" i="15" s="1"/>
  <c r="K163" i="15"/>
  <c r="M163" i="15"/>
  <c r="I164" i="15"/>
  <c r="J164" i="15"/>
  <c r="K164" i="15"/>
  <c r="L164" i="15"/>
  <c r="M164" i="15"/>
  <c r="N164" i="15"/>
  <c r="I165" i="15"/>
  <c r="N165" i="15" s="1"/>
  <c r="J165" i="15"/>
  <c r="L165" i="15" s="1"/>
  <c r="K165" i="15"/>
  <c r="M165" i="15"/>
  <c r="I166" i="15"/>
  <c r="J166" i="15"/>
  <c r="K166" i="15"/>
  <c r="L166" i="15"/>
  <c r="M166" i="15"/>
  <c r="N166" i="15"/>
  <c r="I167" i="15"/>
  <c r="N167" i="15" s="1"/>
  <c r="J167" i="15"/>
  <c r="L167" i="15" s="1"/>
  <c r="K167" i="15"/>
  <c r="M167" i="15"/>
  <c r="I168" i="15"/>
  <c r="J168" i="15"/>
  <c r="K168" i="15"/>
  <c r="L168" i="15"/>
  <c r="M168" i="15"/>
  <c r="N168" i="15"/>
  <c r="I169" i="15"/>
  <c r="N169" i="15" s="1"/>
  <c r="J169" i="15"/>
  <c r="L169" i="15" s="1"/>
  <c r="K169" i="15"/>
  <c r="M169" i="15"/>
  <c r="I170" i="15"/>
  <c r="J170" i="15"/>
  <c r="K170" i="15"/>
  <c r="L170" i="15"/>
  <c r="M170" i="15"/>
  <c r="N170" i="15"/>
  <c r="I171" i="15"/>
  <c r="N171" i="15" s="1"/>
  <c r="J171" i="15"/>
  <c r="L171" i="15" s="1"/>
  <c r="K171" i="15"/>
  <c r="M171" i="15"/>
  <c r="I172" i="15"/>
  <c r="J172" i="15"/>
  <c r="K172" i="15"/>
  <c r="L172" i="15"/>
  <c r="M172" i="15"/>
  <c r="N172" i="15"/>
  <c r="I173" i="15"/>
  <c r="N173" i="15" s="1"/>
  <c r="J173" i="15"/>
  <c r="L173" i="15" s="1"/>
  <c r="K173" i="15"/>
  <c r="M173" i="15"/>
  <c r="I174" i="15"/>
  <c r="J174" i="15"/>
  <c r="K174" i="15"/>
  <c r="L174" i="15"/>
  <c r="M174" i="15"/>
  <c r="N174" i="15"/>
  <c r="I175" i="15"/>
  <c r="N175" i="15" s="1"/>
  <c r="J175" i="15"/>
  <c r="K175" i="15"/>
  <c r="L175" i="15"/>
  <c r="M175" i="15"/>
  <c r="I176" i="15"/>
  <c r="J176" i="15"/>
  <c r="K176" i="15"/>
  <c r="L176" i="15"/>
  <c r="M176" i="15"/>
  <c r="N176" i="15"/>
  <c r="I177" i="15"/>
  <c r="N177" i="15" s="1"/>
  <c r="J177" i="15"/>
  <c r="L177" i="15" s="1"/>
  <c r="K177" i="15"/>
  <c r="M177" i="15"/>
  <c r="I178" i="15"/>
  <c r="J178" i="15"/>
  <c r="K178" i="15"/>
  <c r="L178" i="15"/>
  <c r="M178" i="15"/>
  <c r="N178" i="15"/>
  <c r="I179" i="15"/>
  <c r="N179" i="15" s="1"/>
  <c r="J179" i="15"/>
  <c r="L179" i="15" s="1"/>
  <c r="K179" i="15"/>
  <c r="M179" i="15"/>
  <c r="I180" i="15"/>
  <c r="J180" i="15"/>
  <c r="K180" i="15"/>
  <c r="L180" i="15"/>
  <c r="M180" i="15"/>
  <c r="N180" i="15"/>
  <c r="I181" i="15"/>
  <c r="N181" i="15" s="1"/>
  <c r="J181" i="15"/>
  <c r="L181" i="15" s="1"/>
  <c r="K181" i="15"/>
  <c r="M181" i="15"/>
  <c r="I182" i="15"/>
  <c r="J182" i="15"/>
  <c r="K182" i="15"/>
  <c r="L182" i="15"/>
  <c r="M182" i="15"/>
  <c r="N182" i="15"/>
  <c r="I183" i="15"/>
  <c r="N183" i="15" s="1"/>
  <c r="J183" i="15"/>
  <c r="L183" i="15" s="1"/>
  <c r="K183" i="15"/>
  <c r="M183" i="15"/>
  <c r="I184" i="15"/>
  <c r="J184" i="15"/>
  <c r="K184" i="15"/>
  <c r="L184" i="15"/>
  <c r="M184" i="15"/>
  <c r="N184" i="15"/>
  <c r="I185" i="15"/>
  <c r="N185" i="15" s="1"/>
  <c r="J185" i="15"/>
  <c r="L185" i="15" s="1"/>
  <c r="K185" i="15"/>
  <c r="M185" i="15"/>
  <c r="I186" i="15"/>
  <c r="J186" i="15"/>
  <c r="K186" i="15"/>
  <c r="L186" i="15"/>
  <c r="M186" i="15"/>
  <c r="N186" i="15"/>
  <c r="I187" i="15"/>
  <c r="N187" i="15" s="1"/>
  <c r="J187" i="15"/>
  <c r="L187" i="15" s="1"/>
  <c r="K187" i="15"/>
  <c r="M187" i="15"/>
  <c r="I188" i="15"/>
  <c r="J188" i="15"/>
  <c r="K188" i="15"/>
  <c r="L188" i="15"/>
  <c r="M188" i="15"/>
  <c r="N188" i="15"/>
  <c r="I189" i="15"/>
  <c r="N189" i="15" s="1"/>
  <c r="J189" i="15"/>
  <c r="L189" i="15" s="1"/>
  <c r="K189" i="15"/>
  <c r="M189" i="15"/>
  <c r="I190" i="15"/>
  <c r="J190" i="15"/>
  <c r="K190" i="15"/>
  <c r="L190" i="15"/>
  <c r="M190" i="15"/>
  <c r="N190" i="15"/>
  <c r="I191" i="15"/>
  <c r="N191" i="15" s="1"/>
  <c r="J191" i="15"/>
  <c r="L191" i="15" s="1"/>
  <c r="K191" i="15"/>
  <c r="M191" i="15"/>
  <c r="I192" i="15"/>
  <c r="J192" i="15"/>
  <c r="K192" i="15"/>
  <c r="L192" i="15"/>
  <c r="M192" i="15"/>
  <c r="N192" i="15"/>
  <c r="I193" i="15"/>
  <c r="N193" i="15" s="1"/>
  <c r="J193" i="15"/>
  <c r="L193" i="15" s="1"/>
  <c r="K193" i="15"/>
  <c r="M193" i="15"/>
  <c r="I194" i="15"/>
  <c r="J194" i="15"/>
  <c r="K194" i="15"/>
  <c r="L194" i="15"/>
  <c r="M194" i="15"/>
  <c r="N194" i="15"/>
  <c r="I195" i="15"/>
  <c r="N195" i="15" s="1"/>
  <c r="J195" i="15"/>
  <c r="L195" i="15" s="1"/>
  <c r="K195" i="15"/>
  <c r="M195" i="15"/>
  <c r="I196" i="15"/>
  <c r="J196" i="15"/>
  <c r="K196" i="15"/>
  <c r="L196" i="15"/>
  <c r="M196" i="15"/>
  <c r="N196" i="15"/>
  <c r="I197" i="15"/>
  <c r="N197" i="15" s="1"/>
  <c r="J197" i="15"/>
  <c r="L197" i="15" s="1"/>
  <c r="K197" i="15"/>
  <c r="M197" i="15"/>
  <c r="I198" i="15"/>
  <c r="J198" i="15"/>
  <c r="K198" i="15"/>
  <c r="L198" i="15"/>
  <c r="M198" i="15"/>
  <c r="N198" i="15"/>
  <c r="I199" i="15"/>
  <c r="N199" i="15" s="1"/>
  <c r="J199" i="15"/>
  <c r="L199" i="15" s="1"/>
  <c r="K199" i="15"/>
  <c r="M199" i="15"/>
  <c r="I200" i="15"/>
  <c r="J200" i="15"/>
  <c r="K200" i="15"/>
  <c r="L200" i="15"/>
  <c r="M200" i="15"/>
  <c r="N200" i="15"/>
  <c r="I201" i="15"/>
  <c r="N201" i="15" s="1"/>
  <c r="J201" i="15"/>
  <c r="L201" i="15" s="1"/>
  <c r="K201" i="15"/>
  <c r="M201" i="15"/>
  <c r="I202" i="15"/>
  <c r="J202" i="15"/>
  <c r="K202" i="15"/>
  <c r="L202" i="15"/>
  <c r="M202" i="15"/>
  <c r="N202" i="15"/>
  <c r="I203" i="15"/>
  <c r="N203" i="15" s="1"/>
  <c r="J203" i="15"/>
  <c r="L203" i="15" s="1"/>
  <c r="K203" i="15"/>
  <c r="M203" i="15"/>
  <c r="I204" i="15"/>
  <c r="J204" i="15"/>
  <c r="K204" i="15"/>
  <c r="L204" i="15"/>
  <c r="M204" i="15"/>
  <c r="N204" i="15"/>
  <c r="I205" i="15"/>
  <c r="N205" i="15" s="1"/>
  <c r="J205" i="15"/>
  <c r="L205" i="15" s="1"/>
  <c r="K205" i="15"/>
  <c r="M205" i="15"/>
  <c r="I206" i="15"/>
  <c r="J206" i="15"/>
  <c r="K206" i="15"/>
  <c r="L206" i="15"/>
  <c r="M206" i="15"/>
  <c r="N206" i="15"/>
  <c r="I207" i="15"/>
  <c r="N207" i="15" s="1"/>
  <c r="J207" i="15"/>
  <c r="L207" i="15" s="1"/>
  <c r="K207" i="15"/>
  <c r="M207" i="15"/>
  <c r="I208" i="15"/>
  <c r="J208" i="15"/>
  <c r="K208" i="15"/>
  <c r="L208" i="15"/>
  <c r="M208" i="15"/>
  <c r="N208" i="15"/>
  <c r="I209" i="15"/>
  <c r="N209" i="15" s="1"/>
  <c r="J209" i="15"/>
  <c r="L209" i="15" s="1"/>
  <c r="K209" i="15"/>
  <c r="M209" i="15"/>
  <c r="I210" i="15"/>
  <c r="J210" i="15"/>
  <c r="K210" i="15"/>
  <c r="L210" i="15"/>
  <c r="M210" i="15"/>
  <c r="N210" i="15"/>
  <c r="I211" i="15"/>
  <c r="N211" i="15" s="1"/>
  <c r="J211" i="15"/>
  <c r="K211" i="15"/>
  <c r="L211" i="15"/>
  <c r="M211" i="15"/>
  <c r="I212" i="15"/>
  <c r="J212" i="15"/>
  <c r="K212" i="15"/>
  <c r="L212" i="15"/>
  <c r="M212" i="15"/>
  <c r="N212" i="15"/>
  <c r="I213" i="15"/>
  <c r="N213" i="15" s="1"/>
  <c r="J213" i="15"/>
  <c r="K213" i="15"/>
  <c r="L213" i="15"/>
  <c r="M213" i="15"/>
  <c r="I214" i="15"/>
  <c r="J214" i="15"/>
  <c r="K214" i="15"/>
  <c r="L214" i="15"/>
  <c r="M214" i="15"/>
  <c r="N214" i="15"/>
  <c r="I215" i="15"/>
  <c r="N215" i="15" s="1"/>
  <c r="J215" i="15"/>
  <c r="K215" i="15"/>
  <c r="L215" i="15"/>
  <c r="M215" i="15"/>
  <c r="I216" i="15"/>
  <c r="J216" i="15"/>
  <c r="K216" i="15"/>
  <c r="L216" i="15"/>
  <c r="M216" i="15"/>
  <c r="N216" i="15"/>
  <c r="I217" i="15"/>
  <c r="N217" i="15" s="1"/>
  <c r="J217" i="15"/>
  <c r="K217" i="15"/>
  <c r="L217" i="15"/>
  <c r="M217" i="15"/>
  <c r="I218" i="15"/>
  <c r="J218" i="15"/>
  <c r="K218" i="15"/>
  <c r="L218" i="15"/>
  <c r="M218" i="15"/>
  <c r="N218" i="15"/>
  <c r="I219" i="15"/>
  <c r="N219" i="15" s="1"/>
  <c r="J219" i="15"/>
  <c r="K219" i="15"/>
  <c r="L219" i="15"/>
  <c r="M219" i="15"/>
  <c r="I220" i="15"/>
  <c r="J220" i="15"/>
  <c r="K220" i="15"/>
  <c r="L220" i="15"/>
  <c r="M220" i="15"/>
  <c r="N220" i="15"/>
  <c r="I221" i="15"/>
  <c r="N221" i="15" s="1"/>
  <c r="J221" i="15"/>
  <c r="K221" i="15"/>
  <c r="L221" i="15"/>
  <c r="M221" i="15"/>
  <c r="I222" i="15"/>
  <c r="J222" i="15"/>
  <c r="K222" i="15"/>
  <c r="L222" i="15"/>
  <c r="M222" i="15"/>
  <c r="N222" i="15"/>
  <c r="I223" i="15"/>
  <c r="N223" i="15" s="1"/>
  <c r="J223" i="15"/>
  <c r="K223" i="15"/>
  <c r="L223" i="15"/>
  <c r="M223" i="15"/>
  <c r="I224" i="15"/>
  <c r="J224" i="15"/>
  <c r="K224" i="15"/>
  <c r="L224" i="15"/>
  <c r="M224" i="15"/>
  <c r="N224" i="15"/>
  <c r="I225" i="15"/>
  <c r="N225" i="15" s="1"/>
  <c r="J225" i="15"/>
  <c r="K225" i="15"/>
  <c r="L225" i="15"/>
  <c r="M225" i="15"/>
  <c r="I226" i="15"/>
  <c r="J226" i="15"/>
  <c r="K226" i="15"/>
  <c r="L226" i="15"/>
  <c r="M226" i="15"/>
  <c r="N226" i="15"/>
  <c r="I227" i="15"/>
  <c r="N227" i="15" s="1"/>
  <c r="J227" i="15"/>
  <c r="K227" i="15"/>
  <c r="L227" i="15"/>
  <c r="M227" i="15"/>
  <c r="I228" i="15"/>
  <c r="J228" i="15"/>
  <c r="K228" i="15"/>
  <c r="L228" i="15"/>
  <c r="M228" i="15"/>
  <c r="N228" i="15"/>
  <c r="I229" i="15"/>
  <c r="N229" i="15" s="1"/>
  <c r="J229" i="15"/>
  <c r="K229" i="15"/>
  <c r="L229" i="15"/>
  <c r="M229" i="15"/>
  <c r="I230" i="15"/>
  <c r="J230" i="15"/>
  <c r="K230" i="15"/>
  <c r="L230" i="15"/>
  <c r="M230" i="15"/>
  <c r="N230" i="15"/>
  <c r="I231" i="15"/>
  <c r="N231" i="15" s="1"/>
  <c r="J231" i="15"/>
  <c r="K231" i="15"/>
  <c r="L231" i="15"/>
  <c r="M231" i="15"/>
  <c r="I232" i="15"/>
  <c r="J232" i="15"/>
  <c r="K232" i="15"/>
  <c r="L232" i="15"/>
  <c r="M232" i="15"/>
  <c r="N232" i="15"/>
  <c r="I233" i="15"/>
  <c r="N233" i="15" s="1"/>
  <c r="J233" i="15"/>
  <c r="K233" i="15"/>
  <c r="L233" i="15"/>
  <c r="M233" i="15"/>
  <c r="I234" i="15"/>
  <c r="J234" i="15"/>
  <c r="K234" i="15"/>
  <c r="L234" i="15"/>
  <c r="M234" i="15"/>
  <c r="N234" i="15"/>
  <c r="I235" i="15"/>
  <c r="N235" i="15" s="1"/>
  <c r="J235" i="15"/>
  <c r="K235" i="15"/>
  <c r="L235" i="15"/>
  <c r="M235" i="15"/>
  <c r="I236" i="15"/>
  <c r="J236" i="15"/>
  <c r="K236" i="15"/>
  <c r="L236" i="15"/>
  <c r="M236" i="15"/>
  <c r="N236" i="15"/>
  <c r="I237" i="15"/>
  <c r="N237" i="15" s="1"/>
  <c r="J237" i="15"/>
  <c r="K237" i="15"/>
  <c r="L237" i="15"/>
  <c r="M237" i="15"/>
  <c r="I238" i="15"/>
  <c r="J238" i="15"/>
  <c r="K238" i="15"/>
  <c r="L238" i="15"/>
  <c r="M238" i="15"/>
  <c r="N238" i="15"/>
  <c r="I239" i="15"/>
  <c r="N239" i="15" s="1"/>
  <c r="J239" i="15"/>
  <c r="K239" i="15"/>
  <c r="L239" i="15"/>
  <c r="M239" i="15"/>
  <c r="I240" i="15"/>
  <c r="J240" i="15"/>
  <c r="K240" i="15"/>
  <c r="L240" i="15"/>
  <c r="M240" i="15"/>
  <c r="N240" i="15"/>
  <c r="I241" i="15"/>
  <c r="N241" i="15" s="1"/>
  <c r="J241" i="15"/>
  <c r="K241" i="15"/>
  <c r="L241" i="15"/>
  <c r="M241" i="15"/>
  <c r="I242" i="15"/>
  <c r="J242" i="15"/>
  <c r="K242" i="15"/>
  <c r="L242" i="15"/>
  <c r="M242" i="15"/>
  <c r="N242" i="15"/>
  <c r="I243" i="15"/>
  <c r="N243" i="15" s="1"/>
  <c r="J243" i="15"/>
  <c r="K243" i="15"/>
  <c r="L243" i="15"/>
  <c r="M243" i="15"/>
  <c r="I244" i="15"/>
  <c r="J244" i="15"/>
  <c r="K244" i="15"/>
  <c r="L244" i="15"/>
  <c r="M244" i="15"/>
  <c r="N244" i="15"/>
  <c r="I245" i="15"/>
  <c r="N245" i="15" s="1"/>
  <c r="J245" i="15"/>
  <c r="K245" i="15"/>
  <c r="L245" i="15"/>
  <c r="M245" i="15"/>
  <c r="I246" i="15"/>
  <c r="J246" i="15"/>
  <c r="K246" i="15"/>
  <c r="L246" i="15"/>
  <c r="M246" i="15"/>
  <c r="N246" i="15"/>
  <c r="I247" i="15"/>
  <c r="N247" i="15" s="1"/>
  <c r="J247" i="15"/>
  <c r="K247" i="15"/>
  <c r="L247" i="15"/>
  <c r="M247" i="15"/>
  <c r="I248" i="15"/>
  <c r="J248" i="15"/>
  <c r="K248" i="15"/>
  <c r="L248" i="15"/>
  <c r="M248" i="15"/>
  <c r="N248" i="15"/>
  <c r="I249" i="15"/>
  <c r="N249" i="15" s="1"/>
  <c r="J249" i="15"/>
  <c r="K249" i="15"/>
  <c r="L249" i="15"/>
  <c r="M249" i="15"/>
  <c r="I250" i="15"/>
  <c r="J250" i="15"/>
  <c r="K250" i="15"/>
  <c r="L250" i="15"/>
  <c r="M250" i="15"/>
  <c r="N250" i="15"/>
  <c r="I251" i="15"/>
  <c r="N251" i="15" s="1"/>
  <c r="J251" i="15"/>
  <c r="K251" i="15"/>
  <c r="L251" i="15"/>
  <c r="M251" i="15"/>
  <c r="I252" i="15"/>
  <c r="J252" i="15"/>
  <c r="K252" i="15"/>
  <c r="L252" i="15"/>
  <c r="M252" i="15"/>
  <c r="N252" i="15"/>
  <c r="I253" i="15"/>
  <c r="N253" i="15" s="1"/>
  <c r="J253" i="15"/>
  <c r="K253" i="15"/>
  <c r="L253" i="15"/>
  <c r="M253" i="15"/>
  <c r="I254" i="15"/>
  <c r="J254" i="15"/>
  <c r="K254" i="15"/>
  <c r="L254" i="15"/>
  <c r="M254" i="15"/>
  <c r="N254" i="15"/>
  <c r="I255" i="15"/>
  <c r="N255" i="15" s="1"/>
  <c r="J255" i="15"/>
  <c r="K255" i="15"/>
  <c r="M255" i="15" s="1"/>
  <c r="L255" i="15"/>
  <c r="I256" i="15"/>
  <c r="J256" i="15"/>
  <c r="K256" i="15"/>
  <c r="L256" i="15"/>
  <c r="M256" i="15"/>
  <c r="N256" i="15"/>
  <c r="I257" i="15"/>
  <c r="N257" i="15" s="1"/>
  <c r="J257" i="15"/>
  <c r="K257" i="15"/>
  <c r="M257" i="15" s="1"/>
  <c r="L257" i="15"/>
  <c r="I258" i="15"/>
  <c r="J258" i="15"/>
  <c r="K258" i="15"/>
  <c r="L258" i="15"/>
  <c r="M258" i="15"/>
  <c r="N258" i="15"/>
  <c r="I259" i="15"/>
  <c r="N259" i="15" s="1"/>
  <c r="J259" i="15"/>
  <c r="K259" i="15"/>
  <c r="M259" i="15" s="1"/>
  <c r="L259" i="15"/>
  <c r="I260" i="15"/>
  <c r="J260" i="15"/>
  <c r="K260" i="15"/>
  <c r="L260" i="15"/>
  <c r="M260" i="15"/>
  <c r="N260" i="15"/>
  <c r="I261" i="15"/>
  <c r="N261" i="15" s="1"/>
  <c r="J261" i="15"/>
  <c r="K261" i="15"/>
  <c r="M261" i="15" s="1"/>
  <c r="L261" i="15"/>
  <c r="I262" i="15"/>
  <c r="J262" i="15"/>
  <c r="K262" i="15"/>
  <c r="L262" i="15"/>
  <c r="M262" i="15"/>
  <c r="N262" i="15"/>
  <c r="I263" i="15"/>
  <c r="N263" i="15" s="1"/>
  <c r="J263" i="15"/>
  <c r="K263" i="15"/>
  <c r="M263" i="15" s="1"/>
  <c r="L263" i="15"/>
  <c r="I264" i="15"/>
  <c r="J264" i="15"/>
  <c r="K264" i="15"/>
  <c r="L264" i="15"/>
  <c r="M264" i="15"/>
  <c r="N264" i="15"/>
  <c r="I265" i="15"/>
  <c r="N265" i="15" s="1"/>
  <c r="J265" i="15"/>
  <c r="K265" i="15"/>
  <c r="M265" i="15" s="1"/>
  <c r="L265" i="15"/>
  <c r="I266" i="15"/>
  <c r="J266" i="15"/>
  <c r="K266" i="15"/>
  <c r="L266" i="15"/>
  <c r="M266" i="15"/>
  <c r="N266" i="15"/>
  <c r="I267" i="15"/>
  <c r="N267" i="15" s="1"/>
  <c r="J267" i="15"/>
  <c r="K267" i="15"/>
  <c r="M267" i="15" s="1"/>
  <c r="L267" i="15"/>
  <c r="I268" i="15"/>
  <c r="J268" i="15"/>
  <c r="K268" i="15"/>
  <c r="L268" i="15"/>
  <c r="M268" i="15"/>
  <c r="N268" i="15"/>
  <c r="I269" i="15"/>
  <c r="N269" i="15" s="1"/>
  <c r="J269" i="15"/>
  <c r="K269" i="15"/>
  <c r="M269" i="15" s="1"/>
  <c r="L269" i="15"/>
  <c r="I270" i="15"/>
  <c r="J270" i="15"/>
  <c r="K270" i="15"/>
  <c r="L270" i="15"/>
  <c r="M270" i="15"/>
  <c r="N270" i="15"/>
  <c r="I271" i="15"/>
  <c r="N271" i="15" s="1"/>
  <c r="J271" i="15"/>
  <c r="K271" i="15"/>
  <c r="M271" i="15" s="1"/>
  <c r="L271" i="15"/>
  <c r="I272" i="15"/>
  <c r="J272" i="15"/>
  <c r="K272" i="15"/>
  <c r="L272" i="15"/>
  <c r="M272" i="15"/>
  <c r="N272" i="15"/>
  <c r="I273" i="15"/>
  <c r="N273" i="15" s="1"/>
  <c r="J273" i="15"/>
  <c r="K273" i="15"/>
  <c r="M273" i="15" s="1"/>
  <c r="L273" i="15"/>
  <c r="I274" i="15"/>
  <c r="J274" i="15"/>
  <c r="K274" i="15"/>
  <c r="L274" i="15"/>
  <c r="M274" i="15"/>
  <c r="N274" i="15"/>
  <c r="I275" i="15"/>
  <c r="N275" i="15" s="1"/>
  <c r="J275" i="15"/>
  <c r="K275" i="15"/>
  <c r="M275" i="15" s="1"/>
  <c r="L275" i="15"/>
  <c r="I276" i="15"/>
  <c r="J276" i="15"/>
  <c r="K276" i="15"/>
  <c r="L276" i="15"/>
  <c r="M276" i="15"/>
  <c r="N276" i="15"/>
  <c r="I277" i="15"/>
  <c r="N277" i="15" s="1"/>
  <c r="J277" i="15"/>
  <c r="K277" i="15"/>
  <c r="M277" i="15" s="1"/>
  <c r="L277" i="15"/>
  <c r="I278" i="15"/>
  <c r="J278" i="15"/>
  <c r="K278" i="15"/>
  <c r="L278" i="15"/>
  <c r="M278" i="15"/>
  <c r="N278" i="15"/>
  <c r="I279" i="15"/>
  <c r="N279" i="15" s="1"/>
  <c r="J279" i="15"/>
  <c r="K279" i="15"/>
  <c r="M279" i="15" s="1"/>
  <c r="L279" i="15"/>
  <c r="I280" i="15"/>
  <c r="J280" i="15"/>
  <c r="K280" i="15"/>
  <c r="L280" i="15"/>
  <c r="M280" i="15"/>
  <c r="N280" i="15"/>
  <c r="I281" i="15"/>
  <c r="N281" i="15" s="1"/>
  <c r="J281" i="15"/>
  <c r="K281" i="15"/>
  <c r="M281" i="15" s="1"/>
  <c r="L281" i="15"/>
  <c r="I282" i="15"/>
  <c r="J282" i="15"/>
  <c r="K282" i="15"/>
  <c r="L282" i="15"/>
  <c r="M282" i="15"/>
  <c r="N282" i="15"/>
  <c r="I283" i="15"/>
  <c r="N283" i="15" s="1"/>
  <c r="J283" i="15"/>
  <c r="K283" i="15"/>
  <c r="M283" i="15" s="1"/>
  <c r="L283" i="15"/>
  <c r="I284" i="15"/>
  <c r="J284" i="15"/>
  <c r="K284" i="15"/>
  <c r="L284" i="15"/>
  <c r="M284" i="15"/>
  <c r="N284" i="15"/>
  <c r="I285" i="15"/>
  <c r="N285" i="15" s="1"/>
  <c r="J285" i="15"/>
  <c r="K285" i="15"/>
  <c r="M285" i="15" s="1"/>
  <c r="L285" i="15"/>
  <c r="I286" i="15"/>
  <c r="J286" i="15"/>
  <c r="K286" i="15"/>
  <c r="L286" i="15"/>
  <c r="M286" i="15"/>
  <c r="N286" i="15"/>
  <c r="I287" i="15"/>
  <c r="N287" i="15" s="1"/>
  <c r="J287" i="15"/>
  <c r="K287" i="15"/>
  <c r="M287" i="15" s="1"/>
  <c r="L287" i="15"/>
  <c r="I288" i="15"/>
  <c r="J288" i="15"/>
  <c r="K288" i="15"/>
  <c r="L288" i="15"/>
  <c r="M288" i="15"/>
  <c r="N288" i="15"/>
  <c r="I289" i="15"/>
  <c r="N289" i="15" s="1"/>
  <c r="J289" i="15"/>
  <c r="K289" i="15"/>
  <c r="M289" i="15" s="1"/>
  <c r="L289" i="15"/>
  <c r="I290" i="15"/>
  <c r="J290" i="15"/>
  <c r="K290" i="15"/>
  <c r="L290" i="15"/>
  <c r="M290" i="15"/>
  <c r="N290" i="15"/>
  <c r="I291" i="15"/>
  <c r="N291" i="15" s="1"/>
  <c r="J291" i="15"/>
  <c r="K291" i="15"/>
  <c r="M291" i="15" s="1"/>
  <c r="L291" i="15"/>
  <c r="I292" i="15"/>
  <c r="J292" i="15"/>
  <c r="K292" i="15"/>
  <c r="L292" i="15"/>
  <c r="M292" i="15"/>
  <c r="N292" i="15"/>
  <c r="I293" i="15"/>
  <c r="N293" i="15" s="1"/>
  <c r="J293" i="15"/>
  <c r="K293" i="15"/>
  <c r="M293" i="15" s="1"/>
  <c r="L293" i="15"/>
  <c r="I294" i="15"/>
  <c r="J294" i="15"/>
  <c r="K294" i="15"/>
  <c r="L294" i="15"/>
  <c r="M294" i="15"/>
  <c r="N294" i="15"/>
  <c r="I295" i="15"/>
  <c r="N295" i="15" s="1"/>
  <c r="J295" i="15"/>
  <c r="K295" i="15"/>
  <c r="M295" i="15" s="1"/>
  <c r="L295" i="15"/>
  <c r="I296" i="15"/>
  <c r="J296" i="15"/>
  <c r="K296" i="15"/>
  <c r="L296" i="15"/>
  <c r="M296" i="15"/>
  <c r="N296" i="15"/>
  <c r="I297" i="15"/>
  <c r="N297" i="15" s="1"/>
  <c r="J297" i="15"/>
  <c r="K297" i="15"/>
  <c r="M297" i="15" s="1"/>
  <c r="L297" i="15"/>
  <c r="I298" i="15"/>
  <c r="J298" i="15"/>
  <c r="K298" i="15"/>
  <c r="L298" i="15"/>
  <c r="M298" i="15"/>
  <c r="N298" i="15"/>
  <c r="I299" i="15"/>
  <c r="N299" i="15" s="1"/>
  <c r="J299" i="15"/>
  <c r="K299" i="15"/>
  <c r="M299" i="15" s="1"/>
  <c r="L299" i="15"/>
  <c r="I300" i="15"/>
  <c r="J300" i="15"/>
  <c r="K300" i="15"/>
  <c r="L300" i="15"/>
  <c r="M300" i="15"/>
  <c r="N300" i="15"/>
  <c r="I301" i="15"/>
  <c r="N301" i="15" s="1"/>
  <c r="J301" i="15"/>
  <c r="K301" i="15"/>
  <c r="M301" i="15" s="1"/>
  <c r="L301" i="15"/>
  <c r="I302" i="15"/>
  <c r="J302" i="15"/>
  <c r="K302" i="15"/>
  <c r="L302" i="15"/>
  <c r="M302" i="15"/>
  <c r="N302" i="15"/>
  <c r="I303" i="15"/>
  <c r="N303" i="15" s="1"/>
  <c r="J303" i="15"/>
  <c r="K303" i="15"/>
  <c r="M303" i="15" s="1"/>
  <c r="L303" i="15"/>
  <c r="I304" i="15"/>
  <c r="J304" i="15"/>
  <c r="K304" i="15"/>
  <c r="L304" i="15"/>
  <c r="M304" i="15"/>
  <c r="N304" i="15"/>
  <c r="I305" i="15"/>
  <c r="N305" i="15" s="1"/>
  <c r="J305" i="15"/>
  <c r="K305" i="15"/>
  <c r="M305" i="15" s="1"/>
  <c r="L305" i="15"/>
  <c r="I306" i="15"/>
  <c r="J306" i="15"/>
  <c r="K306" i="15"/>
  <c r="L306" i="15"/>
  <c r="M306" i="15"/>
  <c r="N306" i="15"/>
  <c r="I307" i="15"/>
  <c r="J307" i="15"/>
  <c r="K307" i="15"/>
  <c r="M307" i="15" s="1"/>
  <c r="L307" i="15"/>
  <c r="N307" i="15"/>
  <c r="I308" i="15"/>
  <c r="J308" i="15"/>
  <c r="K308" i="15"/>
  <c r="L308" i="15"/>
  <c r="M308" i="15"/>
  <c r="N308" i="15"/>
  <c r="I309" i="15"/>
  <c r="N309" i="15" s="1"/>
  <c r="J309" i="15"/>
  <c r="K309" i="15"/>
  <c r="M309" i="15" s="1"/>
  <c r="L309" i="15"/>
  <c r="I310" i="15"/>
  <c r="J310" i="15"/>
  <c r="K310" i="15"/>
  <c r="L310" i="15"/>
  <c r="M310" i="15"/>
  <c r="N310" i="15"/>
  <c r="I311" i="15"/>
  <c r="N311" i="15" s="1"/>
  <c r="J311" i="15"/>
  <c r="K311" i="15"/>
  <c r="M311" i="15" s="1"/>
  <c r="L311" i="15"/>
  <c r="I312" i="15"/>
  <c r="J312" i="15"/>
  <c r="K312" i="15"/>
  <c r="L312" i="15"/>
  <c r="M312" i="15"/>
  <c r="N312" i="15"/>
  <c r="I313" i="15"/>
  <c r="J313" i="15"/>
  <c r="K313" i="15"/>
  <c r="M313" i="15" s="1"/>
  <c r="L313" i="15"/>
  <c r="N313" i="15"/>
  <c r="I314" i="15"/>
  <c r="J314" i="15"/>
  <c r="K314" i="15"/>
  <c r="L314" i="15"/>
  <c r="M314" i="15"/>
  <c r="N314" i="15"/>
  <c r="I315" i="15"/>
  <c r="J315" i="15"/>
  <c r="K315" i="15"/>
  <c r="M315" i="15" s="1"/>
  <c r="L315" i="15"/>
  <c r="N315" i="15"/>
  <c r="I316" i="15"/>
  <c r="J316" i="15"/>
  <c r="K316" i="15"/>
  <c r="L316" i="15"/>
  <c r="M316" i="15"/>
  <c r="N316" i="15"/>
  <c r="I317" i="15"/>
  <c r="J317" i="15"/>
  <c r="K317" i="15"/>
  <c r="M317" i="15" s="1"/>
  <c r="L317" i="15"/>
  <c r="N317" i="15"/>
  <c r="I318" i="15"/>
  <c r="J318" i="15"/>
  <c r="K318" i="15"/>
  <c r="L318" i="15"/>
  <c r="M318" i="15"/>
  <c r="N318" i="15"/>
  <c r="I319" i="15"/>
  <c r="J319" i="15"/>
  <c r="K319" i="15"/>
  <c r="M319" i="15" s="1"/>
  <c r="L319" i="15"/>
  <c r="N319" i="15"/>
  <c r="I320" i="15"/>
  <c r="J320" i="15"/>
  <c r="K320" i="15"/>
  <c r="L320" i="15"/>
  <c r="M320" i="15"/>
  <c r="N320" i="15"/>
  <c r="I321" i="15"/>
  <c r="J321" i="15"/>
  <c r="K321" i="15"/>
  <c r="M321" i="15" s="1"/>
  <c r="L321" i="15"/>
  <c r="N321" i="15"/>
  <c r="I322" i="15"/>
  <c r="J322" i="15"/>
  <c r="K322" i="15"/>
  <c r="L322" i="15"/>
  <c r="M322" i="15"/>
  <c r="N322" i="15"/>
  <c r="I323" i="15"/>
  <c r="J323" i="15"/>
  <c r="K323" i="15"/>
  <c r="M323" i="15" s="1"/>
  <c r="L323" i="15"/>
  <c r="N323" i="15"/>
  <c r="I324" i="15"/>
  <c r="J324" i="15"/>
  <c r="K324" i="15"/>
  <c r="L324" i="15"/>
  <c r="M324" i="15"/>
  <c r="N324" i="15"/>
  <c r="I325" i="15"/>
  <c r="J325" i="15"/>
  <c r="K325" i="15"/>
  <c r="M325" i="15" s="1"/>
  <c r="L325" i="15"/>
  <c r="N325" i="15"/>
  <c r="I326" i="15"/>
  <c r="J326" i="15"/>
  <c r="K326" i="15"/>
  <c r="L326" i="15"/>
  <c r="M326" i="15"/>
  <c r="N326" i="15"/>
  <c r="I327" i="15"/>
  <c r="J327" i="15"/>
  <c r="K327" i="15"/>
  <c r="M327" i="15" s="1"/>
  <c r="L327" i="15"/>
  <c r="N327" i="15"/>
  <c r="I328" i="15"/>
  <c r="J328" i="15"/>
  <c r="K328" i="15"/>
  <c r="L328" i="15"/>
  <c r="M328" i="15"/>
  <c r="N328" i="15"/>
  <c r="I329" i="15"/>
  <c r="J329" i="15"/>
  <c r="K329" i="15"/>
  <c r="M329" i="15" s="1"/>
  <c r="L329" i="15"/>
  <c r="N329" i="15"/>
  <c r="I330" i="15"/>
  <c r="J330" i="15"/>
  <c r="K330" i="15"/>
  <c r="L330" i="15"/>
  <c r="M330" i="15"/>
  <c r="N330" i="15"/>
  <c r="I331" i="15"/>
  <c r="J331" i="15"/>
  <c r="K331" i="15"/>
  <c r="M331" i="15" s="1"/>
  <c r="L331" i="15"/>
  <c r="N331" i="15"/>
  <c r="I332" i="15"/>
  <c r="J332" i="15"/>
  <c r="K332" i="15"/>
  <c r="L332" i="15"/>
  <c r="M332" i="15"/>
  <c r="N332" i="15"/>
  <c r="I333" i="15"/>
  <c r="J333" i="15"/>
  <c r="K333" i="15"/>
  <c r="M333" i="15" s="1"/>
  <c r="L333" i="15"/>
  <c r="N333" i="15"/>
  <c r="I334" i="15"/>
  <c r="J334" i="15"/>
  <c r="K334" i="15"/>
  <c r="L334" i="15"/>
  <c r="M334" i="15"/>
  <c r="N334" i="15"/>
  <c r="I335" i="15"/>
  <c r="J335" i="15"/>
  <c r="K335" i="15"/>
  <c r="M335" i="15" s="1"/>
  <c r="L335" i="15"/>
  <c r="N335" i="15"/>
  <c r="I336" i="15"/>
  <c r="J336" i="15"/>
  <c r="K336" i="15"/>
  <c r="L336" i="15"/>
  <c r="M336" i="15"/>
  <c r="N336" i="15"/>
  <c r="I337" i="15"/>
  <c r="J337" i="15"/>
  <c r="K337" i="15"/>
  <c r="M337" i="15" s="1"/>
  <c r="L337" i="15"/>
  <c r="N337" i="15"/>
  <c r="I338" i="15"/>
  <c r="J338" i="15"/>
  <c r="K338" i="15"/>
  <c r="L338" i="15"/>
  <c r="M338" i="15"/>
  <c r="N338" i="15"/>
  <c r="I339" i="15"/>
  <c r="J339" i="15"/>
  <c r="K339" i="15"/>
  <c r="M339" i="15" s="1"/>
  <c r="L339" i="15"/>
  <c r="N339" i="15"/>
  <c r="I340" i="15"/>
  <c r="J340" i="15"/>
  <c r="K340" i="15"/>
  <c r="L340" i="15"/>
  <c r="M340" i="15"/>
  <c r="N340" i="15"/>
  <c r="I341" i="15"/>
  <c r="J341" i="15"/>
  <c r="K341" i="15"/>
  <c r="M341" i="15" s="1"/>
  <c r="L341" i="15"/>
  <c r="N341" i="15"/>
  <c r="I342" i="15"/>
  <c r="J342" i="15"/>
  <c r="K342" i="15"/>
  <c r="L342" i="15"/>
  <c r="M342" i="15"/>
  <c r="N342" i="15"/>
  <c r="I343" i="15"/>
  <c r="J343" i="15"/>
  <c r="K343" i="15"/>
  <c r="M343" i="15" s="1"/>
  <c r="L343" i="15"/>
  <c r="N343" i="15"/>
  <c r="I344" i="15"/>
  <c r="J344" i="15"/>
  <c r="K344" i="15"/>
  <c r="L344" i="15"/>
  <c r="M344" i="15"/>
  <c r="N344" i="15"/>
  <c r="I345" i="15"/>
  <c r="J345" i="15"/>
  <c r="K345" i="15"/>
  <c r="M345" i="15" s="1"/>
  <c r="L345" i="15"/>
  <c r="N345" i="15"/>
  <c r="I346" i="15"/>
  <c r="J346" i="15"/>
  <c r="K346" i="15"/>
  <c r="L346" i="15"/>
  <c r="M346" i="15"/>
  <c r="N346" i="15"/>
  <c r="I347" i="15"/>
  <c r="J347" i="15"/>
  <c r="K347" i="15"/>
  <c r="M347" i="15" s="1"/>
  <c r="L347" i="15"/>
  <c r="N347" i="15"/>
  <c r="I348" i="15"/>
  <c r="J348" i="15"/>
  <c r="K348" i="15"/>
  <c r="L348" i="15"/>
  <c r="M348" i="15"/>
  <c r="N348" i="15"/>
  <c r="I349" i="15"/>
  <c r="J349" i="15"/>
  <c r="K349" i="15"/>
  <c r="M349" i="15" s="1"/>
  <c r="L349" i="15"/>
  <c r="N349" i="15"/>
  <c r="I350" i="15"/>
  <c r="J350" i="15"/>
  <c r="K350" i="15"/>
  <c r="L350" i="15"/>
  <c r="M350" i="15"/>
  <c r="N350" i="15"/>
  <c r="I351" i="15"/>
  <c r="J351" i="15"/>
  <c r="K351" i="15"/>
  <c r="M351" i="15" s="1"/>
  <c r="L351" i="15"/>
  <c r="N351" i="15"/>
  <c r="I352" i="15"/>
  <c r="J352" i="15"/>
  <c r="K352" i="15"/>
  <c r="L352" i="15"/>
  <c r="M352" i="15"/>
  <c r="N352" i="15"/>
  <c r="I353" i="15"/>
  <c r="J353" i="15"/>
  <c r="K353" i="15"/>
  <c r="M353" i="15" s="1"/>
  <c r="L353" i="15"/>
  <c r="N353" i="15"/>
  <c r="I354" i="15"/>
  <c r="J354" i="15"/>
  <c r="K354" i="15"/>
  <c r="L354" i="15"/>
  <c r="M354" i="15"/>
  <c r="N354" i="15"/>
  <c r="I355" i="15"/>
  <c r="J355" i="15"/>
  <c r="K355" i="15"/>
  <c r="M355" i="15" s="1"/>
  <c r="L355" i="15"/>
  <c r="N355" i="15"/>
  <c r="I356" i="15"/>
  <c r="J356" i="15"/>
  <c r="K356" i="15"/>
  <c r="L356" i="15"/>
  <c r="M356" i="15"/>
  <c r="N356" i="15"/>
  <c r="I357" i="15"/>
  <c r="J357" i="15"/>
  <c r="K357" i="15"/>
  <c r="M357" i="15" s="1"/>
  <c r="L357" i="15"/>
  <c r="N357" i="15"/>
  <c r="I358" i="15"/>
  <c r="J358" i="15"/>
  <c r="K358" i="15"/>
  <c r="L358" i="15"/>
  <c r="M358" i="15"/>
  <c r="N358" i="15"/>
  <c r="I359" i="15"/>
  <c r="J359" i="15"/>
  <c r="K359" i="15"/>
  <c r="M359" i="15" s="1"/>
  <c r="L359" i="15"/>
  <c r="N359" i="15"/>
  <c r="I360" i="15"/>
  <c r="J360" i="15"/>
  <c r="K360" i="15"/>
  <c r="L360" i="15"/>
  <c r="M360" i="15"/>
  <c r="N360" i="15"/>
  <c r="I361" i="15"/>
  <c r="J361" i="15"/>
  <c r="K361" i="15"/>
  <c r="M361" i="15" s="1"/>
  <c r="L361" i="15"/>
  <c r="N361" i="15"/>
  <c r="I362" i="15"/>
  <c r="J362" i="15"/>
  <c r="K362" i="15"/>
  <c r="L362" i="15"/>
  <c r="M362" i="15"/>
  <c r="N362" i="15"/>
  <c r="I363" i="15"/>
  <c r="J363" i="15"/>
  <c r="K363" i="15"/>
  <c r="M363" i="15" s="1"/>
  <c r="L363" i="15"/>
  <c r="N363" i="15"/>
  <c r="P8" i="14"/>
  <c r="P9" i="14"/>
  <c r="P10" i="14"/>
  <c r="P11" i="14"/>
  <c r="P12" i="14"/>
  <c r="P13" i="14"/>
  <c r="P14" i="14"/>
  <c r="P15" i="14"/>
  <c r="P16" i="14"/>
  <c r="P17" i="14"/>
  <c r="P18" i="14"/>
  <c r="P19" i="14"/>
  <c r="P20" i="14"/>
  <c r="P21" i="14"/>
  <c r="P22" i="14"/>
  <c r="P23" i="14"/>
  <c r="P24" i="14"/>
  <c r="P25" i="14"/>
  <c r="P26" i="14"/>
  <c r="P27" i="14"/>
  <c r="P28" i="14"/>
  <c r="P29" i="14"/>
  <c r="P30" i="14"/>
  <c r="P31" i="14"/>
  <c r="P32" i="14"/>
  <c r="P33" i="14"/>
  <c r="P34" i="14"/>
  <c r="P35" i="14"/>
  <c r="P36" i="14"/>
  <c r="P37" i="14"/>
  <c r="P38" i="14"/>
  <c r="P39" i="14"/>
  <c r="P40" i="14"/>
  <c r="P41" i="14"/>
  <c r="P42" i="14"/>
  <c r="P43" i="14"/>
  <c r="P44" i="14"/>
  <c r="P45" i="14"/>
  <c r="P46" i="14"/>
  <c r="P47" i="14"/>
  <c r="P48" i="14"/>
  <c r="P49" i="14"/>
  <c r="P50" i="14"/>
  <c r="P51" i="14"/>
  <c r="P52" i="14"/>
  <c r="P53" i="14"/>
  <c r="P54" i="14"/>
  <c r="P55" i="14"/>
  <c r="P56" i="14"/>
  <c r="P57" i="14"/>
  <c r="P58" i="14"/>
  <c r="P59" i="14"/>
  <c r="P60" i="14"/>
  <c r="P61" i="14"/>
  <c r="P62" i="14"/>
  <c r="P63" i="14"/>
  <c r="P64" i="14"/>
  <c r="P65" i="14"/>
  <c r="P66" i="14"/>
  <c r="P67" i="14"/>
  <c r="P68" i="14"/>
  <c r="P69" i="14"/>
  <c r="P70" i="14"/>
  <c r="P71" i="14"/>
  <c r="P72" i="14"/>
  <c r="P73" i="14"/>
  <c r="P74" i="14"/>
  <c r="P75" i="14"/>
  <c r="P76" i="14"/>
  <c r="P77" i="14"/>
  <c r="P78" i="14"/>
  <c r="P79" i="14"/>
  <c r="P80" i="14"/>
  <c r="P81" i="14"/>
  <c r="P82" i="14"/>
  <c r="P83" i="14"/>
  <c r="P84" i="14"/>
  <c r="P85" i="14"/>
  <c r="P86" i="14"/>
  <c r="P87" i="14"/>
  <c r="P88" i="14"/>
  <c r="P89" i="14"/>
  <c r="P90" i="14"/>
  <c r="P91" i="14"/>
  <c r="P92" i="14"/>
  <c r="P93" i="14"/>
  <c r="P94" i="14"/>
  <c r="P95" i="14"/>
  <c r="P96" i="14"/>
  <c r="P97" i="14"/>
  <c r="P98" i="14"/>
  <c r="P99" i="14"/>
  <c r="P100" i="14"/>
  <c r="P101" i="14"/>
  <c r="P102" i="14"/>
  <c r="P103" i="14"/>
  <c r="P104" i="14"/>
  <c r="P105" i="14"/>
  <c r="P106" i="14"/>
  <c r="P107" i="14"/>
  <c r="P108" i="14"/>
  <c r="P109" i="14"/>
  <c r="P110" i="14"/>
  <c r="P111" i="14"/>
  <c r="P112" i="14"/>
  <c r="P113" i="14"/>
  <c r="P114" i="14"/>
  <c r="P115" i="14"/>
  <c r="P116" i="14"/>
  <c r="P117" i="14"/>
  <c r="P118" i="14"/>
  <c r="P119" i="14"/>
  <c r="P120" i="14"/>
  <c r="P121" i="14"/>
  <c r="P122" i="14"/>
  <c r="P123" i="14"/>
  <c r="P124" i="14"/>
  <c r="P125" i="14"/>
  <c r="P126" i="14"/>
  <c r="P127" i="14"/>
  <c r="P128" i="14"/>
  <c r="P129" i="14"/>
  <c r="P130" i="14"/>
  <c r="P131" i="14"/>
  <c r="P132" i="14"/>
  <c r="P133" i="14"/>
  <c r="P134" i="14"/>
  <c r="P135" i="14"/>
  <c r="P136" i="14"/>
  <c r="P137" i="14"/>
  <c r="P138" i="14"/>
  <c r="P139" i="14"/>
  <c r="P140" i="14"/>
  <c r="P141" i="14"/>
  <c r="P142" i="14"/>
  <c r="P143" i="14"/>
  <c r="P144" i="14"/>
  <c r="P145" i="14"/>
  <c r="P146" i="14"/>
  <c r="P147" i="14"/>
  <c r="P148" i="14"/>
  <c r="P149" i="14"/>
  <c r="P150" i="14"/>
  <c r="P151" i="14"/>
  <c r="P152" i="14"/>
  <c r="P153" i="14"/>
  <c r="P154" i="14"/>
  <c r="P155" i="14"/>
  <c r="P156" i="14"/>
  <c r="P157" i="14"/>
  <c r="P158" i="14"/>
  <c r="P159" i="14"/>
  <c r="P160" i="14"/>
  <c r="P161" i="14"/>
  <c r="P162" i="14"/>
  <c r="P163" i="14"/>
  <c r="P164" i="14"/>
  <c r="P165" i="14"/>
  <c r="P166" i="14"/>
  <c r="P167" i="14"/>
  <c r="P168" i="14"/>
  <c r="P169" i="14"/>
  <c r="P170" i="14"/>
  <c r="P171" i="14"/>
  <c r="P172" i="14"/>
  <c r="P173" i="14"/>
  <c r="P174" i="14"/>
  <c r="P175" i="14"/>
  <c r="P176" i="14"/>
  <c r="P177" i="14"/>
  <c r="P178" i="14"/>
  <c r="P179" i="14"/>
  <c r="P180" i="14"/>
  <c r="P181" i="14"/>
  <c r="P182" i="14"/>
  <c r="P183" i="14"/>
  <c r="P184" i="14"/>
  <c r="P185" i="14"/>
  <c r="P186" i="14"/>
  <c r="P187" i="14"/>
  <c r="P188" i="14"/>
  <c r="P189" i="14"/>
  <c r="P190" i="14"/>
  <c r="P191" i="14"/>
  <c r="P192" i="14"/>
  <c r="P193" i="14"/>
  <c r="P194" i="14"/>
  <c r="P195" i="14"/>
  <c r="P196" i="14"/>
  <c r="P197" i="14"/>
  <c r="P198" i="14"/>
  <c r="P199" i="14"/>
  <c r="P200" i="14"/>
  <c r="P201" i="14"/>
  <c r="P202" i="14"/>
  <c r="P203" i="14"/>
  <c r="P204" i="14"/>
  <c r="P205" i="14"/>
  <c r="P206" i="14"/>
  <c r="P207" i="14"/>
  <c r="P208" i="14"/>
  <c r="P209" i="14"/>
  <c r="P210" i="14"/>
  <c r="P211" i="14"/>
  <c r="P212" i="14"/>
  <c r="P213" i="14"/>
  <c r="P214" i="14"/>
  <c r="P215" i="14"/>
  <c r="P216" i="14"/>
  <c r="P217" i="14"/>
  <c r="P218" i="14"/>
  <c r="P219" i="14"/>
  <c r="P220" i="14"/>
  <c r="P221" i="14"/>
  <c r="P222" i="14"/>
  <c r="P223" i="14"/>
  <c r="P224" i="14"/>
  <c r="P225" i="14"/>
  <c r="P226" i="14"/>
  <c r="P227" i="14"/>
  <c r="P228" i="14"/>
  <c r="P229" i="14"/>
  <c r="P230" i="14"/>
  <c r="P231" i="14"/>
  <c r="P232" i="14"/>
  <c r="P233" i="14"/>
  <c r="P234" i="14"/>
  <c r="P235" i="14"/>
  <c r="P236" i="14"/>
  <c r="P237" i="14"/>
  <c r="P238" i="14"/>
  <c r="P239" i="14"/>
  <c r="P240" i="14"/>
  <c r="P241" i="14"/>
  <c r="P242" i="14"/>
  <c r="P243" i="14"/>
  <c r="P244" i="14"/>
  <c r="P245" i="14"/>
  <c r="P246" i="14"/>
  <c r="P247" i="14"/>
  <c r="P248" i="14"/>
  <c r="P249" i="14"/>
  <c r="P250" i="14"/>
  <c r="P251" i="14"/>
  <c r="P252" i="14"/>
  <c r="P253" i="14"/>
  <c r="P254" i="14"/>
  <c r="P255" i="14"/>
  <c r="P256" i="14"/>
  <c r="P257" i="14"/>
  <c r="P258" i="14"/>
  <c r="P259" i="14"/>
  <c r="P260" i="14"/>
  <c r="P261" i="14"/>
  <c r="P262" i="14"/>
  <c r="P263" i="14"/>
  <c r="P264" i="14"/>
  <c r="P265" i="14"/>
  <c r="P266" i="14"/>
  <c r="P267" i="14"/>
  <c r="P268" i="14"/>
  <c r="P269" i="14"/>
  <c r="P270" i="14"/>
  <c r="P271" i="14"/>
  <c r="P272" i="14"/>
  <c r="P273" i="14"/>
  <c r="P274" i="14"/>
  <c r="P275" i="14"/>
  <c r="P276" i="14"/>
  <c r="P277" i="14"/>
  <c r="P278" i="14"/>
  <c r="P279" i="14"/>
  <c r="P280" i="14"/>
  <c r="P281" i="14"/>
  <c r="P282" i="14"/>
  <c r="P283" i="14"/>
  <c r="P284" i="14"/>
  <c r="P285" i="14"/>
  <c r="P286" i="14"/>
  <c r="P287" i="14"/>
  <c r="P288" i="14"/>
  <c r="P289" i="14"/>
  <c r="P290" i="14"/>
  <c r="P291" i="14"/>
  <c r="P292" i="14"/>
  <c r="P293" i="14"/>
  <c r="P294" i="14"/>
  <c r="P295" i="14"/>
  <c r="P296" i="14"/>
  <c r="P297" i="14"/>
  <c r="P298" i="14"/>
  <c r="P299" i="14"/>
  <c r="P300" i="14"/>
  <c r="P301" i="14"/>
  <c r="P302" i="14"/>
  <c r="P303" i="14"/>
  <c r="P304" i="14"/>
  <c r="P305" i="14"/>
  <c r="P306" i="14"/>
  <c r="P307" i="14"/>
  <c r="P308" i="14"/>
  <c r="P309" i="14"/>
  <c r="P310" i="14"/>
  <c r="P311" i="14"/>
  <c r="P312" i="14"/>
  <c r="P313" i="14"/>
  <c r="P314" i="14"/>
  <c r="P315" i="14"/>
  <c r="P316" i="14"/>
  <c r="P317" i="14"/>
  <c r="P318" i="14"/>
  <c r="P319" i="14"/>
  <c r="P320" i="14"/>
  <c r="P321" i="14"/>
  <c r="P322" i="14"/>
  <c r="P323" i="14"/>
  <c r="P324" i="14"/>
  <c r="P325" i="14"/>
  <c r="P326" i="14"/>
  <c r="P327" i="14"/>
  <c r="P328" i="14"/>
  <c r="P329" i="14"/>
  <c r="P330" i="14"/>
  <c r="P331" i="14"/>
  <c r="P332" i="14"/>
  <c r="P333" i="14"/>
  <c r="P334" i="14"/>
  <c r="P335" i="14"/>
  <c r="P336" i="14"/>
  <c r="P337" i="14"/>
  <c r="P338" i="14"/>
  <c r="P339" i="14"/>
  <c r="P340" i="14"/>
  <c r="P341" i="14"/>
  <c r="P342" i="14"/>
  <c r="P343" i="14"/>
  <c r="P344" i="14"/>
  <c r="P345" i="14"/>
  <c r="P346" i="14"/>
  <c r="P347" i="14"/>
  <c r="P348" i="14"/>
  <c r="P349" i="14"/>
  <c r="P350" i="14"/>
  <c r="P351" i="14"/>
  <c r="P352" i="14"/>
  <c r="P353" i="14"/>
  <c r="P354" i="14"/>
  <c r="P355" i="14"/>
  <c r="P356" i="14"/>
  <c r="P357" i="14"/>
  <c r="P358" i="14"/>
  <c r="P359" i="14"/>
  <c r="P360" i="14"/>
  <c r="P361" i="14"/>
  <c r="P362" i="14"/>
  <c r="P363" i="14"/>
  <c r="P364" i="14"/>
  <c r="P365" i="14"/>
  <c r="P366" i="14"/>
  <c r="P7" i="14"/>
  <c r="M8" i="14"/>
  <c r="M9" i="14"/>
  <c r="M10" i="14"/>
  <c r="M11" i="14"/>
  <c r="M12" i="14"/>
  <c r="M13" i="14"/>
  <c r="M14" i="14"/>
  <c r="M15" i="14"/>
  <c r="M16" i="14"/>
  <c r="M17" i="14"/>
  <c r="M18" i="14"/>
  <c r="M19" i="14"/>
  <c r="M20" i="14"/>
  <c r="M21" i="14"/>
  <c r="M22" i="14"/>
  <c r="M23" i="14"/>
  <c r="M24" i="14"/>
  <c r="M25" i="14"/>
  <c r="M26" i="14"/>
  <c r="M27" i="14"/>
  <c r="M28" i="14"/>
  <c r="M29" i="14"/>
  <c r="M30" i="14"/>
  <c r="M31" i="14"/>
  <c r="M32" i="14"/>
  <c r="M33" i="14"/>
  <c r="M34" i="14"/>
  <c r="M35" i="14"/>
  <c r="M36" i="14"/>
  <c r="M37" i="14"/>
  <c r="M38" i="14"/>
  <c r="M39" i="14"/>
  <c r="M40" i="14"/>
  <c r="M41" i="14"/>
  <c r="M42" i="14"/>
  <c r="M43" i="14"/>
  <c r="M44" i="14"/>
  <c r="M45" i="14"/>
  <c r="M46" i="14"/>
  <c r="M47" i="14"/>
  <c r="M48" i="14"/>
  <c r="M49" i="14"/>
  <c r="M50" i="14"/>
  <c r="M51" i="14"/>
  <c r="M52" i="14"/>
  <c r="M53" i="14"/>
  <c r="M54" i="14"/>
  <c r="M55" i="14"/>
  <c r="M56" i="14"/>
  <c r="M57" i="14"/>
  <c r="M58" i="14"/>
  <c r="M59" i="14"/>
  <c r="M60" i="14"/>
  <c r="M61" i="14"/>
  <c r="M62" i="14"/>
  <c r="M63" i="14"/>
  <c r="M64" i="14"/>
  <c r="M65" i="14"/>
  <c r="M66" i="14"/>
  <c r="M67" i="14"/>
  <c r="M68" i="14"/>
  <c r="M69" i="14"/>
  <c r="M70" i="14"/>
  <c r="M71" i="14"/>
  <c r="M72" i="14"/>
  <c r="M73" i="14"/>
  <c r="M74" i="14"/>
  <c r="M75" i="14"/>
  <c r="M76" i="14"/>
  <c r="M77" i="14"/>
  <c r="M78" i="14"/>
  <c r="M79" i="14"/>
  <c r="M80" i="14"/>
  <c r="M81" i="14"/>
  <c r="M82" i="14"/>
  <c r="M83" i="14"/>
  <c r="M84" i="14"/>
  <c r="M85" i="14"/>
  <c r="M86" i="14"/>
  <c r="M87" i="14"/>
  <c r="M88" i="14"/>
  <c r="M89" i="14"/>
  <c r="M90" i="14"/>
  <c r="M91" i="14"/>
  <c r="M92" i="14"/>
  <c r="M93" i="14"/>
  <c r="M94" i="14"/>
  <c r="M95" i="14"/>
  <c r="M97" i="14"/>
  <c r="M98" i="14"/>
  <c r="M99" i="14"/>
  <c r="M100" i="14"/>
  <c r="M101" i="14"/>
  <c r="M102" i="14"/>
  <c r="M103" i="14"/>
  <c r="M104" i="14"/>
  <c r="M105" i="14"/>
  <c r="M106" i="14"/>
  <c r="M107" i="14"/>
  <c r="M108" i="14"/>
  <c r="M109" i="14"/>
  <c r="M110" i="14"/>
  <c r="M111" i="14"/>
  <c r="M112" i="14"/>
  <c r="M113" i="14"/>
  <c r="M114" i="14"/>
  <c r="M115" i="14"/>
  <c r="M116" i="14"/>
  <c r="M117" i="14"/>
  <c r="M118" i="14"/>
  <c r="M119" i="14"/>
  <c r="M120" i="14"/>
  <c r="M121" i="14"/>
  <c r="M122" i="14"/>
  <c r="M123" i="14"/>
  <c r="M124" i="14"/>
  <c r="M125" i="14"/>
  <c r="M126" i="14"/>
  <c r="M127" i="14"/>
  <c r="M128" i="14"/>
  <c r="M129" i="14"/>
  <c r="M130" i="14"/>
  <c r="M131" i="14"/>
  <c r="M132" i="14"/>
  <c r="M133" i="14"/>
  <c r="M134" i="14"/>
  <c r="M135" i="14"/>
  <c r="M136" i="14"/>
  <c r="M137" i="14"/>
  <c r="M138" i="14"/>
  <c r="M139" i="14"/>
  <c r="M140" i="14"/>
  <c r="M141" i="14"/>
  <c r="M142" i="14"/>
  <c r="M143" i="14"/>
  <c r="M144" i="14"/>
  <c r="M145" i="14"/>
  <c r="M146" i="14"/>
  <c r="M147" i="14"/>
  <c r="M148" i="14"/>
  <c r="M149" i="14"/>
  <c r="M150" i="14"/>
  <c r="M151" i="14"/>
  <c r="M152" i="14"/>
  <c r="M153" i="14"/>
  <c r="M154" i="14"/>
  <c r="M155" i="14"/>
  <c r="M156" i="14"/>
  <c r="M157" i="14"/>
  <c r="M158" i="14"/>
  <c r="M159" i="14"/>
  <c r="M160" i="14"/>
  <c r="M161" i="14"/>
  <c r="M162" i="14"/>
  <c r="M163" i="14"/>
  <c r="M164" i="14"/>
  <c r="M165" i="14"/>
  <c r="M166" i="14"/>
  <c r="M167" i="14"/>
  <c r="M168" i="14"/>
  <c r="M169" i="14"/>
  <c r="M170" i="14"/>
  <c r="M171" i="14"/>
  <c r="M172" i="14"/>
  <c r="M173" i="14"/>
  <c r="M174" i="14"/>
  <c r="M175" i="14"/>
  <c r="M176" i="14"/>
  <c r="M177" i="14"/>
  <c r="M178" i="14"/>
  <c r="M179" i="14"/>
  <c r="M180" i="14"/>
  <c r="M181" i="14"/>
  <c r="M182" i="14"/>
  <c r="M183" i="14"/>
  <c r="M184" i="14"/>
  <c r="M185" i="14"/>
  <c r="M186" i="14"/>
  <c r="M187" i="14"/>
  <c r="M188" i="14"/>
  <c r="M189" i="14"/>
  <c r="M190" i="14"/>
  <c r="M191" i="14"/>
  <c r="M192" i="14"/>
  <c r="M193" i="14"/>
  <c r="M194" i="14"/>
  <c r="M195" i="14"/>
  <c r="M196" i="14"/>
  <c r="M197" i="14"/>
  <c r="M198" i="14"/>
  <c r="M199" i="14"/>
  <c r="M200" i="14"/>
  <c r="M201" i="14"/>
  <c r="M202" i="14"/>
  <c r="M203" i="14"/>
  <c r="M204" i="14"/>
  <c r="M205" i="14"/>
  <c r="M206" i="14"/>
  <c r="M207" i="14"/>
  <c r="M208" i="14"/>
  <c r="M209" i="14"/>
  <c r="M210" i="14"/>
  <c r="M211" i="14"/>
  <c r="M212" i="14"/>
  <c r="M213" i="14"/>
  <c r="M214" i="14"/>
  <c r="M215" i="14"/>
  <c r="M216" i="14"/>
  <c r="M217" i="14"/>
  <c r="M218" i="14"/>
  <c r="M219" i="14"/>
  <c r="M220" i="14"/>
  <c r="M221" i="14"/>
  <c r="M222" i="14"/>
  <c r="M223" i="14"/>
  <c r="M224" i="14"/>
  <c r="M225" i="14"/>
  <c r="M226" i="14"/>
  <c r="M227" i="14"/>
  <c r="M228" i="14"/>
  <c r="M229" i="14"/>
  <c r="M230" i="14"/>
  <c r="M231" i="14"/>
  <c r="M232" i="14"/>
  <c r="M233" i="14"/>
  <c r="M234" i="14"/>
  <c r="M235" i="14"/>
  <c r="M236" i="14"/>
  <c r="M237" i="14"/>
  <c r="M238" i="14"/>
  <c r="M239" i="14"/>
  <c r="M240" i="14"/>
  <c r="M241" i="14"/>
  <c r="M242" i="14"/>
  <c r="M243" i="14"/>
  <c r="M244" i="14"/>
  <c r="M245" i="14"/>
  <c r="M246" i="14"/>
  <c r="M247" i="14"/>
  <c r="M248" i="14"/>
  <c r="M249" i="14"/>
  <c r="M250" i="14"/>
  <c r="M251" i="14"/>
  <c r="M252" i="14"/>
  <c r="M253" i="14"/>
  <c r="M254" i="14"/>
  <c r="M255" i="14"/>
  <c r="M256" i="14"/>
  <c r="M257" i="14"/>
  <c r="M258" i="14"/>
  <c r="M259" i="14"/>
  <c r="M260" i="14"/>
  <c r="M261" i="14"/>
  <c r="M262" i="14"/>
  <c r="M263" i="14"/>
  <c r="M264" i="14"/>
  <c r="M265" i="14"/>
  <c r="M266" i="14"/>
  <c r="M267" i="14"/>
  <c r="M268" i="14"/>
  <c r="M269" i="14"/>
  <c r="M270" i="14"/>
  <c r="M271" i="14"/>
  <c r="M272" i="14"/>
  <c r="M273" i="14"/>
  <c r="M274" i="14"/>
  <c r="M275" i="14"/>
  <c r="M276" i="14"/>
  <c r="M277" i="14"/>
  <c r="M278" i="14"/>
  <c r="M279" i="14"/>
  <c r="M280" i="14"/>
  <c r="M281" i="14"/>
  <c r="M282" i="14"/>
  <c r="M283" i="14"/>
  <c r="M284" i="14"/>
  <c r="M285" i="14"/>
  <c r="M286" i="14"/>
  <c r="M287" i="14"/>
  <c r="M288" i="14"/>
  <c r="M289" i="14"/>
  <c r="M290" i="14"/>
  <c r="M291" i="14"/>
  <c r="M292" i="14"/>
  <c r="M293" i="14"/>
  <c r="M294" i="14"/>
  <c r="M295" i="14"/>
  <c r="M296" i="14"/>
  <c r="M297" i="14"/>
  <c r="M298" i="14"/>
  <c r="M299" i="14"/>
  <c r="M300" i="14"/>
  <c r="M301" i="14"/>
  <c r="M302" i="14"/>
  <c r="M303" i="14"/>
  <c r="M304" i="14"/>
  <c r="M305" i="14"/>
  <c r="M306" i="14"/>
  <c r="M307" i="14"/>
  <c r="M308" i="14"/>
  <c r="M309" i="14"/>
  <c r="M310" i="14"/>
  <c r="M311" i="14"/>
  <c r="M312" i="14"/>
  <c r="M313" i="14"/>
  <c r="M314" i="14"/>
  <c r="M315" i="14"/>
  <c r="M316" i="14"/>
  <c r="M317" i="14"/>
  <c r="M318" i="14"/>
  <c r="M319" i="14"/>
  <c r="M320" i="14"/>
  <c r="M321" i="14"/>
  <c r="M322" i="14"/>
  <c r="M323" i="14"/>
  <c r="M324" i="14"/>
  <c r="M325" i="14"/>
  <c r="M326" i="14"/>
  <c r="M327" i="14"/>
  <c r="M328" i="14"/>
  <c r="M329" i="14"/>
  <c r="M330" i="14"/>
  <c r="M331" i="14"/>
  <c r="M332" i="14"/>
  <c r="M333" i="14"/>
  <c r="M334" i="14"/>
  <c r="M335" i="14"/>
  <c r="M336" i="14"/>
  <c r="M337" i="14"/>
  <c r="M338" i="14"/>
  <c r="M339" i="14"/>
  <c r="M340" i="14"/>
  <c r="M341" i="14"/>
  <c r="M342" i="14"/>
  <c r="M343" i="14"/>
  <c r="M344" i="14"/>
  <c r="M345" i="14"/>
  <c r="M346" i="14"/>
  <c r="M347" i="14"/>
  <c r="M348" i="14"/>
  <c r="M349" i="14"/>
  <c r="M350" i="14"/>
  <c r="M351" i="14"/>
  <c r="M352" i="14"/>
  <c r="M353" i="14"/>
  <c r="M354" i="14"/>
  <c r="M355" i="14"/>
  <c r="M356" i="14"/>
  <c r="M357" i="14"/>
  <c r="M358" i="14"/>
  <c r="M359" i="14"/>
  <c r="M360" i="14"/>
  <c r="M361" i="14"/>
  <c r="M362" i="14"/>
  <c r="M363" i="14"/>
  <c r="M364" i="14"/>
  <c r="M365" i="14"/>
  <c r="M366" i="14"/>
  <c r="M7" i="14"/>
  <c r="E48" i="4"/>
  <c r="F48" i="4"/>
  <c r="G48" i="4"/>
  <c r="H48" i="4"/>
  <c r="I48" i="4"/>
  <c r="J48" i="4"/>
  <c r="K48" i="4"/>
  <c r="D48" i="4"/>
  <c r="E47" i="4"/>
  <c r="F47" i="4"/>
  <c r="G47" i="4"/>
  <c r="H47" i="4"/>
  <c r="I47" i="4"/>
  <c r="J47" i="4"/>
  <c r="K47" i="4"/>
  <c r="D47" i="4"/>
  <c r="K42" i="4"/>
  <c r="K44" i="4" s="1"/>
  <c r="K45" i="4" s="1"/>
  <c r="K41" i="4"/>
  <c r="J41" i="4"/>
  <c r="J42" i="4" s="1"/>
  <c r="J44" i="4" s="1"/>
  <c r="J45" i="4" s="1"/>
  <c r="I41" i="4"/>
  <c r="I42" i="4" s="1"/>
  <c r="I44" i="4" s="1"/>
  <c r="I45" i="4" s="1"/>
  <c r="H41" i="4"/>
  <c r="H42" i="4" s="1"/>
  <c r="H44" i="4" s="1"/>
  <c r="H45" i="4" s="1"/>
  <c r="G41" i="4"/>
  <c r="G42" i="4" s="1"/>
  <c r="G44" i="4" s="1"/>
  <c r="G45" i="4" s="1"/>
  <c r="F41" i="4"/>
  <c r="F42" i="4" s="1"/>
  <c r="F44" i="4" s="1"/>
  <c r="F45" i="4" s="1"/>
  <c r="E41" i="4"/>
  <c r="E42" i="4" s="1"/>
  <c r="E44" i="4" s="1"/>
  <c r="E45" i="4" s="1"/>
  <c r="D41" i="4"/>
  <c r="D42" i="4" s="1"/>
  <c r="D44" i="4" s="1"/>
  <c r="D45" i="4" s="1"/>
  <c r="J29" i="4"/>
  <c r="J31" i="4" s="1"/>
  <c r="J32" i="4" s="1"/>
  <c r="K28" i="4"/>
  <c r="K29" i="4" s="1"/>
  <c r="K31" i="4" s="1"/>
  <c r="K32" i="4" s="1"/>
  <c r="J28" i="4"/>
  <c r="I28" i="4"/>
  <c r="I29" i="4" s="1"/>
  <c r="I31" i="4" s="1"/>
  <c r="I32" i="4" s="1"/>
  <c r="H28" i="4"/>
  <c r="H29" i="4" s="1"/>
  <c r="H31" i="4" s="1"/>
  <c r="H32" i="4" s="1"/>
  <c r="G28" i="4"/>
  <c r="G29" i="4" s="1"/>
  <c r="G31" i="4" s="1"/>
  <c r="G32" i="4" s="1"/>
  <c r="F28" i="4"/>
  <c r="F29" i="4" s="1"/>
  <c r="F31" i="4" s="1"/>
  <c r="F32" i="4" s="1"/>
  <c r="E28" i="4"/>
  <c r="E29" i="4" s="1"/>
  <c r="E31" i="4" s="1"/>
  <c r="E32" i="4" s="1"/>
  <c r="D28" i="4"/>
  <c r="D29" i="4" s="1"/>
  <c r="D31" i="4" s="1"/>
  <c r="D32" i="4" s="1"/>
  <c r="M16" i="4"/>
  <c r="L16" i="4"/>
  <c r="K16" i="4"/>
  <c r="J16" i="4"/>
  <c r="I16" i="4"/>
  <c r="H16" i="4"/>
  <c r="G16" i="4"/>
  <c r="F16" i="4"/>
  <c r="E16" i="4"/>
  <c r="D16" i="4"/>
  <c r="J15" i="4" s="1"/>
  <c r="M15" i="4"/>
  <c r="L15" i="4"/>
  <c r="K15" i="4"/>
  <c r="C10" i="15" l="1" a="1"/>
  <c r="C10" i="15" s="1"/>
  <c r="D15" i="4"/>
  <c r="E15" i="4"/>
  <c r="F15" i="4"/>
  <c r="G15" i="4"/>
  <c r="H15" i="4"/>
  <c r="I15" i="4"/>
  <c r="B96" i="14"/>
  <c r="B96" i="14" a="1"/>
  <c r="M96"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tc={D14DC398-14C9-4C8F-8107-3F8EC5BBBACF}</author>
  </authors>
  <commentList>
    <comment ref="J10" authorId="0" shapeId="0" xr:uid="{D14DC398-14C9-4C8F-8107-3F8EC5BBBACF}">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<sst xmlns="http://schemas.openxmlformats.org/spreadsheetml/2006/main" count="210" uniqueCount="166">
  <si>
    <t>ENGINEERING PERFORMANCE ANALYSIS</t>
  </si>
  <si>
    <t>ACHA5011 Combustion and Thermodynamics</t>
  </si>
  <si>
    <t>Finlay Kingscott 2410844</t>
  </si>
  <si>
    <t>Motorsport Engineering, December 7th 2025</t>
  </si>
  <si>
    <t>Chapter 2 – Cylinder Head &amp; Valvetrain Analysis</t>
  </si>
  <si>
    <t>2.1 – Component Characterisation</t>
  </si>
  <si>
    <t>Component</t>
  </si>
  <si>
    <t>Weight</t>
  </si>
  <si>
    <t>Intake Camshaft</t>
  </si>
  <si>
    <t>2128g</t>
  </si>
  <si>
    <t>Intake Valve</t>
  </si>
  <si>
    <t>47g</t>
  </si>
  <si>
    <t>Intake Valve Springs</t>
  </si>
  <si>
    <t>35g</t>
  </si>
  <si>
    <t>Exhaust Camshaft</t>
  </si>
  <si>
    <t>2097g</t>
  </si>
  <si>
    <t>Exhaust Valve</t>
  </si>
  <si>
    <t>41g</t>
  </si>
  <si>
    <t>Exhaust Valve Spring</t>
  </si>
  <si>
    <t>Retainers</t>
  </si>
  <si>
    <t>10g x 2</t>
  </si>
  <si>
    <t>Followers/Buckets</t>
  </si>
  <si>
    <t>33g x 2</t>
  </si>
  <si>
    <t>Dimension</t>
  </si>
  <si>
    <t>Value</t>
  </si>
  <si>
    <t>Bore</t>
  </si>
  <si>
    <t>79mm</t>
  </si>
  <si>
    <t>Stroke</t>
  </si>
  <si>
    <t>81.4mm</t>
  </si>
  <si>
    <t>Compression Ratio</t>
  </si>
  <si>
    <t>11.16 : 1</t>
  </si>
  <si>
    <t>All weights were taken using the same set of scales on the same surface to limit any discrepancies from the scales themselves. However, as the ones used were labelled as kitchen scales, they may not be the most accurate because the scales used did not have any decimal values so the values can be assumed to be rounded to the nearest whole number.</t>
  </si>
  <si>
    <t>Bore and stroke were measured using analogue vernier callipers, a tool I have used a number of times and therefore quite familiar with how to read it accurately. There is always the opportunity for parallax error when measuring things in this way, but having taken care to ensure I am looking at the callipers head on, I believe I have mitigated that as best I can. When measuring bore, by taking multiple different measurements of the cylinder opening at various orientations, you can account for any faults or imperfections in the cylinder by taking an average of at least three measurements.</t>
  </si>
  <si>
    <t>2.2 – Piston Motion Analysis</t>
  </si>
  <si>
    <t xml:space="preserve">x(θ)=r(1-cosθ)+[l-√(〖l^2-(r sinθ)^2〗^ )]
r = crank radius             l =connecting rod length             θ= crank angle from TDC                                                    x( θ)=piston displacement from TDC     </t>
  </si>
  <si>
    <t>2.2.1 – Piston Position</t>
  </si>
  <si>
    <t>2.2.2 – Piston Velocity</t>
  </si>
  <si>
    <t>u(θ)=  dx/dϕ= r sinθ+  (r^2 sinθ cosθ)/√(l^2-r^2 〖sin〗^2 θ)  x  π/180
ω=  2πRPM/60</t>
  </si>
  <si>
    <t xml:space="preserve">2.2.3 – Piston Acceleration   </t>
  </si>
  <si>
    <t xml:space="preserve">a(θ)=  (d^2 x)/〖dt〗^2 = ω^2  (d^2 x)/〖dθ〗^2       
(d^2 x)/〖dφ〗^2 =[r cosθ+ (r^2 cos2θ)/√(l^2-r^2 〖sin〗^2 θ)+ (r^4 〖sin〗^2 θ〖cos〗^2 θ)/((l^2-r^2 〖sin〗^2 θ)^(3/2) )]x (π/180 )^2  </t>
  </si>
  <si>
    <t>Chapter 3 – Flow Analysis &amp; Cylinder Head Performance</t>
  </si>
  <si>
    <t>3.1 – Flowbench Testing &amp; Data Collection</t>
  </si>
  <si>
    <t>Test Setup Data</t>
  </si>
  <si>
    <t>Diameter</t>
  </si>
  <si>
    <t>Stem</t>
  </si>
  <si>
    <t>Lift Increments</t>
  </si>
  <si>
    <t>Effective Area</t>
  </si>
  <si>
    <t>Leakage</t>
  </si>
  <si>
    <t>Seat Width</t>
  </si>
  <si>
    <t>mm</t>
  </si>
  <si>
    <t>sq.cm</t>
  </si>
  <si>
    <t>litres/sec</t>
  </si>
  <si>
    <t>Valve Lift/Diameter (L/D) Ratio</t>
  </si>
  <si>
    <t>A. Intake Valve Lift (mm)</t>
  </si>
  <si>
    <t>B. Exhaust Valve Lift (mm)</t>
  </si>
  <si>
    <t>Range</t>
  </si>
  <si>
    <t>E. Intake</t>
  </si>
  <si>
    <t>F. Exhaust</t>
  </si>
  <si>
    <t>Intake Valve Test Data</t>
  </si>
  <si>
    <t>Test Number</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</si>
  <si>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</si>
  <si>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</si>
  <si>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</si>
  <si>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</si>
  <si>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</si>
  <si>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</si>
  <si>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</si>
  <si>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</si>
  <si>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</si>
  <si>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</si>
  <si>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</si>
  <si>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</si>
  <si>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</si>
  <si>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</si>
  <si>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3.2 – Data Analysis &amp; Graphs</t>
  </si>
  <si>
    <t>Intake Flow Coeff</t>
  </si>
  <si>
    <t>Exhaust Flow Coeff</t>
  </si>
  <si>
    <t>3.3 - Integration With Valve Kinematics</t>
  </si>
  <si>
    <t>2.3 – Camshaft &amp; Valve Motion Analysis</t>
  </si>
  <si>
    <t>2.4 – Dynamic System Assessment</t>
  </si>
  <si>
    <t>3.4 – Performance Assessment</t>
  </si>
  <si>
    <t>3.5 – Flow Potential &amp; Tuning Insight</t>
  </si>
  <si>
    <t>RPM</t>
  </si>
  <si>
    <t>m/s</t>
  </si>
  <si>
    <t>Mean Piston Spd</t>
  </si>
  <si>
    <t>m^3</t>
  </si>
  <si>
    <t>cc</t>
  </si>
  <si>
    <t>Capacity</t>
  </si>
  <si>
    <t>m</t>
  </si>
  <si>
    <t>Con Rod Length</t>
  </si>
  <si>
    <t>Cylinders</t>
  </si>
  <si>
    <t>Clearance Vol</t>
  </si>
  <si>
    <t>SI Units</t>
  </si>
  <si>
    <t>Comp Ratio</t>
  </si>
  <si>
    <t>m/s/s</t>
  </si>
  <si>
    <t>mm/deg/deg</t>
  </si>
  <si>
    <t>mm/deg</t>
  </si>
  <si>
    <t>Exhaust Lift</t>
  </si>
  <si>
    <t>Intake Lift</t>
  </si>
  <si>
    <t>Piston Accn</t>
  </si>
  <si>
    <t>Piston Velocity</t>
  </si>
  <si>
    <t>Piston Position</t>
  </si>
  <si>
    <t>Crank Angle</t>
  </si>
  <si>
    <t>Engine Cycle Simulation Software</t>
  </si>
  <si>
    <t>Exhaust</t>
  </si>
  <si>
    <t>Intake</t>
  </si>
  <si>
    <t>Start at BDC (CW)</t>
  </si>
  <si>
    <t>Degree</t>
  </si>
  <si>
    <t>Rise</t>
  </si>
  <si>
    <t>(mm)</t>
  </si>
  <si>
    <t xml:space="preserve">Excel Code = ((40.7*COS(RADIANS(H3))+1656.49*COS(2*RADIANS(H3))) / SQRT(18769-(40.7*SIN(RADIANS(H3)))^2)) + (2743959.12*(SIN(RADIANS(H3))^2)*(COS(RADIANS(H3))^2)) / ((18769-(40.7*SIN(RADIANS(H3))^2)*SQRT(18769-(40.7*SIN(RADIANS(H3)))^2))) * (PI()/180)^2
Unlike velocity, the pistons acceleration lines up with the crank angle, where lowest and highest values occur at 90° intervals. the largest moments of acceleration or deceleration in the piston will occur when its reaching and surpassing TDC and BDC.  With the engine running at 4000 RPM, it is reasonable to see such high values for acceleration as it will almost constantly be accelerating/decelerating as the crank rotates. </t>
  </si>
  <si>
    <r>
      <rPr>
        <sz val="11"/>
        <color theme="6"/>
        <rFont val="Aptos Narrow"/>
        <family val="2"/>
        <scheme val="minor"/>
      </rPr>
      <t xml:space="preserve">1 </t>
    </r>
    <r>
      <rPr>
        <sz val="11"/>
        <rFont val="Aptos Narrow"/>
        <family val="2"/>
        <scheme val="minor"/>
      </rPr>
      <t xml:space="preserve">- kimray.com. (n.d.). What is Valve Flow Coefficient (Cv)? | Kimray. [online] Available at: https://kimray.com/training/what-valve-flow-coefficient-cv </t>
    </r>
  </si>
  <si>
    <r>
      <t>Flow coefficient is the "valve's capacity for a liquid or gas to flow through it"</t>
    </r>
    <r>
      <rPr>
        <sz val="11"/>
        <color theme="6"/>
        <rFont val="Aptos Narrow"/>
        <family val="2"/>
        <scheme val="minor"/>
      </rPr>
      <t xml:space="preserve">1 </t>
    </r>
    <r>
      <rPr>
        <sz val="11"/>
        <rFont val="Aptos Narrow"/>
        <family val="2"/>
        <scheme val="minor"/>
      </rPr>
      <t>where a higher value means less resistance to flow and more fuid is able to pass through. The coefficient graphs follow the same shape as the other two sets of graphs as they are directly corellated. Using the flow coefficient, it will be possible to calculate Reynold's Number to identify whether the flow it Laminar, Transitional or Turbulent which can tell a lot about the performance and efficiency of an engine</t>
    </r>
  </si>
  <si>
    <t xml:space="preserve">Due to its larger diameter, the intake side of the head has higher overall values for raw flow across the board. The intake flow appears to have two stages of linear increase of different gradients whereas exhaust flow has a more reasonable exponential fall off. The general shape of these graphs show that initially, the changes in valve lift and subsequent increse in valve curtain area drastically increase the abount of flow into the cylinder. but as the valve continues to rise, there is a lower percentage change in lift which results in diminishing returns as shown by the grahs tapering off. </t>
  </si>
  <si>
    <t>Much like the raw flow, the flow per unit area keeps the same shapes across the intake and exhaust graphs. From these graphs we can see that peak exhaust flow occurs at a lower valve lift compared to intake lift. In fact, despite having a smaller valve, exhaust flow is consistently higher earlier in the test before being overtaken by intake flow at around 7mm of lift.</t>
  </si>
  <si>
    <r>
      <rPr>
        <b/>
        <sz val="24"/>
        <color theme="1"/>
        <rFont val="Aptos Narrow"/>
        <family val="2"/>
        <scheme val="minor"/>
      </rPr>
      <t>Chapter 1 – Introduction</t>
    </r>
    <r>
      <rPr>
        <sz val="11"/>
        <color theme="1"/>
        <rFont val="Aptos Narrow"/>
        <family val="2"/>
        <scheme val="minor"/>
      </rPr>
      <t xml:space="preserve">
This paper will be split into two halves. There initially it will look at physical motion of components within a two litre FORD Duratec engine. Initially, there was a plan for the students on the rally team to take measurements and data from the N52 B30 out of the 1 Series rally car, but due to a lack of timing sprockets on the spare camshafts we have, I have reverted back to doing this assignment with the Duratec. 
As mentioned, the first half of this paper will be looking at how the pistons will move inside the cylinder, so from the crank position, piston position, velocity and acceleration will all be calculated and laid out in a graph. This is to understand how a pistons motion will differ from a sinusoidal motion wave and what causes these differences. The first half will also be looking into the motion values of the valves themselves as well as calculating float from the springs.
The latter half will be looking into the flow of the engine head by using thermodynamic modelling created using flow data collected with the head attached to a flow bench. Using all of this data, I will be able to see how pressure vary during the cycle and calculate an estimate for mass fraction burned and heat release. To characterise the combustion process, the Rassweiler–Withrow method is applied to determine the mass fraction burned and heat release rate from measured in-cylinder pressure data. This allows the combustion phasing and overall burn characteristics of the engine to be assessed and compared with expected behaviour.
</t>
    </r>
    <r>
      <rPr>
        <b/>
        <sz val="11"/>
        <color theme="1"/>
        <rFont val="Aptos Narrow"/>
        <family val="2"/>
        <scheme val="minor"/>
      </rPr>
      <t>Abbreviations</t>
    </r>
    <r>
      <rPr>
        <sz val="11"/>
        <color theme="1"/>
        <rFont val="Aptos Narrow"/>
        <family val="2"/>
        <scheme val="minor"/>
      </rPr>
      <t xml:space="preserve">
TDC – Top Dead Centre
BDC – Bottom Dead Centre
RPM – Revolutions Per Minute</t>
    </r>
  </si>
  <si>
    <t>crank angular speed (deg/s)</t>
  </si>
  <si>
    <t>6 x RPM</t>
  </si>
  <si>
    <t>6 x 4000 = 24000</t>
  </si>
  <si>
    <t>valve linear velocity (mm/s)</t>
  </si>
  <si>
    <t>Excel Code = 41.7*(1-COS(RADIANS(H3))) +(146.25-SQRT(21389.0625-(41.7*SIN(RADIANS(H3)))^2))
Top and bottom dead centre have the piston position not changing for a very brief moment as the crankshaft reaches its highest and lowest point in its rotation. The piston does not reach its halfway position at 90°, instead being closer to 82° from BDC due to the slider-crank mechanism being asymmetric. This means that when the crank is at 90°, the conrod tilts slightly which doesn’t let the piston reach halfway down the cylinder. In order for the piston to be at halfway 90° into the rotation, the conrod would need to be infinitely long.</t>
  </si>
  <si>
    <t xml:space="preserve">Excel Code = ABS((41.7*SIN(RADIANS(H3))) + (1738.89*SIN(RADIANS(H3))*COS(RADIANS(H3))) / SQRT(21389.0625-((41.7*SIN(RADIANS(H3)))^2))*(PI()/180))
When the piston is at top and bottom dead centres, it has no velocity as the crankshaft will change from pushing a piston up the cylinder to pulling it down as it rotates around. The highest piston velocity occurs at 90° and -90° of crank angle. So, peak piston velocity occurs when the crank is at 90°, not when the pistons position is at halfway as that will be when the crankshaft journals are moving fastest relative to the cylinder. </t>
  </si>
  <si>
    <t>slope x 6 RPM</t>
  </si>
  <si>
    <t>slope</t>
  </si>
  <si>
    <t>EXHAUST V</t>
  </si>
  <si>
    <t>INTAKE V</t>
  </si>
  <si>
    <t>Intake crank</t>
  </si>
  <si>
    <t>Exhaust crank</t>
  </si>
  <si>
    <t>Intake V</t>
  </si>
  <si>
    <t>Intake A</t>
  </si>
  <si>
    <t>Intake J</t>
  </si>
  <si>
    <r>
      <t>valve accel (mm/deg</t>
    </r>
    <r>
      <rPr>
        <sz val="11"/>
        <color theme="1"/>
        <rFont val="Calibri"/>
        <family val="2"/>
      </rPr>
      <t>²</t>
    </r>
    <r>
      <rPr>
        <sz val="11"/>
        <color theme="1"/>
        <rFont val="Aptos Narrow"/>
        <family val="2"/>
      </rPr>
      <t>)</t>
    </r>
  </si>
  <si>
    <t>change in slope/change in crank angle</t>
  </si>
  <si>
    <t>change in lift / change crank angle</t>
  </si>
  <si>
    <t>flow coefficient vs. crank angle</t>
  </si>
  <si>
    <t>Curtain Area</t>
  </si>
  <si>
    <t>Mean Flow Coefficient</t>
  </si>
  <si>
    <t>Flow Coefficient</t>
  </si>
  <si>
    <t>Valve Lift</t>
  </si>
  <si>
    <t>There does not appear to be any officially published information regarding the mean flow coefficient of the 2L Duratec engines as far as I could find. But looking at bands of coefficients, it would be amongst other typical commuter economy cars</t>
  </si>
  <si>
    <t>pressure drop</t>
  </si>
  <si>
    <t>air density</t>
  </si>
  <si>
    <t>mass flow per °</t>
  </si>
  <si>
    <t xml:space="preserve">Volume </t>
  </si>
  <si>
    <t>°</t>
  </si>
  <si>
    <t>Volume</t>
  </si>
  <si>
    <r>
      <t>m</t>
    </r>
    <r>
      <rPr>
        <sz val="11"/>
        <color theme="1"/>
        <rFont val="Calibri"/>
        <family val="2"/>
      </rPr>
      <t>³</t>
    </r>
  </si>
  <si>
    <t>curtain per °</t>
  </si>
  <si>
    <t>Tuning Potential</t>
  </si>
  <si>
    <r>
      <t xml:space="preserve">Based on the shape of the flow graphs in </t>
    </r>
    <r>
      <rPr>
        <b/>
        <sz val="11"/>
        <color theme="1"/>
        <rFont val="Aptos Narrow"/>
        <family val="2"/>
        <scheme val="minor"/>
      </rPr>
      <t>3.2 - Data Analysis &amp; Graphs</t>
    </r>
    <r>
      <rPr>
        <sz val="11"/>
        <color theme="1"/>
        <rFont val="Aptos Narrow"/>
        <family val="2"/>
        <scheme val="minor"/>
      </rPr>
      <t>, it would be assume that the flow in and out of the head is geared more towards performance in a higher RPM range. This is evident by the flow values on the graphs continuing to rise, albeit by a smaller amount as the valve opens further. Whilst it is suited for higher RPMs, as the engine is out of economy oriented cars like the Ford Mondeo and Focus,its not designed to have performance at extremely high RPMs.</t>
    </r>
  </si>
  <si>
    <t>Adding Trumpets / Manifolds</t>
  </si>
  <si>
    <t>not really sure about this bit or some of the things on the previous page</t>
  </si>
  <si>
    <t>Real World Performance Limits</t>
  </si>
  <si>
    <t>The use of trumpets or velocity stacks and trumpets can either improve or hamper flow depending on their design and dimensions. Velocity stacks or trumpets are mainly used on race and high performance vehicles due to their simple and lightweight design, as well as being very easy to fine tune dimensions to optimise flow. A manifold will offer a smoother air flow ratio between the cylinders and offers a much smoother driving experience, as well as a noticably quieter one, perfect for a commuter car.</t>
  </si>
  <si>
    <t xml:space="preserve">Whilst the engine may have room for more performance, its not really necessary for a vehicle  that will spend the vast majoriy of its life in a city or a motorway to have high performance. </t>
  </si>
  <si>
    <t>I should state that I am not particularly confident in my graphs and calculations for this section. Whilst they do follow the rough shape expected, there are a few outlying values which have caused some significant spikes in the data.</t>
  </si>
  <si>
    <t>valve jerk</t>
  </si>
  <si>
    <t>rate of change of accel</t>
  </si>
  <si>
    <t>valve float occur when a(valve) &gt; a(spring)</t>
  </si>
  <si>
    <r>
      <t>a(m/s</t>
    </r>
    <r>
      <rPr>
        <sz val="11"/>
        <color theme="1"/>
        <rFont val="Calibri"/>
        <family val="2"/>
      </rPr>
      <t>²</t>
    </r>
    <r>
      <rPr>
        <sz val="11"/>
        <color theme="1"/>
        <rFont val="Aptos Narrow"/>
        <family val="2"/>
      </rPr>
      <t>) = a(mm/deg</t>
    </r>
    <r>
      <rPr>
        <sz val="11"/>
        <color theme="1"/>
        <rFont val="Calibri"/>
        <family val="2"/>
      </rPr>
      <t>²</t>
    </r>
    <r>
      <rPr>
        <sz val="11"/>
        <color theme="1"/>
        <rFont val="Aptos Narrow"/>
        <family val="2"/>
      </rPr>
      <t>) x (6 x RPM)</t>
    </r>
    <r>
      <rPr>
        <sz val="11"/>
        <color theme="1"/>
        <rFont val="Calibri"/>
        <family val="2"/>
      </rPr>
      <t>²</t>
    </r>
    <r>
      <rPr>
        <sz val="11"/>
        <color theme="1"/>
        <rFont val="Aptos Narrow"/>
        <family val="2"/>
      </rPr>
      <t xml:space="preserve"> / 1000</t>
    </r>
  </si>
  <si>
    <r>
      <t>intake A (m/s</t>
    </r>
    <r>
      <rPr>
        <sz val="11"/>
        <color theme="1"/>
        <rFont val="Calibri"/>
        <family val="2"/>
      </rPr>
      <t>²</t>
    </r>
    <r>
      <rPr>
        <sz val="11"/>
        <color theme="1"/>
        <rFont val="Aptos Narrow"/>
        <family val="2"/>
      </rPr>
      <t>)</t>
    </r>
  </si>
  <si>
    <r>
      <t>0.08 x (6 x 4000)</t>
    </r>
    <r>
      <rPr>
        <sz val="11"/>
        <color theme="1"/>
        <rFont val="Calibri"/>
        <family val="2"/>
      </rPr>
      <t>²</t>
    </r>
    <r>
      <rPr>
        <sz val="11"/>
        <color theme="1"/>
        <rFont val="Aptos Narrow"/>
        <family val="2"/>
      </rPr>
      <t xml:space="preserve"> / 1000</t>
    </r>
    <r>
      <rPr>
        <sz val="11"/>
        <color theme="1"/>
        <rFont val="Aptos Narrow"/>
        <family val="2"/>
        <scheme val="minor"/>
      </rPr>
      <t xml:space="preserve"> = 46080</t>
    </r>
  </si>
  <si>
    <t>Test RPM</t>
  </si>
  <si>
    <t>Redline</t>
  </si>
  <si>
    <r>
      <t>0.08 x (6 x 6500)</t>
    </r>
    <r>
      <rPr>
        <sz val="11"/>
        <color theme="1"/>
        <rFont val="Calibri"/>
        <family val="2"/>
      </rPr>
      <t>²</t>
    </r>
    <r>
      <rPr>
        <sz val="11"/>
        <color theme="1"/>
        <rFont val="Aptos Narrow"/>
        <family val="2"/>
      </rPr>
      <t xml:space="preserve"> / 1000 = 121680</t>
    </r>
  </si>
  <si>
    <t>I want to say that there are a couple sections I'm not 100% confident on. So in the intrest of keeping it realistic to my ability at current, I have't completed a couple sheets as I do not trust myself that I am doing it correctly, nor am I knowledgeable enough to know if I made AI do it for me that it would be correct.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</si>
</sst>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7" x14ac:knownFonts="1">
    <font>
      <sz val="11"/>
      <color theme="1"/>
      <name val="Aptos Narrow"/>
      <family val="2"/>
      <scheme val="minor"/>
    </font>
    <font>
      <b/>
      <sz val="11"/>
      <color theme="1"/>
      <name val="Aptos Narrow"/>
      <family val="2"/>
      <scheme val="minor"/>
    </font>
    <font>
      <sz val="11"/>
      <color theme="0"/>
      <name val="Aptos Narrow"/>
      <family val="2"/>
      <scheme val="minor"/>
    </font>
    <font>
      <sz val="16"/>
      <color theme="1"/>
      <name val="Aptos Narrow"/>
      <family val="2"/>
      <scheme val="minor"/>
    </font>
    <font>
      <sz val="24"/>
      <color theme="1"/>
      <name val="Aptos Narrow"/>
      <family val="2"/>
      <scheme val="minor"/>
    </font>
    <font>
      <sz val="60"/>
      <color theme="1"/>
      <name val="Aptos Narrow"/>
      <family val="2"/>
      <scheme val="minor"/>
    </font>
    <font>
      <sz val="11"/>
      <name val="Microsoft Sans Serif"/>
      <family val="2"/>
    </font>
    <font>
      <sz val="10"/>
      <name val="Microsoft Sans Serif"/>
      <family val="2"/>
    </font>
    <font>
      <b/>
      <sz val="12"/>
      <color rgb="FF000000"/>
      <name val="Microsoft Sans Serif"/>
      <family val="2"/>
    </font>
    <font>
      <b/>
      <sz val="11"/>
      <color rgb="FF000000"/>
      <name val="Microsoft Sans Serif"/>
      <family val="2"/>
    </font>
    <font>
      <sz val="10"/>
      <color rgb="FF000000"/>
      <name val="Microsoft Sans Serif"/>
      <family val="2"/>
    </font>
    <font>
      <b/>
      <sz val="12"/>
      <color theme="1"/>
      <name val="Aptos Narrow"/>
      <family val="2"/>
      <scheme val="minor"/>
    </font>
    <font>
      <b/>
      <sz val="18"/>
      <color theme="1"/>
      <name val="Aptos Narrow"/>
      <family val="2"/>
      <scheme val="minor"/>
    </font>
    <font>
      <b/>
      <sz val="36"/>
      <color theme="1"/>
      <name val="Aptos Narrow"/>
      <family val="2"/>
      <scheme val="minor"/>
    </font>
    <font>
      <b/>
      <sz val="24"/>
      <color theme="1"/>
      <name val="Aptos Narrow"/>
      <family val="2"/>
      <scheme val="minor"/>
    </font>
    <font>
      <i/>
      <sz val="11"/>
      <color theme="1"/>
      <name val="Aptos Narrow"/>
      <family val="2"/>
      <scheme val="minor"/>
    </font>
    <font>
      <b/>
      <i/>
      <sz val="11"/>
      <color theme="1"/>
      <name val="Aptos Narrow"/>
      <family val="2"/>
      <scheme val="minor"/>
    </font>
    <font>
      <sz val="10"/>
      <name val="Arial"/>
      <family val="2"/>
    </font>
    <font>
      <sz val="10"/>
      <color theme="0" tint="-0.14999847407452621"/>
      <name val="Arial"/>
      <family val="2"/>
    </font>
    <font>
      <sz val="10"/>
      <color theme="1"/>
      <name val="Arial"/>
      <family val="2"/>
    </font>
    <font>
      <sz val="11"/>
      <color theme="3"/>
      <name val="Aptos Narrow"/>
      <family val="2"/>
      <scheme val="minor"/>
    </font>
    <font>
      <b/>
      <i/>
      <u/>
      <sz val="11"/>
      <color theme="1"/>
      <name val="Aptos Narrow"/>
      <family val="2"/>
      <scheme val="minor"/>
    </font>
    <font>
      <sz val="11"/>
      <name val="Aptos Narrow"/>
      <family val="2"/>
      <scheme val="minor"/>
    </font>
    <font>
      <sz val="11"/>
      <color theme="6"/>
      <name val="Aptos Narrow"/>
      <family val="2"/>
      <scheme val="minor"/>
    </font>
    <font>
      <sz val="11"/>
      <color theme="1"/>
      <name val="Calibri"/>
      <family val="2"/>
    </font>
    <font>
      <sz val="11"/>
      <color theme="1"/>
      <name val="Aptos Narrow"/>
      <family val="2"/>
    </font>
    <font>
      <sz val="12"/>
      <color theme="1"/>
      <name val="Aptos Narrow"/>
      <family val="2"/>
      <scheme val="minor"/>
    </font>
  </fonts>
  <fills count="10">
    <fill>
      <patternFill patternType="none"/>
    </fill>
    <fill>
      <patternFill patternType="gray125"/>
    </fill>
    <fill>
      <patternFill patternType="solid">
        <fgColor theme="4"/>
        <bgColor indexed="64"/>
      </patternFill>
    </fill>
    <fill>
      <patternFill patternType="solid">
        <fgColor rgb="FFE32D91"/>
        <bgColor indexed="64"/>
      </patternFill>
    </fill>
    <fill>
      <patternFill patternType="solid">
        <fgColor rgb="FFF9D4E8"/>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rgb="FFFFFF00"/>
        <bgColor indexed="64"/>
      </patternFill>
    </fill>
  </fills>
  <borders count="40">
    <border>
      <left/>
      <right/>
      <top/>
      <bottom/>
      <diagonal/>
    </border>
    <border>
      <left style="medium">
        <color rgb="FFE32D91"/>
      </left>
      <right/>
      <top style="medium">
        <color rgb="FFE32D91"/>
      </top>
      <bottom style="medium">
        <color rgb="FFE32D91"/>
      </bottom>
      <diagonal/>
    </border>
    <border>
      <left/>
      <right style="medium">
        <color rgb="FFE32D91"/>
      </right>
      <top style="medium">
        <color rgb="FFE32D91"/>
      </top>
      <bottom style="medium">
        <color rgb="FFE32D91"/>
      </bottom>
      <diagonal/>
    </border>
    <border>
      <left style="medium">
        <color rgb="FFEE80BC"/>
      </left>
      <right/>
      <top/>
      <bottom/>
      <diagonal/>
    </border>
    <border>
      <left/>
      <right style="medium">
        <color rgb="FFEE80BC"/>
      </right>
      <top/>
      <bottom/>
      <diagonal/>
    </border>
    <border>
      <left style="medium">
        <color rgb="FFEE80BC"/>
      </left>
      <right/>
      <top/>
      <bottom style="medium">
        <color rgb="FFEE80BC"/>
      </bottom>
      <diagonal/>
    </border>
    <border>
      <left/>
      <right style="medium">
        <color rgb="FFEE80BC"/>
      </right>
      <top/>
      <bottom style="medium">
        <color rgb="FFEE80B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bottom/>
      <diagonal/>
    </border>
    <border>
      <left/>
      <right/>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s>
  <cellStyleXfs count="2">
    <xf numFmtId="0" fontId="0" fillId="0" borderId="0"/>
    <xf numFmtId="0" fontId="17" fillId="0" borderId="0"/>
  </cellStyleXfs>
  <cellXfs count="135">
    <xf numFmtId="0" fontId="0" fillId="0" borderId="0" xfId="0"/>
    <xf numFmtId="0" fontId="0" fillId="0" borderId="0" xfId="0" applyAlignment="1">
      <alignment horizontal="center"/>
    </xf>
    <xf numFmtId="0" fontId="0" fillId="2" borderId="0" xfId="0" applyFill="1"/>
    <xf numFmtId="0" fontId="8"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6" fillId="0" borderId="0" xfId="0" applyFont="1" applyAlignment="1">
      <alignment vertical="center"/>
    </xf>
    <xf numFmtId="0" fontId="8" fillId="3" borderId="2"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0" fillId="5" borderId="10" xfId="0" applyFill="1" applyBorder="1"/>
    <xf numFmtId="0" fontId="0" fillId="5" borderId="0" xfId="0" applyFill="1"/>
    <xf numFmtId="0" fontId="15" fillId="5" borderId="0" xfId="0" applyFont="1" applyFill="1"/>
    <xf numFmtId="0" fontId="0" fillId="5" borderId="11" xfId="0" applyFill="1" applyBorder="1"/>
    <xf numFmtId="0" fontId="0" fillId="0" borderId="12" xfId="0" applyBorder="1"/>
    <xf numFmtId="0" fontId="0" fillId="0" borderId="15" xfId="0" applyBorder="1"/>
    <xf numFmtId="0" fontId="15" fillId="5" borderId="0" xfId="0" applyFont="1" applyFill="1" applyAlignment="1">
      <alignment horizontal="right"/>
    </xf>
    <xf numFmtId="0" fontId="0" fillId="0" borderId="20" xfId="0" applyBorder="1"/>
    <xf numFmtId="0" fontId="15" fillId="0" borderId="12" xfId="0" applyFont="1" applyBorder="1"/>
    <xf numFmtId="0" fontId="15" fillId="0" borderId="21" xfId="0" applyFont="1" applyBorder="1"/>
    <xf numFmtId="0" fontId="15" fillId="5" borderId="22" xfId="0" applyFont="1" applyFill="1" applyBorder="1"/>
    <xf numFmtId="0" fontId="0" fillId="5" borderId="20" xfId="0" applyFill="1" applyBorder="1"/>
    <xf numFmtId="0" fontId="0" fillId="5" borderId="12" xfId="0" applyFill="1" applyBorder="1"/>
    <xf numFmtId="0" fontId="0" fillId="5" borderId="24" xfId="0" applyFill="1" applyBorder="1"/>
    <xf numFmtId="0" fontId="0" fillId="5" borderId="25" xfId="0" applyFill="1" applyBorder="1"/>
    <xf numFmtId="0" fontId="0" fillId="5" borderId="15" xfId="0" applyFill="1" applyBorder="1"/>
    <xf numFmtId="0" fontId="0" fillId="5" borderId="26" xfId="0" applyFill="1" applyBorder="1"/>
    <xf numFmtId="0" fontId="0" fillId="0" borderId="29" xfId="0" applyBorder="1"/>
    <xf numFmtId="0" fontId="0" fillId="0" borderId="22" xfId="0" applyBorder="1"/>
    <xf numFmtId="0" fontId="16" fillId="5" borderId="0" xfId="0" applyFont="1" applyFill="1" applyAlignment="1">
      <alignment horizontal="right"/>
    </xf>
    <xf numFmtId="0" fontId="15" fillId="5" borderId="31" xfId="0" applyFont="1" applyFill="1" applyBorder="1"/>
    <xf numFmtId="0" fontId="0" fillId="2" borderId="7" xfId="0" applyFill="1" applyBorder="1"/>
    <xf numFmtId="0" fontId="0" fillId="2" borderId="8" xfId="0" applyFill="1" applyBorder="1"/>
    <xf numFmtId="0" fontId="2" fillId="2" borderId="8" xfId="0" applyFont="1" applyFill="1" applyBorder="1"/>
    <xf numFmtId="0" fontId="2" fillId="2" borderId="8" xfId="0" applyFont="1" applyFill="1" applyBorder="1" applyAlignment="1">
      <alignment horizontal="center"/>
    </xf>
    <xf numFmtId="0" fontId="0" fillId="2" borderId="9" xfId="0" applyFill="1" applyBorder="1"/>
    <xf numFmtId="0" fontId="15" fillId="6" borderId="27" xfId="0" applyFont="1" applyFill="1" applyBorder="1"/>
    <xf numFmtId="0" fontId="15" fillId="6" borderId="28" xfId="0" applyFont="1" applyFill="1" applyBorder="1"/>
    <xf numFmtId="0" fontId="15" fillId="6" borderId="21" xfId="0" applyFont="1" applyFill="1" applyBorder="1"/>
    <xf numFmtId="0" fontId="15" fillId="6" borderId="20" xfId="0" applyFont="1" applyFill="1" applyBorder="1"/>
    <xf numFmtId="0" fontId="15" fillId="6" borderId="12" xfId="0" applyFont="1" applyFill="1" applyBorder="1"/>
    <xf numFmtId="0" fontId="15" fillId="6" borderId="30" xfId="0" applyFont="1" applyFill="1" applyBorder="1"/>
    <xf numFmtId="0" fontId="15" fillId="6" borderId="25" xfId="0" applyFont="1" applyFill="1" applyBorder="1"/>
    <xf numFmtId="0" fontId="15" fillId="6" borderId="15" xfId="0" applyFont="1" applyFill="1" applyBorder="1"/>
    <xf numFmtId="0" fontId="0" fillId="6" borderId="7" xfId="0" applyFill="1" applyBorder="1"/>
    <xf numFmtId="0" fontId="15" fillId="6" borderId="9" xfId="0" applyFont="1" applyFill="1" applyBorder="1"/>
    <xf numFmtId="0" fontId="0" fillId="6" borderId="10" xfId="0" applyFill="1" applyBorder="1"/>
    <xf numFmtId="0" fontId="0" fillId="6" borderId="11" xfId="0" applyFill="1" applyBorder="1"/>
    <xf numFmtId="0" fontId="0" fillId="6" borderId="13" xfId="0" applyFill="1" applyBorder="1"/>
    <xf numFmtId="0" fontId="0" fillId="6" borderId="16" xfId="0" applyFill="1" applyBorder="1"/>
    <xf numFmtId="0" fontId="0" fillId="6" borderId="17" xfId="0" applyFill="1" applyBorder="1" applyAlignment="1">
      <alignment horizontal="center"/>
    </xf>
    <xf numFmtId="0" fontId="0" fillId="6" borderId="18" xfId="0" applyFill="1" applyBorder="1" applyAlignment="1">
      <alignment horizontal="center"/>
    </xf>
    <xf numFmtId="0" fontId="0" fillId="6" borderId="23" xfId="0" applyFill="1" applyBorder="1" applyAlignment="1">
      <alignment horizontal="center"/>
    </xf>
    <xf numFmtId="0" fontId="15" fillId="6" borderId="9" xfId="0" applyFont="1" applyFill="1" applyBorder="1" applyAlignment="1">
      <alignment horizontal="right"/>
    </xf>
    <xf numFmtId="2" fontId="15" fillId="6" borderId="17" xfId="0" applyNumberFormat="1" applyFont="1" applyFill="1" applyBorder="1"/>
    <xf numFmtId="2" fontId="15" fillId="6" borderId="18" xfId="0" applyNumberFormat="1" applyFont="1" applyFill="1" applyBorder="1"/>
    <xf numFmtId="0" fontId="15" fillId="6" borderId="18" xfId="0" applyFont="1" applyFill="1" applyBorder="1"/>
    <xf numFmtId="0" fontId="15" fillId="6" borderId="19" xfId="0" applyFont="1" applyFill="1" applyBorder="1"/>
    <xf numFmtId="0" fontId="15" fillId="6" borderId="0" xfId="0" applyFont="1" applyFill="1" applyAlignment="1">
      <alignment horizontal="right"/>
    </xf>
    <xf numFmtId="0" fontId="15" fillId="6" borderId="14" xfId="0" applyFont="1" applyFill="1" applyBorder="1" applyAlignment="1">
      <alignment horizontal="right"/>
    </xf>
    <xf numFmtId="0" fontId="15" fillId="6" borderId="0" xfId="0" applyFont="1" applyFill="1"/>
    <xf numFmtId="0" fontId="15" fillId="6" borderId="14" xfId="0" applyFont="1" applyFill="1" applyBorder="1"/>
    <xf numFmtId="0" fontId="15" fillId="6" borderId="11" xfId="0" applyFont="1" applyFill="1" applyBorder="1"/>
    <xf numFmtId="0" fontId="15" fillId="6" borderId="16" xfId="0" applyFont="1" applyFill="1" applyBorder="1"/>
    <xf numFmtId="0" fontId="0" fillId="6" borderId="14" xfId="0" applyFill="1" applyBorder="1"/>
    <xf numFmtId="0" fontId="0" fillId="6" borderId="8" xfId="0" applyFill="1" applyBorder="1"/>
    <xf numFmtId="0" fontId="0" fillId="0" borderId="32" xfId="0" applyBorder="1"/>
    <xf numFmtId="0" fontId="0" fillId="0" borderId="33" xfId="0" applyBorder="1"/>
    <xf numFmtId="0" fontId="0" fillId="0" borderId="26" xfId="0" applyBorder="1"/>
    <xf numFmtId="11" fontId="0" fillId="0" borderId="0" xfId="0" applyNumberFormat="1" applyAlignment="1">
      <alignment horizontal="center"/>
    </xf>
    <xf numFmtId="164" fontId="0" fillId="0" borderId="0" xfId="0" applyNumberFormat="1" applyAlignment="1">
      <alignment horizontal="center"/>
    </xf>
    <xf numFmtId="0" fontId="18" fillId="0" borderId="0" xfId="1" applyFont="1"/>
    <xf numFmtId="2" fontId="18" fillId="0" borderId="0" xfId="1" applyNumberFormat="1" applyFont="1"/>
    <xf numFmtId="0" fontId="17" fillId="0" borderId="0" xfId="1"/>
    <xf numFmtId="2" fontId="18" fillId="0" borderId="0" xfId="1" applyNumberFormat="1" applyFont="1" applyAlignment="1">
      <alignment horizontal="center"/>
    </xf>
    <xf numFmtId="164" fontId="18" fillId="0" borderId="0" xfId="1" applyNumberFormat="1" applyFont="1"/>
    <xf numFmtId="11" fontId="18" fillId="0" borderId="0" xfId="1" applyNumberFormat="1" applyFont="1"/>
    <xf numFmtId="0" fontId="0" fillId="0" borderId="10" xfId="0" applyBorder="1"/>
    <xf numFmtId="0" fontId="0" fillId="0" borderId="34" xfId="0" applyBorder="1"/>
    <xf numFmtId="0" fontId="0" fillId="0" borderId="35" xfId="0" applyBorder="1"/>
    <xf numFmtId="0" fontId="17" fillId="7" borderId="15" xfId="1" applyFill="1" applyBorder="1"/>
    <xf numFmtId="0" fontId="17" fillId="0" borderId="25" xfId="1" applyBorder="1"/>
    <xf numFmtId="0" fontId="0" fillId="0" borderId="21" xfId="0" applyBorder="1"/>
    <xf numFmtId="0" fontId="0" fillId="0" borderId="36" xfId="0" applyBorder="1"/>
    <xf numFmtId="0" fontId="0" fillId="0" borderId="19" xfId="0" applyBorder="1"/>
    <xf numFmtId="2" fontId="0" fillId="0" borderId="18" xfId="0" applyNumberFormat="1" applyBorder="1"/>
    <xf numFmtId="0" fontId="19" fillId="0" borderId="17" xfId="0" applyFont="1" applyBorder="1"/>
    <xf numFmtId="0" fontId="20" fillId="0" borderId="25" xfId="0" applyFont="1" applyBorder="1"/>
    <xf numFmtId="0" fontId="17" fillId="0" borderId="37" xfId="1" applyBorder="1"/>
    <xf numFmtId="2" fontId="17" fillId="0" borderId="38" xfId="1" applyNumberFormat="1" applyBorder="1"/>
    <xf numFmtId="0" fontId="17" fillId="0" borderId="39" xfId="1" applyBorder="1"/>
    <xf numFmtId="0" fontId="17" fillId="0" borderId="34" xfId="1" applyBorder="1"/>
    <xf numFmtId="0" fontId="20" fillId="0" borderId="39" xfId="0" applyFont="1" applyBorder="1"/>
    <xf numFmtId="0" fontId="17" fillId="0" borderId="24" xfId="1" applyBorder="1"/>
    <xf numFmtId="0" fontId="17" fillId="5" borderId="12" xfId="1" applyFill="1" applyBorder="1"/>
    <xf numFmtId="0" fontId="17" fillId="0" borderId="20" xfId="1" applyBorder="1"/>
    <xf numFmtId="0" fontId="17" fillId="8" borderId="12" xfId="1" applyFill="1" applyBorder="1"/>
    <xf numFmtId="0" fontId="17" fillId="0" borderId="29" xfId="1" applyBorder="1"/>
    <xf numFmtId="0" fontId="20" fillId="0" borderId="20" xfId="0" applyFont="1" applyBorder="1"/>
    <xf numFmtId="0" fontId="0" fillId="0" borderId="17" xfId="0" applyBorder="1" applyAlignment="1">
      <alignment horizontal="center"/>
    </xf>
    <xf numFmtId="0" fontId="17" fillId="0" borderId="23" xfId="1" applyBorder="1"/>
    <xf numFmtId="2" fontId="17" fillId="0" borderId="18" xfId="1" applyNumberFormat="1" applyBorder="1"/>
    <xf numFmtId="0" fontId="17" fillId="0" borderId="17" xfId="1" applyBorder="1"/>
    <xf numFmtId="0" fontId="16" fillId="0" borderId="0" xfId="0" applyFont="1"/>
    <xf numFmtId="0" fontId="16" fillId="0" borderId="0" xfId="0" applyFont="1" applyAlignment="1">
      <alignment horizontal="center"/>
    </xf>
    <xf numFmtId="11" fontId="16" fillId="0" borderId="0" xfId="0" applyNumberFormat="1" applyFont="1" applyAlignment="1">
      <alignment horizontal="center"/>
    </xf>
    <xf numFmtId="0" fontId="21" fillId="0" borderId="0" xfId="0" applyFont="1" applyAlignment="1">
      <alignment horizontal="center"/>
    </xf>
    <xf numFmtId="0" fontId="0" fillId="9" borderId="0" xfId="0" applyFill="1"/>
    <xf numFmtId="0" fontId="0" fillId="0" borderId="0" xfId="0" applyAlignment="1">
      <alignment horizontal="left" vertical="top" wrapText="1"/>
    </xf>
    <xf numFmtId="0" fontId="0" fillId="0" borderId="0" xfId="0" applyAlignment="1">
      <alignment horizontal="left" vertical="top"/>
    </xf>
    <xf numFmtId="0" fontId="5" fillId="2" borderId="0" xfId="0" applyFont="1" applyFill="1" applyAlignment="1">
      <alignment horizontal="center"/>
    </xf>
    <xf numFmtId="0" fontId="0" fillId="0" borderId="0" xfId="0" applyAlignment="1">
      <alignment horizontal="center"/>
    </xf>
    <xf numFmtId="0" fontId="13" fillId="2" borderId="0" xfId="0" applyFont="1" applyFill="1" applyAlignment="1">
      <alignment horizontal="center" vertical="center"/>
    </xf>
    <xf numFmtId="0" fontId="4" fillId="2" borderId="0" xfId="0" applyFont="1" applyFill="1" applyAlignment="1">
      <alignment horizontal="center"/>
    </xf>
    <xf numFmtId="0" fontId="3" fillId="2" borderId="0" xfId="0" applyFont="1" applyFill="1" applyAlignment="1">
      <alignment horizontal="center" vertical="center"/>
    </xf>
    <xf numFmtId="0" fontId="14" fillId="0" borderId="0" xfId="0" applyFont="1" applyAlignment="1">
      <alignment horizontal="left"/>
    </xf>
    <xf numFmtId="0" fontId="12" fillId="0" borderId="0" xfId="0" applyFont="1" applyAlignment="1">
      <alignment horizontal="left" vertical="center"/>
    </xf>
    <xf numFmtId="0" fontId="11" fillId="0" borderId="0" xfId="0" applyFont="1" applyAlignment="1">
      <alignment horizontal="left"/>
    </xf>
    <xf numFmtId="0" fontId="0" fillId="0" borderId="0" xfId="0" applyAlignment="1">
      <alignment horizontal="center" vertical="center" wrapText="1"/>
    </xf>
    <xf numFmtId="0" fontId="0" fillId="0" borderId="0" xfId="0" applyAlignment="1">
      <alignment horizontal="center" vertical="center"/>
    </xf>
    <xf numFmtId="0" fontId="12" fillId="0" borderId="0" xfId="0" applyFont="1" applyAlignment="1">
      <alignment horizontal="left"/>
    </xf>
    <xf numFmtId="0" fontId="0" fillId="0" borderId="0" xfId="0" applyAlignment="1">
      <alignment horizontal="left"/>
    </xf>
    <xf numFmtId="0" fontId="11" fillId="0" borderId="0" xfId="0" applyFont="1" applyAlignment="1">
      <alignment horizontal="left" vertical="top"/>
    </xf>
    <xf numFmtId="0" fontId="26" fillId="0" borderId="0" xfId="0" applyFont="1" applyAlignment="1">
      <alignment horizontal="left" vertical="top"/>
    </xf>
    <xf numFmtId="0" fontId="0" fillId="0" borderId="0" xfId="0" applyAlignment="1">
      <alignment vertical="top"/>
    </xf>
    <xf numFmtId="0" fontId="1" fillId="0" borderId="0" xfId="0" applyFont="1"/>
    <xf numFmtId="0" fontId="0" fillId="0" borderId="0" xfId="0" applyFont="1"/>
    <xf numFmtId="0" fontId="0" fillId="0" borderId="0" xfId="0" applyAlignment="1">
      <alignment vertical="top" wrapText="1"/>
    </xf>
    <xf numFmtId="0" fontId="1" fillId="0" borderId="0" xfId="0" applyFont="1" applyAlignment="1">
      <alignment vertical="top" wrapText="1"/>
    </xf>
    <xf numFmtId="0" fontId="1" fillId="0" borderId="0" xfId="0" applyFont="1" applyAlignment="1">
      <alignment horizontal="left" vertical="top" wrapText="1"/>
    </xf>
  </cellXfs>
  <cellStyles count="2">
    <cellStyle name="Normal" xfId="0" builtinId="0"/>
    <cellStyle name="Normal 2" xfId="1" xr:uid="{BA14D18D-8519-40A0-ADC8-2158B8F2E5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'Piston 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'Piston Calculations'!$I$3:$I$363</c:f>
              <c:numCache>
                <c:formatCode>0.000</c:formatCode>
                <c:ptCount val="361"/>
                <c:pt idx="0">
                  <c:v>83.4</c:v>
                </c:pt>
                <c:pt idx="1">
                  <c:v>83.395459642487197</c:v>
                </c:pt>
                <c:pt idx="2">
                  <c:v>83.381838432860917</c:v>
                </c:pt>
                <c:pt idx="3">
                  <c:v>83.359135961187022</c:v>
                </c:pt>
                <c:pt idx="4">
                  <c:v>83.327351548674528</c:v>
                </c:pt>
                <c:pt idx="5">
                  <c:v>83.286484254325231</c:v>
                </c:pt>
                <c:pt idx="6">
                  <c:v>83.236532884245264</c:v>
                </c:pt>
                <c:pt idx="7">
                  <c:v>83.177496003620305</c:v>
                </c:pt>
                <c:pt idx="8">
                  <c:v>83.10937195135719</c:v>
                </c:pt>
                <c:pt idx="9">
                  <c:v>83.032158857393924</c:v>
                </c:pt>
                <c:pt idx="10">
                  <c:v>82.945854662681995</c:v>
                </c:pt>
                <c:pt idx="11">
                  <c:v>82.850457141843776</c:v>
                </c:pt>
                <c:pt idx="12">
                  <c:v>82.745963928508232</c:v>
                </c:pt>
                <c:pt idx="13">
                  <c:v>82.632372543328955</c:v>
                </c:pt>
                <c:pt idx="14">
                  <c:v>82.509680424686991</c:v>
                </c:pt>
                <c:pt idx="15">
                  <c:v>82.377884962081765</c:v>
                </c:pt>
                <c:pt idx="16">
                  <c:v>82.236983532212349</c:v>
                </c:pt>
                <c:pt idx="17">
                  <c:v>82.086973537751192</c:v>
                </c:pt>
                <c:pt idx="18">
                  <c:v>81.927852448810384</c:v>
                </c:pt>
                <c:pt idx="19">
                  <c:v>81.75961784710141</c:v>
                </c:pt>
                <c:pt idx="20">
                  <c:v>81.582267472785986</c:v>
                </c:pt>
                <c:pt idx="21">
                  <c:v>81.395799274015758</c:v>
                </c:pt>
                <c:pt idx="22">
                  <c:v>81.20021145915571</c:v>
                </c:pt>
                <c:pt idx="23">
                  <c:v>80.995502551684979</c:v>
                </c:pt>
                <c:pt idx="24">
                  <c:v>80.781671447765916</c:v>
                </c:pt>
                <c:pt idx="25">
                  <c:v>80.558717476470164</c:v>
                </c:pt>
                <c:pt idx="26">
                  <c:v>80.326640462646921</c:v>
                </c:pt>
                <c:pt idx="27">
                  <c:v>80.085440792416762</c:v>
                </c:pt>
                <c:pt idx="28">
                  <c:v>79.835119481269828</c:v>
                </c:pt>
                <c:pt idx="29">
                  <c:v>79.575678244743344</c:v>
                </c:pt>
                <c:pt idx="30">
                  <c:v>79.30711957165127</c:v>
                </c:pt>
                <c:pt idx="31">
                  <c:v>79.029446799831533</c:v>
                </c:pt>
                <c:pt idx="32">
                  <c:v>78.742664194374811</c:v>
                </c:pt>
                <c:pt idx="33">
                  <c:v>78.44677702829118</c:v>
                </c:pt>
                <c:pt idx="34">
                  <c:v>78.141791665567837</c:v>
                </c:pt>
                <c:pt idx="35">
                  <c:v>77.827715646563689</c:v>
                </c:pt>
                <c:pt idx="36">
                  <c:v>77.504557775682088</c:v>
                </c:pt>
                <c:pt idx="37">
                  <c:v>77.172328211256044</c:v>
                </c:pt>
                <c:pt idx="38">
                  <c:v>76.831038557573919</c:v>
                </c:pt>
                <c:pt idx="39">
                  <c:v>76.480701958966776</c:v>
                </c:pt>
                <c:pt idx="40">
                  <c:v>76.121333195871856</c:v>
                </c:pt>
                <c:pt idx="41">
                  <c:v>75.75294878277883</c:v>
                </c:pt>
                <c:pt idx="42">
                  <c:v>75.375567067958116</c:v>
                </c:pt>
                <c:pt idx="43">
                  <c:v>74.989208334863406</c:v>
                </c:pt>
                <c:pt idx="44">
                  <c:v>74.593894905091176</c:v>
                </c:pt>
                <c:pt idx="45">
                  <c:v>74.189651242773579</c:v>
                </c:pt>
                <c:pt idx="46">
                  <c:v>73.776504060271634</c:v>
                </c:pt>
                <c:pt idx="47">
                  <c:v>73.354482425027442</c:v>
                </c:pt>
                <c:pt idx="48">
                  <c:v>72.923617867426358</c:v>
                </c:pt>
                <c:pt idx="49">
                  <c:v>72.483944489510705</c:v>
                </c:pt>
                <c:pt idx="50">
                  <c:v>72.03549907437899</c:v>
                </c:pt>
                <c:pt idx="51">
                  <c:v>71.57832119609499</c:v>
                </c:pt>
                <c:pt idx="52">
                  <c:v>71.112453329924236</c:v>
                </c:pt>
                <c:pt idx="53">
                  <c:v>70.637940962705599</c:v>
                </c:pt>
                <c:pt idx="54">
                  <c:v>70.154832703158874</c:v>
                </c:pt>
                <c:pt idx="55">
                  <c:v>69.663180391920463</c:v>
                </c:pt>
                <c:pt idx="56">
                  <c:v>69.163039211092112</c:v>
                </c:pt>
                <c:pt idx="57">
                  <c:v>68.654467793080784</c:v>
                </c:pt>
                <c:pt idx="58">
                  <c:v>68.137528328499457</c:v>
                </c:pt>
                <c:pt idx="59">
                  <c:v>67.612286672894143</c:v>
                </c:pt>
                <c:pt idx="60">
                  <c:v>67.078812452054294</c:v>
                </c:pt>
                <c:pt idx="61">
                  <c:v>66.537179165660262</c:v>
                </c:pt>
                <c:pt idx="62">
                  <c:v>65.987464289014682</c:v>
                </c:pt>
                <c:pt idx="63">
                  <c:v>65.429749372602117</c:v>
                </c:pt>
                <c:pt idx="64">
                  <c:v>64.864120139216354</c:v>
                </c:pt>
                <c:pt idx="65">
                  <c:v>64.290666578392432</c:v>
                </c:pt>
                <c:pt idx="66">
                  <c:v>63.709483037878563</c:v>
                </c:pt>
                <c:pt idx="67">
                  <c:v>63.120668311881303</c:v>
                </c:pt>
                <c:pt idx="68">
                  <c:v>62.524325725817093</c:v>
                </c:pt>
                <c:pt idx="69">
                  <c:v>61.920563217304114</c:v>
                </c:pt>
                <c:pt idx="70">
                  <c:v>61.309493413128898</c:v>
                </c:pt>
                <c:pt idx="71">
                  <c:v>60.691233701925427</c:v>
                </c:pt>
                <c:pt idx="72">
                  <c:v>60.065906302306814</c:v>
                </c:pt>
                <c:pt idx="73">
                  <c:v>59.433638326194732</c:v>
                </c:pt>
                <c:pt idx="74">
                  <c:v>58.794561837096346</c:v>
                </c:pt>
                <c:pt idx="75">
                  <c:v>58.148813903085205</c:v>
                </c:pt>
                <c:pt idx="76">
                  <c:v>57.496536644249716</c:v>
                </c:pt>
                <c:pt idx="77">
                  <c:v>56.837877274380745</c:v>
                </c:pt>
                <c:pt idx="78">
                  <c:v>56.172988136679905</c:v>
                </c:pt>
                <c:pt idx="79">
                  <c:v>55.502026733279578</c:v>
                </c:pt>
                <c:pt idx="80">
                  <c:v>54.825155748377007</c:v>
                </c:pt>
                <c:pt idx="81">
                  <c:v>54.142543064797557</c:v>
                </c:pt>
                <c:pt idx="82">
                  <c:v>53.454361773814206</c:v>
                </c:pt>
                <c:pt idx="83">
                  <c:v>52.760790178064745</c:v>
                </c:pt>
                <c:pt idx="84">
                  <c:v>52.062011787422641</c:v>
                </c:pt>
                <c:pt idx="85">
                  <c:v>51.358215307692802</c:v>
                </c:pt>
                <c:pt idx="86">
                  <c:v>50.649594622019045</c:v>
                </c:pt>
                <c:pt idx="87">
                  <c:v>49.936348764907287</c:v>
                </c:pt>
                <c:pt idx="88">
                  <c:v>49.218681888785206</c:v>
                </c:pt>
                <c:pt idx="89">
                  <c:v>48.496803223036324</c:v>
                </c:pt>
                <c:pt idx="90">
                  <c:v>47.770927025465035</c:v>
                </c:pt>
                <c:pt idx="91">
                  <c:v>47.041272526166878</c:v>
                </c:pt>
                <c:pt idx="92">
                  <c:v>46.308063863796626</c:v>
                </c:pt>
                <c:pt idx="93">
                  <c:v>45.571530014245766</c:v>
                </c:pt>
                <c:pt idx="94">
                  <c:v>44.831904711758995</c:v>
                </c:pt>
                <c:pt idx="95">
                  <c:v>44.08942636253812</c:v>
                </c:pt>
                <c:pt idx="96">
                  <c:v>43.344337950900339</c:v>
                </c:pt>
                <c:pt idx="97">
                  <c:v>42.59688693807545</c:v>
                </c:pt>
                <c:pt idx="98">
                  <c:v>41.847325153744755</c:v>
                </c:pt>
                <c:pt idx="99">
                  <c:v>41.095908680442307</c:v>
                </c:pt>
                <c:pt idx="100">
                  <c:v>40.342897730955016</c:v>
                </c:pt>
                <c:pt idx="101">
                  <c:v>39.588556518875734</c:v>
                </c:pt>
                <c:pt idx="102">
                  <c:v>38.833153122478777</c:v>
                </c:pt>
                <c:pt idx="103">
                  <c:v>38.076959342102406</c:v>
                </c:pt>
                <c:pt idx="104">
                  <c:v>37.320250551237422</c:v>
                </c:pt>
                <c:pt idx="105">
                  <c:v>36.563305541534973</c:v>
                </c:pt>
                <c:pt idx="106">
                  <c:v>35.806406361958622</c:v>
                </c:pt>
                <c:pt idx="107">
                  <c:v>35.049838152318486</c:v>
                </c:pt>
                <c:pt idx="108">
                  <c:v>34.293888971436189</c:v>
                </c:pt>
                <c:pt idx="109">
                  <c:v>33.538849620198562</c:v>
                </c:pt>
                <c:pt idx="110">
                  <c:v>32.785013459768123</c:v>
                </c:pt>
                <c:pt idx="111">
                  <c:v>32.032676225226069</c:v>
                </c:pt>
                <c:pt idx="112">
                  <c:v>31.282135834930031</c:v>
                </c:pt>
                <c:pt idx="113">
                  <c:v>30.533692195875865</c:v>
                </c:pt>
                <c:pt idx="114">
                  <c:v>29.787647005356828</c:v>
                </c:pt>
                <c:pt idx="115">
                  <c:v>29.044303549218103</c:v>
                </c:pt>
                <c:pt idx="116">
                  <c:v>28.303966497007295</c:v>
                </c:pt>
                <c:pt idx="117">
                  <c:v>27.566941694323923</c:v>
                </c:pt>
                <c:pt idx="118">
                  <c:v>26.833535952671376</c:v>
                </c:pt>
                <c:pt idx="119">
                  <c:v>26.104056837115724</c:v>
                </c:pt>
                <c:pt idx="120">
                  <c:v>25.378812452054294</c:v>
                </c:pt>
                <c:pt idx="121">
                  <c:v>24.658111225395619</c:v>
                </c:pt>
                <c:pt idx="122">
                  <c:v>23.942261691450167</c:v>
                </c:pt>
                <c:pt idx="123">
                  <c:v>23.23157227282752</c:v>
                </c:pt>
                <c:pt idx="124">
                  <c:v>22.526351061631836</c:v>
                </c:pt>
                <c:pt idx="125">
                  <c:v>21.826905600243208</c:v>
                </c:pt>
                <c:pt idx="126">
                  <c:v>21.133542661966626</c:v>
                </c:pt>
                <c:pt idx="127">
                  <c:v>20.446568031824757</c:v>
                </c:pt>
                <c:pt idx="128">
                  <c:v>19.766286287764338</c:v>
                </c:pt>
                <c:pt idx="129">
                  <c:v>19.093000582538544</c:v>
                </c:pt>
                <c:pt idx="130">
                  <c:v>18.427012426521607</c:v>
                </c:pt>
                <c:pt idx="131">
                  <c:v>17.768621471702392</c:v>
                </c:pt>
                <c:pt idx="132">
                  <c:v>17.118125297097571</c:v>
                </c:pt>
                <c:pt idx="133">
                  <c:v>16.475819195815063</c:v>
                </c:pt>
                <c:pt idx="134">
                  <c:v>15.841995963991256</c:v>
                </c:pt>
                <c:pt idx="135">
                  <c:v>15.216945691815509</c:v>
                </c:pt>
                <c:pt idx="136">
                  <c:v>14.600955556847664</c:v>
                </c:pt>
                <c:pt idx="137">
                  <c:v>13.99430961982458</c:v>
                </c:pt>
                <c:pt idx="138">
                  <c:v>13.397288623143442</c:v>
                </c:pt>
                <c:pt idx="139">
                  <c:v>12.810169792199636</c:v>
                </c:pt>
                <c:pt idx="140">
                  <c:v>12.233226639749095</c:v>
                </c:pt>
                <c:pt idx="141">
                  <c:v>11.666728773455402</c:v>
                </c:pt>
                <c:pt idx="142">
                  <c:v>11.110941706773305</c:v>
                </c:pt>
                <c:pt idx="143">
                  <c:v>10.566126673311816</c:v>
                </c:pt>
                <c:pt idx="144">
                  <c:v>10.03254044481147</c:v>
                </c:pt>
                <c:pt idx="145">
                  <c:v>9.5104351528617634</c:v>
                </c:pt>
                <c:pt idx="146">
                  <c:v>9.0000581144773584</c:v>
                </c:pt>
                <c:pt idx="147">
                  <c:v>8.5016516616428106</c:v>
                </c:pt>
                <c:pt idx="148">
                  <c:v>8.0154529749288788</c:v>
                </c:pt>
                <c:pt idx="149">
                  <c:v>7.5416939212753631</c:v>
                </c:pt>
                <c:pt idx="150">
                  <c:v>7.0806008960290727</c:v>
                </c:pt>
                <c:pt idx="151">
                  <c:v>6.6323946693177405</c:v>
                </c:pt>
                <c:pt idx="152">
                  <c:v>6.1972902368353067</c:v>
                </c:pt>
                <c:pt idx="153">
                  <c:v>5.7754966751068837</c:v>
                </c:pt>
                <c:pt idx="154">
                  <c:v>5.3672170012963907</c:v>
                </c:pt>
                <c:pt idx="155">
                  <c:v>4.9726480376135536</c:v>
                </c:pt>
                <c:pt idx="156">
                  <c:v>4.5919802803730034</c:v>
                </c:pt>
                <c:pt idx="157">
                  <c:v>4.2253977737514425</c:v>
                </c:pt>
                <c:pt idx="158">
                  <c:v>3.8730779882856319</c:v>
                </c:pt>
                <c:pt idx="159">
                  <c:v>3.5351917041491276</c:v>
                </c:pt>
                <c:pt idx="160">
                  <c:v>3.2119028992412137</c:v>
                </c:pt>
                <c:pt idx="161">
                  <c:v>2.9033686421183726</c:v>
                </c:pt>
                <c:pt idx="162">
                  <c:v>2.6097389897945695</c:v>
                </c:pt>
                <c:pt idx="163">
                  <c:v>2.3311568904340234</c:v>
                </c:pt>
                <c:pt idx="164">
                  <c:v>2.0677580909565467</c:v>
                </c:pt>
                <c:pt idx="165">
                  <c:v>1.8196710495734603</c:v>
                </c:pt>
                <c:pt idx="166">
                  <c:v>1.5870168532688858</c:v>
                </c:pt>
                <c:pt idx="167">
                  <c:v>1.3699091402403343</c:v>
                </c:pt>
                <c:pt idx="168">
                  <c:v>1.168454027308836</c:v>
                </c:pt>
                <c:pt idx="169">
                  <c:v>0.98275004230859508</c:v>
                </c:pt>
                <c:pt idx="170">
                  <c:v>0.81288806146383918</c:v>
                </c:pt>
                <c:pt idx="171">
                  <c:v>0.65895125175943048</c:v>
                </c:pt>
                <c:pt idx="172">
                  <c:v>0.52101501831021235</c:v>
                </c:pt>
                <c:pt idx="173">
                  <c:v>0.39914695673404477</c:v>
                </c:pt>
                <c:pt idx="174">
                  <c:v>0.293406810531259</c:v>
                </c:pt>
                <c:pt idx="175">
                  <c:v>0.20384643347365206</c:v>
                </c:pt>
                <c:pt idx="176">
                  <c:v>0.13050975700517792</c:v>
                </c:pt>
                <c:pt idx="177">
                  <c:v>7.3432762655564726E-2</c:v>
                </c:pt>
                <c:pt idx="178">
                  <c:v>3.2643459468321291E-2</c:v>
                </c:pt>
                <c:pt idx="179">
                  <c:v>8.161866444164079E-3</c:v>
                </c:pt>
                <c:pt idx="180">
                  <c:v>0</c:v>
                </c:pt>
                <c:pt idx="181">
                  <c:v>8.161866444164079E-3</c:v>
                </c:pt>
                <c:pt idx="182">
                  <c:v>3.2643459468321291E-2</c:v>
                </c:pt>
                <c:pt idx="183">
                  <c:v>7.3432762655564726E-2</c:v>
                </c:pt>
                <c:pt idx="184">
                  <c:v>0.13050975700517792</c:v>
                </c:pt>
                <c:pt idx="185">
                  <c:v>0.20384643347365206</c:v>
                </c:pt>
                <c:pt idx="186">
                  <c:v>0.293406810531259</c:v>
                </c:pt>
                <c:pt idx="187">
                  <c:v>0.39914695673404477</c:v>
                </c:pt>
                <c:pt idx="188">
                  <c:v>0.52101501831021235</c:v>
                </c:pt>
                <c:pt idx="189">
                  <c:v>0.65895125175943048</c:v>
                </c:pt>
                <c:pt idx="190">
                  <c:v>0.81288806146383918</c:v>
                </c:pt>
                <c:pt idx="191">
                  <c:v>0.98275004230859508</c:v>
                </c:pt>
                <c:pt idx="192">
                  <c:v>1.168454027308836</c:v>
                </c:pt>
                <c:pt idx="193">
                  <c:v>1.3699091402403343</c:v>
                </c:pt>
                <c:pt idx="194">
                  <c:v>1.5870168532688858</c:v>
                </c:pt>
                <c:pt idx="195">
                  <c:v>1.8196710495734603</c:v>
                </c:pt>
                <c:pt idx="196">
                  <c:v>2.0677580909565467</c:v>
                </c:pt>
                <c:pt idx="197">
                  <c:v>2.3311568904340234</c:v>
                </c:pt>
                <c:pt idx="198">
                  <c:v>2.6097389897945695</c:v>
                </c:pt>
                <c:pt idx="199">
                  <c:v>2.9033686421183726</c:v>
                </c:pt>
                <c:pt idx="200">
                  <c:v>3.2119028992412137</c:v>
                </c:pt>
                <c:pt idx="201">
                  <c:v>3.5351917041491276</c:v>
                </c:pt>
                <c:pt idx="202">
                  <c:v>3.8730779882856319</c:v>
                </c:pt>
                <c:pt idx="203">
                  <c:v>4.2253977737514425</c:v>
                </c:pt>
                <c:pt idx="204">
                  <c:v>4.5919802803730034</c:v>
                </c:pt>
                <c:pt idx="205">
                  <c:v>4.9726480376135536</c:v>
                </c:pt>
                <c:pt idx="206">
                  <c:v>5.3672170012963907</c:v>
                </c:pt>
                <c:pt idx="207">
                  <c:v>5.7754966751068837</c:v>
                </c:pt>
                <c:pt idx="208">
                  <c:v>6.1972902368353067</c:v>
                </c:pt>
                <c:pt idx="209">
                  <c:v>6.6323946693177405</c:v>
                </c:pt>
                <c:pt idx="210">
                  <c:v>7.0806008960290727</c:v>
                </c:pt>
                <c:pt idx="211">
                  <c:v>7.5416939212753631</c:v>
                </c:pt>
                <c:pt idx="212">
                  <c:v>8.0154529749288788</c:v>
                </c:pt>
                <c:pt idx="213">
                  <c:v>8.5016516616428106</c:v>
                </c:pt>
                <c:pt idx="214">
                  <c:v>9.0000581144773584</c:v>
                </c:pt>
                <c:pt idx="215">
                  <c:v>9.5104351528617634</c:v>
                </c:pt>
                <c:pt idx="216">
                  <c:v>10.03254044481147</c:v>
                </c:pt>
                <c:pt idx="217">
                  <c:v>10.566126673311816</c:v>
                </c:pt>
                <c:pt idx="218">
                  <c:v>11.110941706773305</c:v>
                </c:pt>
                <c:pt idx="219">
                  <c:v>11.666728773455402</c:v>
                </c:pt>
                <c:pt idx="220">
                  <c:v>12.233226639749095</c:v>
                </c:pt>
                <c:pt idx="221">
                  <c:v>12.810169792199636</c:v>
                </c:pt>
                <c:pt idx="222">
                  <c:v>13.397288623143442</c:v>
                </c:pt>
                <c:pt idx="223">
                  <c:v>13.99430961982458</c:v>
                </c:pt>
                <c:pt idx="224">
                  <c:v>14.600955556847664</c:v>
                </c:pt>
                <c:pt idx="225">
                  <c:v>15.216945691815509</c:v>
                </c:pt>
                <c:pt idx="226">
                  <c:v>15.841995963991256</c:v>
                </c:pt>
                <c:pt idx="227">
                  <c:v>16.475819195815063</c:v>
                </c:pt>
                <c:pt idx="228">
                  <c:v>17.118125297097571</c:v>
                </c:pt>
                <c:pt idx="229">
                  <c:v>17.768621471702392</c:v>
                </c:pt>
                <c:pt idx="230">
                  <c:v>18.427012426521607</c:v>
                </c:pt>
                <c:pt idx="231">
                  <c:v>19.093000582538544</c:v>
                </c:pt>
                <c:pt idx="232">
                  <c:v>19.766286287764338</c:v>
                </c:pt>
                <c:pt idx="233">
                  <c:v>20.446568031824757</c:v>
                </c:pt>
                <c:pt idx="234">
                  <c:v>21.133542661966626</c:v>
                </c:pt>
                <c:pt idx="235">
                  <c:v>21.826905600243208</c:v>
                </c:pt>
                <c:pt idx="236">
                  <c:v>22.526351061631836</c:v>
                </c:pt>
                <c:pt idx="237">
                  <c:v>23.23157227282752</c:v>
                </c:pt>
                <c:pt idx="238">
                  <c:v>23.942261691450167</c:v>
                </c:pt>
                <c:pt idx="239">
                  <c:v>24.658111225395619</c:v>
                </c:pt>
                <c:pt idx="240">
                  <c:v>25.378812452054294</c:v>
                </c:pt>
                <c:pt idx="241">
                  <c:v>26.104056837115724</c:v>
                </c:pt>
                <c:pt idx="242">
                  <c:v>26.833535952671376</c:v>
                </c:pt>
                <c:pt idx="243">
                  <c:v>27.566941694323923</c:v>
                </c:pt>
                <c:pt idx="244">
                  <c:v>28.303966497007295</c:v>
                </c:pt>
                <c:pt idx="245">
                  <c:v>29.044303549218103</c:v>
                </c:pt>
                <c:pt idx="246">
                  <c:v>29.787647005356828</c:v>
                </c:pt>
                <c:pt idx="247">
                  <c:v>30.533692195875865</c:v>
                </c:pt>
                <c:pt idx="248">
                  <c:v>31.282135834930031</c:v>
                </c:pt>
                <c:pt idx="249">
                  <c:v>32.032676225226069</c:v>
                </c:pt>
                <c:pt idx="250">
                  <c:v>32.785013459768123</c:v>
                </c:pt>
                <c:pt idx="251">
                  <c:v>33.538849620198562</c:v>
                </c:pt>
                <c:pt idx="252">
                  <c:v>34.293888971436189</c:v>
                </c:pt>
                <c:pt idx="253">
                  <c:v>35.049838152318486</c:v>
                </c:pt>
                <c:pt idx="254">
                  <c:v>35.806406361958622</c:v>
                </c:pt>
                <c:pt idx="255">
                  <c:v>36.563305541534973</c:v>
                </c:pt>
                <c:pt idx="256">
                  <c:v>37.320250551237422</c:v>
                </c:pt>
                <c:pt idx="257">
                  <c:v>38.076959342102406</c:v>
                </c:pt>
                <c:pt idx="258">
                  <c:v>38.833153122478777</c:v>
                </c:pt>
                <c:pt idx="259">
                  <c:v>39.588556518875734</c:v>
                </c:pt>
                <c:pt idx="260">
                  <c:v>40.342897730955016</c:v>
                </c:pt>
                <c:pt idx="261">
                  <c:v>41.095908680442307</c:v>
                </c:pt>
                <c:pt idx="262">
                  <c:v>41.847325153744755</c:v>
                </c:pt>
                <c:pt idx="263">
                  <c:v>42.59688693807545</c:v>
                </c:pt>
                <c:pt idx="264">
                  <c:v>43.344337950900339</c:v>
                </c:pt>
                <c:pt idx="265">
                  <c:v>44.08942636253812</c:v>
                </c:pt>
                <c:pt idx="266">
                  <c:v>44.831904711758995</c:v>
                </c:pt>
                <c:pt idx="267">
                  <c:v>45.571530014245766</c:v>
                </c:pt>
                <c:pt idx="268">
                  <c:v>46.308063863796626</c:v>
                </c:pt>
                <c:pt idx="269">
                  <c:v>47.041272526166878</c:v>
                </c:pt>
                <c:pt idx="270">
                  <c:v>47.770927025465035</c:v>
                </c:pt>
                <c:pt idx="271">
                  <c:v>48.496803223036324</c:v>
                </c:pt>
                <c:pt idx="272">
                  <c:v>49.218681888785206</c:v>
                </c:pt>
                <c:pt idx="273">
                  <c:v>49.936348764907287</c:v>
                </c:pt>
                <c:pt idx="274">
                  <c:v>50.649594622019045</c:v>
                </c:pt>
                <c:pt idx="275">
                  <c:v>51.358215307692802</c:v>
                </c:pt>
                <c:pt idx="276">
                  <c:v>52.062011787422641</c:v>
                </c:pt>
                <c:pt idx="277">
                  <c:v>52.760790178064745</c:v>
                </c:pt>
                <c:pt idx="278">
                  <c:v>53.454361773814206</c:v>
                </c:pt>
                <c:pt idx="279">
                  <c:v>54.142543064797557</c:v>
                </c:pt>
                <c:pt idx="280">
                  <c:v>54.825155748377007</c:v>
                </c:pt>
                <c:pt idx="281">
                  <c:v>55.502026733279578</c:v>
                </c:pt>
                <c:pt idx="282">
                  <c:v>56.172988136679905</c:v>
                </c:pt>
                <c:pt idx="283">
                  <c:v>56.837877274380745</c:v>
                </c:pt>
                <c:pt idx="284">
                  <c:v>57.496536644249716</c:v>
                </c:pt>
                <c:pt idx="285">
                  <c:v>58.148813903085205</c:v>
                </c:pt>
                <c:pt idx="286">
                  <c:v>58.794561837096346</c:v>
                </c:pt>
                <c:pt idx="287">
                  <c:v>59.433638326194732</c:v>
                </c:pt>
                <c:pt idx="288">
                  <c:v>60.065906302306814</c:v>
                </c:pt>
                <c:pt idx="289">
                  <c:v>60.691233701925427</c:v>
                </c:pt>
                <c:pt idx="290">
                  <c:v>61.309493413128898</c:v>
                </c:pt>
                <c:pt idx="291">
                  <c:v>61.920563217304114</c:v>
                </c:pt>
                <c:pt idx="292">
                  <c:v>62.524325725817093</c:v>
                </c:pt>
                <c:pt idx="293">
                  <c:v>63.120668311881303</c:v>
                </c:pt>
                <c:pt idx="294">
                  <c:v>63.709483037878563</c:v>
                </c:pt>
                <c:pt idx="295">
                  <c:v>64.290666578392432</c:v>
                </c:pt>
                <c:pt idx="296">
                  <c:v>64.864120139216354</c:v>
                </c:pt>
                <c:pt idx="297">
                  <c:v>65.429749372602117</c:v>
                </c:pt>
                <c:pt idx="298">
                  <c:v>65.987464289014682</c:v>
                </c:pt>
                <c:pt idx="299">
                  <c:v>66.537179165660262</c:v>
                </c:pt>
                <c:pt idx="300">
                  <c:v>67.078812452054294</c:v>
                </c:pt>
                <c:pt idx="301">
                  <c:v>67.612286672894143</c:v>
                </c:pt>
                <c:pt idx="302">
                  <c:v>68.137528328499457</c:v>
                </c:pt>
                <c:pt idx="303">
                  <c:v>68.654467793080784</c:v>
                </c:pt>
                <c:pt idx="304">
                  <c:v>69.163039211092112</c:v>
                </c:pt>
                <c:pt idx="305">
                  <c:v>69.663180391920463</c:v>
                </c:pt>
                <c:pt idx="306">
                  <c:v>70.154832703158874</c:v>
                </c:pt>
                <c:pt idx="307">
                  <c:v>70.637940962705599</c:v>
                </c:pt>
                <c:pt idx="308">
                  <c:v>71.112453329924236</c:v>
                </c:pt>
                <c:pt idx="309">
                  <c:v>71.57832119609499</c:v>
                </c:pt>
                <c:pt idx="310">
                  <c:v>72.03549907437899</c:v>
                </c:pt>
                <c:pt idx="311">
                  <c:v>72.483944489510705</c:v>
                </c:pt>
                <c:pt idx="312">
                  <c:v>72.923617867426358</c:v>
                </c:pt>
                <c:pt idx="313">
                  <c:v>73.354482425027442</c:v>
                </c:pt>
                <c:pt idx="314">
                  <c:v>73.776504060271634</c:v>
                </c:pt>
                <c:pt idx="315">
                  <c:v>74.189651242773579</c:v>
                </c:pt>
                <c:pt idx="316">
                  <c:v>74.593894905091176</c:v>
                </c:pt>
                <c:pt idx="317">
                  <c:v>74.989208334863406</c:v>
                </c:pt>
                <c:pt idx="318">
                  <c:v>75.375567067958116</c:v>
                </c:pt>
                <c:pt idx="319">
                  <c:v>75.75294878277883</c:v>
                </c:pt>
                <c:pt idx="320">
                  <c:v>76.121333195871856</c:v>
                </c:pt>
                <c:pt idx="321">
                  <c:v>76.480701958966776</c:v>
                </c:pt>
                <c:pt idx="322">
                  <c:v>76.831038557573919</c:v>
                </c:pt>
                <c:pt idx="323">
                  <c:v>77.172328211256044</c:v>
                </c:pt>
                <c:pt idx="324">
                  <c:v>77.504557775682088</c:v>
                </c:pt>
                <c:pt idx="325">
                  <c:v>77.827715646563689</c:v>
                </c:pt>
                <c:pt idx="326">
                  <c:v>78.141791665567837</c:v>
                </c:pt>
                <c:pt idx="327">
                  <c:v>78.44677702829118</c:v>
                </c:pt>
                <c:pt idx="328">
                  <c:v>78.742664194374811</c:v>
                </c:pt>
                <c:pt idx="329">
                  <c:v>79.029446799831533</c:v>
                </c:pt>
                <c:pt idx="330">
                  <c:v>79.30711957165127</c:v>
                </c:pt>
                <c:pt idx="331">
                  <c:v>79.575678244743344</c:v>
                </c:pt>
                <c:pt idx="332">
                  <c:v>79.835119481269828</c:v>
                </c:pt>
                <c:pt idx="333">
                  <c:v>80.085440792416762</c:v>
                </c:pt>
                <c:pt idx="334">
                  <c:v>80.326640462646921</c:v>
                </c:pt>
                <c:pt idx="335">
                  <c:v>80.558717476470164</c:v>
                </c:pt>
                <c:pt idx="336">
                  <c:v>80.781671447765916</c:v>
                </c:pt>
                <c:pt idx="337">
                  <c:v>80.995502551684979</c:v>
                </c:pt>
                <c:pt idx="338">
                  <c:v>81.20021145915571</c:v>
                </c:pt>
                <c:pt idx="339">
                  <c:v>81.395799274015758</c:v>
                </c:pt>
                <c:pt idx="340">
                  <c:v>81.582267472785986</c:v>
                </c:pt>
                <c:pt idx="341">
                  <c:v>81.75961784710141</c:v>
                </c:pt>
                <c:pt idx="342">
                  <c:v>81.927852448810384</c:v>
                </c:pt>
                <c:pt idx="343">
                  <c:v>82.086973537751192</c:v>
                </c:pt>
                <c:pt idx="344">
                  <c:v>82.236983532212349</c:v>
                </c:pt>
                <c:pt idx="345">
                  <c:v>82.377884962081765</c:v>
                </c:pt>
                <c:pt idx="346">
                  <c:v>82.509680424686991</c:v>
                </c:pt>
                <c:pt idx="347">
                  <c:v>82.632372543328955</c:v>
                </c:pt>
                <c:pt idx="348">
                  <c:v>82.745963928508232</c:v>
                </c:pt>
                <c:pt idx="349">
                  <c:v>82.850457141843776</c:v>
                </c:pt>
                <c:pt idx="350">
                  <c:v>82.945854662681995</c:v>
                </c:pt>
                <c:pt idx="351">
                  <c:v>83.032158857393924</c:v>
                </c:pt>
                <c:pt idx="352">
                  <c:v>83.10937195135719</c:v>
                </c:pt>
                <c:pt idx="353">
                  <c:v>83.177496003620305</c:v>
                </c:pt>
                <c:pt idx="354">
                  <c:v>83.236532884245264</c:v>
                </c:pt>
                <c:pt idx="355">
                  <c:v>83.286484254325231</c:v>
                </c:pt>
                <c:pt idx="356">
                  <c:v>83.327351548674528</c:v>
                </c:pt>
                <c:pt idx="357">
                  <c:v>83.359135961187022</c:v>
                </c:pt>
                <c:pt idx="358">
                  <c:v>83.381838432860917</c:v>
                </c:pt>
                <c:pt idx="359">
                  <c:v>83.395459642487197</c:v>
                </c:pt>
                <c:pt idx="360">
                  <c:v>83.4</c:v>
                </c:pt>
              </c:numCache>
            </c:numRef>
          </c:yVal>
          <c:smooth val="0"/>
          <c:extLst>
            <c:ext xmlns:c16="http://schemas.microsoft.com/office/drawing/2014/chart" uri="{C3380CC4-5D6E-409C-BE32-E72D297353CC}">
              <c16:uniqueId val="{00000000-CA07-4927-A27F-DC6F2067A5BC}"/>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v>Velocity</c:v>
          </c:tx>
          <c:spPr>
            <a:ln w="19050" cap="rnd">
              <a:solidFill>
                <a:schemeClr val="accent2"/>
              </a:solidFill>
              <a:round/>
            </a:ln>
            <a:effectLst/>
          </c:spPr>
          <c:marker>
            <c:symbol val="none"/>
          </c:marker>
          <c:xVal>
            <c:numRef>
              <c:f>'Piston 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'Piston Calculations'!$L$3:$L$363</c:f>
              <c:numCache>
                <c:formatCode>0.000</c:formatCode>
                <c:ptCount val="361"/>
                <c:pt idx="0">
                  <c:v>5.9148570121782338E-18</c:v>
                </c:pt>
                <c:pt idx="1">
                  <c:v>8.4258001895003392E-4</c:v>
                </c:pt>
                <c:pt idx="2">
                  <c:v>1.6849069171053404E-3</c:v>
                </c:pt>
                <c:pt idx="3">
                  <c:v>2.5267276477769795E-3</c:v>
                </c:pt>
                <c:pt idx="4">
                  <c:v>3.3677893124635884E-3</c:v>
                </c:pt>
                <c:pt idx="5">
                  <c:v>4.207839234884536E-3</c:v>
                </c:pt>
                <c:pt idx="6">
                  <c:v>5.0466250349409675E-3</c:v>
                </c:pt>
                <c:pt idx="7">
                  <c:v>5.8838947025800295E-3</c:v>
                </c:pt>
                <c:pt idx="8">
                  <c:v>6.7193966715389736E-3</c:v>
                </c:pt>
                <c:pt idx="9">
                  <c:v>7.5528798929448311E-3</c:v>
                </c:pt>
                <c:pt idx="10">
                  <c:v>8.3840939087461725E-3</c:v>
                </c:pt>
                <c:pt idx="11">
                  <c:v>9.2127889249536549E-3</c:v>
                </c:pt>
                <c:pt idx="12">
                  <c:v>1.0038715884665525E-2</c:v>
                </c:pt>
                <c:pt idx="13">
                  <c:v>1.0861626540855651E-2</c:v>
                </c:pt>
                <c:pt idx="14">
                  <c:v>1.1681273528900549E-2</c:v>
                </c:pt>
                <c:pt idx="15">
                  <c:v>1.2497410438823466E-2</c:v>
                </c:pt>
                <c:pt idx="16">
                  <c:v>1.330979188723257E-2</c:v>
                </c:pt>
                <c:pt idx="17">
                  <c:v>1.4118173588931898E-2</c:v>
                </c:pt>
                <c:pt idx="18">
                  <c:v>1.4922312428182854E-2</c:v>
                </c:pt>
                <c:pt idx="19">
                  <c:v>1.5721966529595195E-2</c:v>
                </c:pt>
                <c:pt idx="20">
                  <c:v>1.6516895328626727E-2</c:v>
                </c:pt>
                <c:pt idx="21">
                  <c:v>1.7306859641670697E-2</c:v>
                </c:pt>
                <c:pt idx="22">
                  <c:v>1.8091621735711369E-2</c:v>
                </c:pt>
                <c:pt idx="23">
                  <c:v>1.8870945397527442E-2</c:v>
                </c:pt>
                <c:pt idx="24">
                  <c:v>1.9644596002424741E-2</c:v>
                </c:pt>
                <c:pt idx="25">
                  <c:v>2.041234058247874E-2</c:v>
                </c:pt>
                <c:pt idx="26">
                  <c:v>2.1173947894269303E-2</c:v>
                </c:pt>
                <c:pt idx="27">
                  <c:v>2.1929188486089293E-2</c:v>
                </c:pt>
                <c:pt idx="28">
                  <c:v>2.2677834764610116E-2</c:v>
                </c:pt>
                <c:pt idx="29">
                  <c:v>2.3419661060987546E-2</c:v>
                </c:pt>
                <c:pt idx="30">
                  <c:v>2.415444369639122E-2</c:v>
                </c:pt>
                <c:pt idx="31">
                  <c:v>2.4881961046942777E-2</c:v>
                </c:pt>
                <c:pt idx="32">
                  <c:v>2.5601993608046939E-2</c:v>
                </c:pt>
                <c:pt idx="33">
                  <c:v>2.6314324058101628E-2</c:v>
                </c:pt>
                <c:pt idx="34">
                  <c:v>2.7018737321572613E-2</c:v>
                </c:pt>
                <c:pt idx="35">
                  <c:v>2.771502063141984E-2</c:v>
                </c:pt>
                <c:pt idx="36">
                  <c:v>2.8402963590862345E-2</c:v>
                </c:pt>
                <c:pt idx="37">
                  <c:v>2.9082358234469422E-2</c:v>
                </c:pt>
                <c:pt idx="38">
                  <c:v>2.9752999088566972E-2</c:v>
                </c:pt>
                <c:pt idx="39">
                  <c:v>3.0414683230947072E-2</c:v>
                </c:pt>
                <c:pt idx="40">
                  <c:v>3.1067210349871078E-2</c:v>
                </c:pt>
                <c:pt idx="41">
                  <c:v>3.1710382802355497E-2</c:v>
                </c:pt>
                <c:pt idx="42">
                  <c:v>3.2344005671731769E-2</c:v>
                </c:pt>
                <c:pt idx="43">
                  <c:v>3.296788682447039E-2</c:v>
                </c:pt>
                <c:pt idx="44">
                  <c:v>3.3581836966261221E-2</c:v>
                </c:pt>
                <c:pt idx="45">
                  <c:v>3.418566969734186E-2</c:v>
                </c:pt>
                <c:pt idx="46">
                  <c:v>3.4779201567066063E-2</c:v>
                </c:pt>
                <c:pt idx="47">
                  <c:v>3.5362252127705558E-2</c:v>
                </c:pt>
                <c:pt idx="48">
                  <c:v>3.593464398747765E-2</c:v>
                </c:pt>
                <c:pt idx="49">
                  <c:v>3.64962028627926E-2</c:v>
                </c:pt>
                <c:pt idx="50">
                  <c:v>3.7046757629714114E-2</c:v>
                </c:pt>
                <c:pt idx="51">
                  <c:v>3.7586140374626889E-2</c:v>
                </c:pt>
                <c:pt idx="52">
                  <c:v>3.8114186444105455E-2</c:v>
                </c:pt>
                <c:pt idx="53">
                  <c:v>3.8630734493978372E-2</c:v>
                </c:pt>
                <c:pt idx="54">
                  <c:v>3.9135626537582374E-2</c:v>
                </c:pt>
                <c:pt idx="55">
                  <c:v>3.9628707993200313E-2</c:v>
                </c:pt>
                <c:pt idx="56">
                  <c:v>4.010982773067804E-2</c:v>
                </c:pt>
                <c:pt idx="57">
                  <c:v>4.0578838117213585E-2</c:v>
                </c:pt>
                <c:pt idx="58">
                  <c:v>4.1035595062313621E-2</c:v>
                </c:pt>
                <c:pt idx="59">
                  <c:v>4.1479958061910564E-2</c:v>
                </c:pt>
                <c:pt idx="60">
                  <c:v>4.1911790241634314E-2</c:v>
                </c:pt>
                <c:pt idx="61">
                  <c:v>4.2330958399232232E-2</c:v>
                </c:pt>
                <c:pt idx="62">
                  <c:v>4.2737333046129762E-2</c:v>
                </c:pt>
                <c:pt idx="63">
                  <c:v>4.313078844812538E-2</c:v>
                </c:pt>
                <c:pt idx="64">
                  <c:v>4.3511202665211031E-2</c:v>
                </c:pt>
                <c:pt idx="65">
                  <c:v>4.3878457590510518E-2</c:v>
                </c:pt>
                <c:pt idx="66">
                  <c:v>4.4232438988326524E-2</c:v>
                </c:pt>
                <c:pt idx="67">
                  <c:v>4.457303653128715E-2</c:v>
                </c:pt>
                <c:pt idx="68">
                  <c:v>4.4900143836581502E-2</c:v>
                </c:pt>
                <c:pt idx="69">
                  <c:v>4.5213658501273776E-2</c:v>
                </c:pt>
                <c:pt idx="70">
                  <c:v>4.5513482136684331E-2</c:v>
                </c:pt>
                <c:pt idx="71">
                  <c:v>4.5799520401825375E-2</c:v>
                </c:pt>
                <c:pt idx="72">
                  <c:v>4.6071683035878358E-2</c:v>
                </c:pt>
                <c:pt idx="73">
                  <c:v>4.6329883889699351E-2</c:v>
                </c:pt>
                <c:pt idx="74">
                  <c:v>4.6574040956337714E-2</c:v>
                </c:pt>
                <c:pt idx="75">
                  <c:v>4.6804076400552841E-2</c:v>
                </c:pt>
                <c:pt idx="76">
                  <c:v>4.7019916587312818E-2</c:v>
                </c:pt>
                <c:pt idx="77">
                  <c:v>4.7221492109258092E-2</c:v>
                </c:pt>
                <c:pt idx="78">
                  <c:v>4.7408737813112584E-2</c:v>
                </c:pt>
                <c:pt idx="79">
                  <c:v>4.7581592825023881E-2</c:v>
                </c:pt>
                <c:pt idx="80">
                  <c:v>4.7740000574813451E-2</c:v>
                </c:pt>
                <c:pt idx="81">
                  <c:v>4.7883908819117235E-2</c:v>
                </c:pt>
                <c:pt idx="82">
                  <c:v>4.8013269663396439E-2</c:v>
                </c:pt>
                <c:pt idx="83">
                  <c:v>4.8128039582797565E-2</c:v>
                </c:pt>
                <c:pt idx="84">
                  <c:v>4.8228179441840595E-2</c:v>
                </c:pt>
                <c:pt idx="85">
                  <c:v>4.8313654512913556E-2</c:v>
                </c:pt>
                <c:pt idx="86">
                  <c:v>4.8384434493551551E-2</c:v>
                </c:pt>
                <c:pt idx="87">
                  <c:v>4.8440493522477861E-2</c:v>
                </c:pt>
                <c:pt idx="88">
                  <c:v>4.8481810194385029E-2</c:v>
                </c:pt>
                <c:pt idx="89">
                  <c:v>4.8508367573432992E-2</c:v>
                </c:pt>
                <c:pt idx="90">
                  <c:v>4.8520153205442368E-2</c:v>
                </c:pt>
                <c:pt idx="91">
                  <c:v>4.851715912876009E-2</c:v>
                </c:pt>
                <c:pt idx="92">
                  <c:v>4.8499381883775533E-2</c:v>
                </c:pt>
                <c:pt idx="93">
                  <c:v>4.8466822521065246E-2</c:v>
                </c:pt>
                <c:pt idx="94">
                  <c:v>4.8419486608145011E-2</c:v>
                </c:pt>
                <c:pt idx="95">
                  <c:v>4.8357384234808246E-2</c:v>
                </c:pt>
                <c:pt idx="96">
                  <c:v>4.8280530017030497E-2</c:v>
                </c:pt>
                <c:pt idx="97">
                  <c:v>4.8188943099420789E-2</c:v>
                </c:pt>
                <c:pt idx="98">
                  <c:v>4.8082647156200614E-2</c:v>
                </c:pt>
                <c:pt idx="99">
                  <c:v>4.7961670390693212E-2</c:v>
                </c:pt>
                <c:pt idx="100">
                  <c:v>4.7826045533306112E-2</c:v>
                </c:pt>
                <c:pt idx="101">
                  <c:v>4.7675809837991197E-2</c:v>
                </c:pt>
                <c:pt idx="102">
                  <c:v>4.7511005077167663E-2</c:v>
                </c:pt>
                <c:pt idx="103">
                  <c:v>4.7331677535094749E-2</c:v>
                </c:pt>
                <c:pt idx="104">
                  <c:v>4.7137877999681825E-2</c:v>
                </c:pt>
                <c:pt idx="105">
                  <c:v>4.6929661752725373E-2</c:v>
                </c:pt>
                <c:pt idx="106">
                  <c:v>4.6707088558563467E-2</c:v>
                </c:pt>
                <c:pt idx="107">
                  <c:v>4.6470222651139967E-2</c:v>
                </c:pt>
                <c:pt idx="108">
                  <c:v>4.6219132719471936E-2</c:v>
                </c:pt>
                <c:pt idx="109">
                  <c:v>4.5953891891515601E-2</c:v>
                </c:pt>
                <c:pt idx="110">
                  <c:v>4.5674577716427529E-2</c:v>
                </c:pt>
                <c:pt idx="111">
                  <c:v>4.5381272145219136E-2</c:v>
                </c:pt>
                <c:pt idx="112">
                  <c:v>4.5074061509804753E-2</c:v>
                </c:pt>
                <c:pt idx="113">
                  <c:v>4.4753036500444203E-2</c:v>
                </c:pt>
                <c:pt idx="114">
                  <c:v>4.4418292141583389E-2</c:v>
                </c:pt>
                <c:pt idx="115">
                  <c:v>4.4069927766096875E-2</c:v>
                </c:pt>
                <c:pt idx="116">
                  <c:v>4.3708046987939057E-2</c:v>
                </c:pt>
                <c:pt idx="117">
                  <c:v>4.3332757673211215E-2</c:v>
                </c:pt>
                <c:pt idx="118">
                  <c:v>4.2944171909653613E-2</c:v>
                </c:pt>
                <c:pt idx="119">
                  <c:v>4.2542405974573025E-2</c:v>
                </c:pt>
                <c:pt idx="120">
                  <c:v>4.2127580301217785E-2</c:v>
                </c:pt>
                <c:pt idx="121">
                  <c:v>4.1699819443613409E-2</c:v>
                </c:pt>
                <c:pt idx="122">
                  <c:v>4.1259252039873399E-2</c:v>
                </c:pt>
                <c:pt idx="123">
                  <c:v>4.0806010774001089E-2</c:v>
                </c:pt>
                <c:pt idx="124">
                  <c:v>4.0340232336199294E-2</c:v>
                </c:pt>
                <c:pt idx="125">
                  <c:v>3.9862057381706069E-2</c:v>
                </c:pt>
                <c:pt idx="126">
                  <c:v>3.9371630488175546E-2</c:v>
                </c:pt>
                <c:pt idx="127">
                  <c:v>3.886910011162413E-2</c:v>
                </c:pt>
                <c:pt idx="128">
                  <c:v>3.8354618540963038E-2</c:v>
                </c:pt>
                <c:pt idx="129">
                  <c:v>3.7828341851139188E-2</c:v>
                </c:pt>
                <c:pt idx="130">
                  <c:v>3.7290429854907083E-2</c:v>
                </c:pt>
                <c:pt idx="131">
                  <c:v>3.6741046053255393E-2</c:v>
                </c:pt>
                <c:pt idx="132">
                  <c:v>3.618035758451215E-2</c:v>
                </c:pt>
                <c:pt idx="133">
                  <c:v>3.5608535172153517E-2</c:v>
                </c:pt>
                <c:pt idx="134">
                  <c:v>3.502575307134128E-2</c:v>
                </c:pt>
                <c:pt idx="135">
                  <c:v>3.4432189014215138E-2</c:v>
                </c:pt>
                <c:pt idx="136">
                  <c:v>3.3828024153965748E-2</c:v>
                </c:pt>
                <c:pt idx="137">
                  <c:v>3.3213443007715372E-2</c:v>
                </c:pt>
                <c:pt idx="138">
                  <c:v>3.2588633398232938E-2</c:v>
                </c:pt>
                <c:pt idx="139">
                  <c:v>3.1953786394510839E-2</c:v>
                </c:pt>
                <c:pt idx="140">
                  <c:v>3.1309096251230878E-2</c:v>
                </c:pt>
                <c:pt idx="141">
                  <c:v>3.065476034714695E-2</c:v>
                </c:pt>
                <c:pt idx="142">
                  <c:v>2.9990979122412262E-2</c:v>
                </c:pt>
                <c:pt idx="143">
                  <c:v>2.9317956014879028E-2</c:v>
                </c:pt>
                <c:pt idx="144">
                  <c:v>2.8635897395398451E-2</c:v>
                </c:pt>
                <c:pt idx="145">
                  <c:v>2.7945012502148987E-2</c:v>
                </c:pt>
                <c:pt idx="146">
                  <c:v>2.7245513374020966E-2</c:v>
                </c:pt>
                <c:pt idx="147">
                  <c:v>2.6537614783085188E-2</c:v>
                </c:pt>
                <c:pt idx="148">
                  <c:v>2.5821534166173856E-2</c:v>
                </c:pt>
                <c:pt idx="149">
                  <c:v>2.5097491555601096E-2</c:v>
                </c:pt>
                <c:pt idx="150">
                  <c:v>2.4365709509051141E-2</c:v>
                </c:pt>
                <c:pt idx="151">
                  <c:v>2.3626413038661673E-2</c:v>
                </c:pt>
                <c:pt idx="152">
                  <c:v>2.2879829539329637E-2</c:v>
                </c:pt>
                <c:pt idx="153">
                  <c:v>2.2126188716267019E-2</c:v>
                </c:pt>
                <c:pt idx="154">
                  <c:v>2.1365722511833694E-2</c:v>
                </c:pt>
                <c:pt idx="155">
                  <c:v>2.0598665031674217E-2</c:v>
                </c:pt>
                <c:pt idx="156">
                  <c:v>1.9825252470185583E-2</c:v>
                </c:pt>
                <c:pt idx="157">
                  <c:v>1.9045723035342466E-2</c:v>
                </c:pt>
                <c:pt idx="158">
                  <c:v>1.8260316872906461E-2</c:v>
                </c:pt>
                <c:pt idx="159">
                  <c:v>1.7469275990045722E-2</c:v>
                </c:pt>
                <c:pt idx="160">
                  <c:v>1.6672844178390888E-2</c:v>
                </c:pt>
                <c:pt idx="161">
                  <c:v>1.5871266936553535E-2</c:v>
                </c:pt>
                <c:pt idx="162">
                  <c:v>1.5064791392132694E-2</c:v>
                </c:pt>
                <c:pt idx="163">
                  <c:v>1.4253666223235189E-2</c:v>
                </c:pt>
                <c:pt idx="164">
                  <c:v>1.3438141579535094E-2</c:v>
                </c:pt>
                <c:pt idx="165">
                  <c:v>1.2618469002897759E-2</c:v>
                </c:pt>
                <c:pt idx="166">
                  <c:v>1.1794901347593277E-2</c:v>
                </c:pt>
                <c:pt idx="167">
                  <c:v>1.0967692700124603E-2</c:v>
                </c:pt>
                <c:pt idx="168">
                  <c:v>1.0137098298694974E-2</c:v>
                </c:pt>
                <c:pt idx="169">
                  <c:v>9.3033744523393497E-3</c:v>
                </c:pt>
                <c:pt idx="170">
                  <c:v>8.4667784597444954E-3</c:v>
                </c:pt>
                <c:pt idx="171">
                  <c:v>7.6275685277820155E-3</c:v>
                </c:pt>
                <c:pt idx="172">
                  <c:v>6.7860036897787693E-3</c:v>
                </c:pt>
                <c:pt idx="173">
                  <c:v>5.9423437235488199E-3</c:v>
                </c:pt>
                <c:pt idx="174">
                  <c:v>5.0968490692110463E-3</c:v>
                </c:pt>
                <c:pt idx="175">
                  <c:v>4.2497807468164592E-3</c:v>
                </c:pt>
                <c:pt idx="176">
                  <c:v>3.4014002738091782E-3</c:v>
                </c:pt>
                <c:pt idx="177">
                  <c:v>2.5519695823449447E-3</c:v>
                </c:pt>
                <c:pt idx="178">
                  <c:v>1.7017509364910233E-3</c:v>
                </c:pt>
                <c:pt idx="179">
                  <c:v>8.5100684933125188E-4</c:v>
                </c:pt>
                <c:pt idx="180">
                  <c:v>0</c:v>
                </c:pt>
                <c:pt idx="181">
                  <c:v>8.5100684933125188E-4</c:v>
                </c:pt>
                <c:pt idx="182">
                  <c:v>1.7017509364910233E-3</c:v>
                </c:pt>
                <c:pt idx="183">
                  <c:v>2.5519695823449447E-3</c:v>
                </c:pt>
                <c:pt idx="184">
                  <c:v>3.4014002738091782E-3</c:v>
                </c:pt>
                <c:pt idx="185">
                  <c:v>4.2497807468164592E-3</c:v>
                </c:pt>
                <c:pt idx="186">
                  <c:v>5.0968490692110463E-3</c:v>
                </c:pt>
                <c:pt idx="187">
                  <c:v>5.9423437235488199E-3</c:v>
                </c:pt>
                <c:pt idx="188">
                  <c:v>6.7860036897787693E-3</c:v>
                </c:pt>
                <c:pt idx="189">
                  <c:v>7.6275685277820155E-3</c:v>
                </c:pt>
                <c:pt idx="190">
                  <c:v>8.4667784597444954E-3</c:v>
                </c:pt>
                <c:pt idx="191">
                  <c:v>9.3033744523393497E-3</c:v>
                </c:pt>
                <c:pt idx="192">
                  <c:v>1.0137098298694974E-2</c:v>
                </c:pt>
                <c:pt idx="193">
                  <c:v>1.0967692700124603E-2</c:v>
                </c:pt>
                <c:pt idx="194">
                  <c:v>1.1794901347593277E-2</c:v>
                </c:pt>
                <c:pt idx="195">
                  <c:v>1.2618469002897759E-2</c:v>
                </c:pt>
                <c:pt idx="196">
                  <c:v>1.3438141579535094E-2</c:v>
                </c:pt>
                <c:pt idx="197">
                  <c:v>1.4253666223235189E-2</c:v>
                </c:pt>
                <c:pt idx="198">
                  <c:v>1.5064791392132694E-2</c:v>
                </c:pt>
                <c:pt idx="199">
                  <c:v>1.5871266936553535E-2</c:v>
                </c:pt>
                <c:pt idx="200">
                  <c:v>1.6672844178390888E-2</c:v>
                </c:pt>
                <c:pt idx="201">
                  <c:v>1.7469275990045722E-2</c:v>
                </c:pt>
                <c:pt idx="202">
                  <c:v>1.8260316872906461E-2</c:v>
                </c:pt>
                <c:pt idx="203">
                  <c:v>1.9045723035342466E-2</c:v>
                </c:pt>
                <c:pt idx="204">
                  <c:v>1.9825252470185583E-2</c:v>
                </c:pt>
                <c:pt idx="205">
                  <c:v>2.0598665031674217E-2</c:v>
                </c:pt>
                <c:pt idx="206">
                  <c:v>2.1365722511833694E-2</c:v>
                </c:pt>
                <c:pt idx="207">
                  <c:v>2.2126188716267019E-2</c:v>
                </c:pt>
                <c:pt idx="208">
                  <c:v>2.2879829539329637E-2</c:v>
                </c:pt>
                <c:pt idx="209">
                  <c:v>2.3626413038661673E-2</c:v>
                </c:pt>
                <c:pt idx="210">
                  <c:v>2.4365709509051141E-2</c:v>
                </c:pt>
                <c:pt idx="211">
                  <c:v>2.5097491555601096E-2</c:v>
                </c:pt>
                <c:pt idx="212">
                  <c:v>2.5821534166173856E-2</c:v>
                </c:pt>
                <c:pt idx="213">
                  <c:v>2.6537614783085188E-2</c:v>
                </c:pt>
                <c:pt idx="214">
                  <c:v>2.7245513374020966E-2</c:v>
                </c:pt>
                <c:pt idx="215">
                  <c:v>2.7945012502148987E-2</c:v>
                </c:pt>
                <c:pt idx="216">
                  <c:v>2.8635897395398451E-2</c:v>
                </c:pt>
                <c:pt idx="217">
                  <c:v>2.9317956014879028E-2</c:v>
                </c:pt>
                <c:pt idx="218">
                  <c:v>2.9990979122412262E-2</c:v>
                </c:pt>
                <c:pt idx="219">
                  <c:v>3.065476034714695E-2</c:v>
                </c:pt>
                <c:pt idx="220">
                  <c:v>3.1309096251230878E-2</c:v>
                </c:pt>
                <c:pt idx="221">
                  <c:v>3.1953786394510839E-2</c:v>
                </c:pt>
                <c:pt idx="222">
                  <c:v>3.2588633398232938E-2</c:v>
                </c:pt>
                <c:pt idx="223">
                  <c:v>3.3213443007715372E-2</c:v>
                </c:pt>
                <c:pt idx="224">
                  <c:v>3.3828024153965748E-2</c:v>
                </c:pt>
                <c:pt idx="225">
                  <c:v>3.4432189014215138E-2</c:v>
                </c:pt>
                <c:pt idx="226">
                  <c:v>3.502575307134128E-2</c:v>
                </c:pt>
                <c:pt idx="227">
                  <c:v>3.5608535172153517E-2</c:v>
                </c:pt>
                <c:pt idx="228">
                  <c:v>3.618035758451215E-2</c:v>
                </c:pt>
                <c:pt idx="229">
                  <c:v>3.6741046053255393E-2</c:v>
                </c:pt>
                <c:pt idx="230">
                  <c:v>3.7290429854907083E-2</c:v>
                </c:pt>
                <c:pt idx="231">
                  <c:v>3.7828341851139188E-2</c:v>
                </c:pt>
                <c:pt idx="232">
                  <c:v>3.8354618540963038E-2</c:v>
                </c:pt>
                <c:pt idx="233">
                  <c:v>3.886910011162413E-2</c:v>
                </c:pt>
                <c:pt idx="234">
                  <c:v>3.9371630488175546E-2</c:v>
                </c:pt>
                <c:pt idx="235">
                  <c:v>3.9862057381706069E-2</c:v>
                </c:pt>
                <c:pt idx="236">
                  <c:v>4.0340232336199294E-2</c:v>
                </c:pt>
                <c:pt idx="237">
                  <c:v>4.0806010774001089E-2</c:v>
                </c:pt>
                <c:pt idx="238">
                  <c:v>4.1259252039873399E-2</c:v>
                </c:pt>
                <c:pt idx="239">
                  <c:v>4.1699819443613409E-2</c:v>
                </c:pt>
                <c:pt idx="240">
                  <c:v>4.2127580301217785E-2</c:v>
                </c:pt>
                <c:pt idx="241">
                  <c:v>4.2542405974573025E-2</c:v>
                </c:pt>
                <c:pt idx="242">
                  <c:v>4.2944171909653613E-2</c:v>
                </c:pt>
                <c:pt idx="243">
                  <c:v>4.3332757673211215E-2</c:v>
                </c:pt>
                <c:pt idx="244">
                  <c:v>4.3708046987939057E-2</c:v>
                </c:pt>
                <c:pt idx="245">
                  <c:v>4.4069927766096875E-2</c:v>
                </c:pt>
                <c:pt idx="246">
                  <c:v>4.4418292141583389E-2</c:v>
                </c:pt>
                <c:pt idx="247">
                  <c:v>4.4753036500444203E-2</c:v>
                </c:pt>
                <c:pt idx="248">
                  <c:v>4.5074061509804753E-2</c:v>
                </c:pt>
                <c:pt idx="249">
                  <c:v>4.5381272145219136E-2</c:v>
                </c:pt>
                <c:pt idx="250">
                  <c:v>4.5674577716427529E-2</c:v>
                </c:pt>
                <c:pt idx="251">
                  <c:v>4.5953891891515601E-2</c:v>
                </c:pt>
                <c:pt idx="252">
                  <c:v>4.6219132719471936E-2</c:v>
                </c:pt>
                <c:pt idx="253">
                  <c:v>4.6470222651139967E-2</c:v>
                </c:pt>
                <c:pt idx="254">
                  <c:v>4.6707088558563467E-2</c:v>
                </c:pt>
                <c:pt idx="255">
                  <c:v>4.6929661752725373E-2</c:v>
                </c:pt>
                <c:pt idx="256">
                  <c:v>4.7137877999681825E-2</c:v>
                </c:pt>
                <c:pt idx="257">
                  <c:v>4.7331677535094749E-2</c:v>
                </c:pt>
                <c:pt idx="258">
                  <c:v>4.7511005077167663E-2</c:v>
                </c:pt>
                <c:pt idx="259">
                  <c:v>4.7675809837991197E-2</c:v>
                </c:pt>
                <c:pt idx="260">
                  <c:v>4.7826045533306112E-2</c:v>
                </c:pt>
                <c:pt idx="261">
                  <c:v>4.7961670390693212E-2</c:v>
                </c:pt>
                <c:pt idx="262">
                  <c:v>4.8082647156200614E-2</c:v>
                </c:pt>
                <c:pt idx="263">
                  <c:v>4.8188943099420789E-2</c:v>
                </c:pt>
                <c:pt idx="264">
                  <c:v>4.8280530017030497E-2</c:v>
                </c:pt>
                <c:pt idx="265">
                  <c:v>4.8357384234808246E-2</c:v>
                </c:pt>
                <c:pt idx="266">
                  <c:v>4.8419486608145011E-2</c:v>
                </c:pt>
                <c:pt idx="267">
                  <c:v>4.8466822521065246E-2</c:v>
                </c:pt>
                <c:pt idx="268">
                  <c:v>4.8499381883775533E-2</c:v>
                </c:pt>
                <c:pt idx="269">
                  <c:v>4.851715912876009E-2</c:v>
                </c:pt>
                <c:pt idx="270">
                  <c:v>4.8520153205442368E-2</c:v>
                </c:pt>
                <c:pt idx="271">
                  <c:v>4.8508367573432992E-2</c:v>
                </c:pt>
                <c:pt idx="272">
                  <c:v>4.8481810194385029E-2</c:v>
                </c:pt>
                <c:pt idx="273">
                  <c:v>4.8440493522477861E-2</c:v>
                </c:pt>
                <c:pt idx="274">
                  <c:v>4.8384434493551551E-2</c:v>
                </c:pt>
                <c:pt idx="275">
                  <c:v>4.8313654512913556E-2</c:v>
                </c:pt>
                <c:pt idx="276">
                  <c:v>4.8228179441840595E-2</c:v>
                </c:pt>
                <c:pt idx="277">
                  <c:v>4.8128039582797565E-2</c:v>
                </c:pt>
                <c:pt idx="278">
                  <c:v>4.8013269663396439E-2</c:v>
                </c:pt>
                <c:pt idx="279">
                  <c:v>4.7883908819117235E-2</c:v>
                </c:pt>
                <c:pt idx="280">
                  <c:v>4.7740000574813451E-2</c:v>
                </c:pt>
                <c:pt idx="281">
                  <c:v>4.7581592825023881E-2</c:v>
                </c:pt>
                <c:pt idx="282">
                  <c:v>4.7408737813112584E-2</c:v>
                </c:pt>
                <c:pt idx="283">
                  <c:v>4.7221492109258092E-2</c:v>
                </c:pt>
                <c:pt idx="284">
                  <c:v>4.7019916587312818E-2</c:v>
                </c:pt>
                <c:pt idx="285">
                  <c:v>4.6804076400552841E-2</c:v>
                </c:pt>
                <c:pt idx="286">
                  <c:v>4.6574040956337714E-2</c:v>
                </c:pt>
                <c:pt idx="287">
                  <c:v>4.6329883889699351E-2</c:v>
                </c:pt>
                <c:pt idx="288">
                  <c:v>4.6071683035878358E-2</c:v>
                </c:pt>
                <c:pt idx="289">
                  <c:v>4.5799520401825375E-2</c:v>
                </c:pt>
                <c:pt idx="290">
                  <c:v>4.5513482136684331E-2</c:v>
                </c:pt>
                <c:pt idx="291">
                  <c:v>4.5213658501273776E-2</c:v>
                </c:pt>
                <c:pt idx="292">
                  <c:v>4.4900143836581502E-2</c:v>
                </c:pt>
                <c:pt idx="293">
                  <c:v>4.457303653128715E-2</c:v>
                </c:pt>
                <c:pt idx="294">
                  <c:v>4.4232438988326524E-2</c:v>
                </c:pt>
                <c:pt idx="295">
                  <c:v>4.3878457590510518E-2</c:v>
                </c:pt>
                <c:pt idx="296">
                  <c:v>4.3511202665211031E-2</c:v>
                </c:pt>
                <c:pt idx="297">
                  <c:v>4.313078844812538E-2</c:v>
                </c:pt>
                <c:pt idx="298">
                  <c:v>4.2737333046129762E-2</c:v>
                </c:pt>
                <c:pt idx="299">
                  <c:v>4.2330958399232232E-2</c:v>
                </c:pt>
                <c:pt idx="300">
                  <c:v>4.1911790241634314E-2</c:v>
                </c:pt>
                <c:pt idx="301">
                  <c:v>4.1479958061910564E-2</c:v>
                </c:pt>
                <c:pt idx="302">
                  <c:v>4.1035595062313621E-2</c:v>
                </c:pt>
                <c:pt idx="303">
                  <c:v>4.0578838117213585E-2</c:v>
                </c:pt>
                <c:pt idx="304">
                  <c:v>4.010982773067804E-2</c:v>
                </c:pt>
                <c:pt idx="305">
                  <c:v>3.9628707993200313E-2</c:v>
                </c:pt>
                <c:pt idx="306">
                  <c:v>3.9135626537582374E-2</c:v>
                </c:pt>
                <c:pt idx="307">
                  <c:v>3.8630734493978372E-2</c:v>
                </c:pt>
                <c:pt idx="308">
                  <c:v>3.8114186444105455E-2</c:v>
                </c:pt>
                <c:pt idx="309">
                  <c:v>3.7586140374626889E-2</c:v>
                </c:pt>
                <c:pt idx="310">
                  <c:v>3.7046757629714114E-2</c:v>
                </c:pt>
                <c:pt idx="311">
                  <c:v>3.64962028627926E-2</c:v>
                </c:pt>
                <c:pt idx="312">
                  <c:v>3.593464398747765E-2</c:v>
                </c:pt>
                <c:pt idx="313">
                  <c:v>3.5362252127705558E-2</c:v>
                </c:pt>
                <c:pt idx="314">
                  <c:v>3.4779201567066063E-2</c:v>
                </c:pt>
                <c:pt idx="315">
                  <c:v>3.418566969734186E-2</c:v>
                </c:pt>
                <c:pt idx="316">
                  <c:v>3.3581836966261221E-2</c:v>
                </c:pt>
                <c:pt idx="317">
                  <c:v>3.296788682447039E-2</c:v>
                </c:pt>
                <c:pt idx="318">
                  <c:v>3.2344005671731769E-2</c:v>
                </c:pt>
                <c:pt idx="319">
                  <c:v>3.1710382802355497E-2</c:v>
                </c:pt>
                <c:pt idx="320">
                  <c:v>3.1067210349871078E-2</c:v>
                </c:pt>
                <c:pt idx="321">
                  <c:v>3.0414683230947072E-2</c:v>
                </c:pt>
                <c:pt idx="322">
                  <c:v>2.9752999088566972E-2</c:v>
                </c:pt>
                <c:pt idx="323">
                  <c:v>2.9082358234469422E-2</c:v>
                </c:pt>
                <c:pt idx="324">
                  <c:v>2.8402963590862345E-2</c:v>
                </c:pt>
                <c:pt idx="325">
                  <c:v>2.771502063141984E-2</c:v>
                </c:pt>
                <c:pt idx="326">
                  <c:v>2.7018737321572613E-2</c:v>
                </c:pt>
                <c:pt idx="327">
                  <c:v>2.6314324058101628E-2</c:v>
                </c:pt>
                <c:pt idx="328">
                  <c:v>2.5601993608046939E-2</c:v>
                </c:pt>
                <c:pt idx="329">
                  <c:v>2.4881961046942777E-2</c:v>
                </c:pt>
                <c:pt idx="330">
                  <c:v>2.415444369639122E-2</c:v>
                </c:pt>
                <c:pt idx="331">
                  <c:v>2.3419661060987546E-2</c:v>
                </c:pt>
                <c:pt idx="332">
                  <c:v>2.2677834764610116E-2</c:v>
                </c:pt>
                <c:pt idx="333">
                  <c:v>2.1929188486089293E-2</c:v>
                </c:pt>
                <c:pt idx="334">
                  <c:v>2.1173947894269303E-2</c:v>
                </c:pt>
                <c:pt idx="335">
                  <c:v>2.041234058247874E-2</c:v>
                </c:pt>
                <c:pt idx="336">
                  <c:v>1.9644596002424741E-2</c:v>
                </c:pt>
                <c:pt idx="337">
                  <c:v>1.8870945397527442E-2</c:v>
                </c:pt>
                <c:pt idx="338">
                  <c:v>1.8091621735711369E-2</c:v>
                </c:pt>
                <c:pt idx="339">
                  <c:v>1.7306859641670697E-2</c:v>
                </c:pt>
                <c:pt idx="340">
                  <c:v>1.6516895328626727E-2</c:v>
                </c:pt>
                <c:pt idx="341">
                  <c:v>1.5721966529595195E-2</c:v>
                </c:pt>
                <c:pt idx="342">
                  <c:v>1.4922312428182854E-2</c:v>
                </c:pt>
                <c:pt idx="343">
                  <c:v>1.4118173588931898E-2</c:v>
                </c:pt>
                <c:pt idx="344">
                  <c:v>1.330979188723257E-2</c:v>
                </c:pt>
                <c:pt idx="345">
                  <c:v>1.2497410438823466E-2</c:v>
                </c:pt>
                <c:pt idx="346">
                  <c:v>1.1681273528900549E-2</c:v>
                </c:pt>
                <c:pt idx="347">
                  <c:v>1.0861626540855651E-2</c:v>
                </c:pt>
                <c:pt idx="348">
                  <c:v>1.0038715884665525E-2</c:v>
                </c:pt>
                <c:pt idx="349">
                  <c:v>9.2127889249536549E-3</c:v>
                </c:pt>
                <c:pt idx="350">
                  <c:v>8.3840939087461725E-3</c:v>
                </c:pt>
                <c:pt idx="351">
                  <c:v>7.5528798929448311E-3</c:v>
                </c:pt>
                <c:pt idx="352">
                  <c:v>6.7193966715389736E-3</c:v>
                </c:pt>
                <c:pt idx="353">
                  <c:v>5.8838947025800295E-3</c:v>
                </c:pt>
                <c:pt idx="354">
                  <c:v>5.0466250349409675E-3</c:v>
                </c:pt>
                <c:pt idx="355">
                  <c:v>4.207839234884536E-3</c:v>
                </c:pt>
                <c:pt idx="356">
                  <c:v>3.3677893124635884E-3</c:v>
                </c:pt>
                <c:pt idx="357">
                  <c:v>2.5267276477769795E-3</c:v>
                </c:pt>
                <c:pt idx="358">
                  <c:v>1.6849069171053404E-3</c:v>
                </c:pt>
                <c:pt idx="359">
                  <c:v>8.4258001895003392E-4</c:v>
                </c:pt>
                <c:pt idx="360">
                  <c:v>5.9148570121782338E-18</c:v>
                </c:pt>
              </c:numCache>
            </c:numRef>
          </c:yVal>
          <c:smooth val="0"/>
          <c:extLst>
            <c:ext xmlns:c16="http://schemas.microsoft.com/office/drawing/2014/chart" uri="{C3380CC4-5D6E-409C-BE32-E72D297353CC}">
              <c16:uniqueId val="{00000000-6907-424A-B427-674CFA4EB4D9}"/>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'Piston 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'Piston Calculations'!$I$3:$I$363</c:f>
              <c:numCache>
                <c:formatCode>0.000</c:formatCode>
                <c:ptCount val="361"/>
                <c:pt idx="0">
                  <c:v>83.4</c:v>
                </c:pt>
                <c:pt idx="1">
                  <c:v>83.395459642487197</c:v>
                </c:pt>
                <c:pt idx="2">
                  <c:v>83.381838432860917</c:v>
                </c:pt>
                <c:pt idx="3">
                  <c:v>83.359135961187022</c:v>
                </c:pt>
                <c:pt idx="4">
                  <c:v>83.327351548674528</c:v>
                </c:pt>
                <c:pt idx="5">
                  <c:v>83.286484254325231</c:v>
                </c:pt>
                <c:pt idx="6">
                  <c:v>83.236532884245264</c:v>
                </c:pt>
                <c:pt idx="7">
                  <c:v>83.177496003620305</c:v>
                </c:pt>
                <c:pt idx="8">
                  <c:v>83.10937195135719</c:v>
                </c:pt>
                <c:pt idx="9">
                  <c:v>83.032158857393924</c:v>
                </c:pt>
                <c:pt idx="10">
                  <c:v>82.945854662681995</c:v>
                </c:pt>
                <c:pt idx="11">
                  <c:v>82.850457141843776</c:v>
                </c:pt>
                <c:pt idx="12">
                  <c:v>82.745963928508232</c:v>
                </c:pt>
                <c:pt idx="13">
                  <c:v>82.632372543328955</c:v>
                </c:pt>
                <c:pt idx="14">
                  <c:v>82.509680424686991</c:v>
                </c:pt>
                <c:pt idx="15">
                  <c:v>82.377884962081765</c:v>
                </c:pt>
                <c:pt idx="16">
                  <c:v>82.236983532212349</c:v>
                </c:pt>
                <c:pt idx="17">
                  <c:v>82.086973537751192</c:v>
                </c:pt>
                <c:pt idx="18">
                  <c:v>81.927852448810384</c:v>
                </c:pt>
                <c:pt idx="19">
                  <c:v>81.75961784710141</c:v>
                </c:pt>
                <c:pt idx="20">
                  <c:v>81.582267472785986</c:v>
                </c:pt>
                <c:pt idx="21">
                  <c:v>81.395799274015758</c:v>
                </c:pt>
                <c:pt idx="22">
                  <c:v>81.20021145915571</c:v>
                </c:pt>
                <c:pt idx="23">
                  <c:v>80.995502551684979</c:v>
                </c:pt>
                <c:pt idx="24">
                  <c:v>80.781671447765916</c:v>
                </c:pt>
                <c:pt idx="25">
                  <c:v>80.558717476470164</c:v>
                </c:pt>
                <c:pt idx="26">
                  <c:v>80.326640462646921</c:v>
                </c:pt>
                <c:pt idx="27">
                  <c:v>80.085440792416762</c:v>
                </c:pt>
                <c:pt idx="28">
                  <c:v>79.835119481269828</c:v>
                </c:pt>
                <c:pt idx="29">
                  <c:v>79.575678244743344</c:v>
                </c:pt>
                <c:pt idx="30">
                  <c:v>79.30711957165127</c:v>
                </c:pt>
                <c:pt idx="31">
                  <c:v>79.029446799831533</c:v>
                </c:pt>
                <c:pt idx="32">
                  <c:v>78.742664194374811</c:v>
                </c:pt>
                <c:pt idx="33">
                  <c:v>78.44677702829118</c:v>
                </c:pt>
                <c:pt idx="34">
                  <c:v>78.141791665567837</c:v>
                </c:pt>
                <c:pt idx="35">
                  <c:v>77.827715646563689</c:v>
                </c:pt>
                <c:pt idx="36">
                  <c:v>77.504557775682088</c:v>
                </c:pt>
                <c:pt idx="37">
                  <c:v>77.172328211256044</c:v>
                </c:pt>
                <c:pt idx="38">
                  <c:v>76.831038557573919</c:v>
                </c:pt>
                <c:pt idx="39">
                  <c:v>76.480701958966776</c:v>
                </c:pt>
                <c:pt idx="40">
                  <c:v>76.121333195871856</c:v>
                </c:pt>
                <c:pt idx="41">
                  <c:v>75.75294878277883</c:v>
                </c:pt>
                <c:pt idx="42">
                  <c:v>75.375567067958116</c:v>
                </c:pt>
                <c:pt idx="43">
                  <c:v>74.989208334863406</c:v>
                </c:pt>
                <c:pt idx="44">
                  <c:v>74.593894905091176</c:v>
                </c:pt>
                <c:pt idx="45">
                  <c:v>74.189651242773579</c:v>
                </c:pt>
                <c:pt idx="46">
                  <c:v>73.776504060271634</c:v>
                </c:pt>
                <c:pt idx="47">
                  <c:v>73.354482425027442</c:v>
                </c:pt>
                <c:pt idx="48">
                  <c:v>72.923617867426358</c:v>
                </c:pt>
                <c:pt idx="49">
                  <c:v>72.483944489510705</c:v>
                </c:pt>
                <c:pt idx="50">
                  <c:v>72.03549907437899</c:v>
                </c:pt>
                <c:pt idx="51">
                  <c:v>71.57832119609499</c:v>
                </c:pt>
                <c:pt idx="52">
                  <c:v>71.112453329924236</c:v>
                </c:pt>
                <c:pt idx="53">
                  <c:v>70.637940962705599</c:v>
                </c:pt>
                <c:pt idx="54">
                  <c:v>70.154832703158874</c:v>
                </c:pt>
                <c:pt idx="55">
                  <c:v>69.663180391920463</c:v>
                </c:pt>
                <c:pt idx="56">
                  <c:v>69.163039211092112</c:v>
                </c:pt>
                <c:pt idx="57">
                  <c:v>68.654467793080784</c:v>
                </c:pt>
                <c:pt idx="58">
                  <c:v>68.137528328499457</c:v>
                </c:pt>
                <c:pt idx="59">
                  <c:v>67.612286672894143</c:v>
                </c:pt>
                <c:pt idx="60">
                  <c:v>67.078812452054294</c:v>
                </c:pt>
                <c:pt idx="61">
                  <c:v>66.537179165660262</c:v>
                </c:pt>
                <c:pt idx="62">
                  <c:v>65.987464289014682</c:v>
                </c:pt>
                <c:pt idx="63">
                  <c:v>65.429749372602117</c:v>
                </c:pt>
                <c:pt idx="64">
                  <c:v>64.864120139216354</c:v>
                </c:pt>
                <c:pt idx="65">
                  <c:v>64.290666578392432</c:v>
                </c:pt>
                <c:pt idx="66">
                  <c:v>63.709483037878563</c:v>
                </c:pt>
                <c:pt idx="67">
                  <c:v>63.120668311881303</c:v>
                </c:pt>
                <c:pt idx="68">
                  <c:v>62.524325725817093</c:v>
                </c:pt>
                <c:pt idx="69">
                  <c:v>61.920563217304114</c:v>
                </c:pt>
                <c:pt idx="70">
                  <c:v>61.309493413128898</c:v>
                </c:pt>
                <c:pt idx="71">
                  <c:v>60.691233701925427</c:v>
                </c:pt>
                <c:pt idx="72">
                  <c:v>60.065906302306814</c:v>
                </c:pt>
                <c:pt idx="73">
                  <c:v>59.433638326194732</c:v>
                </c:pt>
                <c:pt idx="74">
                  <c:v>58.794561837096346</c:v>
                </c:pt>
                <c:pt idx="75">
                  <c:v>58.148813903085205</c:v>
                </c:pt>
                <c:pt idx="76">
                  <c:v>57.496536644249716</c:v>
                </c:pt>
                <c:pt idx="77">
                  <c:v>56.837877274380745</c:v>
                </c:pt>
                <c:pt idx="78">
                  <c:v>56.172988136679905</c:v>
                </c:pt>
                <c:pt idx="79">
                  <c:v>55.502026733279578</c:v>
                </c:pt>
                <c:pt idx="80">
                  <c:v>54.825155748377007</c:v>
                </c:pt>
                <c:pt idx="81">
                  <c:v>54.142543064797557</c:v>
                </c:pt>
                <c:pt idx="82">
                  <c:v>53.454361773814206</c:v>
                </c:pt>
                <c:pt idx="83">
                  <c:v>52.760790178064745</c:v>
                </c:pt>
                <c:pt idx="84">
                  <c:v>52.062011787422641</c:v>
                </c:pt>
                <c:pt idx="85">
                  <c:v>51.358215307692802</c:v>
                </c:pt>
                <c:pt idx="86">
                  <c:v>50.649594622019045</c:v>
                </c:pt>
                <c:pt idx="87">
                  <c:v>49.936348764907287</c:v>
                </c:pt>
                <c:pt idx="88">
                  <c:v>49.218681888785206</c:v>
                </c:pt>
                <c:pt idx="89">
                  <c:v>48.496803223036324</c:v>
                </c:pt>
                <c:pt idx="90">
                  <c:v>47.770927025465035</c:v>
                </c:pt>
                <c:pt idx="91">
                  <c:v>47.041272526166878</c:v>
                </c:pt>
                <c:pt idx="92">
                  <c:v>46.308063863796626</c:v>
                </c:pt>
                <c:pt idx="93">
                  <c:v>45.571530014245766</c:v>
                </c:pt>
                <c:pt idx="94">
                  <c:v>44.831904711758995</c:v>
                </c:pt>
                <c:pt idx="95">
                  <c:v>44.08942636253812</c:v>
                </c:pt>
                <c:pt idx="96">
                  <c:v>43.344337950900339</c:v>
                </c:pt>
                <c:pt idx="97">
                  <c:v>42.59688693807545</c:v>
                </c:pt>
                <c:pt idx="98">
                  <c:v>41.847325153744755</c:v>
                </c:pt>
                <c:pt idx="99">
                  <c:v>41.095908680442307</c:v>
                </c:pt>
                <c:pt idx="100">
                  <c:v>40.342897730955016</c:v>
                </c:pt>
                <c:pt idx="101">
                  <c:v>39.588556518875734</c:v>
                </c:pt>
                <c:pt idx="102">
                  <c:v>38.833153122478777</c:v>
                </c:pt>
                <c:pt idx="103">
                  <c:v>38.076959342102406</c:v>
                </c:pt>
                <c:pt idx="104">
                  <c:v>37.320250551237422</c:v>
                </c:pt>
                <c:pt idx="105">
                  <c:v>36.563305541534973</c:v>
                </c:pt>
                <c:pt idx="106">
                  <c:v>35.806406361958622</c:v>
                </c:pt>
                <c:pt idx="107">
                  <c:v>35.049838152318486</c:v>
                </c:pt>
                <c:pt idx="108">
                  <c:v>34.293888971436189</c:v>
                </c:pt>
                <c:pt idx="109">
                  <c:v>33.538849620198562</c:v>
                </c:pt>
                <c:pt idx="110">
                  <c:v>32.785013459768123</c:v>
                </c:pt>
                <c:pt idx="111">
                  <c:v>32.032676225226069</c:v>
                </c:pt>
                <c:pt idx="112">
                  <c:v>31.282135834930031</c:v>
                </c:pt>
                <c:pt idx="113">
                  <c:v>30.533692195875865</c:v>
                </c:pt>
                <c:pt idx="114">
                  <c:v>29.787647005356828</c:v>
                </c:pt>
                <c:pt idx="115">
                  <c:v>29.044303549218103</c:v>
                </c:pt>
                <c:pt idx="116">
                  <c:v>28.303966497007295</c:v>
                </c:pt>
                <c:pt idx="117">
                  <c:v>27.566941694323923</c:v>
                </c:pt>
                <c:pt idx="118">
                  <c:v>26.833535952671376</c:v>
                </c:pt>
                <c:pt idx="119">
                  <c:v>26.104056837115724</c:v>
                </c:pt>
                <c:pt idx="120">
                  <c:v>25.378812452054294</c:v>
                </c:pt>
                <c:pt idx="121">
                  <c:v>24.658111225395619</c:v>
                </c:pt>
                <c:pt idx="122">
                  <c:v>23.942261691450167</c:v>
                </c:pt>
                <c:pt idx="123">
                  <c:v>23.23157227282752</c:v>
                </c:pt>
                <c:pt idx="124">
                  <c:v>22.526351061631836</c:v>
                </c:pt>
                <c:pt idx="125">
                  <c:v>21.826905600243208</c:v>
                </c:pt>
                <c:pt idx="126">
                  <c:v>21.133542661966626</c:v>
                </c:pt>
                <c:pt idx="127">
                  <c:v>20.446568031824757</c:v>
                </c:pt>
                <c:pt idx="128">
                  <c:v>19.766286287764338</c:v>
                </c:pt>
                <c:pt idx="129">
                  <c:v>19.093000582538544</c:v>
                </c:pt>
                <c:pt idx="130">
                  <c:v>18.427012426521607</c:v>
                </c:pt>
                <c:pt idx="131">
                  <c:v>17.768621471702392</c:v>
                </c:pt>
                <c:pt idx="132">
                  <c:v>17.118125297097571</c:v>
                </c:pt>
                <c:pt idx="133">
                  <c:v>16.475819195815063</c:v>
                </c:pt>
                <c:pt idx="134">
                  <c:v>15.841995963991256</c:v>
                </c:pt>
                <c:pt idx="135">
                  <c:v>15.216945691815509</c:v>
                </c:pt>
                <c:pt idx="136">
                  <c:v>14.600955556847664</c:v>
                </c:pt>
                <c:pt idx="137">
                  <c:v>13.99430961982458</c:v>
                </c:pt>
                <c:pt idx="138">
                  <c:v>13.397288623143442</c:v>
                </c:pt>
                <c:pt idx="139">
                  <c:v>12.810169792199636</c:v>
                </c:pt>
                <c:pt idx="140">
                  <c:v>12.233226639749095</c:v>
                </c:pt>
                <c:pt idx="141">
                  <c:v>11.666728773455402</c:v>
                </c:pt>
                <c:pt idx="142">
                  <c:v>11.110941706773305</c:v>
                </c:pt>
                <c:pt idx="143">
                  <c:v>10.566126673311816</c:v>
                </c:pt>
                <c:pt idx="144">
                  <c:v>10.03254044481147</c:v>
                </c:pt>
                <c:pt idx="145">
                  <c:v>9.5104351528617634</c:v>
                </c:pt>
                <c:pt idx="146">
                  <c:v>9.0000581144773584</c:v>
                </c:pt>
                <c:pt idx="147">
                  <c:v>8.5016516616428106</c:v>
                </c:pt>
                <c:pt idx="148">
                  <c:v>8.0154529749288788</c:v>
                </c:pt>
                <c:pt idx="149">
                  <c:v>7.5416939212753631</c:v>
                </c:pt>
                <c:pt idx="150">
                  <c:v>7.0806008960290727</c:v>
                </c:pt>
                <c:pt idx="151">
                  <c:v>6.6323946693177405</c:v>
                </c:pt>
                <c:pt idx="152">
                  <c:v>6.1972902368353067</c:v>
                </c:pt>
                <c:pt idx="153">
                  <c:v>5.7754966751068837</c:v>
                </c:pt>
                <c:pt idx="154">
                  <c:v>5.3672170012963907</c:v>
                </c:pt>
                <c:pt idx="155">
                  <c:v>4.9726480376135536</c:v>
                </c:pt>
                <c:pt idx="156">
                  <c:v>4.5919802803730034</c:v>
                </c:pt>
                <c:pt idx="157">
                  <c:v>4.2253977737514425</c:v>
                </c:pt>
                <c:pt idx="158">
                  <c:v>3.8730779882856319</c:v>
                </c:pt>
                <c:pt idx="159">
                  <c:v>3.5351917041491276</c:v>
                </c:pt>
                <c:pt idx="160">
                  <c:v>3.2119028992412137</c:v>
                </c:pt>
                <c:pt idx="161">
                  <c:v>2.9033686421183726</c:v>
                </c:pt>
                <c:pt idx="162">
                  <c:v>2.6097389897945695</c:v>
                </c:pt>
                <c:pt idx="163">
                  <c:v>2.3311568904340234</c:v>
                </c:pt>
                <c:pt idx="164">
                  <c:v>2.0677580909565467</c:v>
                </c:pt>
                <c:pt idx="165">
                  <c:v>1.8196710495734603</c:v>
                </c:pt>
                <c:pt idx="166">
                  <c:v>1.5870168532688858</c:v>
                </c:pt>
                <c:pt idx="167">
                  <c:v>1.3699091402403343</c:v>
                </c:pt>
                <c:pt idx="168">
                  <c:v>1.168454027308836</c:v>
                </c:pt>
                <c:pt idx="169">
                  <c:v>0.98275004230859508</c:v>
                </c:pt>
                <c:pt idx="170">
                  <c:v>0.81288806146383918</c:v>
                </c:pt>
                <c:pt idx="171">
                  <c:v>0.65895125175943048</c:v>
                </c:pt>
                <c:pt idx="172">
                  <c:v>0.52101501831021235</c:v>
                </c:pt>
                <c:pt idx="173">
                  <c:v>0.39914695673404477</c:v>
                </c:pt>
                <c:pt idx="174">
                  <c:v>0.293406810531259</c:v>
                </c:pt>
                <c:pt idx="175">
                  <c:v>0.20384643347365206</c:v>
                </c:pt>
                <c:pt idx="176">
                  <c:v>0.13050975700517792</c:v>
                </c:pt>
                <c:pt idx="177">
                  <c:v>7.3432762655564726E-2</c:v>
                </c:pt>
                <c:pt idx="178">
                  <c:v>3.2643459468321291E-2</c:v>
                </c:pt>
                <c:pt idx="179">
                  <c:v>8.161866444164079E-3</c:v>
                </c:pt>
                <c:pt idx="180">
                  <c:v>0</c:v>
                </c:pt>
                <c:pt idx="181">
                  <c:v>8.161866444164079E-3</c:v>
                </c:pt>
                <c:pt idx="182">
                  <c:v>3.2643459468321291E-2</c:v>
                </c:pt>
                <c:pt idx="183">
                  <c:v>7.3432762655564726E-2</c:v>
                </c:pt>
                <c:pt idx="184">
                  <c:v>0.13050975700517792</c:v>
                </c:pt>
                <c:pt idx="185">
                  <c:v>0.20384643347365206</c:v>
                </c:pt>
                <c:pt idx="186">
                  <c:v>0.293406810531259</c:v>
                </c:pt>
                <c:pt idx="187">
                  <c:v>0.39914695673404477</c:v>
                </c:pt>
                <c:pt idx="188">
                  <c:v>0.52101501831021235</c:v>
                </c:pt>
                <c:pt idx="189">
                  <c:v>0.65895125175943048</c:v>
                </c:pt>
                <c:pt idx="190">
                  <c:v>0.81288806146383918</c:v>
                </c:pt>
                <c:pt idx="191">
                  <c:v>0.98275004230859508</c:v>
                </c:pt>
                <c:pt idx="192">
                  <c:v>1.168454027308836</c:v>
                </c:pt>
                <c:pt idx="193">
                  <c:v>1.3699091402403343</c:v>
                </c:pt>
                <c:pt idx="194">
                  <c:v>1.5870168532688858</c:v>
                </c:pt>
                <c:pt idx="195">
                  <c:v>1.8196710495734603</c:v>
                </c:pt>
                <c:pt idx="196">
                  <c:v>2.0677580909565467</c:v>
                </c:pt>
                <c:pt idx="197">
                  <c:v>2.3311568904340234</c:v>
                </c:pt>
                <c:pt idx="198">
                  <c:v>2.6097389897945695</c:v>
                </c:pt>
                <c:pt idx="199">
                  <c:v>2.9033686421183726</c:v>
                </c:pt>
                <c:pt idx="200">
                  <c:v>3.2119028992412137</c:v>
                </c:pt>
                <c:pt idx="201">
                  <c:v>3.5351917041491276</c:v>
                </c:pt>
                <c:pt idx="202">
                  <c:v>3.8730779882856319</c:v>
                </c:pt>
                <c:pt idx="203">
                  <c:v>4.2253977737514425</c:v>
                </c:pt>
                <c:pt idx="204">
                  <c:v>4.5919802803730034</c:v>
                </c:pt>
                <c:pt idx="205">
                  <c:v>4.9726480376135536</c:v>
                </c:pt>
                <c:pt idx="206">
                  <c:v>5.3672170012963907</c:v>
                </c:pt>
                <c:pt idx="207">
                  <c:v>5.7754966751068837</c:v>
                </c:pt>
                <c:pt idx="208">
                  <c:v>6.1972902368353067</c:v>
                </c:pt>
                <c:pt idx="209">
                  <c:v>6.6323946693177405</c:v>
                </c:pt>
                <c:pt idx="210">
                  <c:v>7.0806008960290727</c:v>
                </c:pt>
                <c:pt idx="211">
                  <c:v>7.5416939212753631</c:v>
                </c:pt>
                <c:pt idx="212">
                  <c:v>8.0154529749288788</c:v>
                </c:pt>
                <c:pt idx="213">
                  <c:v>8.5016516616428106</c:v>
                </c:pt>
                <c:pt idx="214">
                  <c:v>9.0000581144773584</c:v>
                </c:pt>
                <c:pt idx="215">
                  <c:v>9.5104351528617634</c:v>
                </c:pt>
                <c:pt idx="216">
                  <c:v>10.03254044481147</c:v>
                </c:pt>
                <c:pt idx="217">
                  <c:v>10.566126673311816</c:v>
                </c:pt>
                <c:pt idx="218">
                  <c:v>11.110941706773305</c:v>
                </c:pt>
                <c:pt idx="219">
                  <c:v>11.666728773455402</c:v>
                </c:pt>
                <c:pt idx="220">
                  <c:v>12.233226639749095</c:v>
                </c:pt>
                <c:pt idx="221">
                  <c:v>12.810169792199636</c:v>
                </c:pt>
                <c:pt idx="222">
                  <c:v>13.397288623143442</c:v>
                </c:pt>
                <c:pt idx="223">
                  <c:v>13.99430961982458</c:v>
                </c:pt>
                <c:pt idx="224">
                  <c:v>14.600955556847664</c:v>
                </c:pt>
                <c:pt idx="225">
                  <c:v>15.216945691815509</c:v>
                </c:pt>
                <c:pt idx="226">
                  <c:v>15.841995963991256</c:v>
                </c:pt>
                <c:pt idx="227">
                  <c:v>16.475819195815063</c:v>
                </c:pt>
                <c:pt idx="228">
                  <c:v>17.118125297097571</c:v>
                </c:pt>
                <c:pt idx="229">
                  <c:v>17.768621471702392</c:v>
                </c:pt>
                <c:pt idx="230">
                  <c:v>18.427012426521607</c:v>
                </c:pt>
                <c:pt idx="231">
                  <c:v>19.093000582538544</c:v>
                </c:pt>
                <c:pt idx="232">
                  <c:v>19.766286287764338</c:v>
                </c:pt>
                <c:pt idx="233">
                  <c:v>20.446568031824757</c:v>
                </c:pt>
                <c:pt idx="234">
                  <c:v>21.133542661966626</c:v>
                </c:pt>
                <c:pt idx="235">
                  <c:v>21.826905600243208</c:v>
                </c:pt>
                <c:pt idx="236">
                  <c:v>22.526351061631836</c:v>
                </c:pt>
                <c:pt idx="237">
                  <c:v>23.23157227282752</c:v>
                </c:pt>
                <c:pt idx="238">
                  <c:v>23.942261691450167</c:v>
                </c:pt>
                <c:pt idx="239">
                  <c:v>24.658111225395619</c:v>
                </c:pt>
                <c:pt idx="240">
                  <c:v>25.378812452054294</c:v>
                </c:pt>
                <c:pt idx="241">
                  <c:v>26.104056837115724</c:v>
                </c:pt>
                <c:pt idx="242">
                  <c:v>26.833535952671376</c:v>
                </c:pt>
                <c:pt idx="243">
                  <c:v>27.566941694323923</c:v>
                </c:pt>
                <c:pt idx="244">
                  <c:v>28.303966497007295</c:v>
                </c:pt>
                <c:pt idx="245">
                  <c:v>29.044303549218103</c:v>
                </c:pt>
                <c:pt idx="246">
                  <c:v>29.787647005356828</c:v>
                </c:pt>
                <c:pt idx="247">
                  <c:v>30.533692195875865</c:v>
                </c:pt>
                <c:pt idx="248">
                  <c:v>31.282135834930031</c:v>
                </c:pt>
                <c:pt idx="249">
                  <c:v>32.032676225226069</c:v>
                </c:pt>
                <c:pt idx="250">
                  <c:v>32.785013459768123</c:v>
                </c:pt>
                <c:pt idx="251">
                  <c:v>33.538849620198562</c:v>
                </c:pt>
                <c:pt idx="252">
                  <c:v>34.293888971436189</c:v>
                </c:pt>
                <c:pt idx="253">
                  <c:v>35.049838152318486</c:v>
                </c:pt>
                <c:pt idx="254">
                  <c:v>35.806406361958622</c:v>
                </c:pt>
                <c:pt idx="255">
                  <c:v>36.563305541534973</c:v>
                </c:pt>
                <c:pt idx="256">
                  <c:v>37.320250551237422</c:v>
                </c:pt>
                <c:pt idx="257">
                  <c:v>38.076959342102406</c:v>
                </c:pt>
                <c:pt idx="258">
                  <c:v>38.833153122478777</c:v>
                </c:pt>
                <c:pt idx="259">
                  <c:v>39.588556518875734</c:v>
                </c:pt>
                <c:pt idx="260">
                  <c:v>40.342897730955016</c:v>
                </c:pt>
                <c:pt idx="261">
                  <c:v>41.095908680442307</c:v>
                </c:pt>
                <c:pt idx="262">
                  <c:v>41.847325153744755</c:v>
                </c:pt>
                <c:pt idx="263">
                  <c:v>42.59688693807545</c:v>
                </c:pt>
                <c:pt idx="264">
                  <c:v>43.344337950900339</c:v>
                </c:pt>
                <c:pt idx="265">
                  <c:v>44.08942636253812</c:v>
                </c:pt>
                <c:pt idx="266">
                  <c:v>44.831904711758995</c:v>
                </c:pt>
                <c:pt idx="267">
                  <c:v>45.571530014245766</c:v>
                </c:pt>
                <c:pt idx="268">
                  <c:v>46.308063863796626</c:v>
                </c:pt>
                <c:pt idx="269">
                  <c:v>47.041272526166878</c:v>
                </c:pt>
                <c:pt idx="270">
                  <c:v>47.770927025465035</c:v>
                </c:pt>
                <c:pt idx="271">
                  <c:v>48.496803223036324</c:v>
                </c:pt>
                <c:pt idx="272">
                  <c:v>49.218681888785206</c:v>
                </c:pt>
                <c:pt idx="273">
                  <c:v>49.936348764907287</c:v>
                </c:pt>
                <c:pt idx="274">
                  <c:v>50.649594622019045</c:v>
                </c:pt>
                <c:pt idx="275">
                  <c:v>51.358215307692802</c:v>
                </c:pt>
                <c:pt idx="276">
                  <c:v>52.062011787422641</c:v>
                </c:pt>
                <c:pt idx="277">
                  <c:v>52.760790178064745</c:v>
                </c:pt>
                <c:pt idx="278">
                  <c:v>53.454361773814206</c:v>
                </c:pt>
                <c:pt idx="279">
                  <c:v>54.142543064797557</c:v>
                </c:pt>
                <c:pt idx="280">
                  <c:v>54.825155748377007</c:v>
                </c:pt>
                <c:pt idx="281">
                  <c:v>55.502026733279578</c:v>
                </c:pt>
                <c:pt idx="282">
                  <c:v>56.172988136679905</c:v>
                </c:pt>
                <c:pt idx="283">
                  <c:v>56.837877274380745</c:v>
                </c:pt>
                <c:pt idx="284">
                  <c:v>57.496536644249716</c:v>
                </c:pt>
                <c:pt idx="285">
                  <c:v>58.148813903085205</c:v>
                </c:pt>
                <c:pt idx="286">
                  <c:v>58.794561837096346</c:v>
                </c:pt>
                <c:pt idx="287">
                  <c:v>59.433638326194732</c:v>
                </c:pt>
                <c:pt idx="288">
                  <c:v>60.065906302306814</c:v>
                </c:pt>
                <c:pt idx="289">
                  <c:v>60.691233701925427</c:v>
                </c:pt>
                <c:pt idx="290">
                  <c:v>61.309493413128898</c:v>
                </c:pt>
                <c:pt idx="291">
                  <c:v>61.920563217304114</c:v>
                </c:pt>
                <c:pt idx="292">
                  <c:v>62.524325725817093</c:v>
                </c:pt>
                <c:pt idx="293">
                  <c:v>63.120668311881303</c:v>
                </c:pt>
                <c:pt idx="294">
                  <c:v>63.709483037878563</c:v>
                </c:pt>
                <c:pt idx="295">
                  <c:v>64.290666578392432</c:v>
                </c:pt>
                <c:pt idx="296">
                  <c:v>64.864120139216354</c:v>
                </c:pt>
                <c:pt idx="297">
                  <c:v>65.429749372602117</c:v>
                </c:pt>
                <c:pt idx="298">
                  <c:v>65.987464289014682</c:v>
                </c:pt>
                <c:pt idx="299">
                  <c:v>66.537179165660262</c:v>
                </c:pt>
                <c:pt idx="300">
                  <c:v>67.078812452054294</c:v>
                </c:pt>
                <c:pt idx="301">
                  <c:v>67.612286672894143</c:v>
                </c:pt>
                <c:pt idx="302">
                  <c:v>68.137528328499457</c:v>
                </c:pt>
                <c:pt idx="303">
                  <c:v>68.654467793080784</c:v>
                </c:pt>
                <c:pt idx="304">
                  <c:v>69.163039211092112</c:v>
                </c:pt>
                <c:pt idx="305">
                  <c:v>69.663180391920463</c:v>
                </c:pt>
                <c:pt idx="306">
                  <c:v>70.154832703158874</c:v>
                </c:pt>
                <c:pt idx="307">
                  <c:v>70.637940962705599</c:v>
                </c:pt>
                <c:pt idx="308">
                  <c:v>71.112453329924236</c:v>
                </c:pt>
                <c:pt idx="309">
                  <c:v>71.57832119609499</c:v>
                </c:pt>
                <c:pt idx="310">
                  <c:v>72.03549907437899</c:v>
                </c:pt>
                <c:pt idx="311">
                  <c:v>72.483944489510705</c:v>
                </c:pt>
                <c:pt idx="312">
                  <c:v>72.923617867426358</c:v>
                </c:pt>
                <c:pt idx="313">
                  <c:v>73.354482425027442</c:v>
                </c:pt>
                <c:pt idx="314">
                  <c:v>73.776504060271634</c:v>
                </c:pt>
                <c:pt idx="315">
                  <c:v>74.189651242773579</c:v>
                </c:pt>
                <c:pt idx="316">
                  <c:v>74.593894905091176</c:v>
                </c:pt>
                <c:pt idx="317">
                  <c:v>74.989208334863406</c:v>
                </c:pt>
                <c:pt idx="318">
                  <c:v>75.375567067958116</c:v>
                </c:pt>
                <c:pt idx="319">
                  <c:v>75.75294878277883</c:v>
                </c:pt>
                <c:pt idx="320">
                  <c:v>76.121333195871856</c:v>
                </c:pt>
                <c:pt idx="321">
                  <c:v>76.480701958966776</c:v>
                </c:pt>
                <c:pt idx="322">
                  <c:v>76.831038557573919</c:v>
                </c:pt>
                <c:pt idx="323">
                  <c:v>77.172328211256044</c:v>
                </c:pt>
                <c:pt idx="324">
                  <c:v>77.504557775682088</c:v>
                </c:pt>
                <c:pt idx="325">
                  <c:v>77.827715646563689</c:v>
                </c:pt>
                <c:pt idx="326">
                  <c:v>78.141791665567837</c:v>
                </c:pt>
                <c:pt idx="327">
                  <c:v>78.44677702829118</c:v>
                </c:pt>
                <c:pt idx="328">
                  <c:v>78.742664194374811</c:v>
                </c:pt>
                <c:pt idx="329">
                  <c:v>79.029446799831533</c:v>
                </c:pt>
                <c:pt idx="330">
                  <c:v>79.30711957165127</c:v>
                </c:pt>
                <c:pt idx="331">
                  <c:v>79.575678244743344</c:v>
                </c:pt>
                <c:pt idx="332">
                  <c:v>79.835119481269828</c:v>
                </c:pt>
                <c:pt idx="333">
                  <c:v>80.085440792416762</c:v>
                </c:pt>
                <c:pt idx="334">
                  <c:v>80.326640462646921</c:v>
                </c:pt>
                <c:pt idx="335">
                  <c:v>80.558717476470164</c:v>
                </c:pt>
                <c:pt idx="336">
                  <c:v>80.781671447765916</c:v>
                </c:pt>
                <c:pt idx="337">
                  <c:v>80.995502551684979</c:v>
                </c:pt>
                <c:pt idx="338">
                  <c:v>81.20021145915571</c:v>
                </c:pt>
                <c:pt idx="339">
                  <c:v>81.395799274015758</c:v>
                </c:pt>
                <c:pt idx="340">
                  <c:v>81.582267472785986</c:v>
                </c:pt>
                <c:pt idx="341">
                  <c:v>81.75961784710141</c:v>
                </c:pt>
                <c:pt idx="342">
                  <c:v>81.927852448810384</c:v>
                </c:pt>
                <c:pt idx="343">
                  <c:v>82.086973537751192</c:v>
                </c:pt>
                <c:pt idx="344">
                  <c:v>82.236983532212349</c:v>
                </c:pt>
                <c:pt idx="345">
                  <c:v>82.377884962081765</c:v>
                </c:pt>
                <c:pt idx="346">
                  <c:v>82.509680424686991</c:v>
                </c:pt>
                <c:pt idx="347">
                  <c:v>82.632372543328955</c:v>
                </c:pt>
                <c:pt idx="348">
                  <c:v>82.745963928508232</c:v>
                </c:pt>
                <c:pt idx="349">
                  <c:v>82.850457141843776</c:v>
                </c:pt>
                <c:pt idx="350">
                  <c:v>82.945854662681995</c:v>
                </c:pt>
                <c:pt idx="351">
                  <c:v>83.032158857393924</c:v>
                </c:pt>
                <c:pt idx="352">
                  <c:v>83.10937195135719</c:v>
                </c:pt>
                <c:pt idx="353">
                  <c:v>83.177496003620305</c:v>
                </c:pt>
                <c:pt idx="354">
                  <c:v>83.236532884245264</c:v>
                </c:pt>
                <c:pt idx="355">
                  <c:v>83.286484254325231</c:v>
                </c:pt>
                <c:pt idx="356">
                  <c:v>83.327351548674528</c:v>
                </c:pt>
                <c:pt idx="357">
                  <c:v>83.359135961187022</c:v>
                </c:pt>
                <c:pt idx="358">
                  <c:v>83.381838432860917</c:v>
                </c:pt>
                <c:pt idx="359">
                  <c:v>83.395459642487197</c:v>
                </c:pt>
                <c:pt idx="360">
                  <c:v>83.4</c:v>
                </c:pt>
              </c:numCache>
            </c:numRef>
          </c:yVal>
          <c:smooth val="0"/>
          <c:extLst>
            <c:ext xmlns:c16="http://schemas.microsoft.com/office/drawing/2014/chart" uri="{C3380CC4-5D6E-409C-BE32-E72D297353CC}">
              <c16:uniqueId val="{00000000-8478-4909-8600-655837299AE5}"/>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'Piston 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'Piston Calculations'!$M$3:$M$363</c:f>
              <c:numCache>
                <c:formatCode>0.00E+00</c:formatCode>
                <c:ptCount val="361"/>
                <c:pt idx="0">
                  <c:v>487299.58329939458</c:v>
                </c:pt>
                <c:pt idx="1">
                  <c:v>487008.75245073106</c:v>
                </c:pt>
                <c:pt idx="2">
                  <c:v>486136.58623040729</c:v>
                </c:pt>
                <c:pt idx="3">
                  <c:v>484684.06327687518</c:v>
                </c:pt>
                <c:pt idx="4">
                  <c:v>482652.81352641253</c:v>
                </c:pt>
                <c:pt idx="5">
                  <c:v>480045.11652380647</c:v>
                </c:pt>
                <c:pt idx="6">
                  <c:v>476863.89906208758</c:v>
                </c:pt>
                <c:pt idx="7">
                  <c:v>473112.73215606622</c:v>
                </c:pt>
                <c:pt idx="8">
                  <c:v>468795.82735573192</c:v>
                </c:pt>
                <c:pt idx="9">
                  <c:v>463918.03240686021</c:v>
                </c:pt>
                <c:pt idx="10">
                  <c:v>458484.82626741444</c:v>
                </c:pt>
                <c:pt idx="11">
                  <c:v>452502.31348952156</c:v>
                </c:pt>
                <c:pt idx="12">
                  <c:v>445977.21797794563</c:v>
                </c:pt>
                <c:pt idx="13">
                  <c:v>438916.87613705487</c:v>
                </c:pt>
                <c:pt idx="14">
                  <c:v>431329.22941929294</c:v>
                </c:pt>
                <c:pt idx="15">
                  <c:v>423222.81628908921</c:v>
                </c:pt>
                <c:pt idx="16">
                  <c:v>414606.76361699344</c:v>
                </c:pt>
                <c:pt idx="17">
                  <c:v>405490.777519567</c:v>
                </c:pt>
                <c:pt idx="18">
                  <c:v>395885.13366121688</c:v>
                </c:pt>
                <c:pt idx="19">
                  <c:v>385800.66703470115</c:v>
                </c:pt>
                <c:pt idx="20">
                  <c:v>375248.76123745315</c:v>
                </c:pt>
                <c:pt idx="21">
                  <c:v>364241.33726118441</c:v>
                </c:pt>
                <c:pt idx="22">
                  <c:v>352790.84181238251</c:v>
                </c:pt>
                <c:pt idx="23">
                  <c:v>340910.23518136627</c:v>
                </c:pt>
                <c:pt idx="24">
                  <c:v>328612.97867743287</c:v>
                </c:pt>
                <c:pt idx="25">
                  <c:v>315913.02164738381</c:v>
                </c:pt>
                <c:pt idx="26">
                  <c:v>302824.78809428331</c:v>
                </c:pt>
                <c:pt idx="27">
                  <c:v>289363.16291273595</c:v>
                </c:pt>
                <c:pt idx="28">
                  <c:v>275543.4777562237</c:v>
                </c:pt>
                <c:pt idx="29">
                  <c:v>261381.49655113157</c:v>
                </c:pt>
                <c:pt idx="30">
                  <c:v>246893.40067103459</c:v>
                </c:pt>
                <c:pt idx="31">
                  <c:v>232095.77378355895</c:v>
                </c:pt>
                <c:pt idx="32">
                  <c:v>217005.58638075905</c:v>
                </c:pt>
                <c:pt idx="33">
                  <c:v>201640.18000237027</c:v>
                </c:pt>
                <c:pt idx="34">
                  <c:v>186017.25115961832</c:v>
                </c:pt>
                <c:pt idx="35">
                  <c:v>170154.83496539795</c:v>
                </c:pt>
                <c:pt idx="36">
                  <c:v>154071.2884746824</c:v>
                </c:pt>
                <c:pt idx="37">
                  <c:v>137785.27373692821</c:v>
                </c:pt>
                <c:pt idx="38">
                  <c:v>121315.7405600613</c:v>
                </c:pt>
                <c:pt idx="39">
                  <c:v>104681.90898339558</c:v>
                </c:pt>
                <c:pt idx="40">
                  <c:v>87903.251454514553</c:v>
                </c:pt>
                <c:pt idx="41">
                  <c:v>70999.474702858948</c:v>
                </c:pt>
                <c:pt idx="42">
                  <c:v>53990.501300435841</c:v>
                </c:pt>
                <c:pt idx="43">
                  <c:v>36896.450897841372</c:v>
                </c:pt>
                <c:pt idx="44">
                  <c:v>19737.621121602286</c:v>
                </c:pt>
                <c:pt idx="45">
                  <c:v>2534.4681168370789</c:v>
                </c:pt>
                <c:pt idx="46">
                  <c:v>-14692.413282627105</c:v>
                </c:pt>
                <c:pt idx="47">
                  <c:v>-31922.30977616884</c:v>
                </c:pt>
                <c:pt idx="48">
                  <c:v>-49134.410231134483</c:v>
                </c:pt>
                <c:pt idx="49">
                  <c:v>-66307.826752303095</c:v>
                </c:pt>
                <c:pt idx="50">
                  <c:v>-83421.616208511885</c:v>
                </c:pt>
                <c:pt idx="51">
                  <c:v>-100454.80223911849</c:v>
                </c:pt>
                <c:pt idx="52">
                  <c:v>-117386.3977626488</c:v>
                </c:pt>
                <c:pt idx="53">
                  <c:v>-134195.42800916106</c:v>
                </c:pt>
                <c:pt idx="54">
                  <c:v>-150860.95409639721</c:v>
                </c:pt>
                <c:pt idx="55">
                  <c:v>-167362.09716773455</c:v>
                </c:pt>
                <c:pt idx="56">
                  <c:v>-183678.06310719979</c:v>
                </c:pt>
                <c:pt idx="57">
                  <c:v>-199788.16784333793</c:v>
                </c:pt>
                <c:pt idx="58">
                  <c:v>-215671.86324956175</c:v>
                </c:pt>
                <c:pt idx="59">
                  <c:v>-231308.76364364743</c:v>
                </c:pt>
                <c:pt idx="60">
                  <c:v>-246678.67288338646</c:v>
                </c:pt>
                <c:pt idx="61">
                  <c:v>-261761.61204895773</c:v>
                </c:pt>
                <c:pt idx="62">
                  <c:v>-276537.84769547597</c:v>
                </c:pt>
                <c:pt idx="63">
                  <c:v>-290987.92065134138</c:v>
                </c:pt>
                <c:pt idx="64">
                  <c:v>-305092.67532960227</c:v>
                </c:pt>
                <c:pt idx="65">
                  <c:v>-318833.28951056581</c:v>
                </c:pt>
                <c:pt idx="66">
                  <c:v>-332191.3045444396</c:v>
                </c:pt>
                <c:pt idx="67">
                  <c:v>-345148.65591301868</c:v>
                </c:pt>
                <c:pt idx="68">
                  <c:v>-357687.70407937467</c:v>
                </c:pt>
                <c:pt idx="69">
                  <c:v>-369791.26554439904</c:v>
                </c:pt>
                <c:pt idx="70">
                  <c:v>-381442.64401894872</c:v>
                </c:pt>
                <c:pt idx="71">
                  <c:v>-392625.66161048465</c:v>
                </c:pt>
                <c:pt idx="72">
                  <c:v>-403324.68991358276</c:v>
                </c:pt>
                <c:pt idx="73">
                  <c:v>-413524.68088476366</c:v>
                </c:pt>
                <c:pt idx="74">
                  <c:v>-423211.19737386977</c:v>
                </c:pt>
                <c:pt idx="75">
                  <c:v>-432370.44317691843</c:v>
                </c:pt>
                <c:pt idx="76">
                  <c:v>-440989.29246914189</c:v>
                </c:pt>
                <c:pt idx="77">
                  <c:v>-449055.31847195711</c:v>
                </c:pt>
                <c:pt idx="78">
                  <c:v>-456556.8212040377</c:v>
                </c:pt>
                <c:pt idx="79">
                  <c:v>-463482.8541646325</c:v>
                </c:pt>
                <c:pt idx="80">
                  <c:v>-469823.24979689118</c:v>
                </c:pt>
                <c:pt idx="81">
                  <c:v>-475568.64358031866</c:v>
                </c:pt>
                <c:pt idx="82">
                  <c:v>-480710.49660463864</c:v>
                </c:pt>
                <c:pt idx="83">
                  <c:v>-485241.11648234521</c:v>
                </c:pt>
                <c:pt idx="84">
                  <c:v>-489153.67646403686</c:v>
                </c:pt>
                <c:pt idx="85">
                  <c:v>-492442.23262925778</c:v>
                </c:pt>
                <c:pt idx="86">
                  <c:v>-495101.7390359008</c:v>
                </c:pt>
                <c:pt idx="87">
                  <c:v>-497128.06072319485</c:v>
                </c:pt>
                <c:pt idx="88">
                  <c:v>-498517.98447673413</c:v>
                </c:pt>
                <c:pt idx="89">
                  <c:v>-499269.22727876122</c:v>
                </c:pt>
                <c:pt idx="90">
                  <c:v>-499380.44238277304</c:v>
                </c:pt>
                <c:pt idx="91">
                  <c:v>-498851.22296827874</c:v>
                </c:pt>
                <c:pt idx="92">
                  <c:v>-497682.10334894375</c:v>
                </c:pt>
                <c:pt idx="93">
                  <c:v>-495874.55772515718</c:v>
                </c:pt>
                <c:pt idx="94">
                  <c:v>-493430.99648999923</c:v>
                </c:pt>
                <c:pt idx="95">
                  <c:v>-490354.76011538634</c:v>
                </c:pt>
                <c:pt idx="96">
                  <c:v>-486650.11066257954</c:v>
                </c:pt>
                <c:pt idx="97">
                  <c:v>-482322.22097799875</c:v>
                </c:pt>
                <c:pt idx="98">
                  <c:v>-477377.16165114468</c:v>
                </c:pt>
                <c:pt idx="99">
                  <c:v>-471821.88582618418</c:v>
                </c:pt>
                <c:pt idx="100">
                  <c:v>-465664.21197219146</c:v>
                </c:pt>
                <c:pt idx="101">
                  <c:v>-458912.80472899729</c:v>
                </c:pt>
                <c:pt idx="102">
                  <c:v>-451577.15395594336</c:v>
                </c:pt>
                <c:pt idx="103">
                  <c:v>-443667.55211945163</c:v>
                </c:pt>
                <c:pt idx="104">
                  <c:v>-435195.07016214979</c:v>
                </c:pt>
                <c:pt idx="105">
                  <c:v>-426171.53200127895</c:v>
                </c:pt>
                <c:pt idx="106">
                  <c:v>-416609.4878072805</c:v>
                </c:pt>
                <c:pt idx="107">
                  <c:v>-406522.18621480814</c:v>
                </c:pt>
                <c:pt idx="108">
                  <c:v>-395923.54561803874</c:v>
                </c:pt>
                <c:pt idx="109">
                  <c:v>-384828.12470011716</c:v>
                </c:pt>
                <c:pt idx="110">
                  <c:v>-373251.0923430082</c:v>
                </c:pt>
                <c:pt idx="111">
                  <c:v>-361208.19705905492</c:v>
                </c:pt>
                <c:pt idx="112">
                  <c:v>-348715.73607932759</c:v>
                </c:pt>
                <c:pt idx="113">
                  <c:v>-335790.52422654274</c:v>
                </c:pt>
                <c:pt idx="114">
                  <c:v>-322449.86269212747</c:v>
                </c:pt>
                <c:pt idx="115">
                  <c:v>-308711.50782804721</c:v>
                </c:pt>
                <c:pt idx="116">
                  <c:v>-294593.64005453145</c:v>
                </c:pt>
                <c:pt idx="117">
                  <c:v>-280114.83297494869</c:v>
                </c:pt>
                <c:pt idx="118">
                  <c:v>-265294.02277900191</c:v>
                </c:pt>
                <c:pt idx="119">
                  <c:v>-250150.47800528439</c:v>
                </c:pt>
                <c:pt idx="120">
                  <c:v>-234703.76972420746</c:v>
                </c:pt>
                <c:pt idx="121">
                  <c:v>-218973.74219251657</c:v>
                </c:pt>
                <c:pt idx="122">
                  <c:v>-202980.48402117318</c:v>
                </c:pt>
                <c:pt idx="123">
                  <c:v>-186744.29988941038</c:v>
                </c:pt>
                <c:pt idx="124">
                  <c:v>-170285.6828293307</c:v>
                </c:pt>
                <c:pt idx="125">
                  <c:v>-153625.28709761781</c:v>
                </c:pt>
                <c:pt idx="126">
                  <c:v>-136783.90164379196</c:v>
                </c:pt>
                <c:pt idx="127">
                  <c:v>-119782.42417802311</c:v>
                </c:pt>
                <c:pt idx="128">
                  <c:v>-102641.83583583216</c:v>
                </c:pt>
                <c:pt idx="129">
                  <c:v>-85383.176432075285</c:v>
                </c:pt>
                <c:pt idx="130">
                  <c:v>-68027.520292420755</c:v>
                </c:pt>
                <c:pt idx="131">
                  <c:v>-50595.952647065053</c:v>
                </c:pt>
                <c:pt idx="132">
                  <c:v>-33109.546568691316</c:v>
                </c:pt>
                <c:pt idx="133">
                  <c:v>-15589.340434594982</c:v>
                </c:pt>
                <c:pt idx="134">
                  <c:v>1943.6841085306135</c:v>
                </c:pt>
                <c:pt idx="135">
                  <c:v>19468.623699505493</c:v>
                </c:pt>
                <c:pt idx="136">
                  <c:v>36964.674359923913</c:v>
                </c:pt>
                <c:pt idx="137">
                  <c:v>54411.152156229538</c:v>
                </c:pt>
                <c:pt idx="138">
                  <c:v>71787.513448439349</c:v>
                </c:pt>
                <c:pt idx="139">
                  <c:v>89073.374746334914</c:v>
                </c:pt>
                <c:pt idx="140">
                  <c:v>106248.53219259898</c:v>
                </c:pt>
                <c:pt idx="141">
                  <c:v>123292.98069074798</c:v>
                </c:pt>
                <c:pt idx="142">
                  <c:v>140186.93269386442</c:v>
                </c:pt>
                <c:pt idx="143">
                  <c:v>156910.83666810518</c:v>
                </c:pt>
                <c:pt idx="144">
                  <c:v>173445.39524279872</c:v>
                </c:pt>
                <c:pt idx="145">
                  <c:v>189771.58305669832</c:v>
                </c:pt>
                <c:pt idx="146">
                  <c:v>205870.66430765484</c:v>
                </c:pt>
                <c:pt idx="147">
                  <c:v>221724.21001066011</c:v>
                </c:pt>
                <c:pt idx="148">
                  <c:v>237314.11496691356</c:v>
                </c:pt>
                <c:pt idx="149">
                  <c:v>252622.6144443189</c:v>
                </c:pt>
                <c:pt idx="150">
                  <c:v>267632.30056763499</c:v>
                </c:pt>
                <c:pt idx="151">
                  <c:v>282326.13841442508</c:v>
                </c:pt>
                <c:pt idx="152">
                  <c:v>296687.48181097582</c:v>
                </c:pt>
                <c:pt idx="153">
                  <c:v>310700.08882051054</c:v>
                </c:pt>
                <c:pt idx="154">
                  <c:v>324348.13691432343</c:v>
                </c:pt>
                <c:pt idx="155">
                  <c:v>337616.23781489767</c:v>
                </c:pt>
                <c:pt idx="156">
                  <c:v>350489.45199868211</c:v>
                </c:pt>
                <c:pt idx="157">
                  <c:v>362953.30284495553</c:v>
                </c:pt>
                <c:pt idx="158">
                  <c:v>374993.79041614477</c:v>
                </c:pt>
                <c:pt idx="159">
                  <c:v>386597.40485404897</c:v>
                </c:pt>
                <c:pt idx="160">
                  <c:v>397751.13937568746</c:v>
                </c:pt>
                <c:pt idx="161">
                  <c:v>408442.50285190367</c:v>
                </c:pt>
                <c:pt idx="162">
                  <c:v>418659.53195144754</c:v>
                </c:pt>
                <c:pt idx="163">
                  <c:v>428390.80283298763</c:v>
                </c:pt>
                <c:pt idx="164">
                  <c:v>437625.44236739638</c:v>
                </c:pt>
                <c:pt idx="165">
                  <c:v>446353.138872682</c:v>
                </c:pt>
                <c:pt idx="166">
                  <c:v>454564.15234411316</c:v>
                </c:pt>
                <c:pt idx="167">
                  <c:v>462249.3241623792</c:v>
                </c:pt>
                <c:pt idx="168">
                  <c:v>469400.08626305853</c:v>
                </c:pt>
                <c:pt idx="169">
                  <c:v>476008.46975120838</c:v>
                </c:pt>
                <c:pt idx="170">
                  <c:v>482067.11294553749</c:v>
                </c:pt>
                <c:pt idx="171">
                  <c:v>487569.26883737999</c:v>
                </c:pt>
                <c:pt idx="172">
                  <c:v>492508.81195052917</c:v>
                </c:pt>
                <c:pt idx="173">
                  <c:v>496880.24458892271</c:v>
                </c:pt>
                <c:pt idx="174">
                  <c:v>500678.70246018004</c:v>
                </c:pt>
                <c:pt idx="175">
                  <c:v>503899.95966406853</c:v>
                </c:pt>
                <c:pt idx="176">
                  <c:v>506540.43303611688</c:v>
                </c:pt>
                <c:pt idx="177">
                  <c:v>508597.18583778804</c:v>
                </c:pt>
                <c:pt idx="178">
                  <c:v>510067.93078586762</c:v>
                </c:pt>
                <c:pt idx="179">
                  <c:v>510951.03241500451</c:v>
                </c:pt>
                <c:pt idx="180">
                  <c:v>511245.50876865227</c:v>
                </c:pt>
                <c:pt idx="181">
                  <c:v>510951.03241500451</c:v>
                </c:pt>
                <c:pt idx="182">
                  <c:v>510067.93078586762</c:v>
                </c:pt>
                <c:pt idx="183">
                  <c:v>508597.18583778804</c:v>
                </c:pt>
                <c:pt idx="184">
                  <c:v>506540.43303611688</c:v>
                </c:pt>
                <c:pt idx="185">
                  <c:v>503899.95966406853</c:v>
                </c:pt>
                <c:pt idx="186">
                  <c:v>500678.70246018004</c:v>
                </c:pt>
                <c:pt idx="187">
                  <c:v>496880.24458892271</c:v>
                </c:pt>
                <c:pt idx="188">
                  <c:v>492508.81195052917</c:v>
                </c:pt>
                <c:pt idx="189">
                  <c:v>487569.26883737999</c:v>
                </c:pt>
                <c:pt idx="190">
                  <c:v>482067.11294553749</c:v>
                </c:pt>
                <c:pt idx="191">
                  <c:v>476008.46975120838</c:v>
                </c:pt>
                <c:pt idx="192">
                  <c:v>469400.08626305853</c:v>
                </c:pt>
                <c:pt idx="193">
                  <c:v>462249.3241623792</c:v>
                </c:pt>
                <c:pt idx="194">
                  <c:v>454564.15234411316</c:v>
                </c:pt>
                <c:pt idx="195">
                  <c:v>446353.138872682</c:v>
                </c:pt>
                <c:pt idx="196">
                  <c:v>437625.44236739638</c:v>
                </c:pt>
                <c:pt idx="197">
                  <c:v>428390.80283298763</c:v>
                </c:pt>
                <c:pt idx="198">
                  <c:v>418659.53195144754</c:v>
                </c:pt>
                <c:pt idx="199">
                  <c:v>408442.50285190367</c:v>
                </c:pt>
                <c:pt idx="200">
                  <c:v>397751.13937568746</c:v>
                </c:pt>
                <c:pt idx="201">
                  <c:v>386597.40485404897</c:v>
                </c:pt>
                <c:pt idx="202">
                  <c:v>374993.79041614477</c:v>
                </c:pt>
                <c:pt idx="203">
                  <c:v>362953.30284495553</c:v>
                </c:pt>
                <c:pt idx="204">
                  <c:v>350489.45199868211</c:v>
                </c:pt>
                <c:pt idx="205">
                  <c:v>337616.23781489767</c:v>
                </c:pt>
                <c:pt idx="206">
                  <c:v>324348.13691432343</c:v>
                </c:pt>
                <c:pt idx="207">
                  <c:v>310700.08882051054</c:v>
                </c:pt>
                <c:pt idx="208">
                  <c:v>296687.48181097582</c:v>
                </c:pt>
                <c:pt idx="209">
                  <c:v>282326.13841442508</c:v>
                </c:pt>
                <c:pt idx="210">
                  <c:v>267632.30056763499</c:v>
                </c:pt>
                <c:pt idx="211">
                  <c:v>252622.6144443189</c:v>
                </c:pt>
                <c:pt idx="212">
                  <c:v>237314.11496691356</c:v>
                </c:pt>
                <c:pt idx="213">
                  <c:v>221724.21001066011</c:v>
                </c:pt>
                <c:pt idx="214">
                  <c:v>205870.66430765484</c:v>
                </c:pt>
                <c:pt idx="215">
                  <c:v>189771.58305669832</c:v>
                </c:pt>
                <c:pt idx="216">
                  <c:v>173445.39524279872</c:v>
                </c:pt>
                <c:pt idx="217">
                  <c:v>156910.83666810518</c:v>
                </c:pt>
                <c:pt idx="218">
                  <c:v>140186.93269386442</c:v>
                </c:pt>
                <c:pt idx="219">
                  <c:v>123292.98069074798</c:v>
                </c:pt>
                <c:pt idx="220">
                  <c:v>106248.53219259898</c:v>
                </c:pt>
                <c:pt idx="221">
                  <c:v>89073.374746334914</c:v>
                </c:pt>
                <c:pt idx="222">
                  <c:v>71787.513448439349</c:v>
                </c:pt>
                <c:pt idx="223">
                  <c:v>54411.152156229538</c:v>
                </c:pt>
                <c:pt idx="224">
                  <c:v>36964.674359923913</c:v>
                </c:pt>
                <c:pt idx="225">
                  <c:v>19468.623699505493</c:v>
                </c:pt>
                <c:pt idx="226">
                  <c:v>1943.6841085306135</c:v>
                </c:pt>
                <c:pt idx="227">
                  <c:v>-15589.340434594982</c:v>
                </c:pt>
                <c:pt idx="228">
                  <c:v>-33109.546568691316</c:v>
                </c:pt>
                <c:pt idx="229">
                  <c:v>-50595.952647065053</c:v>
                </c:pt>
                <c:pt idx="230">
                  <c:v>-68027.520292420755</c:v>
                </c:pt>
                <c:pt idx="231">
                  <c:v>-85383.176432075285</c:v>
                </c:pt>
                <c:pt idx="232">
                  <c:v>-102641.83583583216</c:v>
                </c:pt>
                <c:pt idx="233">
                  <c:v>-119782.42417802311</c:v>
                </c:pt>
                <c:pt idx="234">
                  <c:v>-136783.90164379196</c:v>
                </c:pt>
                <c:pt idx="235">
                  <c:v>-153625.28709761781</c:v>
                </c:pt>
                <c:pt idx="236">
                  <c:v>-170285.6828293307</c:v>
                </c:pt>
                <c:pt idx="237">
                  <c:v>-186744.29988941038</c:v>
                </c:pt>
                <c:pt idx="238">
                  <c:v>-202980.48402117318</c:v>
                </c:pt>
                <c:pt idx="239">
                  <c:v>-218973.74219251657</c:v>
                </c:pt>
                <c:pt idx="240">
                  <c:v>-234703.76972420746</c:v>
                </c:pt>
                <c:pt idx="241">
                  <c:v>-250150.47800528439</c:v>
                </c:pt>
                <c:pt idx="242">
                  <c:v>-265294.02277900191</c:v>
                </c:pt>
                <c:pt idx="243">
                  <c:v>-280114.83297494869</c:v>
                </c:pt>
                <c:pt idx="244">
                  <c:v>-294593.64005453145</c:v>
                </c:pt>
                <c:pt idx="245">
                  <c:v>-308711.50782804721</c:v>
                </c:pt>
                <c:pt idx="246">
                  <c:v>-322449.86269212747</c:v>
                </c:pt>
                <c:pt idx="247">
                  <c:v>-335790.52422654274</c:v>
                </c:pt>
                <c:pt idx="248">
                  <c:v>-348715.73607932759</c:v>
                </c:pt>
                <c:pt idx="249">
                  <c:v>-361208.19705905492</c:v>
                </c:pt>
                <c:pt idx="250">
                  <c:v>-373251.0923430082</c:v>
                </c:pt>
                <c:pt idx="251">
                  <c:v>-384828.12470011716</c:v>
                </c:pt>
                <c:pt idx="252">
                  <c:v>-395923.54561803874</c:v>
                </c:pt>
                <c:pt idx="253">
                  <c:v>-406522.18621480814</c:v>
                </c:pt>
                <c:pt idx="254">
                  <c:v>-416609.4878072805</c:v>
                </c:pt>
                <c:pt idx="255">
                  <c:v>-426171.53200127895</c:v>
                </c:pt>
                <c:pt idx="256">
                  <c:v>-435195.07016214979</c:v>
                </c:pt>
                <c:pt idx="257">
                  <c:v>-443667.55211945163</c:v>
                </c:pt>
                <c:pt idx="258">
                  <c:v>-451577.15395594336</c:v>
                </c:pt>
                <c:pt idx="259">
                  <c:v>-458912.80472899729</c:v>
                </c:pt>
                <c:pt idx="260">
                  <c:v>-465664.21197219146</c:v>
                </c:pt>
                <c:pt idx="261">
                  <c:v>-471821.88582618418</c:v>
                </c:pt>
                <c:pt idx="262">
                  <c:v>-477377.16165114468</c:v>
                </c:pt>
                <c:pt idx="263">
                  <c:v>-482322.22097799875</c:v>
                </c:pt>
                <c:pt idx="264">
                  <c:v>-486650.11066257954</c:v>
                </c:pt>
                <c:pt idx="265">
                  <c:v>-490354.76011538634</c:v>
                </c:pt>
                <c:pt idx="266">
                  <c:v>-493430.99648999923</c:v>
                </c:pt>
                <c:pt idx="267">
                  <c:v>-495874.55772515718</c:v>
                </c:pt>
                <c:pt idx="268">
                  <c:v>-497682.10334894375</c:v>
                </c:pt>
                <c:pt idx="269">
                  <c:v>-498851.22296827874</c:v>
                </c:pt>
                <c:pt idx="270">
                  <c:v>-499380.44238277304</c:v>
                </c:pt>
                <c:pt idx="271">
                  <c:v>-499269.22727876122</c:v>
                </c:pt>
                <c:pt idx="272">
                  <c:v>-498517.98447673413</c:v>
                </c:pt>
                <c:pt idx="273">
                  <c:v>-497128.06072319485</c:v>
                </c:pt>
                <c:pt idx="274">
                  <c:v>-495101.7390359008</c:v>
                </c:pt>
                <c:pt idx="275">
                  <c:v>-492442.23262925778</c:v>
                </c:pt>
                <c:pt idx="276">
                  <c:v>-489153.67646403686</c:v>
                </c:pt>
                <c:pt idx="277">
                  <c:v>-485241.11648234521</c:v>
                </c:pt>
                <c:pt idx="278">
                  <c:v>-480710.49660463864</c:v>
                </c:pt>
                <c:pt idx="279">
                  <c:v>-475568.64358031866</c:v>
                </c:pt>
                <c:pt idx="280">
                  <c:v>-469823.24979689118</c:v>
                </c:pt>
                <c:pt idx="281">
                  <c:v>-463482.8541646325</c:v>
                </c:pt>
                <c:pt idx="282">
                  <c:v>-456556.8212040377</c:v>
                </c:pt>
                <c:pt idx="283">
                  <c:v>-449055.31847195711</c:v>
                </c:pt>
                <c:pt idx="284">
                  <c:v>-440989.29246914189</c:v>
                </c:pt>
                <c:pt idx="285">
                  <c:v>-432370.44317691843</c:v>
                </c:pt>
                <c:pt idx="286">
                  <c:v>-423211.19737386977</c:v>
                </c:pt>
                <c:pt idx="287">
                  <c:v>-413524.68088476366</c:v>
                </c:pt>
                <c:pt idx="288">
                  <c:v>-403324.68991358276</c:v>
                </c:pt>
                <c:pt idx="289">
                  <c:v>-392625.66161048465</c:v>
                </c:pt>
                <c:pt idx="290">
                  <c:v>-381442.64401894872</c:v>
                </c:pt>
                <c:pt idx="291">
                  <c:v>-369791.26554439904</c:v>
                </c:pt>
                <c:pt idx="292">
                  <c:v>-357687.70407937467</c:v>
                </c:pt>
                <c:pt idx="293">
                  <c:v>-345148.65591301868</c:v>
                </c:pt>
                <c:pt idx="294">
                  <c:v>-332191.3045444396</c:v>
                </c:pt>
                <c:pt idx="295">
                  <c:v>-318833.28951056581</c:v>
                </c:pt>
                <c:pt idx="296">
                  <c:v>-305092.67532960227</c:v>
                </c:pt>
                <c:pt idx="297">
                  <c:v>-290987.92065134138</c:v>
                </c:pt>
                <c:pt idx="298">
                  <c:v>-276537.84769547597</c:v>
                </c:pt>
                <c:pt idx="299">
                  <c:v>-261761.61204895773</c:v>
                </c:pt>
                <c:pt idx="300">
                  <c:v>-246678.67288338646</c:v>
                </c:pt>
                <c:pt idx="301">
                  <c:v>-231308.76364364743</c:v>
                </c:pt>
                <c:pt idx="302">
                  <c:v>-215671.86324956175</c:v>
                </c:pt>
                <c:pt idx="303">
                  <c:v>-199788.16784333793</c:v>
                </c:pt>
                <c:pt idx="304">
                  <c:v>-183678.06310719979</c:v>
                </c:pt>
                <c:pt idx="305">
                  <c:v>-167362.09716773455</c:v>
                </c:pt>
                <c:pt idx="306">
                  <c:v>-150860.95409639721</c:v>
                </c:pt>
                <c:pt idx="307">
                  <c:v>-134195.42800916106</c:v>
                </c:pt>
                <c:pt idx="308">
                  <c:v>-117386.3977626488</c:v>
                </c:pt>
                <c:pt idx="309">
                  <c:v>-100454.80223911849</c:v>
                </c:pt>
                <c:pt idx="310">
                  <c:v>-83421.616208511885</c:v>
                </c:pt>
                <c:pt idx="311">
                  <c:v>-66307.826752303095</c:v>
                </c:pt>
                <c:pt idx="312">
                  <c:v>-49134.410231134483</c:v>
                </c:pt>
                <c:pt idx="313">
                  <c:v>-31922.30977616884</c:v>
                </c:pt>
                <c:pt idx="314">
                  <c:v>-14692.413282627105</c:v>
                </c:pt>
                <c:pt idx="315">
                  <c:v>2534.4681168370789</c:v>
                </c:pt>
                <c:pt idx="316">
                  <c:v>19737.621121602286</c:v>
                </c:pt>
                <c:pt idx="317">
                  <c:v>36896.450897841372</c:v>
                </c:pt>
                <c:pt idx="318">
                  <c:v>53990.501300435841</c:v>
                </c:pt>
                <c:pt idx="319">
                  <c:v>70999.474702858948</c:v>
                </c:pt>
                <c:pt idx="320">
                  <c:v>87903.251454514553</c:v>
                </c:pt>
                <c:pt idx="321">
                  <c:v>104681.90898339558</c:v>
                </c:pt>
                <c:pt idx="322">
                  <c:v>121315.7405600613</c:v>
                </c:pt>
                <c:pt idx="323">
                  <c:v>137785.27373692821</c:v>
                </c:pt>
                <c:pt idx="324">
                  <c:v>154071.2884746824</c:v>
                </c:pt>
                <c:pt idx="325">
                  <c:v>170154.83496539795</c:v>
                </c:pt>
                <c:pt idx="326">
                  <c:v>186017.25115961832</c:v>
                </c:pt>
                <c:pt idx="327">
                  <c:v>201640.18000237027</c:v>
                </c:pt>
                <c:pt idx="328">
                  <c:v>217005.58638075905</c:v>
                </c:pt>
                <c:pt idx="329">
                  <c:v>232095.77378355895</c:v>
                </c:pt>
                <c:pt idx="330">
                  <c:v>246893.40067103459</c:v>
                </c:pt>
                <c:pt idx="331">
                  <c:v>261381.49655113157</c:v>
                </c:pt>
                <c:pt idx="332">
                  <c:v>275543.4777562237</c:v>
                </c:pt>
                <c:pt idx="333">
                  <c:v>289363.16291273595</c:v>
                </c:pt>
                <c:pt idx="334">
                  <c:v>302824.78809428331</c:v>
                </c:pt>
                <c:pt idx="335">
                  <c:v>315913.02164738381</c:v>
                </c:pt>
                <c:pt idx="336">
                  <c:v>328612.97867743287</c:v>
                </c:pt>
                <c:pt idx="337">
                  <c:v>340910.23518136627</c:v>
                </c:pt>
                <c:pt idx="338">
                  <c:v>352790.84181238251</c:v>
                </c:pt>
                <c:pt idx="339">
                  <c:v>364241.33726118441</c:v>
                </c:pt>
                <c:pt idx="340">
                  <c:v>375248.76123745315</c:v>
                </c:pt>
                <c:pt idx="341">
                  <c:v>385800.66703470115</c:v>
                </c:pt>
                <c:pt idx="342">
                  <c:v>395885.13366121688</c:v>
                </c:pt>
                <c:pt idx="343">
                  <c:v>405490.777519567</c:v>
                </c:pt>
                <c:pt idx="344">
                  <c:v>414606.76361699344</c:v>
                </c:pt>
                <c:pt idx="345">
                  <c:v>423222.81628908921</c:v>
                </c:pt>
                <c:pt idx="346">
                  <c:v>431329.22941929294</c:v>
                </c:pt>
                <c:pt idx="347">
                  <c:v>438916.87613705487</c:v>
                </c:pt>
                <c:pt idx="348">
                  <c:v>445977.21797794563</c:v>
                </c:pt>
                <c:pt idx="349">
                  <c:v>452502.31348952156</c:v>
                </c:pt>
                <c:pt idx="350">
                  <c:v>458484.82626741444</c:v>
                </c:pt>
                <c:pt idx="351">
                  <c:v>463918.03240686021</c:v>
                </c:pt>
                <c:pt idx="352">
                  <c:v>468795.82735573192</c:v>
                </c:pt>
                <c:pt idx="353">
                  <c:v>473112.73215606622</c:v>
                </c:pt>
                <c:pt idx="354">
                  <c:v>476863.89906208758</c:v>
                </c:pt>
                <c:pt idx="355">
                  <c:v>480045.11652380647</c:v>
                </c:pt>
                <c:pt idx="356">
                  <c:v>482652.81352641253</c:v>
                </c:pt>
                <c:pt idx="357">
                  <c:v>484684.06327687518</c:v>
                </c:pt>
                <c:pt idx="358">
                  <c:v>486136.58623040729</c:v>
                </c:pt>
                <c:pt idx="359">
                  <c:v>487008.75245073106</c:v>
                </c:pt>
                <c:pt idx="360">
                  <c:v>487299.58329939458</c:v>
                </c:pt>
              </c:numCache>
            </c:numRef>
          </c:yVal>
          <c:smooth val="0"/>
          <c:extLst>
            <c:ext xmlns:c16="http://schemas.microsoft.com/office/drawing/2014/chart" uri="{C3380CC4-5D6E-409C-BE32-E72D297353CC}">
              <c16:uniqueId val="{00000001-8478-4909-8600-655837299AE5}"/>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lift vs. Crank Rotation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Intake</c:v>
          </c:tx>
          <c:spPr>
            <a:ln w="28575" cap="rnd">
              <a:solidFill>
                <a:schemeClr val="accent1"/>
              </a:solidFill>
              <a:round/>
            </a:ln>
            <a:effectLst/>
          </c:spPr>
          <c:marker>
            <c:symbol val="none"/>
          </c:marker>
          <c:val>
            <c:numRef>
              <c:f>'Cam Lobe Measurements'!$F$7:$F$366</c:f>
              <c:numCache>
                <c:formatCode>General</c:formatCode>
                <c:ptCount val="360"/>
                <c:pt idx="6">
                  <c:v>0.01</c:v>
                </c:pt>
                <c:pt idx="7">
                  <c:v>0.01</c:v>
                </c:pt>
                <c:pt idx="8">
                  <c:v>0.01</c:v>
                </c:pt>
                <c:pt idx="9">
                  <c:v>0.01</c:v>
                </c:pt>
                <c:pt idx="10">
                  <c:v>0.01</c:v>
                </c:pt>
                <c:pt idx="11">
                  <c:v>0.01</c:v>
                </c:pt>
                <c:pt idx="12">
                  <c:v>0.01</c:v>
                </c:pt>
                <c:pt idx="13">
                  <c:v>0.01</c:v>
                </c:pt>
                <c:pt idx="14">
                  <c:v>0.01</c:v>
                </c:pt>
                <c:pt idx="15">
                  <c:v>0.01</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numCache>
            </c:numRef>
          </c:val>
          <c:smooth val="0"/>
          <c:extLst>
            <c:ext xmlns:c16="http://schemas.microsoft.com/office/drawing/2014/chart" uri="{C3380CC4-5D6E-409C-BE32-E72D297353CC}">
              <c16:uniqueId val="{00000000-9DBD-466B-A980-E3C6ECFDA613}"/>
            </c:ext>
          </c:extLst>
        </c:ser>
        <c:ser>
          <c:idx val="1"/>
          <c:order val="1"/>
          <c:tx>
            <c:v>Exhaust</c:v>
          </c:tx>
          <c:spPr>
            <a:ln w="28575" cap="rnd">
              <a:solidFill>
                <a:schemeClr val="accent2"/>
              </a:solidFill>
              <a:round/>
            </a:ln>
            <a:effectLst/>
          </c:spPr>
          <c:marker>
            <c:symbol val="none"/>
          </c:marker>
          <c:val>
            <c:numRef>
              <c:f>'Cam Lobe Measurements'!$J$7:$J$366</c:f>
              <c:numCache>
                <c:formatCode>General</c:formatCode>
                <c:ptCount val="360"/>
                <c:pt idx="0">
                  <c:v>0.11</c:v>
                </c:pt>
                <c:pt idx="1">
                  <c:v>0.11</c:v>
                </c:pt>
                <c:pt idx="2">
                  <c:v>0.11</c:v>
                </c:pt>
                <c:pt idx="3">
                  <c:v>0.11</c:v>
                </c:pt>
                <c:pt idx="4">
                  <c:v>0.11</c:v>
                </c:pt>
                <c:pt idx="5">
                  <c:v>0.11</c:v>
                </c:pt>
                <c:pt idx="6">
                  <c:v>0.11</c:v>
                </c:pt>
                <c:pt idx="7">
                  <c:v>0.11</c:v>
                </c:pt>
                <c:pt idx="8">
                  <c:v>0.11</c:v>
                </c:pt>
                <c:pt idx="9">
                  <c:v>0.11</c:v>
                </c:pt>
                <c:pt idx="10">
                  <c:v>0.11</c:v>
                </c:pt>
                <c:pt idx="11">
                  <c:v>0.11</c:v>
                </c:pt>
                <c:pt idx="12">
                  <c:v>0.11</c:v>
                </c:pt>
                <c:pt idx="13">
                  <c:v>0.11</c:v>
                </c:pt>
                <c:pt idx="14">
                  <c:v>0.11</c:v>
                </c:pt>
                <c:pt idx="15">
                  <c:v>0.12</c:v>
                </c:pt>
                <c:pt idx="16">
                  <c:v>0.13</c:v>
                </c:pt>
                <c:pt idx="17">
                  <c:v>0.14000000000000001</c:v>
                </c:pt>
                <c:pt idx="18">
                  <c:v>0.15</c:v>
                </c:pt>
                <c:pt idx="19">
                  <c:v>0.16</c:v>
                </c:pt>
                <c:pt idx="20">
                  <c:v>0.18</c:v>
                </c:pt>
                <c:pt idx="21">
                  <c:v>0.2</c:v>
                </c:pt>
                <c:pt idx="22">
                  <c:v>0.22</c:v>
                </c:pt>
                <c:pt idx="23">
                  <c:v>0.23</c:v>
                </c:pt>
                <c:pt idx="24">
                  <c:v>0.25</c:v>
                </c:pt>
                <c:pt idx="25">
                  <c:v>0.27</c:v>
                </c:pt>
                <c:pt idx="26">
                  <c:v>0.28999999999999998</c:v>
                </c:pt>
                <c:pt idx="27">
                  <c:v>0.3</c:v>
                </c:pt>
                <c:pt idx="28">
                  <c:v>0.32</c:v>
                </c:pt>
                <c:pt idx="29">
                  <c:v>0.34</c:v>
                </c:pt>
                <c:pt idx="30">
                  <c:v>0.36</c:v>
                </c:pt>
                <c:pt idx="31">
                  <c:v>0.38</c:v>
                </c:pt>
                <c:pt idx="32">
                  <c:v>0.4</c:v>
                </c:pt>
                <c:pt idx="33">
                  <c:v>0.41</c:v>
                </c:pt>
                <c:pt idx="34">
                  <c:v>0.43</c:v>
                </c:pt>
                <c:pt idx="35">
                  <c:v>0.45</c:v>
                </c:pt>
                <c:pt idx="36">
                  <c:v>0.47</c:v>
                </c:pt>
                <c:pt idx="37">
                  <c:v>0.49</c:v>
                </c:pt>
                <c:pt idx="38">
                  <c:v>0.51</c:v>
                </c:pt>
                <c:pt idx="39">
                  <c:v>0.53</c:v>
                </c:pt>
                <c:pt idx="40">
                  <c:v>0.56000000000000005</c:v>
                </c:pt>
                <c:pt idx="41">
                  <c:v>0.59</c:v>
                </c:pt>
                <c:pt idx="42">
                  <c:v>0.63</c:v>
                </c:pt>
                <c:pt idx="43">
                  <c:v>0.67</c:v>
                </c:pt>
                <c:pt idx="44">
                  <c:v>0.71</c:v>
                </c:pt>
                <c:pt idx="45">
                  <c:v>0.77</c:v>
                </c:pt>
                <c:pt idx="46">
                  <c:v>0.82</c:v>
                </c:pt>
                <c:pt idx="47">
                  <c:v>0.89</c:v>
                </c:pt>
                <c:pt idx="48">
                  <c:v>0.96</c:v>
                </c:pt>
                <c:pt idx="49">
                  <c:v>1.04</c:v>
                </c:pt>
                <c:pt idx="50">
                  <c:v>1.1100000000000001</c:v>
                </c:pt>
                <c:pt idx="51">
                  <c:v>1.2</c:v>
                </c:pt>
                <c:pt idx="52">
                  <c:v>1.29</c:v>
                </c:pt>
                <c:pt idx="53">
                  <c:v>1.38</c:v>
                </c:pt>
                <c:pt idx="54">
                  <c:v>1.48</c:v>
                </c:pt>
                <c:pt idx="55">
                  <c:v>1.56</c:v>
                </c:pt>
                <c:pt idx="56">
                  <c:v>1.69</c:v>
                </c:pt>
                <c:pt idx="57">
                  <c:v>1.81</c:v>
                </c:pt>
                <c:pt idx="58">
                  <c:v>1.93</c:v>
                </c:pt>
                <c:pt idx="59">
                  <c:v>2.06</c:v>
                </c:pt>
                <c:pt idx="60">
                  <c:v>2.2000000000000002</c:v>
                </c:pt>
                <c:pt idx="61">
                  <c:v>2.34</c:v>
                </c:pt>
                <c:pt idx="62">
                  <c:v>2.4900000000000002</c:v>
                </c:pt>
                <c:pt idx="63">
                  <c:v>2.63</c:v>
                </c:pt>
                <c:pt idx="64">
                  <c:v>2.7</c:v>
                </c:pt>
                <c:pt idx="65">
                  <c:v>2.94</c:v>
                </c:pt>
                <c:pt idx="66">
                  <c:v>3.15</c:v>
                </c:pt>
                <c:pt idx="67">
                  <c:v>3.3</c:v>
                </c:pt>
                <c:pt idx="68">
                  <c:v>3.51</c:v>
                </c:pt>
                <c:pt idx="69">
                  <c:v>3.69</c:v>
                </c:pt>
                <c:pt idx="70">
                  <c:v>3.89</c:v>
                </c:pt>
                <c:pt idx="71">
                  <c:v>4.12</c:v>
                </c:pt>
                <c:pt idx="72">
                  <c:v>4.32</c:v>
                </c:pt>
                <c:pt idx="73">
                  <c:v>4.5599999999999996</c:v>
                </c:pt>
                <c:pt idx="74">
                  <c:v>4.75</c:v>
                </c:pt>
                <c:pt idx="75">
                  <c:v>5.0599999999999996</c:v>
                </c:pt>
                <c:pt idx="76">
                  <c:v>5.27</c:v>
                </c:pt>
                <c:pt idx="77">
                  <c:v>5.53</c:v>
                </c:pt>
                <c:pt idx="78">
                  <c:v>5.79</c:v>
                </c:pt>
                <c:pt idx="79">
                  <c:v>6.12</c:v>
                </c:pt>
                <c:pt idx="80">
                  <c:v>6.38</c:v>
                </c:pt>
                <c:pt idx="81">
                  <c:v>6.59</c:v>
                </c:pt>
                <c:pt idx="82">
                  <c:v>6.89</c:v>
                </c:pt>
                <c:pt idx="83">
                  <c:v>7.16</c:v>
                </c:pt>
                <c:pt idx="84">
                  <c:v>7.41</c:v>
                </c:pt>
                <c:pt idx="85">
                  <c:v>7.63</c:v>
                </c:pt>
                <c:pt idx="86">
                  <c:v>7.84</c:v>
                </c:pt>
                <c:pt idx="87">
                  <c:v>8.02</c:v>
                </c:pt>
                <c:pt idx="88">
                  <c:v>8.11</c:v>
                </c:pt>
                <c:pt idx="89">
                  <c:v>8.17</c:v>
                </c:pt>
                <c:pt idx="90">
                  <c:v>8.19</c:v>
                </c:pt>
                <c:pt idx="91">
                  <c:v>8.16</c:v>
                </c:pt>
                <c:pt idx="92">
                  <c:v>8.09</c:v>
                </c:pt>
                <c:pt idx="93">
                  <c:v>7.94</c:v>
                </c:pt>
                <c:pt idx="94">
                  <c:v>7.58</c:v>
                </c:pt>
                <c:pt idx="95">
                  <c:v>7.37</c:v>
                </c:pt>
                <c:pt idx="96">
                  <c:v>7.08</c:v>
                </c:pt>
                <c:pt idx="97">
                  <c:v>6.76</c:v>
                </c:pt>
                <c:pt idx="98">
                  <c:v>6.54</c:v>
                </c:pt>
                <c:pt idx="99">
                  <c:v>6.24</c:v>
                </c:pt>
                <c:pt idx="100">
                  <c:v>5.98</c:v>
                </c:pt>
                <c:pt idx="101">
                  <c:v>5.7</c:v>
                </c:pt>
                <c:pt idx="102">
                  <c:v>5.42</c:v>
                </c:pt>
                <c:pt idx="103">
                  <c:v>5.14</c:v>
                </c:pt>
                <c:pt idx="104">
                  <c:v>4.84</c:v>
                </c:pt>
                <c:pt idx="105">
                  <c:v>4.62</c:v>
                </c:pt>
                <c:pt idx="106">
                  <c:v>4.3600000000000003</c:v>
                </c:pt>
                <c:pt idx="107">
                  <c:v>4.1100000000000003</c:v>
                </c:pt>
                <c:pt idx="108">
                  <c:v>3.92</c:v>
                </c:pt>
                <c:pt idx="109">
                  <c:v>3.69</c:v>
                </c:pt>
                <c:pt idx="110">
                  <c:v>3.48</c:v>
                </c:pt>
                <c:pt idx="111">
                  <c:v>3.32</c:v>
                </c:pt>
                <c:pt idx="112">
                  <c:v>3.11</c:v>
                </c:pt>
                <c:pt idx="113">
                  <c:v>2.93</c:v>
                </c:pt>
                <c:pt idx="114">
                  <c:v>2.77</c:v>
                </c:pt>
                <c:pt idx="115">
                  <c:v>2.61</c:v>
                </c:pt>
                <c:pt idx="116">
                  <c:v>2.44</c:v>
                </c:pt>
                <c:pt idx="117">
                  <c:v>2.2999999999999998</c:v>
                </c:pt>
                <c:pt idx="118">
                  <c:v>2.16</c:v>
                </c:pt>
                <c:pt idx="119">
                  <c:v>2.02</c:v>
                </c:pt>
                <c:pt idx="120">
                  <c:v>1.9</c:v>
                </c:pt>
                <c:pt idx="121">
                  <c:v>1.79</c:v>
                </c:pt>
                <c:pt idx="122">
                  <c:v>1.66</c:v>
                </c:pt>
                <c:pt idx="123">
                  <c:v>1.55</c:v>
                </c:pt>
                <c:pt idx="124">
                  <c:v>1.45</c:v>
                </c:pt>
                <c:pt idx="125">
                  <c:v>1.37</c:v>
                </c:pt>
                <c:pt idx="126">
                  <c:v>1.28</c:v>
                </c:pt>
                <c:pt idx="127">
                  <c:v>1.19</c:v>
                </c:pt>
                <c:pt idx="128">
                  <c:v>1.1000000000000001</c:v>
                </c:pt>
                <c:pt idx="129">
                  <c:v>1.02</c:v>
                </c:pt>
                <c:pt idx="130">
                  <c:v>0.97</c:v>
                </c:pt>
                <c:pt idx="131">
                  <c:v>0.9</c:v>
                </c:pt>
                <c:pt idx="132">
                  <c:v>0.84</c:v>
                </c:pt>
                <c:pt idx="133">
                  <c:v>0.8</c:v>
                </c:pt>
                <c:pt idx="134">
                  <c:v>0.75</c:v>
                </c:pt>
                <c:pt idx="135">
                  <c:v>0.7</c:v>
                </c:pt>
                <c:pt idx="136">
                  <c:v>0.68</c:v>
                </c:pt>
                <c:pt idx="137">
                  <c:v>0.65</c:v>
                </c:pt>
                <c:pt idx="138">
                  <c:v>0.62</c:v>
                </c:pt>
                <c:pt idx="139">
                  <c:v>0.59</c:v>
                </c:pt>
                <c:pt idx="140">
                  <c:v>0.57999999999999996</c:v>
                </c:pt>
                <c:pt idx="141">
                  <c:v>0.55000000000000004</c:v>
                </c:pt>
                <c:pt idx="142">
                  <c:v>0.53</c:v>
                </c:pt>
                <c:pt idx="143">
                  <c:v>0.51</c:v>
                </c:pt>
                <c:pt idx="144">
                  <c:v>0.5</c:v>
                </c:pt>
                <c:pt idx="145">
                  <c:v>0.48</c:v>
                </c:pt>
                <c:pt idx="146">
                  <c:v>0.46</c:v>
                </c:pt>
                <c:pt idx="147">
                  <c:v>0.44</c:v>
                </c:pt>
                <c:pt idx="148">
                  <c:v>0.42</c:v>
                </c:pt>
                <c:pt idx="149">
                  <c:v>0.4</c:v>
                </c:pt>
                <c:pt idx="150">
                  <c:v>0.38</c:v>
                </c:pt>
                <c:pt idx="151">
                  <c:v>0.36</c:v>
                </c:pt>
                <c:pt idx="152">
                  <c:v>0.34</c:v>
                </c:pt>
                <c:pt idx="153">
                  <c:v>0.32</c:v>
                </c:pt>
                <c:pt idx="154">
                  <c:v>0.3</c:v>
                </c:pt>
                <c:pt idx="155">
                  <c:v>0.28000000000000003</c:v>
                </c:pt>
                <c:pt idx="156">
                  <c:v>0.26</c:v>
                </c:pt>
                <c:pt idx="157">
                  <c:v>0.24</c:v>
                </c:pt>
                <c:pt idx="158">
                  <c:v>0.22</c:v>
                </c:pt>
                <c:pt idx="159">
                  <c:v>0.2</c:v>
                </c:pt>
                <c:pt idx="160">
                  <c:v>0.19</c:v>
                </c:pt>
                <c:pt idx="161">
                  <c:v>0.17</c:v>
                </c:pt>
                <c:pt idx="162">
                  <c:v>0.15</c:v>
                </c:pt>
                <c:pt idx="163">
                  <c:v>0.13</c:v>
                </c:pt>
                <c:pt idx="164">
                  <c:v>0.11</c:v>
                </c:pt>
                <c:pt idx="165">
                  <c:v>0.1</c:v>
                </c:pt>
                <c:pt idx="166">
                  <c:v>0.09</c:v>
                </c:pt>
                <c:pt idx="167">
                  <c:v>0.08</c:v>
                </c:pt>
                <c:pt idx="168">
                  <c:v>7.0000000000000007E-2</c:v>
                </c:pt>
                <c:pt idx="169">
                  <c:v>7.0000000000000007E-2</c:v>
                </c:pt>
                <c:pt idx="170">
                  <c:v>7.0000000000000007E-2</c:v>
                </c:pt>
                <c:pt idx="171">
                  <c:v>0.06</c:v>
                </c:pt>
                <c:pt idx="172">
                  <c:v>0.06</c:v>
                </c:pt>
                <c:pt idx="173">
                  <c:v>0.06</c:v>
                </c:pt>
                <c:pt idx="174">
                  <c:v>0.06</c:v>
                </c:pt>
                <c:pt idx="175">
                  <c:v>0.06</c:v>
                </c:pt>
                <c:pt idx="176">
                  <c:v>0.05</c:v>
                </c:pt>
                <c:pt idx="177">
                  <c:v>0.05</c:v>
                </c:pt>
                <c:pt idx="178">
                  <c:v>0.05</c:v>
                </c:pt>
                <c:pt idx="179">
                  <c:v>0.05</c:v>
                </c:pt>
                <c:pt idx="180">
                  <c:v>0.05</c:v>
                </c:pt>
                <c:pt idx="181">
                  <c:v>0.04</c:v>
                </c:pt>
                <c:pt idx="182">
                  <c:v>0.04</c:v>
                </c:pt>
                <c:pt idx="183">
                  <c:v>0.04</c:v>
                </c:pt>
                <c:pt idx="184">
                  <c:v>0.04</c:v>
                </c:pt>
                <c:pt idx="185">
                  <c:v>0.04</c:v>
                </c:pt>
                <c:pt idx="186">
                  <c:v>0.04</c:v>
                </c:pt>
                <c:pt idx="187">
                  <c:v>0.03</c:v>
                </c:pt>
                <c:pt idx="188">
                  <c:v>0.03</c:v>
                </c:pt>
                <c:pt idx="189">
                  <c:v>0.03</c:v>
                </c:pt>
                <c:pt idx="190">
                  <c:v>0.03</c:v>
                </c:pt>
                <c:pt idx="191">
                  <c:v>0.03</c:v>
                </c:pt>
                <c:pt idx="192">
                  <c:v>0.03</c:v>
                </c:pt>
                <c:pt idx="193">
                  <c:v>0.02</c:v>
                </c:pt>
                <c:pt idx="194">
                  <c:v>0.02</c:v>
                </c:pt>
                <c:pt idx="195">
                  <c:v>0.02</c:v>
                </c:pt>
                <c:pt idx="196">
                  <c:v>0.02</c:v>
                </c:pt>
                <c:pt idx="197">
                  <c:v>0.02</c:v>
                </c:pt>
                <c:pt idx="198">
                  <c:v>0.01</c:v>
                </c:pt>
                <c:pt idx="199">
                  <c:v>0.01</c:v>
                </c:pt>
                <c:pt idx="200">
                  <c:v>0.01</c:v>
                </c:pt>
                <c:pt idx="201">
                  <c:v>0.01</c:v>
                </c:pt>
                <c:pt idx="202">
                  <c:v>0.01</c:v>
                </c:pt>
                <c:pt idx="203">
                  <c:v>0.01</c:v>
                </c:pt>
                <c:pt idx="269">
                  <c:v>0.01</c:v>
                </c:pt>
                <c:pt idx="270">
                  <c:v>0.01</c:v>
                </c:pt>
                <c:pt idx="271">
                  <c:v>0.01</c:v>
                </c:pt>
                <c:pt idx="272">
                  <c:v>0.01</c:v>
                </c:pt>
                <c:pt idx="273">
                  <c:v>0.01</c:v>
                </c:pt>
                <c:pt idx="274">
                  <c:v>0.01</c:v>
                </c:pt>
                <c:pt idx="275">
                  <c:v>0.02</c:v>
                </c:pt>
                <c:pt idx="276">
                  <c:v>0.02</c:v>
                </c:pt>
                <c:pt idx="277">
                  <c:v>0.02</c:v>
                </c:pt>
                <c:pt idx="278">
                  <c:v>0.02</c:v>
                </c:pt>
                <c:pt idx="279">
                  <c:v>0.02</c:v>
                </c:pt>
                <c:pt idx="280">
                  <c:v>0.02</c:v>
                </c:pt>
                <c:pt idx="281">
                  <c:v>0.03</c:v>
                </c:pt>
                <c:pt idx="282">
                  <c:v>0.03</c:v>
                </c:pt>
                <c:pt idx="283">
                  <c:v>0.03</c:v>
                </c:pt>
                <c:pt idx="284">
                  <c:v>0.03</c:v>
                </c:pt>
                <c:pt idx="285">
                  <c:v>0.03</c:v>
                </c:pt>
                <c:pt idx="286">
                  <c:v>0.03</c:v>
                </c:pt>
                <c:pt idx="287">
                  <c:v>0.04</c:v>
                </c:pt>
                <c:pt idx="288">
                  <c:v>0.04</c:v>
                </c:pt>
                <c:pt idx="289">
                  <c:v>0.04</c:v>
                </c:pt>
                <c:pt idx="290">
                  <c:v>0.04</c:v>
                </c:pt>
                <c:pt idx="291">
                  <c:v>0.04</c:v>
                </c:pt>
                <c:pt idx="292">
                  <c:v>0.04</c:v>
                </c:pt>
                <c:pt idx="293">
                  <c:v>0.05</c:v>
                </c:pt>
                <c:pt idx="294">
                  <c:v>0.05</c:v>
                </c:pt>
                <c:pt idx="295">
                  <c:v>0.05</c:v>
                </c:pt>
                <c:pt idx="296">
                  <c:v>0.05</c:v>
                </c:pt>
                <c:pt idx="297">
                  <c:v>0.05</c:v>
                </c:pt>
                <c:pt idx="298">
                  <c:v>0.05</c:v>
                </c:pt>
                <c:pt idx="299">
                  <c:v>0.06</c:v>
                </c:pt>
                <c:pt idx="300">
                  <c:v>0.06</c:v>
                </c:pt>
                <c:pt idx="301">
                  <c:v>0.06</c:v>
                </c:pt>
                <c:pt idx="302">
                  <c:v>0.06</c:v>
                </c:pt>
                <c:pt idx="303">
                  <c:v>0.06</c:v>
                </c:pt>
                <c:pt idx="304">
                  <c:v>0.06</c:v>
                </c:pt>
                <c:pt idx="305">
                  <c:v>7.0000000000000007E-2</c:v>
                </c:pt>
                <c:pt idx="306">
                  <c:v>7.0000000000000007E-2</c:v>
                </c:pt>
                <c:pt idx="307">
                  <c:v>7.0000000000000007E-2</c:v>
                </c:pt>
                <c:pt idx="308">
                  <c:v>7.0000000000000007E-2</c:v>
                </c:pt>
                <c:pt idx="309">
                  <c:v>7.0000000000000007E-2</c:v>
                </c:pt>
                <c:pt idx="310">
                  <c:v>7.0000000000000007E-2</c:v>
                </c:pt>
                <c:pt idx="311">
                  <c:v>0.08</c:v>
                </c:pt>
                <c:pt idx="312">
                  <c:v>0.08</c:v>
                </c:pt>
                <c:pt idx="313">
                  <c:v>0.08</c:v>
                </c:pt>
                <c:pt idx="314">
                  <c:v>0.08</c:v>
                </c:pt>
                <c:pt idx="315">
                  <c:v>0.08</c:v>
                </c:pt>
                <c:pt idx="316">
                  <c:v>0.08</c:v>
                </c:pt>
                <c:pt idx="317">
                  <c:v>0.08</c:v>
                </c:pt>
                <c:pt idx="318">
                  <c:v>0.08</c:v>
                </c:pt>
                <c:pt idx="319">
                  <c:v>0.08</c:v>
                </c:pt>
                <c:pt idx="320">
                  <c:v>0.09</c:v>
                </c:pt>
                <c:pt idx="321">
                  <c:v>0.09</c:v>
                </c:pt>
                <c:pt idx="322">
                  <c:v>0.09</c:v>
                </c:pt>
                <c:pt idx="323">
                  <c:v>0.09</c:v>
                </c:pt>
                <c:pt idx="324">
                  <c:v>0.09</c:v>
                </c:pt>
                <c:pt idx="325">
                  <c:v>0.09</c:v>
                </c:pt>
                <c:pt idx="326">
                  <c:v>0.1</c:v>
                </c:pt>
                <c:pt idx="327">
                  <c:v>0.1</c:v>
                </c:pt>
                <c:pt idx="328">
                  <c:v>0.1</c:v>
                </c:pt>
                <c:pt idx="329">
                  <c:v>0.1</c:v>
                </c:pt>
                <c:pt idx="330">
                  <c:v>0.1</c:v>
                </c:pt>
                <c:pt idx="331">
                  <c:v>0.1</c:v>
                </c:pt>
                <c:pt idx="332">
                  <c:v>0.1</c:v>
                </c:pt>
                <c:pt idx="333">
                  <c:v>0.1</c:v>
                </c:pt>
                <c:pt idx="334">
                  <c:v>0.1</c:v>
                </c:pt>
                <c:pt idx="335">
                  <c:v>0.1</c:v>
                </c:pt>
                <c:pt idx="336">
                  <c:v>0.1</c:v>
                </c:pt>
                <c:pt idx="337">
                  <c:v>0.1</c:v>
                </c:pt>
                <c:pt idx="338">
                  <c:v>0.1</c:v>
                </c:pt>
                <c:pt idx="339">
                  <c:v>0.1</c:v>
                </c:pt>
                <c:pt idx="340">
                  <c:v>0.1</c:v>
                </c:pt>
                <c:pt idx="341">
                  <c:v>0.1</c:v>
                </c:pt>
                <c:pt idx="342">
                  <c:v>0.1</c:v>
                </c:pt>
                <c:pt idx="343">
                  <c:v>0.11</c:v>
                </c:pt>
                <c:pt idx="344">
                  <c:v>0.11</c:v>
                </c:pt>
                <c:pt idx="345">
                  <c:v>0.11</c:v>
                </c:pt>
                <c:pt idx="346">
                  <c:v>0.11</c:v>
                </c:pt>
                <c:pt idx="347">
                  <c:v>0.11</c:v>
                </c:pt>
                <c:pt idx="348">
                  <c:v>0.11</c:v>
                </c:pt>
                <c:pt idx="349">
                  <c:v>0.11</c:v>
                </c:pt>
                <c:pt idx="350">
                  <c:v>0.11</c:v>
                </c:pt>
                <c:pt idx="351">
                  <c:v>0.11</c:v>
                </c:pt>
                <c:pt idx="352">
                  <c:v>0.11</c:v>
                </c:pt>
                <c:pt idx="353">
                  <c:v>0.11</c:v>
                </c:pt>
                <c:pt idx="354">
                  <c:v>0.11</c:v>
                </c:pt>
                <c:pt idx="355">
                  <c:v>0.11</c:v>
                </c:pt>
                <c:pt idx="356">
                  <c:v>0.11</c:v>
                </c:pt>
                <c:pt idx="357">
                  <c:v>0.11</c:v>
                </c:pt>
                <c:pt idx="358">
                  <c:v>0.11</c:v>
                </c:pt>
                <c:pt idx="359">
                  <c:v>0.11</c:v>
                </c:pt>
              </c:numCache>
            </c:numRef>
          </c:val>
          <c:smooth val="0"/>
          <c:extLst>
            <c:ext xmlns:c16="http://schemas.microsoft.com/office/drawing/2014/chart" uri="{C3380CC4-5D6E-409C-BE32-E72D297353CC}">
              <c16:uniqueId val="{00000001-9DBD-466B-A980-E3C6ECFDA613}"/>
            </c:ext>
          </c:extLst>
        </c:ser>
        <c:dLbls>
          <c:showLegendKey val="0"/>
          <c:showVal val="0"/>
          <c:showCatName val="0"/>
          <c:showSerName val="0"/>
          <c:showPercent val="0"/>
          <c:showBubbleSize val="0"/>
        </c:dLbls>
        <c:smooth val="0"/>
        <c:axId val="1735681136"/>
        <c:axId val="1735669616"/>
      </c:lineChart>
      <c:catAx>
        <c:axId val="17356811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Position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69616"/>
        <c:crosses val="autoZero"/>
        <c:auto val="1"/>
        <c:lblAlgn val="ctr"/>
        <c:lblOffset val="100"/>
        <c:noMultiLvlLbl val="0"/>
      </c:catAx>
      <c:valAx>
        <c:axId val="17356696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81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'Cam Lobe Measurements'!$AH$7</c:f>
              <c:strCache>
                <c:ptCount val="1"/>
              </c:strCache>
            </c:strRef>
          </c:tx>
          <c:spPr>
            <a:ln w="28575" cap="rnd">
              <a:solidFill>
                <a:schemeClr val="accent1"/>
              </a:solidFill>
              <a:round/>
            </a:ln>
            <a:effectLst/>
          </c:spPr>
          <c:marker>
            <c:symbol val="none"/>
          </c:marker>
          <c:val>
            <c:numRef>
              <c:f>'Cam Lobe Measurements'!$AH$8:$AH$366</c:f>
              <c:numCache>
                <c:formatCode>General</c:formatCode>
                <c:ptCount val="359"/>
                <c:pt idx="0">
                  <c:v>0</c:v>
                </c:pt>
                <c:pt idx="1">
                  <c:v>0</c:v>
                </c:pt>
                <c:pt idx="2">
                  <c:v>0</c:v>
                </c:pt>
                <c:pt idx="3">
                  <c:v>0</c:v>
                </c:pt>
                <c:pt idx="4">
                  <c:v>0</c:v>
                </c:pt>
                <c:pt idx="5">
                  <c:v>0.01</c:v>
                </c:pt>
                <c:pt idx="6">
                  <c:v>-0.01</c:v>
                </c:pt>
                <c:pt idx="7">
                  <c:v>0</c:v>
                </c:pt>
                <c:pt idx="8">
                  <c:v>0</c:v>
                </c:pt>
                <c:pt idx="9">
                  <c:v>0</c:v>
                </c:pt>
                <c:pt idx="10">
                  <c:v>0</c:v>
                </c:pt>
                <c:pt idx="11">
                  <c:v>0</c:v>
                </c:pt>
                <c:pt idx="12">
                  <c:v>0</c:v>
                </c:pt>
                <c:pt idx="13">
                  <c:v>0</c:v>
                </c:pt>
                <c:pt idx="14">
                  <c:v>0</c:v>
                </c:pt>
                <c:pt idx="15">
                  <c:v>-0.01</c:v>
                </c:pt>
                <c:pt idx="16">
                  <c:v>0.01</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-0.01</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-1.1842378929335003E-18</c:v>
                </c:pt>
                <c:pt idx="100">
                  <c:v>3.552713678800501E-18</c:v>
                </c:pt>
                <c:pt idx="101">
                  <c:v>0</c:v>
                </c:pt>
                <c:pt idx="102">
                  <c:v>1.0000000000000002E-2</c:v>
                </c:pt>
                <c:pt idx="103">
                  <c:v>-1.4210854715202004E-17</c:v>
                </c:pt>
                <c:pt idx="104">
                  <c:v>-9.9999999999999811E-3</c:v>
                </c:pt>
                <c:pt idx="105">
                  <c:v>9.9999999999999811E-3</c:v>
                </c:pt>
                <c:pt idx="106">
                  <c:v>2.8421709430404008E-17</c:v>
                </c:pt>
                <c:pt idx="107">
                  <c:v>-1.0000000000000038E-2</c:v>
                </c:pt>
                <c:pt idx="108">
                  <c:v>1.0000000000000038E-2</c:v>
                </c:pt>
                <c:pt idx="109">
                  <c:v>-2.8421709430404008E-17</c:v>
                </c:pt>
                <c:pt idx="110">
                  <c:v>-9.9999999999999811E-3</c:v>
                </c:pt>
                <c:pt idx="111">
                  <c:v>9.9999999999999811E-3</c:v>
                </c:pt>
                <c:pt idx="112">
                  <c:v>0</c:v>
                </c:pt>
                <c:pt idx="113">
                  <c:v>2.8421709430404008E-17</c:v>
                </c:pt>
                <c:pt idx="114">
                  <c:v>-1.0000000000000009E-2</c:v>
                </c:pt>
                <c:pt idx="115">
                  <c:v>9.9999999999999534E-3</c:v>
                </c:pt>
                <c:pt idx="116">
                  <c:v>-9.9999999999999534E-3</c:v>
                </c:pt>
                <c:pt idx="117">
                  <c:v>1.0000000000000009E-2</c:v>
                </c:pt>
                <c:pt idx="118">
                  <c:v>0</c:v>
                </c:pt>
                <c:pt idx="119">
                  <c:v>-5.6843418860808016E-17</c:v>
                </c:pt>
                <c:pt idx="120">
                  <c:v>5.6843418860808016E-17</c:v>
                </c:pt>
                <c:pt idx="121">
                  <c:v>0</c:v>
                </c:pt>
                <c:pt idx="122">
                  <c:v>9.9999999999999534E-3</c:v>
                </c:pt>
                <c:pt idx="123">
                  <c:v>1.0000000000000009E-2</c:v>
                </c:pt>
                <c:pt idx="124">
                  <c:v>-9.9999999999999534E-3</c:v>
                </c:pt>
                <c:pt idx="125">
                  <c:v>2.0000000000000018E-2</c:v>
                </c:pt>
                <c:pt idx="126">
                  <c:v>-1.0000000000000123E-2</c:v>
                </c:pt>
                <c:pt idx="127">
                  <c:v>2.0000000000000132E-2</c:v>
                </c:pt>
                <c:pt idx="128">
                  <c:v>-1.1368683772161603E-16</c:v>
                </c:pt>
                <c:pt idx="129">
                  <c:v>-9.9999999999998961E-3</c:v>
                </c:pt>
                <c:pt idx="130">
                  <c:v>1.9999999999999907E-2</c:v>
                </c:pt>
                <c:pt idx="131">
                  <c:v>1.0000000000000123E-2</c:v>
                </c:pt>
                <c:pt idx="132">
                  <c:v>-1.1368683772161603E-16</c:v>
                </c:pt>
                <c:pt idx="133">
                  <c:v>-9.9999999999998961E-3</c:v>
                </c:pt>
                <c:pt idx="134">
                  <c:v>1.9999999999999782E-2</c:v>
                </c:pt>
                <c:pt idx="135">
                  <c:v>2.2737367544323206E-16</c:v>
                </c:pt>
                <c:pt idx="136">
                  <c:v>1.0000000000000019E-2</c:v>
                </c:pt>
                <c:pt idx="137">
                  <c:v>9.999999999999773E-3</c:v>
                </c:pt>
                <c:pt idx="138">
                  <c:v>2.2737367544323206E-16</c:v>
                </c:pt>
                <c:pt idx="139">
                  <c:v>-2.2737367544323206E-16</c:v>
                </c:pt>
                <c:pt idx="140">
                  <c:v>2.0000000000000247E-2</c:v>
                </c:pt>
                <c:pt idx="141">
                  <c:v>-2.0000000000000247E-2</c:v>
                </c:pt>
                <c:pt idx="142">
                  <c:v>4.0000000000000265E-2</c:v>
                </c:pt>
                <c:pt idx="143">
                  <c:v>-0.01</c:v>
                </c:pt>
                <c:pt idx="144">
                  <c:v>-2.0000000000000472E-2</c:v>
                </c:pt>
                <c:pt idx="145">
                  <c:v>6.000000000000049E-2</c:v>
                </c:pt>
                <c:pt idx="146">
                  <c:v>-1.0000000000000227E-2</c:v>
                </c:pt>
                <c:pt idx="147">
                  <c:v>-2.9999999999999791E-2</c:v>
                </c:pt>
                <c:pt idx="148">
                  <c:v>4.9999999999999829E-2</c:v>
                </c:pt>
                <c:pt idx="149">
                  <c:v>0</c:v>
                </c:pt>
                <c:pt idx="150">
                  <c:v>0</c:v>
                </c:pt>
                <c:pt idx="151">
                  <c:v>-9.9999999999998111E-3</c:v>
                </c:pt>
                <c:pt idx="152">
                  <c:v>2.9999999999999812E-2</c:v>
                </c:pt>
                <c:pt idx="153">
                  <c:v>3.9999999999999584E-2</c:v>
                </c:pt>
                <c:pt idx="154">
                  <c:v>-5.9999999999999165E-2</c:v>
                </c:pt>
                <c:pt idx="155">
                  <c:v>1.9999999999999584E-2</c:v>
                </c:pt>
                <c:pt idx="156">
                  <c:v>4.0000000000000036E-2</c:v>
                </c:pt>
                <c:pt idx="157">
                  <c:v>-9.999999999999773E-3</c:v>
                </c:pt>
                <c:pt idx="158">
                  <c:v>4.9999999999999808E-2</c:v>
                </c:pt>
                <c:pt idx="161">
                  <c:v>-9.9999999999999659E-2</c:v>
                </c:pt>
                <c:pt idx="162">
                  <c:v>-1.0000000000000682E-2</c:v>
                </c:pt>
                <c:pt idx="163">
                  <c:v>3.0000000000001137E-2</c:v>
                </c:pt>
                <c:pt idx="164">
                  <c:v>1.9999999999998675E-2</c:v>
                </c:pt>
                <c:pt idx="165">
                  <c:v>-5.9999999999998714E-2</c:v>
                </c:pt>
                <c:pt idx="166">
                  <c:v>3.9999999999999127E-2</c:v>
                </c:pt>
                <c:pt idx="167">
                  <c:v>9.9999999999998111E-3</c:v>
                </c:pt>
                <c:pt idx="168">
                  <c:v>-5.9999999999999623E-2</c:v>
                </c:pt>
                <c:pt idx="169">
                  <c:v>2.9999999999999357E-2</c:v>
                </c:pt>
                <c:pt idx="170">
                  <c:v>-3.9999999999999127E-2</c:v>
                </c:pt>
                <c:pt idx="171">
                  <c:v>-4.9999999999998941E-2</c:v>
                </c:pt>
                <c:pt idx="172">
                  <c:v>-4.0000000000002707E-2</c:v>
                </c:pt>
                <c:pt idx="173">
                  <c:v>-7.9999999999998295E-2</c:v>
                </c:pt>
                <c:pt idx="174">
                  <c:v>-1.9999999999999574E-2</c:v>
                </c:pt>
                <c:pt idx="175">
                  <c:v>-4.0000000000000924E-2</c:v>
                </c:pt>
                <c:pt idx="176">
                  <c:v>-3.9999999999999147E-2</c:v>
                </c:pt>
                <c:pt idx="177">
                  <c:v>-6.000000000000049E-2</c:v>
                </c:pt>
                <c:pt idx="178">
                  <c:v>-7.0000000000000298E-2</c:v>
                </c:pt>
                <c:pt idx="179">
                  <c:v>-7.000000000000027E-2</c:v>
                </c:pt>
                <c:pt idx="180">
                  <c:v>0</c:v>
                </c:pt>
                <c:pt idx="181">
                  <c:v>-4.9999999999998941E-2</c:v>
                </c:pt>
                <c:pt idx="182">
                  <c:v>-1.0000000000000682E-2</c:v>
                </c:pt>
                <c:pt idx="183">
                  <c:v>-4.0000000000000036E-2</c:v>
                </c:pt>
                <c:pt idx="184">
                  <c:v>2.9999999999999357E-2</c:v>
                </c:pt>
                <c:pt idx="185">
                  <c:v>-1.9999999999998675E-2</c:v>
                </c:pt>
                <c:pt idx="186">
                  <c:v>2.9999999999999357E-2</c:v>
                </c:pt>
                <c:pt idx="187">
                  <c:v>-4.9999999999999808E-2</c:v>
                </c:pt>
                <c:pt idx="188">
                  <c:v>7.9999999999999169E-2</c:v>
                </c:pt>
                <c:pt idx="189">
                  <c:v>-8.9999999999998942E-2</c:v>
                </c:pt>
                <c:pt idx="190">
                  <c:v>4.9999999999999808E-2</c:v>
                </c:pt>
                <c:pt idx="191">
                  <c:v>9.999999999999773E-3</c:v>
                </c:pt>
                <c:pt idx="192">
                  <c:v>4.0000000000000036E-2</c:v>
                </c:pt>
                <c:pt idx="193">
                  <c:v>-9.999999999999773E-3</c:v>
                </c:pt>
                <c:pt idx="194">
                  <c:v>9.999999999999773E-3</c:v>
                </c:pt>
                <c:pt idx="195">
                  <c:v>1.9999999999999584E-2</c:v>
                </c:pt>
                <c:pt idx="196">
                  <c:v>-9.9999999999993566E-3</c:v>
                </c:pt>
                <c:pt idx="197">
                  <c:v>-4.5474735088646413E-16</c:v>
                </c:pt>
                <c:pt idx="198">
                  <c:v>5.0000000000000266E-2</c:v>
                </c:pt>
                <c:pt idx="199">
                  <c:v>-4.0000000000000036E-2</c:v>
                </c:pt>
                <c:pt idx="200">
                  <c:v>6.0000000000000074E-2</c:v>
                </c:pt>
                <c:pt idx="201">
                  <c:v>2.0000000000000018E-2</c:v>
                </c:pt>
                <c:pt idx="202">
                  <c:v>-3.0000000000000245E-2</c:v>
                </c:pt>
                <c:pt idx="203">
                  <c:v>-2.0000000000000039E-2</c:v>
                </c:pt>
                <c:pt idx="204">
                  <c:v>6.0000000000000511E-2</c:v>
                </c:pt>
                <c:pt idx="205">
                  <c:v>9.9999999999993375E-3</c:v>
                </c:pt>
                <c:pt idx="206">
                  <c:v>-2.9999999999999583E-2</c:v>
                </c:pt>
                <c:pt idx="207">
                  <c:v>2.0000000000000018E-2</c:v>
                </c:pt>
                <c:pt idx="208">
                  <c:v>1.0000000000000019E-2</c:v>
                </c:pt>
                <c:pt idx="209">
                  <c:v>-2.2737367544323206E-16</c:v>
                </c:pt>
                <c:pt idx="210">
                  <c:v>2.0000000000000018E-2</c:v>
                </c:pt>
                <c:pt idx="211">
                  <c:v>-9.999999999999792E-3</c:v>
                </c:pt>
                <c:pt idx="212">
                  <c:v>1.9999999999999792E-2</c:v>
                </c:pt>
                <c:pt idx="213">
                  <c:v>2.2737367544323206E-16</c:v>
                </c:pt>
                <c:pt idx="214">
                  <c:v>9.999999999999792E-3</c:v>
                </c:pt>
                <c:pt idx="215">
                  <c:v>1.1368683772161603E-16</c:v>
                </c:pt>
                <c:pt idx="216">
                  <c:v>0.01</c:v>
                </c:pt>
                <c:pt idx="217">
                  <c:v>1.9999999999999907E-2</c:v>
                </c:pt>
                <c:pt idx="218">
                  <c:v>-9.9999999999998961E-3</c:v>
                </c:pt>
                <c:pt idx="219">
                  <c:v>-1.1368683772161603E-16</c:v>
                </c:pt>
                <c:pt idx="220">
                  <c:v>1.0000000000000123E-2</c:v>
                </c:pt>
                <c:pt idx="221">
                  <c:v>-1.1368683772161603E-16</c:v>
                </c:pt>
                <c:pt idx="222">
                  <c:v>2.0000000000000077E-2</c:v>
                </c:pt>
                <c:pt idx="223">
                  <c:v>-1.0000000000000009E-2</c:v>
                </c:pt>
                <c:pt idx="224">
                  <c:v>9.9999999999999534E-3</c:v>
                </c:pt>
                <c:pt idx="225">
                  <c:v>1.0000000000000066E-2</c:v>
                </c:pt>
                <c:pt idx="226">
                  <c:v>-5.6843418860808016E-17</c:v>
                </c:pt>
                <c:pt idx="227">
                  <c:v>5.6843418860808016E-17</c:v>
                </c:pt>
                <c:pt idx="228">
                  <c:v>9.9999999999999534E-3</c:v>
                </c:pt>
                <c:pt idx="229">
                  <c:v>-9.9999999999999811E-3</c:v>
                </c:pt>
                <c:pt idx="230">
                  <c:v>2.0000000000000018E-2</c:v>
                </c:pt>
                <c:pt idx="231">
                  <c:v>-1.0000000000000038E-2</c:v>
                </c:pt>
                <c:pt idx="232">
                  <c:v>2.8421709430404008E-17</c:v>
                </c:pt>
                <c:pt idx="233">
                  <c:v>0</c:v>
                </c:pt>
                <c:pt idx="234">
                  <c:v>-2.8421709430404008E-17</c:v>
                </c:pt>
                <c:pt idx="235">
                  <c:v>2.8421709430404008E-17</c:v>
                </c:pt>
                <c:pt idx="236">
                  <c:v>9.9999999999999811E-3</c:v>
                </c:pt>
                <c:pt idx="237">
                  <c:v>-9.9999999999999811E-3</c:v>
                </c:pt>
                <c:pt idx="238">
                  <c:v>-1.4210854715202004E-17</c:v>
                </c:pt>
                <c:pt idx="239">
                  <c:v>0</c:v>
                </c:pt>
                <c:pt idx="240">
                  <c:v>1.0000000000000005E-2</c:v>
                </c:pt>
                <c:pt idx="241">
                  <c:v>-1.0000000000000002E-2</c:v>
                </c:pt>
                <c:pt idx="242">
                  <c:v>0.02</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1"/>
          <c:extLst>
            <c:ext xmlns:c16="http://schemas.microsoft.com/office/drawing/2014/chart" uri="{C3380CC4-5D6E-409C-BE32-E72D297353CC}">
              <c16:uniqueId val="{00000000-ABE5-4276-BFE4-405AB1E06036}"/>
            </c:ext>
          </c:extLst>
        </c:ser>
        <c:dLbls>
          <c:showLegendKey val="0"/>
          <c:showVal val="0"/>
          <c:showCatName val="0"/>
          <c:showSerName val="0"/>
          <c:showPercent val="0"/>
          <c:showBubbleSize val="0"/>
        </c:dLbls>
        <c:smooth val="0"/>
        <c:axId val="1904237824"/>
        <c:axId val="1904236384"/>
      </c:lineChart>
      <c:catAx>
        <c:axId val="19042378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Position</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4236384"/>
        <c:crosses val="autoZero"/>
        <c:auto val="1"/>
        <c:lblAlgn val="ctr"/>
        <c:lblOffset val="100"/>
        <c:noMultiLvlLbl val="0"/>
      </c:catAx>
      <c:valAx>
        <c:axId val="1904236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Acceeration (mm/deg</a:t>
                </a:r>
                <a:r>
                  <a:rPr lang="en-GB">
                    <a:latin typeface="Calibri" panose="020F0502020204030204" pitchFamily="34" charset="0"/>
                    <a:ea typeface="Calibri" panose="020F0502020204030204" pitchFamily="34" charset="0"/>
                    <a:cs typeface="Calibri" panose="020F0502020204030204" pitchFamily="34" charset="0"/>
                  </a:rPr>
                  <a:t>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423782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'Cam Lobe Measurements'!$AF$7:$AF$366</c:f>
              <c:numCache>
                <c:formatCode>General</c:formatCode>
                <c:ptCount val="360"/>
                <c:pt idx="0">
                  <c:v>0</c:v>
                </c:pt>
                <c:pt idx="1">
                  <c:v>0</c:v>
                </c:pt>
                <c:pt idx="2">
                  <c:v>0</c:v>
                </c:pt>
                <c:pt idx="3">
                  <c:v>0</c:v>
                </c:pt>
                <c:pt idx="4">
                  <c:v>0</c:v>
                </c:pt>
                <c:pt idx="5">
                  <c:v>0</c:v>
                </c:pt>
                <c:pt idx="6">
                  <c:v>240</c:v>
                </c:pt>
                <c:pt idx="7">
                  <c:v>0</c:v>
                </c:pt>
                <c:pt idx="8">
                  <c:v>0</c:v>
                </c:pt>
                <c:pt idx="9">
                  <c:v>0</c:v>
                </c:pt>
                <c:pt idx="10">
                  <c:v>0</c:v>
                </c:pt>
                <c:pt idx="11">
                  <c:v>0</c:v>
                </c:pt>
                <c:pt idx="12">
                  <c:v>0</c:v>
                </c:pt>
                <c:pt idx="13">
                  <c:v>0</c:v>
                </c:pt>
                <c:pt idx="14">
                  <c:v>0</c:v>
                </c:pt>
                <c:pt idx="15">
                  <c:v>0</c:v>
                </c:pt>
                <c:pt idx="16">
                  <c:v>-240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240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240</c:v>
                </c:pt>
                <c:pt idx="100">
                  <c:v>239.99999999999997</c:v>
                </c:pt>
                <c:pt idx="101">
                  <c:v>240.00000000000006</c:v>
                </c:pt>
                <c:pt idx="102">
                  <c:v>240.00000000000006</c:v>
                </c:pt>
                <c:pt idx="103">
                  <c:v>480.00000000000011</c:v>
                </c:pt>
                <c:pt idx="104">
                  <c:v>479.99999999999977</c:v>
                </c:pt>
                <c:pt idx="105">
                  <c:v>240.00000000000023</c:v>
                </c:pt>
                <c:pt idx="106">
                  <c:v>479.99999999999977</c:v>
                </c:pt>
                <c:pt idx="107">
                  <c:v>480.00000000000045</c:v>
                </c:pt>
                <c:pt idx="108">
                  <c:v>239.99999999999955</c:v>
                </c:pt>
                <c:pt idx="109">
                  <c:v>480.00000000000045</c:v>
                </c:pt>
                <c:pt idx="110">
                  <c:v>479.99999999999977</c:v>
                </c:pt>
                <c:pt idx="111">
                  <c:v>240.00000000000023</c:v>
                </c:pt>
                <c:pt idx="112">
                  <c:v>479.99999999999977</c:v>
                </c:pt>
                <c:pt idx="113">
                  <c:v>479.99999999999977</c:v>
                </c:pt>
                <c:pt idx="114">
                  <c:v>480.00000000000045</c:v>
                </c:pt>
                <c:pt idx="115">
                  <c:v>240.00000000000023</c:v>
                </c:pt>
                <c:pt idx="116">
                  <c:v>479.99999999999909</c:v>
                </c:pt>
                <c:pt idx="117">
                  <c:v>240.00000000000023</c:v>
                </c:pt>
                <c:pt idx="118">
                  <c:v>480.00000000000045</c:v>
                </c:pt>
                <c:pt idx="119">
                  <c:v>480.00000000000045</c:v>
                </c:pt>
                <c:pt idx="120">
                  <c:v>479.99999999999909</c:v>
                </c:pt>
                <c:pt idx="121">
                  <c:v>480.00000000000045</c:v>
                </c:pt>
                <c:pt idx="122">
                  <c:v>480.00000000000045</c:v>
                </c:pt>
                <c:pt idx="123">
                  <c:v>719.99999999999932</c:v>
                </c:pt>
                <c:pt idx="124">
                  <c:v>959.99999999999955</c:v>
                </c:pt>
                <c:pt idx="125">
                  <c:v>720.00000000000068</c:v>
                </c:pt>
                <c:pt idx="126">
                  <c:v>1200.0000000000011</c:v>
                </c:pt>
                <c:pt idx="127">
                  <c:v>959.99999999999818</c:v>
                </c:pt>
                <c:pt idx="128">
                  <c:v>1440.0000000000014</c:v>
                </c:pt>
                <c:pt idx="129">
                  <c:v>1439.9999999999986</c:v>
                </c:pt>
                <c:pt idx="130">
                  <c:v>1200.0000000000011</c:v>
                </c:pt>
                <c:pt idx="131">
                  <c:v>1679.9999999999989</c:v>
                </c:pt>
                <c:pt idx="132">
                  <c:v>1920.0000000000018</c:v>
                </c:pt>
                <c:pt idx="133">
                  <c:v>1919.9999999999991</c:v>
                </c:pt>
                <c:pt idx="134">
                  <c:v>1680.0000000000016</c:v>
                </c:pt>
                <c:pt idx="135">
                  <c:v>2159.9999999999964</c:v>
                </c:pt>
                <c:pt idx="136">
                  <c:v>2160.0000000000018</c:v>
                </c:pt>
                <c:pt idx="137">
                  <c:v>2400.0000000000023</c:v>
                </c:pt>
                <c:pt idx="138">
                  <c:v>2639.9999999999968</c:v>
                </c:pt>
                <c:pt idx="139">
                  <c:v>2640.0000000000023</c:v>
                </c:pt>
                <c:pt idx="140">
                  <c:v>2639.9999999999968</c:v>
                </c:pt>
                <c:pt idx="141">
                  <c:v>3120.0000000000027</c:v>
                </c:pt>
                <c:pt idx="142">
                  <c:v>2639.9999999999968</c:v>
                </c:pt>
                <c:pt idx="143">
                  <c:v>3600.0000000000032</c:v>
                </c:pt>
                <c:pt idx="144">
                  <c:v>3360.0000000000032</c:v>
                </c:pt>
                <c:pt idx="145">
                  <c:v>2879.9999999999918</c:v>
                </c:pt>
                <c:pt idx="146">
                  <c:v>4320.0000000000036</c:v>
                </c:pt>
                <c:pt idx="147">
                  <c:v>4079.9999999999982</c:v>
                </c:pt>
                <c:pt idx="148">
                  <c:v>3360.0000000000032</c:v>
                </c:pt>
                <c:pt idx="149">
                  <c:v>4559.9999999999991</c:v>
                </c:pt>
                <c:pt idx="150">
                  <c:v>4559.9999999999991</c:v>
                </c:pt>
                <c:pt idx="151">
                  <c:v>4559.9999999999991</c:v>
                </c:pt>
                <c:pt idx="152">
                  <c:v>4320.0000000000036</c:v>
                </c:pt>
                <c:pt idx="153">
                  <c:v>5039.9999999999991</c:v>
                </c:pt>
                <c:pt idx="154">
                  <c:v>5999.9999999999891</c:v>
                </c:pt>
                <c:pt idx="155">
                  <c:v>4560.0000000000091</c:v>
                </c:pt>
                <c:pt idx="156">
                  <c:v>5039.9999999999991</c:v>
                </c:pt>
                <c:pt idx="157">
                  <c:v>6000</c:v>
                </c:pt>
                <c:pt idx="158">
                  <c:v>5760.0000000000055</c:v>
                </c:pt>
                <c:pt idx="159">
                  <c:v>6960.0000000000009</c:v>
                </c:pt>
                <c:pt idx="160">
                  <c:v>3359.9999999999923</c:v>
                </c:pt>
                <c:pt idx="161">
                  <c:v>9119.9999999999982</c:v>
                </c:pt>
                <c:pt idx="162">
                  <c:v>6720.0000000000064</c:v>
                </c:pt>
                <c:pt idx="163">
                  <c:v>6479.99999999999</c:v>
                </c:pt>
                <c:pt idx="164">
                  <c:v>7200.0000000000173</c:v>
                </c:pt>
                <c:pt idx="165">
                  <c:v>7679.9999999999854</c:v>
                </c:pt>
                <c:pt idx="166">
                  <c:v>6240.0000000000164</c:v>
                </c:pt>
                <c:pt idx="167">
                  <c:v>7199.9999999999955</c:v>
                </c:pt>
                <c:pt idx="168">
                  <c:v>7439.9999999999909</c:v>
                </c:pt>
                <c:pt idx="169">
                  <c:v>6000</c:v>
                </c:pt>
                <c:pt idx="170">
                  <c:v>6719.9999999999845</c:v>
                </c:pt>
                <c:pt idx="171">
                  <c:v>5760.0000000000055</c:v>
                </c:pt>
                <c:pt idx="172">
                  <c:v>4560.0000000000309</c:v>
                </c:pt>
                <c:pt idx="173">
                  <c:v>3599.9999999999659</c:v>
                </c:pt>
                <c:pt idx="174">
                  <c:v>1680.0000000000068</c:v>
                </c:pt>
                <c:pt idx="175">
                  <c:v>1200.0000000000171</c:v>
                </c:pt>
                <c:pt idx="176">
                  <c:v>239.99999999999488</c:v>
                </c:pt>
                <c:pt idx="177">
                  <c:v>-719.99999999998465</c:v>
                </c:pt>
                <c:pt idx="178">
                  <c:v>-2159.9999999999964</c:v>
                </c:pt>
                <c:pt idx="179">
                  <c:v>-3840.0000000000036</c:v>
                </c:pt>
                <c:pt idx="180">
                  <c:v>-5520.00000000001</c:v>
                </c:pt>
                <c:pt idx="181">
                  <c:v>-5520.00000000001</c:v>
                </c:pt>
                <c:pt idx="182">
                  <c:v>-6719.9999999999845</c:v>
                </c:pt>
                <c:pt idx="183">
                  <c:v>-6960.0000000000009</c:v>
                </c:pt>
                <c:pt idx="184">
                  <c:v>-7920.0000000000018</c:v>
                </c:pt>
                <c:pt idx="185">
                  <c:v>-7200.0000000000173</c:v>
                </c:pt>
                <c:pt idx="186">
                  <c:v>-7679.9999999999854</c:v>
                </c:pt>
                <c:pt idx="187">
                  <c:v>-6960.0000000000009</c:v>
                </c:pt>
                <c:pt idx="188">
                  <c:v>-8159.9999999999964</c:v>
                </c:pt>
                <c:pt idx="189">
                  <c:v>-6240.0000000000164</c:v>
                </c:pt>
                <c:pt idx="190">
                  <c:v>-8399.9999999999909</c:v>
                </c:pt>
                <c:pt idx="191">
                  <c:v>-7199.9999999999955</c:v>
                </c:pt>
                <c:pt idx="192">
                  <c:v>-6960.0000000000009</c:v>
                </c:pt>
                <c:pt idx="193">
                  <c:v>-6000</c:v>
                </c:pt>
                <c:pt idx="194">
                  <c:v>-6239.9999999999945</c:v>
                </c:pt>
                <c:pt idx="195">
                  <c:v>-6000</c:v>
                </c:pt>
                <c:pt idx="196">
                  <c:v>-5520.00000000001</c:v>
                </c:pt>
                <c:pt idx="197">
                  <c:v>-5759.9999999999945</c:v>
                </c:pt>
                <c:pt idx="198">
                  <c:v>-5760.0000000000055</c:v>
                </c:pt>
                <c:pt idx="199">
                  <c:v>-4559.9999999999991</c:v>
                </c:pt>
                <c:pt idx="200">
                  <c:v>-5520</c:v>
                </c:pt>
                <c:pt idx="201">
                  <c:v>-4079.9999999999982</c:v>
                </c:pt>
                <c:pt idx="202">
                  <c:v>-3599.9999999999977</c:v>
                </c:pt>
                <c:pt idx="203">
                  <c:v>-4320.0000000000036</c:v>
                </c:pt>
                <c:pt idx="204">
                  <c:v>-4800.0000000000045</c:v>
                </c:pt>
                <c:pt idx="205">
                  <c:v>-3359.9999999999923</c:v>
                </c:pt>
                <c:pt idx="206">
                  <c:v>-3120.0000000000082</c:v>
                </c:pt>
                <c:pt idx="207">
                  <c:v>-3839.9999999999982</c:v>
                </c:pt>
                <c:pt idx="208">
                  <c:v>-3359.9999999999977</c:v>
                </c:pt>
                <c:pt idx="209">
                  <c:v>-3119.9999999999973</c:v>
                </c:pt>
                <c:pt idx="210">
                  <c:v>-3120.0000000000027</c:v>
                </c:pt>
                <c:pt idx="211">
                  <c:v>-2640.0000000000023</c:v>
                </c:pt>
                <c:pt idx="212">
                  <c:v>-2879.9999999999973</c:v>
                </c:pt>
                <c:pt idx="213">
                  <c:v>-2400.0000000000023</c:v>
                </c:pt>
                <c:pt idx="214">
                  <c:v>-2399.9999999999968</c:v>
                </c:pt>
                <c:pt idx="215">
                  <c:v>-2160.0000000000018</c:v>
                </c:pt>
                <c:pt idx="216">
                  <c:v>-2159.9999999999991</c:v>
                </c:pt>
                <c:pt idx="217">
                  <c:v>-1919.9999999999991</c:v>
                </c:pt>
                <c:pt idx="218">
                  <c:v>-1440.0000000000014</c:v>
                </c:pt>
                <c:pt idx="219">
                  <c:v>-1679.9999999999989</c:v>
                </c:pt>
                <c:pt idx="220">
                  <c:v>-1680.0000000000016</c:v>
                </c:pt>
                <c:pt idx="221">
                  <c:v>-1439.9999999999986</c:v>
                </c:pt>
                <c:pt idx="222">
                  <c:v>-1440.0000000000014</c:v>
                </c:pt>
                <c:pt idx="223">
                  <c:v>-959.99999999999955</c:v>
                </c:pt>
                <c:pt idx="224">
                  <c:v>-1199.9999999999998</c:v>
                </c:pt>
                <c:pt idx="225">
                  <c:v>-960.00000000000091</c:v>
                </c:pt>
                <c:pt idx="226">
                  <c:v>-719.99999999999932</c:v>
                </c:pt>
                <c:pt idx="227">
                  <c:v>-720.00000000000068</c:v>
                </c:pt>
                <c:pt idx="228">
                  <c:v>-719.99999999999932</c:v>
                </c:pt>
                <c:pt idx="229">
                  <c:v>-480.00000000000045</c:v>
                </c:pt>
                <c:pt idx="230">
                  <c:v>-720</c:v>
                </c:pt>
                <c:pt idx="231">
                  <c:v>-239.99999999999955</c:v>
                </c:pt>
                <c:pt idx="232">
                  <c:v>-480.00000000000045</c:v>
                </c:pt>
                <c:pt idx="233">
                  <c:v>-479.99999999999977</c:v>
                </c:pt>
                <c:pt idx="234">
                  <c:v>-479.99999999999977</c:v>
                </c:pt>
                <c:pt idx="235">
                  <c:v>-480.00000000000045</c:v>
                </c:pt>
                <c:pt idx="236">
                  <c:v>-479.99999999999977</c:v>
                </c:pt>
                <c:pt idx="237">
                  <c:v>-240.00000000000023</c:v>
                </c:pt>
                <c:pt idx="238">
                  <c:v>-479.99999999999977</c:v>
                </c:pt>
                <c:pt idx="239">
                  <c:v>-480.00000000000011</c:v>
                </c:pt>
                <c:pt idx="240">
                  <c:v>-480.00000000000011</c:v>
                </c:pt>
                <c:pt idx="241">
                  <c:v>-239.99999999999997</c:v>
                </c:pt>
                <c:pt idx="242">
                  <c:v>-480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D0AF-4CBB-AA50-1D6D2F05635C}"/>
            </c:ext>
          </c:extLst>
        </c:ser>
        <c:dLbls>
          <c:showLegendKey val="0"/>
          <c:showVal val="0"/>
          <c:showCatName val="0"/>
          <c:showSerName val="0"/>
          <c:showPercent val="0"/>
          <c:showBubbleSize val="0"/>
        </c:dLbls>
        <c:smooth val="0"/>
        <c:axId val="453170304"/>
        <c:axId val="453170784"/>
      </c:lineChart>
      <c:catAx>
        <c:axId val="4531703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3170784"/>
        <c:crosses val="autoZero"/>
        <c:auto val="1"/>
        <c:lblAlgn val="ctr"/>
        <c:lblOffset val="100"/>
        <c:noMultiLvlLbl val="0"/>
      </c:catAx>
      <c:valAx>
        <c:axId val="4531707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(mm/deg)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317030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Jerk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'Cam Lobe Measurements'!$AJ$8:$AJ$366</c:f>
              <c:numCache>
                <c:formatCode>General</c:formatCode>
                <c:ptCount val="359"/>
                <c:pt idx="0">
                  <c:v>0</c:v>
                </c:pt>
                <c:pt idx="1">
                  <c:v>0</c:v>
                </c:pt>
                <c:pt idx="2">
                  <c:v>0</c:v>
                </c:pt>
                <c:pt idx="3">
                  <c:v>0</c:v>
                </c:pt>
                <c:pt idx="4">
                  <c:v>0</c:v>
                </c:pt>
                <c:pt idx="5">
                  <c:v>0.01</c:v>
                </c:pt>
                <c:pt idx="6">
                  <c:v>-0.02</c:v>
                </c:pt>
                <c:pt idx="7">
                  <c:v>0.01</c:v>
                </c:pt>
                <c:pt idx="8">
                  <c:v>0</c:v>
                </c:pt>
                <c:pt idx="9">
                  <c:v>0</c:v>
                </c:pt>
                <c:pt idx="10">
                  <c:v>0</c:v>
                </c:pt>
                <c:pt idx="11">
                  <c:v>0</c:v>
                </c:pt>
                <c:pt idx="12">
                  <c:v>0</c:v>
                </c:pt>
                <c:pt idx="13">
                  <c:v>0</c:v>
                </c:pt>
                <c:pt idx="14">
                  <c:v>0</c:v>
                </c:pt>
                <c:pt idx="15">
                  <c:v>-0.01</c:v>
                </c:pt>
                <c:pt idx="16">
                  <c:v>0.02</c:v>
                </c:pt>
                <c:pt idx="17">
                  <c:v>-0.01</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-0.02</c:v>
                </c:pt>
                <c:pt idx="67">
                  <c:v>0.01</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-1.0000000000000002E-2</c:v>
                </c:pt>
                <c:pt idx="100">
                  <c:v>4.7369515717340011E-18</c:v>
                </c:pt>
                <c:pt idx="101">
                  <c:v>-3.552713678800501E-18</c:v>
                </c:pt>
                <c:pt idx="102">
                  <c:v>1.0000000000000002E-2</c:v>
                </c:pt>
                <c:pt idx="103">
                  <c:v>-1.0000000000000016E-2</c:v>
                </c:pt>
                <c:pt idx="104">
                  <c:v>-9.9999999999999672E-3</c:v>
                </c:pt>
                <c:pt idx="105">
                  <c:v>1.9999999999999962E-2</c:v>
                </c:pt>
                <c:pt idx="106">
                  <c:v>-9.9999999999999534E-3</c:v>
                </c:pt>
                <c:pt idx="107">
                  <c:v>-1.0000000000000066E-2</c:v>
                </c:pt>
                <c:pt idx="108">
                  <c:v>2.0000000000000077E-2</c:v>
                </c:pt>
                <c:pt idx="109">
                  <c:v>-1.0000000000000066E-2</c:v>
                </c:pt>
                <c:pt idx="110">
                  <c:v>-9.9999999999999534E-3</c:v>
                </c:pt>
                <c:pt idx="111">
                  <c:v>1.9999999999999962E-2</c:v>
                </c:pt>
                <c:pt idx="112">
                  <c:v>-9.9999999999999811E-3</c:v>
                </c:pt>
                <c:pt idx="113">
                  <c:v>2.8421709430404008E-17</c:v>
                </c:pt>
                <c:pt idx="114">
                  <c:v>-1.0000000000000037E-2</c:v>
                </c:pt>
                <c:pt idx="115">
                  <c:v>1.9999999999999962E-2</c:v>
                </c:pt>
                <c:pt idx="116">
                  <c:v>-1.9999999999999907E-2</c:v>
                </c:pt>
                <c:pt idx="117">
                  <c:v>1.9999999999999962E-2</c:v>
                </c:pt>
                <c:pt idx="118">
                  <c:v>-1.0000000000000009E-2</c:v>
                </c:pt>
                <c:pt idx="119">
                  <c:v>-5.6843418860808016E-17</c:v>
                </c:pt>
                <c:pt idx="120">
                  <c:v>1.1368683772161603E-16</c:v>
                </c:pt>
                <c:pt idx="121">
                  <c:v>-5.6843418860808016E-17</c:v>
                </c:pt>
                <c:pt idx="122">
                  <c:v>9.9999999999999534E-3</c:v>
                </c:pt>
                <c:pt idx="123">
                  <c:v>5.5511151231257827E-17</c:v>
                </c:pt>
                <c:pt idx="124">
                  <c:v>-1.9999999999999962E-2</c:v>
                </c:pt>
                <c:pt idx="125">
                  <c:v>2.9999999999999971E-2</c:v>
                </c:pt>
                <c:pt idx="126">
                  <c:v>-3.0000000000000141E-2</c:v>
                </c:pt>
                <c:pt idx="127">
                  <c:v>3.0000000000000256E-2</c:v>
                </c:pt>
                <c:pt idx="128">
                  <c:v>-2.0000000000000247E-2</c:v>
                </c:pt>
                <c:pt idx="129">
                  <c:v>-9.9999999999997816E-3</c:v>
                </c:pt>
                <c:pt idx="130">
                  <c:v>2.9999999999999805E-2</c:v>
                </c:pt>
                <c:pt idx="131">
                  <c:v>-9.9999999999997834E-3</c:v>
                </c:pt>
                <c:pt idx="132">
                  <c:v>-1.0000000000000238E-2</c:v>
                </c:pt>
                <c:pt idx="133">
                  <c:v>-9.9999999999997816E-3</c:v>
                </c:pt>
                <c:pt idx="134">
                  <c:v>2.999999999999968E-2</c:v>
                </c:pt>
                <c:pt idx="135">
                  <c:v>-1.9999999999999553E-2</c:v>
                </c:pt>
                <c:pt idx="136">
                  <c:v>9.999999999999792E-3</c:v>
                </c:pt>
                <c:pt idx="137">
                  <c:v>-2.4633073358870661E-16</c:v>
                </c:pt>
                <c:pt idx="138">
                  <c:v>-9.9999999999995457E-3</c:v>
                </c:pt>
                <c:pt idx="139">
                  <c:v>-4.5474735088646413E-16</c:v>
                </c:pt>
                <c:pt idx="140">
                  <c:v>2.0000000000000476E-2</c:v>
                </c:pt>
                <c:pt idx="141">
                  <c:v>-4.0000000000000493E-2</c:v>
                </c:pt>
                <c:pt idx="142">
                  <c:v>6.0000000000000511E-2</c:v>
                </c:pt>
                <c:pt idx="143">
                  <c:v>-5.0000000000000266E-2</c:v>
                </c:pt>
                <c:pt idx="144">
                  <c:v>-1.0000000000000472E-2</c:v>
                </c:pt>
                <c:pt idx="145">
                  <c:v>8.0000000000000959E-2</c:v>
                </c:pt>
                <c:pt idx="146">
                  <c:v>-7.0000000000000714E-2</c:v>
                </c:pt>
                <c:pt idx="147">
                  <c:v>-1.9999999999999563E-2</c:v>
                </c:pt>
                <c:pt idx="148">
                  <c:v>7.9999999999999627E-2</c:v>
                </c:pt>
                <c:pt idx="149">
                  <c:v>-4.9999999999999829E-2</c:v>
                </c:pt>
                <c:pt idx="150">
                  <c:v>0</c:v>
                </c:pt>
                <c:pt idx="151">
                  <c:v>-9.9999999999998111E-3</c:v>
                </c:pt>
                <c:pt idx="152">
                  <c:v>3.9999999999999619E-2</c:v>
                </c:pt>
                <c:pt idx="153">
                  <c:v>9.999999999999773E-3</c:v>
                </c:pt>
                <c:pt idx="154">
                  <c:v>-9.9999999999998757E-2</c:v>
                </c:pt>
                <c:pt idx="155">
                  <c:v>7.9999999999998753E-2</c:v>
                </c:pt>
                <c:pt idx="156">
                  <c:v>2.0000000000000451E-2</c:v>
                </c:pt>
                <c:pt idx="157">
                  <c:v>-4.9999999999999808E-2</c:v>
                </c:pt>
                <c:pt idx="158">
                  <c:v>5.9999999999999581E-2</c:v>
                </c:pt>
                <c:pt idx="159">
                  <c:v>-4.9999999999999808E-2</c:v>
                </c:pt>
                <c:pt idx="160">
                  <c:v>0</c:v>
                </c:pt>
                <c:pt idx="161">
                  <c:v>-9.9999999999999659E-2</c:v>
                </c:pt>
                <c:pt idx="162">
                  <c:v>8.999999999999897E-2</c:v>
                </c:pt>
                <c:pt idx="163">
                  <c:v>4.0000000000001819E-2</c:v>
                </c:pt>
                <c:pt idx="164">
                  <c:v>-1.0000000000002462E-2</c:v>
                </c:pt>
                <c:pt idx="165">
                  <c:v>-7.9999999999997393E-2</c:v>
                </c:pt>
                <c:pt idx="166">
                  <c:v>9.9999999999997841E-2</c:v>
                </c:pt>
                <c:pt idx="167">
                  <c:v>-2.9999999999999315E-2</c:v>
                </c:pt>
                <c:pt idx="168">
                  <c:v>-6.9999999999999438E-2</c:v>
                </c:pt>
                <c:pt idx="169">
                  <c:v>8.9999999999998984E-2</c:v>
                </c:pt>
                <c:pt idx="170">
                  <c:v>-6.999999999999848E-2</c:v>
                </c:pt>
                <c:pt idx="171">
                  <c:v>-9.9999999999998146E-3</c:v>
                </c:pt>
                <c:pt idx="172">
                  <c:v>9.9999999999962341E-3</c:v>
                </c:pt>
                <c:pt idx="173">
                  <c:v>-3.9999999999995588E-2</c:v>
                </c:pt>
                <c:pt idx="174">
                  <c:v>5.9999999999998721E-2</c:v>
                </c:pt>
                <c:pt idx="175">
                  <c:v>-2.000000000000135E-2</c:v>
                </c:pt>
                <c:pt idx="176">
                  <c:v>1.7763568394002505E-15</c:v>
                </c:pt>
                <c:pt idx="177">
                  <c:v>-2.0000000000001343E-2</c:v>
                </c:pt>
                <c:pt idx="178">
                  <c:v>-9.9999999999998077E-3</c:v>
                </c:pt>
                <c:pt idx="179">
                  <c:v>2.7755575615628914E-17</c:v>
                </c:pt>
                <c:pt idx="180">
                  <c:v>7.000000000000027E-2</c:v>
                </c:pt>
                <c:pt idx="181">
                  <c:v>-4.9999999999998941E-2</c:v>
                </c:pt>
                <c:pt idx="182">
                  <c:v>3.9999999999998259E-2</c:v>
                </c:pt>
                <c:pt idx="183">
                  <c:v>-2.9999999999999354E-2</c:v>
                </c:pt>
                <c:pt idx="184">
                  <c:v>6.9999999999999396E-2</c:v>
                </c:pt>
                <c:pt idx="185">
                  <c:v>-4.9999999999998032E-2</c:v>
                </c:pt>
                <c:pt idx="186">
                  <c:v>4.9999999999998032E-2</c:v>
                </c:pt>
                <c:pt idx="187">
                  <c:v>-7.9999999999999169E-2</c:v>
                </c:pt>
                <c:pt idx="188">
                  <c:v>0.12999999999999898</c:v>
                </c:pt>
                <c:pt idx="189">
                  <c:v>-0.1699999999999981</c:v>
                </c:pt>
                <c:pt idx="190">
                  <c:v>0.13999999999999874</c:v>
                </c:pt>
                <c:pt idx="191">
                  <c:v>-4.0000000000000036E-2</c:v>
                </c:pt>
                <c:pt idx="192">
                  <c:v>3.0000000000000263E-2</c:v>
                </c:pt>
                <c:pt idx="193">
                  <c:v>-4.9999999999999808E-2</c:v>
                </c:pt>
                <c:pt idx="194">
                  <c:v>1.9999999999999546E-2</c:v>
                </c:pt>
                <c:pt idx="195">
                  <c:v>9.9999999999998111E-3</c:v>
                </c:pt>
                <c:pt idx="196">
                  <c:v>-2.9999999999998941E-2</c:v>
                </c:pt>
                <c:pt idx="197">
                  <c:v>9.9999999999989021E-3</c:v>
                </c:pt>
                <c:pt idx="198">
                  <c:v>5.0000000000000724E-2</c:v>
                </c:pt>
                <c:pt idx="199">
                  <c:v>-9.0000000000000302E-2</c:v>
                </c:pt>
                <c:pt idx="200">
                  <c:v>0.10000000000000012</c:v>
                </c:pt>
                <c:pt idx="201">
                  <c:v>-4.0000000000000056E-2</c:v>
                </c:pt>
                <c:pt idx="202">
                  <c:v>-5.0000000000000266E-2</c:v>
                </c:pt>
                <c:pt idx="203">
                  <c:v>1.0000000000000207E-2</c:v>
                </c:pt>
                <c:pt idx="204">
                  <c:v>8.0000000000000543E-2</c:v>
                </c:pt>
                <c:pt idx="205">
                  <c:v>-5.0000000000001175E-2</c:v>
                </c:pt>
                <c:pt idx="206">
                  <c:v>-3.9999999999998918E-2</c:v>
                </c:pt>
                <c:pt idx="207">
                  <c:v>4.99999999999996E-2</c:v>
                </c:pt>
                <c:pt idx="208">
                  <c:v>-9.9999999999999985E-3</c:v>
                </c:pt>
                <c:pt idx="209">
                  <c:v>-1.0000000000000247E-2</c:v>
                </c:pt>
                <c:pt idx="210">
                  <c:v>2.0000000000000247E-2</c:v>
                </c:pt>
                <c:pt idx="211">
                  <c:v>-2.9999999999999812E-2</c:v>
                </c:pt>
                <c:pt idx="212">
                  <c:v>2.9999999999999583E-2</c:v>
                </c:pt>
                <c:pt idx="213">
                  <c:v>-1.9999999999999563E-2</c:v>
                </c:pt>
                <c:pt idx="214">
                  <c:v>9.9999999999995648E-3</c:v>
                </c:pt>
                <c:pt idx="215">
                  <c:v>-9.9999999999996775E-3</c:v>
                </c:pt>
                <c:pt idx="216">
                  <c:v>9.9999999999998857E-3</c:v>
                </c:pt>
                <c:pt idx="217">
                  <c:v>9.9999999999999065E-3</c:v>
                </c:pt>
                <c:pt idx="218">
                  <c:v>-2.9999999999999805E-2</c:v>
                </c:pt>
                <c:pt idx="219">
                  <c:v>9.9999999999997816E-3</c:v>
                </c:pt>
                <c:pt idx="220">
                  <c:v>1.0000000000000238E-2</c:v>
                </c:pt>
                <c:pt idx="221">
                  <c:v>-1.0000000000000238E-2</c:v>
                </c:pt>
                <c:pt idx="222">
                  <c:v>2.0000000000000191E-2</c:v>
                </c:pt>
                <c:pt idx="223">
                  <c:v>-3.0000000000000086E-2</c:v>
                </c:pt>
                <c:pt idx="224">
                  <c:v>1.9999999999999962E-2</c:v>
                </c:pt>
                <c:pt idx="225">
                  <c:v>1.1275702593849246E-16</c:v>
                </c:pt>
                <c:pt idx="226">
                  <c:v>-1.0000000000000123E-2</c:v>
                </c:pt>
                <c:pt idx="227">
                  <c:v>1.1368683772161603E-16</c:v>
                </c:pt>
                <c:pt idx="228">
                  <c:v>9.9999999999998961E-3</c:v>
                </c:pt>
                <c:pt idx="229">
                  <c:v>-1.9999999999999934E-2</c:v>
                </c:pt>
                <c:pt idx="230">
                  <c:v>0.03</c:v>
                </c:pt>
                <c:pt idx="231">
                  <c:v>-3.0000000000000054E-2</c:v>
                </c:pt>
                <c:pt idx="232">
                  <c:v>1.0000000000000066E-2</c:v>
                </c:pt>
                <c:pt idx="233">
                  <c:v>-2.8421709430404008E-17</c:v>
                </c:pt>
                <c:pt idx="234">
                  <c:v>-2.8421709430404008E-17</c:v>
                </c:pt>
                <c:pt idx="235">
                  <c:v>5.6843418860808016E-17</c:v>
                </c:pt>
                <c:pt idx="236">
                  <c:v>9.9999999999999534E-3</c:v>
                </c:pt>
                <c:pt idx="237">
                  <c:v>-1.9999999999999962E-2</c:v>
                </c:pt>
                <c:pt idx="238">
                  <c:v>9.9999999999999672E-3</c:v>
                </c:pt>
                <c:pt idx="239">
                  <c:v>1.4210854715202004E-17</c:v>
                </c:pt>
                <c:pt idx="240">
                  <c:v>1.0000000000000005E-2</c:v>
                </c:pt>
                <c:pt idx="241">
                  <c:v>-2.0000000000000007E-2</c:v>
                </c:pt>
                <c:pt idx="242">
                  <c:v>3.0000000000000002E-2</c:v>
                </c:pt>
                <c:pt idx="243">
                  <c:v>-0.02</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0-FA63-4E7B-ABBD-65D0A62F4790}"/>
            </c:ext>
          </c:extLst>
        </c:ser>
        <c:dLbls>
          <c:showLegendKey val="0"/>
          <c:showVal val="0"/>
          <c:showCatName val="0"/>
          <c:showSerName val="0"/>
          <c:showPercent val="0"/>
          <c:showBubbleSize val="0"/>
        </c:dLbls>
        <c:smooth val="0"/>
        <c:axId val="458300864"/>
        <c:axId val="359582864"/>
      </c:lineChart>
      <c:catAx>
        <c:axId val="458300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9582864"/>
        <c:crosses val="autoZero"/>
        <c:auto val="1"/>
        <c:lblAlgn val="ctr"/>
        <c:lblOffset val="100"/>
        <c:noMultiLvlLbl val="0"/>
      </c:catAx>
      <c:valAx>
        <c:axId val="359582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(mm/deg</a:t>
                </a:r>
                <a:r>
                  <a:rPr lang="en-GB">
                    <a:latin typeface="Calibri" panose="020F0502020204030204" pitchFamily="34" charset="0"/>
                    <a:ea typeface="Calibri" panose="020F0502020204030204" pitchFamily="34" charset="0"/>
                    <a:cs typeface="Calibri" panose="020F0502020204030204" pitchFamily="34" charset="0"/>
                  </a:rPr>
                  <a:t>³)</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83008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Flow vs. Valve</a:t>
            </a:r>
            <a:r>
              <a:rPr lang="en-GB" baseline="0"/>
              <a:t>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[1]Sheet1!$D$30:$K$30</c:f>
              <c:numCache>
                <c:formatCode>General</c:formatCode>
                <c:ptCount val="8"/>
                <c:pt idx="0">
                  <c:v>1.75</c:v>
                </c:pt>
                <c:pt idx="1">
                  <c:v>3.5</c:v>
                </c:pt>
                <c:pt idx="2">
                  <c:v>5.25</c:v>
                </c:pt>
                <c:pt idx="3">
                  <c:v>7</c:v>
                </c:pt>
                <c:pt idx="4">
                  <c:v>8.75</c:v>
                </c:pt>
                <c:pt idx="5">
                  <c:v>10.5</c:v>
                </c:pt>
                <c:pt idx="6">
                  <c:v>12.25</c:v>
                </c:pt>
                <c:pt idx="7">
                  <c:v>14</c:v>
                </c:pt>
              </c:numCache>
            </c:numRef>
          </c:cat>
          <c:val>
            <c:numRef>
              <c:f>[1]Sheet1!$D$34:$K$34</c:f>
              <c:numCache>
                <c:formatCode>General</c:formatCode>
                <c:ptCount val="8"/>
                <c:pt idx="0">
                  <c:v>29.714000000000002</c:v>
                </c:pt>
                <c:pt idx="1">
                  <c:v>54.366000000000007</c:v>
                </c:pt>
                <c:pt idx="2">
                  <c:v>76.010000000000005</c:v>
                </c:pt>
                <c:pt idx="3">
                  <c:v>95.35799999999999</c:v>
                </c:pt>
                <c:pt idx="4">
                  <c:v>99.503999999999991</c:v>
                </c:pt>
                <c:pt idx="5">
                  <c:v>106.41399999999999</c:v>
                </c:pt>
                <c:pt idx="6">
                  <c:v>114.01499999999999</c:v>
                </c:pt>
                <c:pt idx="7">
                  <c:v>116.08799999999998</c:v>
                </c:pt>
              </c:numCache>
            </c:numRef>
          </c:val>
          <c:smooth val="0"/>
          <c:extLst>
            <c:ext xmlns:c16="http://schemas.microsoft.com/office/drawing/2014/chart" uri="{C3380CC4-5D6E-409C-BE32-E72D297353CC}">
              <c16:uniqueId val="{00000000-5882-4B5A-9D0A-50BFBB256708}"/>
            </c:ext>
          </c:extLst>
        </c:ser>
        <c:dLbls>
          <c:showLegendKey val="0"/>
          <c:showVal val="0"/>
          <c:showCatName val="0"/>
          <c:showSerName val="0"/>
          <c:showPercent val="0"/>
          <c:showBubbleSize val="0"/>
        </c:dLbls>
        <c:smooth val="0"/>
        <c:axId val="1570138032"/>
        <c:axId val="1570145712"/>
      </c:lineChart>
      <c:catAx>
        <c:axId val="15701380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0145712"/>
        <c:crosses val="autoZero"/>
        <c:auto val="1"/>
        <c:lblAlgn val="ctr"/>
        <c:lblOffset val="100"/>
        <c:noMultiLvlLbl val="0"/>
      </c:catAx>
      <c:valAx>
        <c:axId val="15701457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01380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 Flow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[1]Sheet1!$D$43:$K$43</c:f>
              <c:numCache>
                <c:formatCode>General</c:formatCode>
                <c:ptCount val="8"/>
                <c:pt idx="0">
                  <c:v>1.5</c:v>
                </c:pt>
                <c:pt idx="1">
                  <c:v>3</c:v>
                </c:pt>
                <c:pt idx="2">
                  <c:v>4.5</c:v>
                </c:pt>
                <c:pt idx="3">
                  <c:v>6</c:v>
                </c:pt>
                <c:pt idx="4">
                  <c:v>7.5</c:v>
                </c:pt>
                <c:pt idx="5">
                  <c:v>9</c:v>
                </c:pt>
                <c:pt idx="6">
                  <c:v>10.5</c:v>
                </c:pt>
                <c:pt idx="7">
                  <c:v>12</c:v>
                </c:pt>
              </c:numCache>
            </c:numRef>
          </c:cat>
          <c:val>
            <c:numRef>
              <c:f>[1]Sheet1!$D$47:$K$47</c:f>
              <c:numCache>
                <c:formatCode>General</c:formatCode>
                <c:ptCount val="8"/>
                <c:pt idx="0">
                  <c:v>17.745000000000001</c:v>
                </c:pt>
                <c:pt idx="1">
                  <c:v>42.000000000000007</c:v>
                </c:pt>
                <c:pt idx="2">
                  <c:v>55.125</c:v>
                </c:pt>
                <c:pt idx="3">
                  <c:v>63.75</c:v>
                </c:pt>
                <c:pt idx="4">
                  <c:v>69.375</c:v>
                </c:pt>
                <c:pt idx="5">
                  <c:v>71.25</c:v>
                </c:pt>
                <c:pt idx="6">
                  <c:v>73.125</c:v>
                </c:pt>
                <c:pt idx="7">
                  <c:v>73.125</c:v>
                </c:pt>
              </c:numCache>
            </c:numRef>
          </c:val>
          <c:smooth val="0"/>
          <c:extLst>
            <c:ext xmlns:c16="http://schemas.microsoft.com/office/drawing/2014/chart" uri="{C3380CC4-5D6E-409C-BE32-E72D297353CC}">
              <c16:uniqueId val="{00000000-0B24-4E7F-9D0A-627F0990765B}"/>
            </c:ext>
          </c:extLst>
        </c:ser>
        <c:dLbls>
          <c:showLegendKey val="0"/>
          <c:showVal val="0"/>
          <c:showCatName val="0"/>
          <c:showSerName val="0"/>
          <c:showPercent val="0"/>
          <c:showBubbleSize val="0"/>
        </c:dLbls>
        <c:smooth val="0"/>
        <c:axId val="1606565920"/>
        <c:axId val="1606566400"/>
      </c:lineChart>
      <c:catAx>
        <c:axId val="16065659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6566400"/>
        <c:crosses val="autoZero"/>
        <c:auto val="1"/>
        <c:lblAlgn val="ctr"/>
        <c:lblOffset val="100"/>
        <c:noMultiLvlLbl val="0"/>
      </c:catAx>
      <c:valAx>
        <c:axId val="1606566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656592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a:t>
            </a:r>
            <a:r>
              <a:rPr lang="en-GB" baseline="0"/>
              <a:t> Flow per Unit Area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[1]Sheet1!$D$30:$K$30</c:f>
              <c:numCache>
                <c:formatCode>General</c:formatCode>
                <c:ptCount val="8"/>
                <c:pt idx="0">
                  <c:v>1.75</c:v>
                </c:pt>
                <c:pt idx="1">
                  <c:v>3.5</c:v>
                </c:pt>
                <c:pt idx="2">
                  <c:v>5.25</c:v>
                </c:pt>
                <c:pt idx="3">
                  <c:v>7</c:v>
                </c:pt>
                <c:pt idx="4">
                  <c:v>8.75</c:v>
                </c:pt>
                <c:pt idx="5">
                  <c:v>10.5</c:v>
                </c:pt>
                <c:pt idx="6">
                  <c:v>12.25</c:v>
                </c:pt>
                <c:pt idx="7">
                  <c:v>14</c:v>
                </c:pt>
              </c:numCache>
            </c:numRef>
          </c:cat>
          <c:val>
            <c:numRef>
              <c:f>[1]Sheet1!$D$37:$K$37</c:f>
              <c:numCache>
                <c:formatCode>General</c:formatCode>
                <c:ptCount val="8"/>
                <c:pt idx="0">
                  <c:v>3.0884523438312028</c:v>
                </c:pt>
                <c:pt idx="1">
                  <c:v>5.6507639538509515</c:v>
                </c:pt>
                <c:pt idx="2">
                  <c:v>7.9004261511277418</c:v>
                </c:pt>
                <c:pt idx="3">
                  <c:v>9.9114437168693463</c:v>
                </c:pt>
                <c:pt idx="4">
                  <c:v>10.342376052385406</c:v>
                </c:pt>
                <c:pt idx="5">
                  <c:v>11.060596611578836</c:v>
                </c:pt>
                <c:pt idx="6">
                  <c:v>11.850639226691611</c:v>
                </c:pt>
                <c:pt idx="7">
                  <c:v>12.066105394449639</c:v>
                </c:pt>
              </c:numCache>
            </c:numRef>
          </c:val>
          <c:smooth val="0"/>
          <c:extLst>
            <c:ext xmlns:c16="http://schemas.microsoft.com/office/drawing/2014/chart" uri="{C3380CC4-5D6E-409C-BE32-E72D297353CC}">
              <c16:uniqueId val="{00000000-6979-443E-92C1-8019D00E38C0}"/>
            </c:ext>
          </c:extLst>
        </c:ser>
        <c:dLbls>
          <c:showLegendKey val="0"/>
          <c:showVal val="0"/>
          <c:showCatName val="0"/>
          <c:showSerName val="0"/>
          <c:showPercent val="0"/>
          <c:showBubbleSize val="0"/>
        </c:dLbls>
        <c:smooth val="0"/>
        <c:axId val="82684928"/>
        <c:axId val="82684448"/>
      </c:lineChart>
      <c:catAx>
        <c:axId val="826849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84448"/>
        <c:crosses val="autoZero"/>
        <c:auto val="1"/>
        <c:lblAlgn val="ctr"/>
        <c:lblOffset val="100"/>
        <c:noMultiLvlLbl val="0"/>
      </c:catAx>
      <c:valAx>
        <c:axId val="826844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per Unit</a:t>
                </a:r>
                <a:r>
                  <a:rPr lang="en-GB" baseline="0"/>
                  <a:t> Area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849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a:t>
            </a:r>
            <a:r>
              <a:rPr lang="en-GB" baseline="0"/>
              <a:t> </a:t>
            </a:r>
            <a:r>
              <a:rPr lang="en-GB" sz="1400" b="0" i="0" u="none" strike="noStrike" kern="1200" spc="0" baseline="0">
                <a:solidFill>
                  <a:sysClr val="windowText" lastClr="000000">
                    <a:lumMod val="65000"/>
                    <a:lumOff val="35000"/>
                  </a:sysClr>
                </a:solidFill>
              </a:rPr>
              <a:t>Flow per Unit Area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[1]Sheet1!$D$43:$K$43</c:f>
              <c:numCache>
                <c:formatCode>General</c:formatCode>
                <c:ptCount val="8"/>
                <c:pt idx="0">
                  <c:v>1.5</c:v>
                </c:pt>
                <c:pt idx="1">
                  <c:v>3</c:v>
                </c:pt>
                <c:pt idx="2">
                  <c:v>4.5</c:v>
                </c:pt>
                <c:pt idx="3">
                  <c:v>6</c:v>
                </c:pt>
                <c:pt idx="4">
                  <c:v>7.5</c:v>
                </c:pt>
                <c:pt idx="5">
                  <c:v>9</c:v>
                </c:pt>
                <c:pt idx="6">
                  <c:v>10.5</c:v>
                </c:pt>
                <c:pt idx="7">
                  <c:v>12</c:v>
                </c:pt>
              </c:numCache>
            </c:numRef>
          </c:cat>
          <c:val>
            <c:numRef>
              <c:f>[1]Sheet1!$D$50:$K$50</c:f>
              <c:numCache>
                <c:formatCode>General</c:formatCode>
                <c:ptCount val="8"/>
                <c:pt idx="0">
                  <c:v>2.5104039688859467</c:v>
                </c:pt>
                <c:pt idx="1">
                  <c:v>5.9417845417418862</c:v>
                </c:pt>
                <c:pt idx="2">
                  <c:v>7.7985922110362242</c:v>
                </c:pt>
                <c:pt idx="3">
                  <c:v>9.0187801080010761</c:v>
                </c:pt>
                <c:pt idx="4">
                  <c:v>9.8145548234129354</c:v>
                </c:pt>
                <c:pt idx="5">
                  <c:v>10.079813061883556</c:v>
                </c:pt>
                <c:pt idx="6">
                  <c:v>10.345071300354174</c:v>
                </c:pt>
                <c:pt idx="7">
                  <c:v>10.345071300354174</c:v>
                </c:pt>
              </c:numCache>
            </c:numRef>
          </c:val>
          <c:smooth val="0"/>
          <c:extLst>
            <c:ext xmlns:c16="http://schemas.microsoft.com/office/drawing/2014/chart" uri="{C3380CC4-5D6E-409C-BE32-E72D297353CC}">
              <c16:uniqueId val="{00000000-E0B6-44F6-BFF3-6B66452A6AFF}"/>
            </c:ext>
          </c:extLst>
        </c:ser>
        <c:dLbls>
          <c:showLegendKey val="0"/>
          <c:showVal val="0"/>
          <c:showCatName val="0"/>
          <c:showSerName val="0"/>
          <c:showPercent val="0"/>
          <c:showBubbleSize val="0"/>
        </c:dLbls>
        <c:smooth val="0"/>
        <c:axId val="82682528"/>
        <c:axId val="82686368"/>
      </c:lineChart>
      <c:catAx>
        <c:axId val="826825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86368"/>
        <c:crosses val="autoZero"/>
        <c:auto val="1"/>
        <c:lblAlgn val="ctr"/>
        <c:lblOffset val="100"/>
        <c:noMultiLvlLbl val="0"/>
      </c:catAx>
      <c:valAx>
        <c:axId val="82686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per Unit Area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825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Flow Coefficient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[1]Sheet1!$D$30:$K$30</c:f>
              <c:numCache>
                <c:formatCode>General</c:formatCode>
                <c:ptCount val="8"/>
                <c:pt idx="0">
                  <c:v>1.75</c:v>
                </c:pt>
                <c:pt idx="1">
                  <c:v>3.5</c:v>
                </c:pt>
                <c:pt idx="2">
                  <c:v>5.25</c:v>
                </c:pt>
                <c:pt idx="3">
                  <c:v>7</c:v>
                </c:pt>
                <c:pt idx="4">
                  <c:v>8.75</c:v>
                </c:pt>
                <c:pt idx="5">
                  <c:v>10.5</c:v>
                </c:pt>
                <c:pt idx="6">
                  <c:v>12.25</c:v>
                </c:pt>
                <c:pt idx="7">
                  <c:v>14</c:v>
                </c:pt>
              </c:numCache>
            </c:numRef>
          </c:cat>
          <c:val>
            <c:numRef>
              <c:f>[1]Sheet1!$D$63:$K$63</c:f>
              <c:numCache>
                <c:formatCode>General</c:formatCode>
                <c:ptCount val="8"/>
                <c:pt idx="0">
                  <c:v>0.1530983167516583</c:v>
                </c:pt>
                <c:pt idx="1">
                  <c:v>0.280115201202149</c:v>
                </c:pt>
                <c:pt idx="2">
                  <c:v>0.39163367625676609</c:v>
                </c:pt>
                <c:pt idx="3">
                  <c:v>0.49132224839485189</c:v>
                </c:pt>
                <c:pt idx="4">
                  <c:v>0.5126840852815846</c:v>
                </c:pt>
                <c:pt idx="5">
                  <c:v>0.54828714675947243</c:v>
                </c:pt>
                <c:pt idx="6">
                  <c:v>0.58745051438514906</c:v>
                </c:pt>
                <c:pt idx="7">
                  <c:v>0.59813143282851533</c:v>
                </c:pt>
              </c:numCache>
            </c:numRef>
          </c:val>
          <c:smooth val="0"/>
          <c:extLst>
            <c:ext xmlns:c16="http://schemas.microsoft.com/office/drawing/2014/chart" uri="{C3380CC4-5D6E-409C-BE32-E72D297353CC}">
              <c16:uniqueId val="{00000000-D22B-4714-8E35-DF99834457A3}"/>
            </c:ext>
          </c:extLst>
        </c:ser>
        <c:dLbls>
          <c:showLegendKey val="0"/>
          <c:showVal val="0"/>
          <c:showCatName val="0"/>
          <c:showSerName val="0"/>
          <c:showPercent val="0"/>
          <c:showBubbleSize val="0"/>
        </c:dLbls>
        <c:smooth val="0"/>
        <c:axId val="1750149248"/>
        <c:axId val="1750149728"/>
      </c:lineChart>
      <c:catAx>
        <c:axId val="17501492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149728"/>
        <c:crosses val="autoZero"/>
        <c:auto val="1"/>
        <c:lblAlgn val="ctr"/>
        <c:lblOffset val="100"/>
        <c:noMultiLvlLbl val="0"/>
      </c:catAx>
      <c:valAx>
        <c:axId val="1750149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 (No Units)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1492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 Flow Coefficient</a:t>
            </a:r>
            <a:r>
              <a:rPr lang="en-GB" baseline="0"/>
              <a:t>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[1]Sheet1!$D$43:$K$43</c:f>
              <c:numCache>
                <c:formatCode>General</c:formatCode>
                <c:ptCount val="8"/>
                <c:pt idx="0">
                  <c:v>1.5</c:v>
                </c:pt>
                <c:pt idx="1">
                  <c:v>3</c:v>
                </c:pt>
                <c:pt idx="2">
                  <c:v>4.5</c:v>
                </c:pt>
                <c:pt idx="3">
                  <c:v>6</c:v>
                </c:pt>
                <c:pt idx="4">
                  <c:v>7.5</c:v>
                </c:pt>
                <c:pt idx="5">
                  <c:v>9</c:v>
                </c:pt>
                <c:pt idx="6">
                  <c:v>10.5</c:v>
                </c:pt>
                <c:pt idx="7">
                  <c:v>12</c:v>
                </c:pt>
              </c:numCache>
            </c:numRef>
          </c:cat>
          <c:val>
            <c:numRef>
              <c:f>[1]Sheet1!$D$64:$K$64</c:f>
              <c:numCache>
                <c:formatCode>General</c:formatCode>
                <c:ptCount val="8"/>
                <c:pt idx="0">
                  <c:v>0.12444375992098086</c:v>
                </c:pt>
                <c:pt idx="1">
                  <c:v>0.29454144359995471</c:v>
                </c:pt>
                <c:pt idx="2">
                  <c:v>0.3865856447249405</c:v>
                </c:pt>
                <c:pt idx="3">
                  <c:v>0.44707183403564549</c:v>
                </c:pt>
                <c:pt idx="4">
                  <c:v>0.48651934880349657</c:v>
                </c:pt>
                <c:pt idx="5">
                  <c:v>0.49966852039278026</c:v>
                </c:pt>
                <c:pt idx="6">
                  <c:v>0.51281769198206395</c:v>
                </c:pt>
                <c:pt idx="7">
                  <c:v>0.51281769198206395</c:v>
                </c:pt>
              </c:numCache>
            </c:numRef>
          </c:val>
          <c:smooth val="0"/>
          <c:extLst>
            <c:ext xmlns:c16="http://schemas.microsoft.com/office/drawing/2014/chart" uri="{C3380CC4-5D6E-409C-BE32-E72D297353CC}">
              <c16:uniqueId val="{00000000-E2DA-48A1-8DBF-666372A1A8D9}"/>
            </c:ext>
          </c:extLst>
        </c:ser>
        <c:dLbls>
          <c:showLegendKey val="0"/>
          <c:showVal val="0"/>
          <c:showCatName val="0"/>
          <c:showSerName val="0"/>
          <c:showPercent val="0"/>
          <c:showBubbleSize val="0"/>
        </c:dLbls>
        <c:smooth val="0"/>
        <c:axId val="88183712"/>
        <c:axId val="88178912"/>
      </c:lineChart>
      <c:catAx>
        <c:axId val="881837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78912"/>
        <c:crosses val="autoZero"/>
        <c:auto val="1"/>
        <c:lblAlgn val="ctr"/>
        <c:lblOffset val="100"/>
        <c:noMultiLvlLbl val="0"/>
      </c:catAx>
      <c:valAx>
        <c:axId val="881789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Coefficient (No Units)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837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a:t>
            </a:r>
            <a:r>
              <a:rPr lang="en-GB" baseline="0"/>
              <a:t> Flow Coefficient vs. Crank Position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38100" cap="rnd">
              <a:noFill/>
              <a:round/>
            </a:ln>
            <a:effectLst/>
          </c:spPr>
          <c:marker>
            <c:symbol val="circle"/>
            <c:size val="5"/>
            <c:spPr>
              <a:solidFill>
                <a:schemeClr val="accent1"/>
              </a:solidFill>
              <a:ln w="9525">
                <a:solidFill>
                  <a:schemeClr val="accent1"/>
                </a:solidFill>
              </a:ln>
              <a:effectLst/>
            </c:spPr>
          </c:marker>
          <c:yVal>
            <c:numRef>
              <c:f>'Chapter 3.3'!$E$12:$E$731</c:f>
              <c:numCache>
                <c:formatCode>General</c:formatCode>
                <c:ptCount val="720"/>
                <c:pt idx="198">
                  <c:v>0</c:v>
                </c:pt>
                <c:pt idx="283">
                  <c:v>0.15309800000000001</c:v>
                </c:pt>
                <c:pt idx="305">
                  <c:v>0.280115</c:v>
                </c:pt>
                <c:pt idx="321">
                  <c:v>0.39163399999999998</c:v>
                </c:pt>
                <c:pt idx="333">
                  <c:v>0.49213220000000002</c:v>
                </c:pt>
                <c:pt idx="347">
                  <c:v>0.51268400000000003</c:v>
                </c:pt>
                <c:pt idx="357">
                  <c:v>0.51268400000000003</c:v>
                </c:pt>
                <c:pt idx="371">
                  <c:v>0.49213220000000002</c:v>
                </c:pt>
                <c:pt idx="383">
                  <c:v>0.39163399999999998</c:v>
                </c:pt>
                <c:pt idx="397">
                  <c:v>0.280115</c:v>
                </c:pt>
                <c:pt idx="419">
                  <c:v>0.15309800000000001</c:v>
                </c:pt>
                <c:pt idx="485">
                  <c:v>0</c:v>
                </c:pt>
              </c:numCache>
            </c:numRef>
          </c:yVal>
          <c:smooth val="0"/>
          <c:extLst>
            <c:ext xmlns:c16="http://schemas.microsoft.com/office/drawing/2014/chart" uri="{C3380CC4-5D6E-409C-BE32-E72D297353CC}">
              <c16:uniqueId val="{00000000-6E73-4215-BBA2-2392EF61DC0A}"/>
            </c:ext>
          </c:extLst>
        </c:ser>
        <c:dLbls>
          <c:showLegendKey val="0"/>
          <c:showVal val="0"/>
          <c:showCatName val="0"/>
          <c:showSerName val="0"/>
          <c:showPercent val="0"/>
          <c:showBubbleSize val="0"/>
        </c:dLbls>
        <c:axId val="1735668656"/>
        <c:axId val="1735685456"/>
      </c:scatterChart>
      <c:valAx>
        <c:axId val="17356686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85456"/>
        <c:crosses val="autoZero"/>
        <c:crossBetween val="midCat"/>
      </c:valAx>
      <c:valAx>
        <c:axId val="17356854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686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Coefficient vs. Crank Position</a:t>
            </a:r>
          </a:p>
        </c:rich>
      </c:tx>
      <c:layout>
        <c:manualLayout>
          <c:xMode val="edge"/>
          <c:yMode val="edge"/>
          <c:x val="0.17137510936132985"/>
          <c:y val="3.70370370370370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'Chapter 3.3'!$R$12</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'Chapter 3.3'!$R$13:$R$731</c:f>
              <c:numCache>
                <c:formatCode>General</c:formatCode>
                <c:ptCount val="719"/>
                <c:pt idx="0">
                  <c:v>0</c:v>
                </c:pt>
                <c:pt idx="110">
                  <c:v>0.124444</c:v>
                </c:pt>
                <c:pt idx="132">
                  <c:v>0.294541</c:v>
                </c:pt>
                <c:pt idx="146">
                  <c:v>0.38658599999999999</c:v>
                </c:pt>
                <c:pt idx="166">
                  <c:v>0.44707200000000002</c:v>
                </c:pt>
                <c:pt idx="192">
                  <c:v>0.44707200000000002</c:v>
                </c:pt>
                <c:pt idx="213">
                  <c:v>0.38658599999999999</c:v>
                </c:pt>
                <c:pt idx="226">
                  <c:v>0.294541</c:v>
                </c:pt>
                <c:pt idx="248">
                  <c:v>0.124444</c:v>
                </c:pt>
                <c:pt idx="392">
                  <c:v>0</c:v>
                </c:pt>
              </c:numCache>
            </c:numRef>
          </c:yVal>
          <c:smooth val="1"/>
          <c:extLst>
            <c:ext xmlns:c16="http://schemas.microsoft.com/office/drawing/2014/chart" uri="{C3380CC4-5D6E-409C-BE32-E72D297353CC}">
              <c16:uniqueId val="{00000000-7796-4887-B2BA-85DDDB94CD1A}"/>
            </c:ext>
          </c:extLst>
        </c:ser>
        <c:dLbls>
          <c:showLegendKey val="0"/>
          <c:showVal val="0"/>
          <c:showCatName val="0"/>
          <c:showSerName val="0"/>
          <c:showPercent val="0"/>
          <c:showBubbleSize val="0"/>
        </c:dLbls>
        <c:axId val="1602497856"/>
        <c:axId val="1602498336"/>
      </c:scatterChart>
      <c:valAx>
        <c:axId val="16024978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2498336"/>
        <c:crosses val="autoZero"/>
        <c:crossBetween val="midCat"/>
      </c:valAx>
      <c:valAx>
        <c:axId val="16024983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24978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Intake</c:v>
          </c:tx>
          <c:spPr>
            <a:ln w="28575" cap="rnd">
              <a:solidFill>
                <a:schemeClr val="accent1"/>
              </a:solidFill>
              <a:round/>
            </a:ln>
            <a:effectLst/>
          </c:spPr>
          <c:marker>
            <c:symbol val="none"/>
          </c:marker>
          <c:val>
            <c:numRef>
              <c:f>'Cam Lobe Measurements'!$F$7:$F$366</c:f>
              <c:numCache>
                <c:formatCode>General</c:formatCode>
                <c:ptCount val="360"/>
                <c:pt idx="6">
                  <c:v>0.01</c:v>
                </c:pt>
                <c:pt idx="7">
                  <c:v>0.01</c:v>
                </c:pt>
                <c:pt idx="8">
                  <c:v>0.01</c:v>
                </c:pt>
                <c:pt idx="9">
                  <c:v>0.01</c:v>
                </c:pt>
                <c:pt idx="10">
                  <c:v>0.01</c:v>
                </c:pt>
                <c:pt idx="11">
                  <c:v>0.01</c:v>
                </c:pt>
                <c:pt idx="12">
                  <c:v>0.01</c:v>
                </c:pt>
                <c:pt idx="13">
                  <c:v>0.01</c:v>
                </c:pt>
                <c:pt idx="14">
                  <c:v>0.01</c:v>
                </c:pt>
                <c:pt idx="15">
                  <c:v>0.01</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numCache>
            </c:numRef>
          </c:val>
          <c:smooth val="0"/>
          <c:extLst>
            <c:ext xmlns:c16="http://schemas.microsoft.com/office/drawing/2014/chart" uri="{C3380CC4-5D6E-409C-BE32-E72D297353CC}">
              <c16:uniqueId val="{00000000-106A-40E5-B6F6-FACC1044535C}"/>
            </c:ext>
          </c:extLst>
        </c:ser>
        <c:ser>
          <c:idx val="1"/>
          <c:order val="1"/>
          <c:tx>
            <c:v>Exhaust</c:v>
          </c:tx>
          <c:spPr>
            <a:ln w="28575" cap="rnd">
              <a:solidFill>
                <a:schemeClr val="accent2"/>
              </a:solidFill>
              <a:round/>
            </a:ln>
            <a:effectLst/>
          </c:spPr>
          <c:marker>
            <c:symbol val="none"/>
          </c:marker>
          <c:val>
            <c:numRef>
              <c:f>'Cam Lobe Measurements'!$J$7:$J$366</c:f>
              <c:numCache>
                <c:formatCode>General</c:formatCode>
                <c:ptCount val="360"/>
                <c:pt idx="0">
                  <c:v>0.11</c:v>
                </c:pt>
                <c:pt idx="1">
                  <c:v>0.11</c:v>
                </c:pt>
                <c:pt idx="2">
                  <c:v>0.11</c:v>
                </c:pt>
                <c:pt idx="3">
                  <c:v>0.11</c:v>
                </c:pt>
                <c:pt idx="4">
                  <c:v>0.11</c:v>
                </c:pt>
                <c:pt idx="5">
                  <c:v>0.11</c:v>
                </c:pt>
                <c:pt idx="6">
                  <c:v>0.11</c:v>
                </c:pt>
                <c:pt idx="7">
                  <c:v>0.11</c:v>
                </c:pt>
                <c:pt idx="8">
                  <c:v>0.11</c:v>
                </c:pt>
                <c:pt idx="9">
                  <c:v>0.11</c:v>
                </c:pt>
                <c:pt idx="10">
                  <c:v>0.11</c:v>
                </c:pt>
                <c:pt idx="11">
                  <c:v>0.11</c:v>
                </c:pt>
                <c:pt idx="12">
                  <c:v>0.11</c:v>
                </c:pt>
                <c:pt idx="13">
                  <c:v>0.11</c:v>
                </c:pt>
                <c:pt idx="14">
                  <c:v>0.11</c:v>
                </c:pt>
                <c:pt idx="15">
                  <c:v>0.12</c:v>
                </c:pt>
                <c:pt idx="16">
                  <c:v>0.13</c:v>
                </c:pt>
                <c:pt idx="17">
                  <c:v>0.14000000000000001</c:v>
                </c:pt>
                <c:pt idx="18">
                  <c:v>0.15</c:v>
                </c:pt>
                <c:pt idx="19">
                  <c:v>0.16</c:v>
                </c:pt>
                <c:pt idx="20">
                  <c:v>0.18</c:v>
                </c:pt>
                <c:pt idx="21">
                  <c:v>0.2</c:v>
                </c:pt>
                <c:pt idx="22">
                  <c:v>0.22</c:v>
                </c:pt>
                <c:pt idx="23">
                  <c:v>0.23</c:v>
                </c:pt>
                <c:pt idx="24">
                  <c:v>0.25</c:v>
                </c:pt>
                <c:pt idx="25">
                  <c:v>0.27</c:v>
                </c:pt>
                <c:pt idx="26">
                  <c:v>0.28999999999999998</c:v>
                </c:pt>
                <c:pt idx="27">
                  <c:v>0.3</c:v>
                </c:pt>
                <c:pt idx="28">
                  <c:v>0.32</c:v>
                </c:pt>
                <c:pt idx="29">
                  <c:v>0.34</c:v>
                </c:pt>
                <c:pt idx="30">
                  <c:v>0.36</c:v>
                </c:pt>
                <c:pt idx="31">
                  <c:v>0.38</c:v>
                </c:pt>
                <c:pt idx="32">
                  <c:v>0.4</c:v>
                </c:pt>
                <c:pt idx="33">
                  <c:v>0.41</c:v>
                </c:pt>
                <c:pt idx="34">
                  <c:v>0.43</c:v>
                </c:pt>
                <c:pt idx="35">
                  <c:v>0.45</c:v>
                </c:pt>
                <c:pt idx="36">
                  <c:v>0.47</c:v>
                </c:pt>
                <c:pt idx="37">
                  <c:v>0.49</c:v>
                </c:pt>
                <c:pt idx="38">
                  <c:v>0.51</c:v>
                </c:pt>
                <c:pt idx="39">
                  <c:v>0.53</c:v>
                </c:pt>
                <c:pt idx="40">
                  <c:v>0.56000000000000005</c:v>
                </c:pt>
                <c:pt idx="41">
                  <c:v>0.59</c:v>
                </c:pt>
                <c:pt idx="42">
                  <c:v>0.63</c:v>
                </c:pt>
                <c:pt idx="43">
                  <c:v>0.67</c:v>
                </c:pt>
                <c:pt idx="44">
                  <c:v>0.71</c:v>
                </c:pt>
                <c:pt idx="45">
                  <c:v>0.77</c:v>
                </c:pt>
                <c:pt idx="46">
                  <c:v>0.82</c:v>
                </c:pt>
                <c:pt idx="47">
                  <c:v>0.89</c:v>
                </c:pt>
                <c:pt idx="48">
                  <c:v>0.96</c:v>
                </c:pt>
                <c:pt idx="49">
                  <c:v>1.04</c:v>
                </c:pt>
                <c:pt idx="50">
                  <c:v>1.1100000000000001</c:v>
                </c:pt>
                <c:pt idx="51">
                  <c:v>1.2</c:v>
                </c:pt>
                <c:pt idx="52">
                  <c:v>1.29</c:v>
                </c:pt>
                <c:pt idx="53">
                  <c:v>1.38</c:v>
                </c:pt>
                <c:pt idx="54">
                  <c:v>1.48</c:v>
                </c:pt>
                <c:pt idx="55">
                  <c:v>1.56</c:v>
                </c:pt>
                <c:pt idx="56">
                  <c:v>1.69</c:v>
                </c:pt>
                <c:pt idx="57">
                  <c:v>1.81</c:v>
                </c:pt>
                <c:pt idx="58">
                  <c:v>1.93</c:v>
                </c:pt>
                <c:pt idx="59">
                  <c:v>2.06</c:v>
                </c:pt>
                <c:pt idx="60">
                  <c:v>2.2000000000000002</c:v>
                </c:pt>
                <c:pt idx="61">
                  <c:v>2.34</c:v>
                </c:pt>
                <c:pt idx="62">
                  <c:v>2.4900000000000002</c:v>
                </c:pt>
                <c:pt idx="63">
                  <c:v>2.63</c:v>
                </c:pt>
                <c:pt idx="64">
                  <c:v>2.7</c:v>
                </c:pt>
                <c:pt idx="65">
                  <c:v>2.94</c:v>
                </c:pt>
                <c:pt idx="66">
                  <c:v>3.15</c:v>
                </c:pt>
                <c:pt idx="67">
                  <c:v>3.3</c:v>
                </c:pt>
                <c:pt idx="68">
                  <c:v>3.51</c:v>
                </c:pt>
                <c:pt idx="69">
                  <c:v>3.69</c:v>
                </c:pt>
                <c:pt idx="70">
                  <c:v>3.89</c:v>
                </c:pt>
                <c:pt idx="71">
                  <c:v>4.12</c:v>
                </c:pt>
                <c:pt idx="72">
                  <c:v>4.32</c:v>
                </c:pt>
                <c:pt idx="73">
                  <c:v>4.5599999999999996</c:v>
                </c:pt>
                <c:pt idx="74">
                  <c:v>4.75</c:v>
                </c:pt>
                <c:pt idx="75">
                  <c:v>5.0599999999999996</c:v>
                </c:pt>
                <c:pt idx="76">
                  <c:v>5.27</c:v>
                </c:pt>
                <c:pt idx="77">
                  <c:v>5.53</c:v>
                </c:pt>
                <c:pt idx="78">
                  <c:v>5.79</c:v>
                </c:pt>
                <c:pt idx="79">
                  <c:v>6.12</c:v>
                </c:pt>
                <c:pt idx="80">
                  <c:v>6.38</c:v>
                </c:pt>
                <c:pt idx="81">
                  <c:v>6.59</c:v>
                </c:pt>
                <c:pt idx="82">
                  <c:v>6.89</c:v>
                </c:pt>
                <c:pt idx="83">
                  <c:v>7.16</c:v>
                </c:pt>
                <c:pt idx="84">
                  <c:v>7.41</c:v>
                </c:pt>
                <c:pt idx="85">
                  <c:v>7.63</c:v>
                </c:pt>
                <c:pt idx="86">
                  <c:v>7.84</c:v>
                </c:pt>
                <c:pt idx="87">
                  <c:v>8.02</c:v>
                </c:pt>
                <c:pt idx="88">
                  <c:v>8.11</c:v>
                </c:pt>
                <c:pt idx="89">
                  <c:v>8.17</c:v>
                </c:pt>
                <c:pt idx="90">
                  <c:v>8.19</c:v>
                </c:pt>
                <c:pt idx="91">
                  <c:v>8.16</c:v>
                </c:pt>
                <c:pt idx="92">
                  <c:v>8.09</c:v>
                </c:pt>
                <c:pt idx="93">
                  <c:v>7.94</c:v>
                </c:pt>
                <c:pt idx="94">
                  <c:v>7.58</c:v>
                </c:pt>
                <c:pt idx="95">
                  <c:v>7.37</c:v>
                </c:pt>
                <c:pt idx="96">
                  <c:v>7.08</c:v>
                </c:pt>
                <c:pt idx="97">
                  <c:v>6.76</c:v>
                </c:pt>
                <c:pt idx="98">
                  <c:v>6.54</c:v>
                </c:pt>
                <c:pt idx="99">
                  <c:v>6.24</c:v>
                </c:pt>
                <c:pt idx="100">
                  <c:v>5.98</c:v>
                </c:pt>
                <c:pt idx="101">
                  <c:v>5.7</c:v>
                </c:pt>
                <c:pt idx="102">
                  <c:v>5.42</c:v>
                </c:pt>
                <c:pt idx="103">
                  <c:v>5.14</c:v>
                </c:pt>
                <c:pt idx="104">
                  <c:v>4.84</c:v>
                </c:pt>
                <c:pt idx="105">
                  <c:v>4.62</c:v>
                </c:pt>
                <c:pt idx="106">
                  <c:v>4.3600000000000003</c:v>
                </c:pt>
                <c:pt idx="107">
                  <c:v>4.1100000000000003</c:v>
                </c:pt>
                <c:pt idx="108">
                  <c:v>3.92</c:v>
                </c:pt>
                <c:pt idx="109">
                  <c:v>3.69</c:v>
                </c:pt>
                <c:pt idx="110">
                  <c:v>3.48</c:v>
                </c:pt>
                <c:pt idx="111">
                  <c:v>3.32</c:v>
                </c:pt>
                <c:pt idx="112">
                  <c:v>3.11</c:v>
                </c:pt>
                <c:pt idx="113">
                  <c:v>2.93</c:v>
                </c:pt>
                <c:pt idx="114">
                  <c:v>2.77</c:v>
                </c:pt>
                <c:pt idx="115">
                  <c:v>2.61</c:v>
                </c:pt>
                <c:pt idx="116">
                  <c:v>2.44</c:v>
                </c:pt>
                <c:pt idx="117">
                  <c:v>2.2999999999999998</c:v>
                </c:pt>
                <c:pt idx="118">
                  <c:v>2.16</c:v>
                </c:pt>
                <c:pt idx="119">
                  <c:v>2.02</c:v>
                </c:pt>
                <c:pt idx="120">
                  <c:v>1.9</c:v>
                </c:pt>
                <c:pt idx="121">
                  <c:v>1.79</c:v>
                </c:pt>
                <c:pt idx="122">
                  <c:v>1.66</c:v>
                </c:pt>
                <c:pt idx="123">
                  <c:v>1.55</c:v>
                </c:pt>
                <c:pt idx="124">
                  <c:v>1.45</c:v>
                </c:pt>
                <c:pt idx="125">
                  <c:v>1.37</c:v>
                </c:pt>
                <c:pt idx="126">
                  <c:v>1.28</c:v>
                </c:pt>
                <c:pt idx="127">
                  <c:v>1.19</c:v>
                </c:pt>
                <c:pt idx="128">
                  <c:v>1.1000000000000001</c:v>
                </c:pt>
                <c:pt idx="129">
                  <c:v>1.02</c:v>
                </c:pt>
                <c:pt idx="130">
                  <c:v>0.97</c:v>
                </c:pt>
                <c:pt idx="131">
                  <c:v>0.9</c:v>
                </c:pt>
                <c:pt idx="132">
                  <c:v>0.84</c:v>
                </c:pt>
                <c:pt idx="133">
                  <c:v>0.8</c:v>
                </c:pt>
                <c:pt idx="134">
                  <c:v>0.75</c:v>
                </c:pt>
                <c:pt idx="135">
                  <c:v>0.7</c:v>
                </c:pt>
                <c:pt idx="136">
                  <c:v>0.68</c:v>
                </c:pt>
                <c:pt idx="137">
                  <c:v>0.65</c:v>
                </c:pt>
                <c:pt idx="138">
                  <c:v>0.62</c:v>
                </c:pt>
                <c:pt idx="139">
                  <c:v>0.59</c:v>
                </c:pt>
                <c:pt idx="140">
                  <c:v>0.57999999999999996</c:v>
                </c:pt>
                <c:pt idx="141">
                  <c:v>0.55000000000000004</c:v>
                </c:pt>
                <c:pt idx="142">
                  <c:v>0.53</c:v>
                </c:pt>
                <c:pt idx="143">
                  <c:v>0.51</c:v>
                </c:pt>
                <c:pt idx="144">
                  <c:v>0.5</c:v>
                </c:pt>
                <c:pt idx="145">
                  <c:v>0.48</c:v>
                </c:pt>
                <c:pt idx="146">
                  <c:v>0.46</c:v>
                </c:pt>
                <c:pt idx="147">
                  <c:v>0.44</c:v>
                </c:pt>
                <c:pt idx="148">
                  <c:v>0.42</c:v>
                </c:pt>
                <c:pt idx="149">
                  <c:v>0.4</c:v>
                </c:pt>
                <c:pt idx="150">
                  <c:v>0.38</c:v>
                </c:pt>
                <c:pt idx="151">
                  <c:v>0.36</c:v>
                </c:pt>
                <c:pt idx="152">
                  <c:v>0.34</c:v>
                </c:pt>
                <c:pt idx="153">
                  <c:v>0.32</c:v>
                </c:pt>
                <c:pt idx="154">
                  <c:v>0.3</c:v>
                </c:pt>
                <c:pt idx="155">
                  <c:v>0.28000000000000003</c:v>
                </c:pt>
                <c:pt idx="156">
                  <c:v>0.26</c:v>
                </c:pt>
                <c:pt idx="157">
                  <c:v>0.24</c:v>
                </c:pt>
                <c:pt idx="158">
                  <c:v>0.22</c:v>
                </c:pt>
                <c:pt idx="159">
                  <c:v>0.2</c:v>
                </c:pt>
                <c:pt idx="160">
                  <c:v>0.19</c:v>
                </c:pt>
                <c:pt idx="161">
                  <c:v>0.17</c:v>
                </c:pt>
                <c:pt idx="162">
                  <c:v>0.15</c:v>
                </c:pt>
                <c:pt idx="163">
                  <c:v>0.13</c:v>
                </c:pt>
                <c:pt idx="164">
                  <c:v>0.11</c:v>
                </c:pt>
                <c:pt idx="165">
                  <c:v>0.1</c:v>
                </c:pt>
                <c:pt idx="166">
                  <c:v>0.09</c:v>
                </c:pt>
                <c:pt idx="167">
                  <c:v>0.08</c:v>
                </c:pt>
                <c:pt idx="168">
                  <c:v>7.0000000000000007E-2</c:v>
                </c:pt>
                <c:pt idx="169">
                  <c:v>7.0000000000000007E-2</c:v>
                </c:pt>
                <c:pt idx="170">
                  <c:v>7.0000000000000007E-2</c:v>
                </c:pt>
                <c:pt idx="171">
                  <c:v>0.06</c:v>
                </c:pt>
                <c:pt idx="172">
                  <c:v>0.06</c:v>
                </c:pt>
                <c:pt idx="173">
                  <c:v>0.06</c:v>
                </c:pt>
                <c:pt idx="174">
                  <c:v>0.06</c:v>
                </c:pt>
                <c:pt idx="175">
                  <c:v>0.06</c:v>
                </c:pt>
                <c:pt idx="176">
                  <c:v>0.05</c:v>
                </c:pt>
                <c:pt idx="177">
                  <c:v>0.05</c:v>
                </c:pt>
                <c:pt idx="178">
                  <c:v>0.05</c:v>
                </c:pt>
                <c:pt idx="179">
                  <c:v>0.05</c:v>
                </c:pt>
                <c:pt idx="180">
                  <c:v>0.05</c:v>
                </c:pt>
                <c:pt idx="181">
                  <c:v>0.04</c:v>
                </c:pt>
                <c:pt idx="182">
                  <c:v>0.04</c:v>
                </c:pt>
                <c:pt idx="183">
                  <c:v>0.04</c:v>
                </c:pt>
                <c:pt idx="184">
                  <c:v>0.04</c:v>
                </c:pt>
                <c:pt idx="185">
                  <c:v>0.04</c:v>
                </c:pt>
                <c:pt idx="186">
                  <c:v>0.04</c:v>
                </c:pt>
                <c:pt idx="187">
                  <c:v>0.03</c:v>
                </c:pt>
                <c:pt idx="188">
                  <c:v>0.03</c:v>
                </c:pt>
                <c:pt idx="189">
                  <c:v>0.03</c:v>
                </c:pt>
                <c:pt idx="190">
                  <c:v>0.03</c:v>
                </c:pt>
                <c:pt idx="191">
                  <c:v>0.03</c:v>
                </c:pt>
                <c:pt idx="192">
                  <c:v>0.03</c:v>
                </c:pt>
                <c:pt idx="193">
                  <c:v>0.02</c:v>
                </c:pt>
                <c:pt idx="194">
                  <c:v>0.02</c:v>
                </c:pt>
                <c:pt idx="195">
                  <c:v>0.02</c:v>
                </c:pt>
                <c:pt idx="196">
                  <c:v>0.02</c:v>
                </c:pt>
                <c:pt idx="197">
                  <c:v>0.02</c:v>
                </c:pt>
                <c:pt idx="198">
                  <c:v>0.01</c:v>
                </c:pt>
                <c:pt idx="199">
                  <c:v>0.01</c:v>
                </c:pt>
                <c:pt idx="200">
                  <c:v>0.01</c:v>
                </c:pt>
                <c:pt idx="201">
                  <c:v>0.01</c:v>
                </c:pt>
                <c:pt idx="202">
                  <c:v>0.01</c:v>
                </c:pt>
                <c:pt idx="203">
                  <c:v>0.01</c:v>
                </c:pt>
                <c:pt idx="269">
                  <c:v>0.01</c:v>
                </c:pt>
                <c:pt idx="270">
                  <c:v>0.01</c:v>
                </c:pt>
                <c:pt idx="271">
                  <c:v>0.01</c:v>
                </c:pt>
                <c:pt idx="272">
                  <c:v>0.01</c:v>
                </c:pt>
                <c:pt idx="273">
                  <c:v>0.01</c:v>
                </c:pt>
                <c:pt idx="274">
                  <c:v>0.01</c:v>
                </c:pt>
                <c:pt idx="275">
                  <c:v>0.02</c:v>
                </c:pt>
                <c:pt idx="276">
                  <c:v>0.02</c:v>
                </c:pt>
                <c:pt idx="277">
                  <c:v>0.02</c:v>
                </c:pt>
                <c:pt idx="278">
                  <c:v>0.02</c:v>
                </c:pt>
                <c:pt idx="279">
                  <c:v>0.02</c:v>
                </c:pt>
                <c:pt idx="280">
                  <c:v>0.02</c:v>
                </c:pt>
                <c:pt idx="281">
                  <c:v>0.03</c:v>
                </c:pt>
                <c:pt idx="282">
                  <c:v>0.03</c:v>
                </c:pt>
                <c:pt idx="283">
                  <c:v>0.03</c:v>
                </c:pt>
                <c:pt idx="284">
                  <c:v>0.03</c:v>
                </c:pt>
                <c:pt idx="285">
                  <c:v>0.03</c:v>
                </c:pt>
                <c:pt idx="286">
                  <c:v>0.03</c:v>
                </c:pt>
                <c:pt idx="287">
                  <c:v>0.04</c:v>
                </c:pt>
                <c:pt idx="288">
                  <c:v>0.04</c:v>
                </c:pt>
                <c:pt idx="289">
                  <c:v>0.04</c:v>
                </c:pt>
                <c:pt idx="290">
                  <c:v>0.04</c:v>
                </c:pt>
                <c:pt idx="291">
                  <c:v>0.04</c:v>
                </c:pt>
                <c:pt idx="292">
                  <c:v>0.04</c:v>
                </c:pt>
                <c:pt idx="293">
                  <c:v>0.05</c:v>
                </c:pt>
                <c:pt idx="294">
                  <c:v>0.05</c:v>
                </c:pt>
                <c:pt idx="295">
                  <c:v>0.05</c:v>
                </c:pt>
                <c:pt idx="296">
                  <c:v>0.05</c:v>
                </c:pt>
                <c:pt idx="297">
                  <c:v>0.05</c:v>
                </c:pt>
                <c:pt idx="298">
                  <c:v>0.05</c:v>
                </c:pt>
                <c:pt idx="299">
                  <c:v>0.06</c:v>
                </c:pt>
                <c:pt idx="300">
                  <c:v>0.06</c:v>
                </c:pt>
                <c:pt idx="301">
                  <c:v>0.06</c:v>
                </c:pt>
                <c:pt idx="302">
                  <c:v>0.06</c:v>
                </c:pt>
                <c:pt idx="303">
                  <c:v>0.06</c:v>
                </c:pt>
                <c:pt idx="304">
                  <c:v>0.06</c:v>
                </c:pt>
                <c:pt idx="305">
                  <c:v>7.0000000000000007E-2</c:v>
                </c:pt>
                <c:pt idx="306">
                  <c:v>7.0000000000000007E-2</c:v>
                </c:pt>
                <c:pt idx="307">
                  <c:v>7.0000000000000007E-2</c:v>
                </c:pt>
                <c:pt idx="308">
                  <c:v>7.0000000000000007E-2</c:v>
                </c:pt>
                <c:pt idx="309">
                  <c:v>7.0000000000000007E-2</c:v>
                </c:pt>
                <c:pt idx="310">
                  <c:v>7.0000000000000007E-2</c:v>
                </c:pt>
                <c:pt idx="311">
                  <c:v>0.08</c:v>
                </c:pt>
                <c:pt idx="312">
                  <c:v>0.08</c:v>
                </c:pt>
                <c:pt idx="313">
                  <c:v>0.08</c:v>
                </c:pt>
                <c:pt idx="314">
                  <c:v>0.08</c:v>
                </c:pt>
                <c:pt idx="315">
                  <c:v>0.08</c:v>
                </c:pt>
                <c:pt idx="316">
                  <c:v>0.08</c:v>
                </c:pt>
                <c:pt idx="317">
                  <c:v>0.08</c:v>
                </c:pt>
                <c:pt idx="318">
                  <c:v>0.08</c:v>
                </c:pt>
                <c:pt idx="319">
                  <c:v>0.08</c:v>
                </c:pt>
                <c:pt idx="320">
                  <c:v>0.09</c:v>
                </c:pt>
                <c:pt idx="321">
                  <c:v>0.09</c:v>
                </c:pt>
                <c:pt idx="322">
                  <c:v>0.09</c:v>
                </c:pt>
                <c:pt idx="323">
                  <c:v>0.09</c:v>
                </c:pt>
                <c:pt idx="324">
                  <c:v>0.09</c:v>
                </c:pt>
                <c:pt idx="325">
                  <c:v>0.09</c:v>
                </c:pt>
                <c:pt idx="326">
                  <c:v>0.1</c:v>
                </c:pt>
                <c:pt idx="327">
                  <c:v>0.1</c:v>
                </c:pt>
                <c:pt idx="328">
                  <c:v>0.1</c:v>
                </c:pt>
                <c:pt idx="329">
                  <c:v>0.1</c:v>
                </c:pt>
                <c:pt idx="330">
                  <c:v>0.1</c:v>
                </c:pt>
                <c:pt idx="331">
                  <c:v>0.1</c:v>
                </c:pt>
                <c:pt idx="332">
                  <c:v>0.1</c:v>
                </c:pt>
                <c:pt idx="333">
                  <c:v>0.1</c:v>
                </c:pt>
                <c:pt idx="334">
                  <c:v>0.1</c:v>
                </c:pt>
                <c:pt idx="335">
                  <c:v>0.1</c:v>
                </c:pt>
                <c:pt idx="336">
                  <c:v>0.1</c:v>
                </c:pt>
                <c:pt idx="337">
                  <c:v>0.1</c:v>
                </c:pt>
                <c:pt idx="338">
                  <c:v>0.1</c:v>
                </c:pt>
                <c:pt idx="339">
                  <c:v>0.1</c:v>
                </c:pt>
                <c:pt idx="340">
                  <c:v>0.1</c:v>
                </c:pt>
                <c:pt idx="341">
                  <c:v>0.1</c:v>
                </c:pt>
                <c:pt idx="342">
                  <c:v>0.1</c:v>
                </c:pt>
                <c:pt idx="343">
                  <c:v>0.11</c:v>
                </c:pt>
                <c:pt idx="344">
                  <c:v>0.11</c:v>
                </c:pt>
                <c:pt idx="345">
                  <c:v>0.11</c:v>
                </c:pt>
                <c:pt idx="346">
                  <c:v>0.11</c:v>
                </c:pt>
                <c:pt idx="347">
                  <c:v>0.11</c:v>
                </c:pt>
                <c:pt idx="348">
                  <c:v>0.11</c:v>
                </c:pt>
                <c:pt idx="349">
                  <c:v>0.11</c:v>
                </c:pt>
                <c:pt idx="350">
                  <c:v>0.11</c:v>
                </c:pt>
                <c:pt idx="351">
                  <c:v>0.11</c:v>
                </c:pt>
                <c:pt idx="352">
                  <c:v>0.11</c:v>
                </c:pt>
                <c:pt idx="353">
                  <c:v>0.11</c:v>
                </c:pt>
                <c:pt idx="354">
                  <c:v>0.11</c:v>
                </c:pt>
                <c:pt idx="355">
                  <c:v>0.11</c:v>
                </c:pt>
                <c:pt idx="356">
                  <c:v>0.11</c:v>
                </c:pt>
                <c:pt idx="357">
                  <c:v>0.11</c:v>
                </c:pt>
                <c:pt idx="358">
                  <c:v>0.11</c:v>
                </c:pt>
                <c:pt idx="359">
                  <c:v>0.11</c:v>
                </c:pt>
              </c:numCache>
            </c:numRef>
          </c:val>
          <c:smooth val="0"/>
          <c:extLst>
            <c:ext xmlns:c16="http://schemas.microsoft.com/office/drawing/2014/chart" uri="{C3380CC4-5D6E-409C-BE32-E72D297353CC}">
              <c16:uniqueId val="{00000001-106A-40E5-B6F6-FACC1044535C}"/>
            </c:ext>
          </c:extLst>
        </c:ser>
        <c:dLbls>
          <c:showLegendKey val="0"/>
          <c:showVal val="0"/>
          <c:showCatName val="0"/>
          <c:showSerName val="0"/>
          <c:showPercent val="0"/>
          <c:showBubbleSize val="0"/>
        </c:dLbls>
        <c:smooth val="0"/>
        <c:axId val="1735681136"/>
        <c:axId val="1735669616"/>
      </c:lineChart>
      <c:catAx>
        <c:axId val="1735681136"/>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69616"/>
        <c:crosses val="autoZero"/>
        <c:auto val="1"/>
        <c:lblAlgn val="ctr"/>
        <c:lblOffset val="100"/>
        <c:noMultiLvlLbl val="0"/>
      </c:catAx>
      <c:valAx>
        <c:axId val="17356696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81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'Cam Lobe Measurements'!$AF$7:$AF$726</c:f>
              <c:numCache>
                <c:formatCode>General</c:formatCode>
                <c:ptCount val="720"/>
                <c:pt idx="0">
                  <c:v>0</c:v>
                </c:pt>
                <c:pt idx="1">
                  <c:v>0</c:v>
                </c:pt>
                <c:pt idx="2">
                  <c:v>0</c:v>
                </c:pt>
                <c:pt idx="3">
                  <c:v>0</c:v>
                </c:pt>
                <c:pt idx="4">
                  <c:v>0</c:v>
                </c:pt>
                <c:pt idx="5">
                  <c:v>0</c:v>
                </c:pt>
                <c:pt idx="6">
                  <c:v>240</c:v>
                </c:pt>
                <c:pt idx="7">
                  <c:v>0</c:v>
                </c:pt>
                <c:pt idx="8">
                  <c:v>0</c:v>
                </c:pt>
                <c:pt idx="9">
                  <c:v>0</c:v>
                </c:pt>
                <c:pt idx="10">
                  <c:v>0</c:v>
                </c:pt>
                <c:pt idx="11">
                  <c:v>0</c:v>
                </c:pt>
                <c:pt idx="12">
                  <c:v>0</c:v>
                </c:pt>
                <c:pt idx="13">
                  <c:v>0</c:v>
                </c:pt>
                <c:pt idx="14">
                  <c:v>0</c:v>
                </c:pt>
                <c:pt idx="15">
                  <c:v>0</c:v>
                </c:pt>
                <c:pt idx="16">
                  <c:v>-240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240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240</c:v>
                </c:pt>
                <c:pt idx="100">
                  <c:v>239.99999999999997</c:v>
                </c:pt>
                <c:pt idx="101">
                  <c:v>240.00000000000006</c:v>
                </c:pt>
                <c:pt idx="102">
                  <c:v>240.00000000000006</c:v>
                </c:pt>
                <c:pt idx="103">
                  <c:v>480.00000000000011</c:v>
                </c:pt>
                <c:pt idx="104">
                  <c:v>479.99999999999977</c:v>
                </c:pt>
                <c:pt idx="105">
                  <c:v>240.00000000000023</c:v>
                </c:pt>
                <c:pt idx="106">
                  <c:v>479.99999999999977</c:v>
                </c:pt>
                <c:pt idx="107">
                  <c:v>480.00000000000045</c:v>
                </c:pt>
                <c:pt idx="108">
                  <c:v>239.99999999999955</c:v>
                </c:pt>
                <c:pt idx="109">
                  <c:v>480.00000000000045</c:v>
                </c:pt>
                <c:pt idx="110">
                  <c:v>479.99999999999977</c:v>
                </c:pt>
                <c:pt idx="111">
                  <c:v>240.00000000000023</c:v>
                </c:pt>
                <c:pt idx="112">
                  <c:v>479.99999999999977</c:v>
                </c:pt>
                <c:pt idx="113">
                  <c:v>479.99999999999977</c:v>
                </c:pt>
                <c:pt idx="114">
                  <c:v>480.00000000000045</c:v>
                </c:pt>
                <c:pt idx="115">
                  <c:v>240.00000000000023</c:v>
                </c:pt>
                <c:pt idx="116">
                  <c:v>479.99999999999909</c:v>
                </c:pt>
                <c:pt idx="117">
                  <c:v>240.00000000000023</c:v>
                </c:pt>
                <c:pt idx="118">
                  <c:v>480.00000000000045</c:v>
                </c:pt>
                <c:pt idx="119">
                  <c:v>480.00000000000045</c:v>
                </c:pt>
                <c:pt idx="120">
                  <c:v>479.99999999999909</c:v>
                </c:pt>
                <c:pt idx="121">
                  <c:v>480.00000000000045</c:v>
                </c:pt>
                <c:pt idx="122">
                  <c:v>480.00000000000045</c:v>
                </c:pt>
                <c:pt idx="123">
                  <c:v>719.99999999999932</c:v>
                </c:pt>
                <c:pt idx="124">
                  <c:v>959.99999999999955</c:v>
                </c:pt>
                <c:pt idx="125">
                  <c:v>720.00000000000068</c:v>
                </c:pt>
                <c:pt idx="126">
                  <c:v>1200.0000000000011</c:v>
                </c:pt>
                <c:pt idx="127">
                  <c:v>959.99999999999818</c:v>
                </c:pt>
                <c:pt idx="128">
                  <c:v>1440.0000000000014</c:v>
                </c:pt>
                <c:pt idx="129">
                  <c:v>1439.9999999999986</c:v>
                </c:pt>
                <c:pt idx="130">
                  <c:v>1200.0000000000011</c:v>
                </c:pt>
                <c:pt idx="131">
                  <c:v>1679.9999999999989</c:v>
                </c:pt>
                <c:pt idx="132">
                  <c:v>1920.0000000000018</c:v>
                </c:pt>
                <c:pt idx="133">
                  <c:v>1919.9999999999991</c:v>
                </c:pt>
                <c:pt idx="134">
                  <c:v>1680.0000000000016</c:v>
                </c:pt>
                <c:pt idx="135">
                  <c:v>2159.9999999999964</c:v>
                </c:pt>
                <c:pt idx="136">
                  <c:v>2160.0000000000018</c:v>
                </c:pt>
                <c:pt idx="137">
                  <c:v>2400.0000000000023</c:v>
                </c:pt>
                <c:pt idx="138">
                  <c:v>2639.9999999999968</c:v>
                </c:pt>
                <c:pt idx="139">
                  <c:v>2640.0000000000023</c:v>
                </c:pt>
                <c:pt idx="140">
                  <c:v>2639.9999999999968</c:v>
                </c:pt>
                <c:pt idx="141">
                  <c:v>3120.0000000000027</c:v>
                </c:pt>
                <c:pt idx="142">
                  <c:v>2639.9999999999968</c:v>
                </c:pt>
                <c:pt idx="143">
                  <c:v>3600.0000000000032</c:v>
                </c:pt>
                <c:pt idx="144">
                  <c:v>3360.0000000000032</c:v>
                </c:pt>
                <c:pt idx="145">
                  <c:v>2879.9999999999918</c:v>
                </c:pt>
                <c:pt idx="146">
                  <c:v>4320.0000000000036</c:v>
                </c:pt>
                <c:pt idx="147">
                  <c:v>4079.9999999999982</c:v>
                </c:pt>
                <c:pt idx="148">
                  <c:v>3360.0000000000032</c:v>
                </c:pt>
                <c:pt idx="149">
                  <c:v>4559.9999999999991</c:v>
                </c:pt>
                <c:pt idx="150">
                  <c:v>4559.9999999999991</c:v>
                </c:pt>
                <c:pt idx="151">
                  <c:v>4559.9999999999991</c:v>
                </c:pt>
                <c:pt idx="152">
                  <c:v>4320.0000000000036</c:v>
                </c:pt>
                <c:pt idx="153">
                  <c:v>5039.9999999999991</c:v>
                </c:pt>
                <c:pt idx="154">
                  <c:v>5999.9999999999891</c:v>
                </c:pt>
                <c:pt idx="155">
                  <c:v>4560.0000000000091</c:v>
                </c:pt>
                <c:pt idx="156">
                  <c:v>5039.9999999999991</c:v>
                </c:pt>
                <c:pt idx="157">
                  <c:v>6000</c:v>
                </c:pt>
                <c:pt idx="158">
                  <c:v>5760.0000000000055</c:v>
                </c:pt>
                <c:pt idx="159">
                  <c:v>6960.0000000000009</c:v>
                </c:pt>
                <c:pt idx="160">
                  <c:v>3359.9999999999923</c:v>
                </c:pt>
                <c:pt idx="161">
                  <c:v>9119.9999999999982</c:v>
                </c:pt>
                <c:pt idx="162">
                  <c:v>6720.0000000000064</c:v>
                </c:pt>
                <c:pt idx="163">
                  <c:v>6479.99999999999</c:v>
                </c:pt>
                <c:pt idx="164">
                  <c:v>7200.0000000000173</c:v>
                </c:pt>
                <c:pt idx="165">
                  <c:v>7679.9999999999854</c:v>
                </c:pt>
                <c:pt idx="166">
                  <c:v>6240.0000000000164</c:v>
                </c:pt>
                <c:pt idx="167">
                  <c:v>7199.9999999999955</c:v>
                </c:pt>
                <c:pt idx="168">
                  <c:v>7439.9999999999909</c:v>
                </c:pt>
                <c:pt idx="169">
                  <c:v>6000</c:v>
                </c:pt>
                <c:pt idx="170">
                  <c:v>6719.9999999999845</c:v>
                </c:pt>
                <c:pt idx="171">
                  <c:v>5760.0000000000055</c:v>
                </c:pt>
                <c:pt idx="172">
                  <c:v>4560.0000000000309</c:v>
                </c:pt>
                <c:pt idx="173">
                  <c:v>3599.9999999999659</c:v>
                </c:pt>
                <c:pt idx="174">
                  <c:v>1680.0000000000068</c:v>
                </c:pt>
                <c:pt idx="175">
                  <c:v>1200.0000000000171</c:v>
                </c:pt>
                <c:pt idx="176">
                  <c:v>239.99999999999488</c:v>
                </c:pt>
                <c:pt idx="177">
                  <c:v>-719.99999999998465</c:v>
                </c:pt>
                <c:pt idx="178">
                  <c:v>-2159.9999999999964</c:v>
                </c:pt>
                <c:pt idx="179">
                  <c:v>-3840.0000000000036</c:v>
                </c:pt>
                <c:pt idx="180">
                  <c:v>-5520.00000000001</c:v>
                </c:pt>
                <c:pt idx="181">
                  <c:v>-5520.00000000001</c:v>
                </c:pt>
                <c:pt idx="182">
                  <c:v>-6719.9999999999845</c:v>
                </c:pt>
                <c:pt idx="183">
                  <c:v>-6960.0000000000009</c:v>
                </c:pt>
                <c:pt idx="184">
                  <c:v>-7920.0000000000018</c:v>
                </c:pt>
                <c:pt idx="185">
                  <c:v>-7200.0000000000173</c:v>
                </c:pt>
                <c:pt idx="186">
                  <c:v>-7679.9999999999854</c:v>
                </c:pt>
                <c:pt idx="187">
                  <c:v>-6960.0000000000009</c:v>
                </c:pt>
                <c:pt idx="188">
                  <c:v>-8159.9999999999964</c:v>
                </c:pt>
                <c:pt idx="189">
                  <c:v>-6240.0000000000164</c:v>
                </c:pt>
                <c:pt idx="190">
                  <c:v>-8399.9999999999909</c:v>
                </c:pt>
                <c:pt idx="191">
                  <c:v>-7199.9999999999955</c:v>
                </c:pt>
                <c:pt idx="192">
                  <c:v>-6960.0000000000009</c:v>
                </c:pt>
                <c:pt idx="193">
                  <c:v>-6000</c:v>
                </c:pt>
                <c:pt idx="194">
                  <c:v>-6239.9999999999945</c:v>
                </c:pt>
                <c:pt idx="195">
                  <c:v>-6000</c:v>
                </c:pt>
                <c:pt idx="196">
                  <c:v>-5520.00000000001</c:v>
                </c:pt>
                <c:pt idx="197">
                  <c:v>-5759.9999999999945</c:v>
                </c:pt>
                <c:pt idx="198">
                  <c:v>-5760.0000000000055</c:v>
                </c:pt>
                <c:pt idx="199">
                  <c:v>-4559.9999999999991</c:v>
                </c:pt>
                <c:pt idx="200">
                  <c:v>-5520</c:v>
                </c:pt>
                <c:pt idx="201">
                  <c:v>-4079.9999999999982</c:v>
                </c:pt>
                <c:pt idx="202">
                  <c:v>-3599.9999999999977</c:v>
                </c:pt>
                <c:pt idx="203">
                  <c:v>-4320.0000000000036</c:v>
                </c:pt>
                <c:pt idx="204">
                  <c:v>-4800.0000000000045</c:v>
                </c:pt>
                <c:pt idx="205">
                  <c:v>-3359.9999999999923</c:v>
                </c:pt>
                <c:pt idx="206">
                  <c:v>-3120.0000000000082</c:v>
                </c:pt>
                <c:pt idx="207">
                  <c:v>-3839.9999999999982</c:v>
                </c:pt>
                <c:pt idx="208">
                  <c:v>-3359.9999999999977</c:v>
                </c:pt>
                <c:pt idx="209">
                  <c:v>-3119.9999999999973</c:v>
                </c:pt>
                <c:pt idx="210">
                  <c:v>-3120.0000000000027</c:v>
                </c:pt>
                <c:pt idx="211">
                  <c:v>-2640.0000000000023</c:v>
                </c:pt>
                <c:pt idx="212">
                  <c:v>-2879.9999999999973</c:v>
                </c:pt>
                <c:pt idx="213">
                  <c:v>-2400.0000000000023</c:v>
                </c:pt>
                <c:pt idx="214">
                  <c:v>-2399.9999999999968</c:v>
                </c:pt>
                <c:pt idx="215">
                  <c:v>-2160.0000000000018</c:v>
                </c:pt>
                <c:pt idx="216">
                  <c:v>-2159.9999999999991</c:v>
                </c:pt>
                <c:pt idx="217">
                  <c:v>-1919.9999999999991</c:v>
                </c:pt>
                <c:pt idx="218">
                  <c:v>-1440.0000000000014</c:v>
                </c:pt>
                <c:pt idx="219">
                  <c:v>-1679.9999999999989</c:v>
                </c:pt>
                <c:pt idx="220">
                  <c:v>-1680.0000000000016</c:v>
                </c:pt>
                <c:pt idx="221">
                  <c:v>-1439.9999999999986</c:v>
                </c:pt>
                <c:pt idx="222">
                  <c:v>-1440.0000000000014</c:v>
                </c:pt>
                <c:pt idx="223">
                  <c:v>-959.99999999999955</c:v>
                </c:pt>
                <c:pt idx="224">
                  <c:v>-1199.9999999999998</c:v>
                </c:pt>
                <c:pt idx="225">
                  <c:v>-960.00000000000091</c:v>
                </c:pt>
                <c:pt idx="226">
                  <c:v>-719.99999999999932</c:v>
                </c:pt>
                <c:pt idx="227">
                  <c:v>-720.00000000000068</c:v>
                </c:pt>
                <c:pt idx="228">
                  <c:v>-719.99999999999932</c:v>
                </c:pt>
                <c:pt idx="229">
                  <c:v>-480.00000000000045</c:v>
                </c:pt>
                <c:pt idx="230">
                  <c:v>-720</c:v>
                </c:pt>
                <c:pt idx="231">
                  <c:v>-239.99999999999955</c:v>
                </c:pt>
                <c:pt idx="232">
                  <c:v>-480.00000000000045</c:v>
                </c:pt>
                <c:pt idx="233">
                  <c:v>-479.99999999999977</c:v>
                </c:pt>
                <c:pt idx="234">
                  <c:v>-479.99999999999977</c:v>
                </c:pt>
                <c:pt idx="235">
                  <c:v>-480.00000000000045</c:v>
                </c:pt>
                <c:pt idx="236">
                  <c:v>-479.99999999999977</c:v>
                </c:pt>
                <c:pt idx="237">
                  <c:v>-240.00000000000023</c:v>
                </c:pt>
                <c:pt idx="238">
                  <c:v>-479.99999999999977</c:v>
                </c:pt>
                <c:pt idx="239">
                  <c:v>-480.00000000000011</c:v>
                </c:pt>
                <c:pt idx="240">
                  <c:v>-480.00000000000011</c:v>
                </c:pt>
                <c:pt idx="241">
                  <c:v>-239.99999999999997</c:v>
                </c:pt>
                <c:pt idx="242">
                  <c:v>-480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C65B-417D-BB05-06B086EDB58C}"/>
            </c:ext>
          </c:extLst>
        </c:ser>
        <c:dLbls>
          <c:showLegendKey val="0"/>
          <c:showVal val="0"/>
          <c:showCatName val="0"/>
          <c:showSerName val="0"/>
          <c:showPercent val="0"/>
          <c:showBubbleSize val="0"/>
        </c:dLbls>
        <c:smooth val="0"/>
        <c:axId val="377054368"/>
        <c:axId val="377056768"/>
      </c:lineChart>
      <c:catAx>
        <c:axId val="37705436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7056768"/>
        <c:crosses val="autoZero"/>
        <c:auto val="1"/>
        <c:lblAlgn val="ctr"/>
        <c:lblOffset val="100"/>
        <c:noMultiLvlLbl val="0"/>
      </c:catAx>
      <c:valAx>
        <c:axId val="377056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70543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'Cam Lobe Measurements'!$AH$7</c:f>
              <c:strCache>
                <c:ptCount val="1"/>
              </c:strCache>
            </c:strRef>
          </c:tx>
          <c:spPr>
            <a:ln w="28575" cap="rnd">
              <a:solidFill>
                <a:schemeClr val="accent1"/>
              </a:solidFill>
              <a:round/>
            </a:ln>
            <a:effectLst/>
          </c:spPr>
          <c:marker>
            <c:symbol val="none"/>
          </c:marker>
          <c:val>
            <c:numRef>
              <c:f>'Cam Lobe Measurements'!$AH$8:$AH$366</c:f>
              <c:numCache>
                <c:formatCode>General</c:formatCode>
                <c:ptCount val="359"/>
                <c:pt idx="0">
                  <c:v>0</c:v>
                </c:pt>
                <c:pt idx="1">
                  <c:v>0</c:v>
                </c:pt>
                <c:pt idx="2">
                  <c:v>0</c:v>
                </c:pt>
                <c:pt idx="3">
                  <c:v>0</c:v>
                </c:pt>
                <c:pt idx="4">
                  <c:v>0</c:v>
                </c:pt>
                <c:pt idx="5">
                  <c:v>0.01</c:v>
                </c:pt>
                <c:pt idx="6">
                  <c:v>-0.01</c:v>
                </c:pt>
                <c:pt idx="7">
                  <c:v>0</c:v>
                </c:pt>
                <c:pt idx="8">
                  <c:v>0</c:v>
                </c:pt>
                <c:pt idx="9">
                  <c:v>0</c:v>
                </c:pt>
                <c:pt idx="10">
                  <c:v>0</c:v>
                </c:pt>
                <c:pt idx="11">
                  <c:v>0</c:v>
                </c:pt>
                <c:pt idx="12">
                  <c:v>0</c:v>
                </c:pt>
                <c:pt idx="13">
                  <c:v>0</c:v>
                </c:pt>
                <c:pt idx="14">
                  <c:v>0</c:v>
                </c:pt>
                <c:pt idx="15">
                  <c:v>-0.01</c:v>
                </c:pt>
                <c:pt idx="16">
                  <c:v>0.01</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-0.01</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-1.1842378929335003E-18</c:v>
                </c:pt>
                <c:pt idx="100">
                  <c:v>3.552713678800501E-18</c:v>
                </c:pt>
                <c:pt idx="101">
                  <c:v>0</c:v>
                </c:pt>
                <c:pt idx="102">
                  <c:v>1.0000000000000002E-2</c:v>
                </c:pt>
                <c:pt idx="103">
                  <c:v>-1.4210854715202004E-17</c:v>
                </c:pt>
                <c:pt idx="104">
                  <c:v>-9.9999999999999811E-3</c:v>
                </c:pt>
                <c:pt idx="105">
                  <c:v>9.9999999999999811E-3</c:v>
                </c:pt>
                <c:pt idx="106">
                  <c:v>2.8421709430404008E-17</c:v>
                </c:pt>
                <c:pt idx="107">
                  <c:v>-1.0000000000000038E-2</c:v>
                </c:pt>
                <c:pt idx="108">
                  <c:v>1.0000000000000038E-2</c:v>
                </c:pt>
                <c:pt idx="109">
                  <c:v>-2.8421709430404008E-17</c:v>
                </c:pt>
                <c:pt idx="110">
                  <c:v>-9.9999999999999811E-3</c:v>
                </c:pt>
                <c:pt idx="111">
                  <c:v>9.9999999999999811E-3</c:v>
                </c:pt>
                <c:pt idx="112">
                  <c:v>0</c:v>
                </c:pt>
                <c:pt idx="113">
                  <c:v>2.8421709430404008E-17</c:v>
                </c:pt>
                <c:pt idx="114">
                  <c:v>-1.0000000000000009E-2</c:v>
                </c:pt>
                <c:pt idx="115">
                  <c:v>9.9999999999999534E-3</c:v>
                </c:pt>
                <c:pt idx="116">
                  <c:v>-9.9999999999999534E-3</c:v>
                </c:pt>
                <c:pt idx="117">
                  <c:v>1.0000000000000009E-2</c:v>
                </c:pt>
                <c:pt idx="118">
                  <c:v>0</c:v>
                </c:pt>
                <c:pt idx="119">
                  <c:v>-5.6843418860808016E-17</c:v>
                </c:pt>
                <c:pt idx="120">
                  <c:v>5.6843418860808016E-17</c:v>
                </c:pt>
                <c:pt idx="121">
                  <c:v>0</c:v>
                </c:pt>
                <c:pt idx="122">
                  <c:v>9.9999999999999534E-3</c:v>
                </c:pt>
                <c:pt idx="123">
                  <c:v>1.0000000000000009E-2</c:v>
                </c:pt>
                <c:pt idx="124">
                  <c:v>-9.9999999999999534E-3</c:v>
                </c:pt>
                <c:pt idx="125">
                  <c:v>2.0000000000000018E-2</c:v>
                </c:pt>
                <c:pt idx="126">
                  <c:v>-1.0000000000000123E-2</c:v>
                </c:pt>
                <c:pt idx="127">
                  <c:v>2.0000000000000132E-2</c:v>
                </c:pt>
                <c:pt idx="128">
                  <c:v>-1.1368683772161603E-16</c:v>
                </c:pt>
                <c:pt idx="129">
                  <c:v>-9.9999999999998961E-3</c:v>
                </c:pt>
                <c:pt idx="130">
                  <c:v>1.9999999999999907E-2</c:v>
                </c:pt>
                <c:pt idx="131">
                  <c:v>1.0000000000000123E-2</c:v>
                </c:pt>
                <c:pt idx="132">
                  <c:v>-1.1368683772161603E-16</c:v>
                </c:pt>
                <c:pt idx="133">
                  <c:v>-9.9999999999998961E-3</c:v>
                </c:pt>
                <c:pt idx="134">
                  <c:v>1.9999999999999782E-2</c:v>
                </c:pt>
                <c:pt idx="135">
                  <c:v>2.2737367544323206E-16</c:v>
                </c:pt>
                <c:pt idx="136">
                  <c:v>1.0000000000000019E-2</c:v>
                </c:pt>
                <c:pt idx="137">
                  <c:v>9.999999999999773E-3</c:v>
                </c:pt>
                <c:pt idx="138">
                  <c:v>2.2737367544323206E-16</c:v>
                </c:pt>
                <c:pt idx="139">
                  <c:v>-2.2737367544323206E-16</c:v>
                </c:pt>
                <c:pt idx="140">
                  <c:v>2.0000000000000247E-2</c:v>
                </c:pt>
                <c:pt idx="141">
                  <c:v>-2.0000000000000247E-2</c:v>
                </c:pt>
                <c:pt idx="142">
                  <c:v>4.0000000000000265E-2</c:v>
                </c:pt>
                <c:pt idx="143">
                  <c:v>-0.01</c:v>
                </c:pt>
                <c:pt idx="144">
                  <c:v>-2.0000000000000472E-2</c:v>
                </c:pt>
                <c:pt idx="145">
                  <c:v>6.000000000000049E-2</c:v>
                </c:pt>
                <c:pt idx="146">
                  <c:v>-1.0000000000000227E-2</c:v>
                </c:pt>
                <c:pt idx="147">
                  <c:v>-2.9999999999999791E-2</c:v>
                </c:pt>
                <c:pt idx="148">
                  <c:v>4.9999999999999829E-2</c:v>
                </c:pt>
                <c:pt idx="149">
                  <c:v>0</c:v>
                </c:pt>
                <c:pt idx="150">
                  <c:v>0</c:v>
                </c:pt>
                <c:pt idx="151">
                  <c:v>-9.9999999999998111E-3</c:v>
                </c:pt>
                <c:pt idx="152">
                  <c:v>2.9999999999999812E-2</c:v>
                </c:pt>
                <c:pt idx="153">
                  <c:v>3.9999999999999584E-2</c:v>
                </c:pt>
                <c:pt idx="154">
                  <c:v>-5.9999999999999165E-2</c:v>
                </c:pt>
                <c:pt idx="155">
                  <c:v>1.9999999999999584E-2</c:v>
                </c:pt>
                <c:pt idx="156">
                  <c:v>4.0000000000000036E-2</c:v>
                </c:pt>
                <c:pt idx="157">
                  <c:v>-9.999999999999773E-3</c:v>
                </c:pt>
                <c:pt idx="158">
                  <c:v>4.9999999999999808E-2</c:v>
                </c:pt>
                <c:pt idx="161">
                  <c:v>-9.9999999999999659E-2</c:v>
                </c:pt>
                <c:pt idx="162">
                  <c:v>-1.0000000000000682E-2</c:v>
                </c:pt>
                <c:pt idx="163">
                  <c:v>3.0000000000001137E-2</c:v>
                </c:pt>
                <c:pt idx="164">
                  <c:v>1.9999999999998675E-2</c:v>
                </c:pt>
                <c:pt idx="165">
                  <c:v>-5.9999999999998714E-2</c:v>
                </c:pt>
                <c:pt idx="166">
                  <c:v>3.9999999999999127E-2</c:v>
                </c:pt>
                <c:pt idx="167">
                  <c:v>9.9999999999998111E-3</c:v>
                </c:pt>
                <c:pt idx="168">
                  <c:v>-5.9999999999999623E-2</c:v>
                </c:pt>
                <c:pt idx="169">
                  <c:v>2.9999999999999357E-2</c:v>
                </c:pt>
                <c:pt idx="170">
                  <c:v>-3.9999999999999127E-2</c:v>
                </c:pt>
                <c:pt idx="171">
                  <c:v>-4.9999999999998941E-2</c:v>
                </c:pt>
                <c:pt idx="172">
                  <c:v>-4.0000000000002707E-2</c:v>
                </c:pt>
                <c:pt idx="173">
                  <c:v>-7.9999999999998295E-2</c:v>
                </c:pt>
                <c:pt idx="174">
                  <c:v>-1.9999999999999574E-2</c:v>
                </c:pt>
                <c:pt idx="175">
                  <c:v>-4.0000000000000924E-2</c:v>
                </c:pt>
                <c:pt idx="176">
                  <c:v>-3.9999999999999147E-2</c:v>
                </c:pt>
                <c:pt idx="177">
                  <c:v>-6.000000000000049E-2</c:v>
                </c:pt>
                <c:pt idx="178">
                  <c:v>-7.0000000000000298E-2</c:v>
                </c:pt>
                <c:pt idx="179">
                  <c:v>-7.000000000000027E-2</c:v>
                </c:pt>
                <c:pt idx="180">
                  <c:v>0</c:v>
                </c:pt>
                <c:pt idx="181">
                  <c:v>-4.9999999999998941E-2</c:v>
                </c:pt>
                <c:pt idx="182">
                  <c:v>-1.0000000000000682E-2</c:v>
                </c:pt>
                <c:pt idx="183">
                  <c:v>-4.0000000000000036E-2</c:v>
                </c:pt>
                <c:pt idx="184">
                  <c:v>2.9999999999999357E-2</c:v>
                </c:pt>
                <c:pt idx="185">
                  <c:v>-1.9999999999998675E-2</c:v>
                </c:pt>
                <c:pt idx="186">
                  <c:v>2.9999999999999357E-2</c:v>
                </c:pt>
                <c:pt idx="187">
                  <c:v>-4.9999999999999808E-2</c:v>
                </c:pt>
                <c:pt idx="188">
                  <c:v>7.9999999999999169E-2</c:v>
                </c:pt>
                <c:pt idx="189">
                  <c:v>-8.9999999999998942E-2</c:v>
                </c:pt>
                <c:pt idx="190">
                  <c:v>4.9999999999999808E-2</c:v>
                </c:pt>
                <c:pt idx="191">
                  <c:v>9.999999999999773E-3</c:v>
                </c:pt>
                <c:pt idx="192">
                  <c:v>4.0000000000000036E-2</c:v>
                </c:pt>
                <c:pt idx="193">
                  <c:v>-9.999999999999773E-3</c:v>
                </c:pt>
                <c:pt idx="194">
                  <c:v>9.999999999999773E-3</c:v>
                </c:pt>
                <c:pt idx="195">
                  <c:v>1.9999999999999584E-2</c:v>
                </c:pt>
                <c:pt idx="196">
                  <c:v>-9.9999999999993566E-3</c:v>
                </c:pt>
                <c:pt idx="197">
                  <c:v>-4.5474735088646413E-16</c:v>
                </c:pt>
                <c:pt idx="198">
                  <c:v>5.0000000000000266E-2</c:v>
                </c:pt>
                <c:pt idx="199">
                  <c:v>-4.0000000000000036E-2</c:v>
                </c:pt>
                <c:pt idx="200">
                  <c:v>6.0000000000000074E-2</c:v>
                </c:pt>
                <c:pt idx="201">
                  <c:v>2.0000000000000018E-2</c:v>
                </c:pt>
                <c:pt idx="202">
                  <c:v>-3.0000000000000245E-2</c:v>
                </c:pt>
                <c:pt idx="203">
                  <c:v>-2.0000000000000039E-2</c:v>
                </c:pt>
                <c:pt idx="204">
                  <c:v>6.0000000000000511E-2</c:v>
                </c:pt>
                <c:pt idx="205">
                  <c:v>9.9999999999993375E-3</c:v>
                </c:pt>
                <c:pt idx="206">
                  <c:v>-2.9999999999999583E-2</c:v>
                </c:pt>
                <c:pt idx="207">
                  <c:v>2.0000000000000018E-2</c:v>
                </c:pt>
                <c:pt idx="208">
                  <c:v>1.0000000000000019E-2</c:v>
                </c:pt>
                <c:pt idx="209">
                  <c:v>-2.2737367544323206E-16</c:v>
                </c:pt>
                <c:pt idx="210">
                  <c:v>2.0000000000000018E-2</c:v>
                </c:pt>
                <c:pt idx="211">
                  <c:v>-9.999999999999792E-3</c:v>
                </c:pt>
                <c:pt idx="212">
                  <c:v>1.9999999999999792E-2</c:v>
                </c:pt>
                <c:pt idx="213">
                  <c:v>2.2737367544323206E-16</c:v>
                </c:pt>
                <c:pt idx="214">
                  <c:v>9.999999999999792E-3</c:v>
                </c:pt>
                <c:pt idx="215">
                  <c:v>1.1368683772161603E-16</c:v>
                </c:pt>
                <c:pt idx="216">
                  <c:v>0.01</c:v>
                </c:pt>
                <c:pt idx="217">
                  <c:v>1.9999999999999907E-2</c:v>
                </c:pt>
                <c:pt idx="218">
                  <c:v>-9.9999999999998961E-3</c:v>
                </c:pt>
                <c:pt idx="219">
                  <c:v>-1.1368683772161603E-16</c:v>
                </c:pt>
                <c:pt idx="220">
                  <c:v>1.0000000000000123E-2</c:v>
                </c:pt>
                <c:pt idx="221">
                  <c:v>-1.1368683772161603E-16</c:v>
                </c:pt>
                <c:pt idx="222">
                  <c:v>2.0000000000000077E-2</c:v>
                </c:pt>
                <c:pt idx="223">
                  <c:v>-1.0000000000000009E-2</c:v>
                </c:pt>
                <c:pt idx="224">
                  <c:v>9.9999999999999534E-3</c:v>
                </c:pt>
                <c:pt idx="225">
                  <c:v>1.0000000000000066E-2</c:v>
                </c:pt>
                <c:pt idx="226">
                  <c:v>-5.6843418860808016E-17</c:v>
                </c:pt>
                <c:pt idx="227">
                  <c:v>5.6843418860808016E-17</c:v>
                </c:pt>
                <c:pt idx="228">
                  <c:v>9.9999999999999534E-3</c:v>
                </c:pt>
                <c:pt idx="229">
                  <c:v>-9.9999999999999811E-3</c:v>
                </c:pt>
                <c:pt idx="230">
                  <c:v>2.0000000000000018E-2</c:v>
                </c:pt>
                <c:pt idx="231">
                  <c:v>-1.0000000000000038E-2</c:v>
                </c:pt>
                <c:pt idx="232">
                  <c:v>2.8421709430404008E-17</c:v>
                </c:pt>
                <c:pt idx="233">
                  <c:v>0</c:v>
                </c:pt>
                <c:pt idx="234">
                  <c:v>-2.8421709430404008E-17</c:v>
                </c:pt>
                <c:pt idx="235">
                  <c:v>2.8421709430404008E-17</c:v>
                </c:pt>
                <c:pt idx="236">
                  <c:v>9.9999999999999811E-3</c:v>
                </c:pt>
                <c:pt idx="237">
                  <c:v>-9.9999999999999811E-3</c:v>
                </c:pt>
                <c:pt idx="238">
                  <c:v>-1.4210854715202004E-17</c:v>
                </c:pt>
                <c:pt idx="239">
                  <c:v>0</c:v>
                </c:pt>
                <c:pt idx="240">
                  <c:v>1.0000000000000005E-2</c:v>
                </c:pt>
                <c:pt idx="241">
                  <c:v>-1.0000000000000002E-2</c:v>
                </c:pt>
                <c:pt idx="242">
                  <c:v>0.02</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1"/>
          <c:extLst>
            <c:ext xmlns:c16="http://schemas.microsoft.com/office/drawing/2014/chart" uri="{C3380CC4-5D6E-409C-BE32-E72D297353CC}">
              <c16:uniqueId val="{00000000-F6C0-4062-AC91-F9096ECB2224}"/>
            </c:ext>
          </c:extLst>
        </c:ser>
        <c:dLbls>
          <c:showLegendKey val="0"/>
          <c:showVal val="0"/>
          <c:showCatName val="0"/>
          <c:showSerName val="0"/>
          <c:showPercent val="0"/>
          <c:showBubbleSize val="0"/>
        </c:dLbls>
        <c:smooth val="0"/>
        <c:axId val="1904237824"/>
        <c:axId val="1904236384"/>
      </c:lineChart>
      <c:catAx>
        <c:axId val="19042378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Position</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4236384"/>
        <c:crosses val="autoZero"/>
        <c:auto val="1"/>
        <c:lblAlgn val="ctr"/>
        <c:lblOffset val="100"/>
        <c:noMultiLvlLbl val="0"/>
      </c:catAx>
      <c:valAx>
        <c:axId val="1904236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Acceeration (mm/deg</a:t>
                </a:r>
                <a:r>
                  <a:rPr lang="en-GB">
                    <a:latin typeface="Calibri" panose="020F0502020204030204" pitchFamily="34" charset="0"/>
                    <a:ea typeface="Calibri" panose="020F0502020204030204" pitchFamily="34" charset="0"/>
                    <a:cs typeface="Calibri" panose="020F0502020204030204" pitchFamily="34" charset="0"/>
                  </a:rPr>
                  <a:t>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423782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'Cam Lobe Measurements'!$AF$7:$AF$366</c:f>
              <c:numCache>
                <c:formatCode>General</c:formatCode>
                <c:ptCount val="360"/>
                <c:pt idx="0">
                  <c:v>0</c:v>
                </c:pt>
                <c:pt idx="1">
                  <c:v>0</c:v>
                </c:pt>
                <c:pt idx="2">
                  <c:v>0</c:v>
                </c:pt>
                <c:pt idx="3">
                  <c:v>0</c:v>
                </c:pt>
                <c:pt idx="4">
                  <c:v>0</c:v>
                </c:pt>
                <c:pt idx="5">
                  <c:v>0</c:v>
                </c:pt>
                <c:pt idx="6">
                  <c:v>240</c:v>
                </c:pt>
                <c:pt idx="7">
                  <c:v>0</c:v>
                </c:pt>
                <c:pt idx="8">
                  <c:v>0</c:v>
                </c:pt>
                <c:pt idx="9">
                  <c:v>0</c:v>
                </c:pt>
                <c:pt idx="10">
                  <c:v>0</c:v>
                </c:pt>
                <c:pt idx="11">
                  <c:v>0</c:v>
                </c:pt>
                <c:pt idx="12">
                  <c:v>0</c:v>
                </c:pt>
                <c:pt idx="13">
                  <c:v>0</c:v>
                </c:pt>
                <c:pt idx="14">
                  <c:v>0</c:v>
                </c:pt>
                <c:pt idx="15">
                  <c:v>0</c:v>
                </c:pt>
                <c:pt idx="16">
                  <c:v>-240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240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240</c:v>
                </c:pt>
                <c:pt idx="100">
                  <c:v>239.99999999999997</c:v>
                </c:pt>
                <c:pt idx="101">
                  <c:v>240.00000000000006</c:v>
                </c:pt>
                <c:pt idx="102">
                  <c:v>240.00000000000006</c:v>
                </c:pt>
                <c:pt idx="103">
                  <c:v>480.00000000000011</c:v>
                </c:pt>
                <c:pt idx="104">
                  <c:v>479.99999999999977</c:v>
                </c:pt>
                <c:pt idx="105">
                  <c:v>240.00000000000023</c:v>
                </c:pt>
                <c:pt idx="106">
                  <c:v>479.99999999999977</c:v>
                </c:pt>
                <c:pt idx="107">
                  <c:v>480.00000000000045</c:v>
                </c:pt>
                <c:pt idx="108">
                  <c:v>239.99999999999955</c:v>
                </c:pt>
                <c:pt idx="109">
                  <c:v>480.00000000000045</c:v>
                </c:pt>
                <c:pt idx="110">
                  <c:v>479.99999999999977</c:v>
                </c:pt>
                <c:pt idx="111">
                  <c:v>240.00000000000023</c:v>
                </c:pt>
                <c:pt idx="112">
                  <c:v>479.99999999999977</c:v>
                </c:pt>
                <c:pt idx="113">
                  <c:v>479.99999999999977</c:v>
                </c:pt>
                <c:pt idx="114">
                  <c:v>480.00000000000045</c:v>
                </c:pt>
                <c:pt idx="115">
                  <c:v>240.00000000000023</c:v>
                </c:pt>
                <c:pt idx="116">
                  <c:v>479.99999999999909</c:v>
                </c:pt>
                <c:pt idx="117">
                  <c:v>240.00000000000023</c:v>
                </c:pt>
                <c:pt idx="118">
                  <c:v>480.00000000000045</c:v>
                </c:pt>
                <c:pt idx="119">
                  <c:v>480.00000000000045</c:v>
                </c:pt>
                <c:pt idx="120">
                  <c:v>479.99999999999909</c:v>
                </c:pt>
                <c:pt idx="121">
                  <c:v>480.00000000000045</c:v>
                </c:pt>
                <c:pt idx="122">
                  <c:v>480.00000000000045</c:v>
                </c:pt>
                <c:pt idx="123">
                  <c:v>719.99999999999932</c:v>
                </c:pt>
                <c:pt idx="124">
                  <c:v>959.99999999999955</c:v>
                </c:pt>
                <c:pt idx="125">
                  <c:v>720.00000000000068</c:v>
                </c:pt>
                <c:pt idx="126">
                  <c:v>1200.0000000000011</c:v>
                </c:pt>
                <c:pt idx="127">
                  <c:v>959.99999999999818</c:v>
                </c:pt>
                <c:pt idx="128">
                  <c:v>1440.0000000000014</c:v>
                </c:pt>
                <c:pt idx="129">
                  <c:v>1439.9999999999986</c:v>
                </c:pt>
                <c:pt idx="130">
                  <c:v>1200.0000000000011</c:v>
                </c:pt>
                <c:pt idx="131">
                  <c:v>1679.9999999999989</c:v>
                </c:pt>
                <c:pt idx="132">
                  <c:v>1920.0000000000018</c:v>
                </c:pt>
                <c:pt idx="133">
                  <c:v>1919.9999999999991</c:v>
                </c:pt>
                <c:pt idx="134">
                  <c:v>1680.0000000000016</c:v>
                </c:pt>
                <c:pt idx="135">
                  <c:v>2159.9999999999964</c:v>
                </c:pt>
                <c:pt idx="136">
                  <c:v>2160.0000000000018</c:v>
                </c:pt>
                <c:pt idx="137">
                  <c:v>2400.0000000000023</c:v>
                </c:pt>
                <c:pt idx="138">
                  <c:v>2639.9999999999968</c:v>
                </c:pt>
                <c:pt idx="139">
                  <c:v>2640.0000000000023</c:v>
                </c:pt>
                <c:pt idx="140">
                  <c:v>2639.9999999999968</c:v>
                </c:pt>
                <c:pt idx="141">
                  <c:v>3120.0000000000027</c:v>
                </c:pt>
                <c:pt idx="142">
                  <c:v>2639.9999999999968</c:v>
                </c:pt>
                <c:pt idx="143">
                  <c:v>3600.0000000000032</c:v>
                </c:pt>
                <c:pt idx="144">
                  <c:v>3360.0000000000032</c:v>
                </c:pt>
                <c:pt idx="145">
                  <c:v>2879.9999999999918</c:v>
                </c:pt>
                <c:pt idx="146">
                  <c:v>4320.0000000000036</c:v>
                </c:pt>
                <c:pt idx="147">
                  <c:v>4079.9999999999982</c:v>
                </c:pt>
                <c:pt idx="148">
                  <c:v>3360.0000000000032</c:v>
                </c:pt>
                <c:pt idx="149">
                  <c:v>4559.9999999999991</c:v>
                </c:pt>
                <c:pt idx="150">
                  <c:v>4559.9999999999991</c:v>
                </c:pt>
                <c:pt idx="151">
                  <c:v>4559.9999999999991</c:v>
                </c:pt>
                <c:pt idx="152">
                  <c:v>4320.0000000000036</c:v>
                </c:pt>
                <c:pt idx="153">
                  <c:v>5039.9999999999991</c:v>
                </c:pt>
                <c:pt idx="154">
                  <c:v>5999.9999999999891</c:v>
                </c:pt>
                <c:pt idx="155">
                  <c:v>4560.0000000000091</c:v>
                </c:pt>
                <c:pt idx="156">
                  <c:v>5039.9999999999991</c:v>
                </c:pt>
                <c:pt idx="157">
                  <c:v>6000</c:v>
                </c:pt>
                <c:pt idx="158">
                  <c:v>5760.0000000000055</c:v>
                </c:pt>
                <c:pt idx="159">
                  <c:v>6960.0000000000009</c:v>
                </c:pt>
                <c:pt idx="160">
                  <c:v>3359.9999999999923</c:v>
                </c:pt>
                <c:pt idx="161">
                  <c:v>9119.9999999999982</c:v>
                </c:pt>
                <c:pt idx="162">
                  <c:v>6720.0000000000064</c:v>
                </c:pt>
                <c:pt idx="163">
                  <c:v>6479.99999999999</c:v>
                </c:pt>
                <c:pt idx="164">
                  <c:v>7200.0000000000173</c:v>
                </c:pt>
                <c:pt idx="165">
                  <c:v>7679.9999999999854</c:v>
                </c:pt>
                <c:pt idx="166">
                  <c:v>6240.0000000000164</c:v>
                </c:pt>
                <c:pt idx="167">
                  <c:v>7199.9999999999955</c:v>
                </c:pt>
                <c:pt idx="168">
                  <c:v>7439.9999999999909</c:v>
                </c:pt>
                <c:pt idx="169">
                  <c:v>6000</c:v>
                </c:pt>
                <c:pt idx="170">
                  <c:v>6719.9999999999845</c:v>
                </c:pt>
                <c:pt idx="171">
                  <c:v>5760.0000000000055</c:v>
                </c:pt>
                <c:pt idx="172">
                  <c:v>4560.0000000000309</c:v>
                </c:pt>
                <c:pt idx="173">
                  <c:v>3599.9999999999659</c:v>
                </c:pt>
                <c:pt idx="174">
                  <c:v>1680.0000000000068</c:v>
                </c:pt>
                <c:pt idx="175">
                  <c:v>1200.0000000000171</c:v>
                </c:pt>
                <c:pt idx="176">
                  <c:v>239.99999999999488</c:v>
                </c:pt>
                <c:pt idx="177">
                  <c:v>-719.99999999998465</c:v>
                </c:pt>
                <c:pt idx="178">
                  <c:v>-2159.9999999999964</c:v>
                </c:pt>
                <c:pt idx="179">
                  <c:v>-3840.0000000000036</c:v>
                </c:pt>
                <c:pt idx="180">
                  <c:v>-5520.00000000001</c:v>
                </c:pt>
                <c:pt idx="181">
                  <c:v>-5520.00000000001</c:v>
                </c:pt>
                <c:pt idx="182">
                  <c:v>-6719.9999999999845</c:v>
                </c:pt>
                <c:pt idx="183">
                  <c:v>-6960.0000000000009</c:v>
                </c:pt>
                <c:pt idx="184">
                  <c:v>-7920.0000000000018</c:v>
                </c:pt>
                <c:pt idx="185">
                  <c:v>-7200.0000000000173</c:v>
                </c:pt>
                <c:pt idx="186">
                  <c:v>-7679.9999999999854</c:v>
                </c:pt>
                <c:pt idx="187">
                  <c:v>-6960.0000000000009</c:v>
                </c:pt>
                <c:pt idx="188">
                  <c:v>-8159.9999999999964</c:v>
                </c:pt>
                <c:pt idx="189">
                  <c:v>-6240.0000000000164</c:v>
                </c:pt>
                <c:pt idx="190">
                  <c:v>-8399.9999999999909</c:v>
                </c:pt>
                <c:pt idx="191">
                  <c:v>-7199.9999999999955</c:v>
                </c:pt>
                <c:pt idx="192">
                  <c:v>-6960.0000000000009</c:v>
                </c:pt>
                <c:pt idx="193">
                  <c:v>-6000</c:v>
                </c:pt>
                <c:pt idx="194">
                  <c:v>-6239.9999999999945</c:v>
                </c:pt>
                <c:pt idx="195">
                  <c:v>-6000</c:v>
                </c:pt>
                <c:pt idx="196">
                  <c:v>-5520.00000000001</c:v>
                </c:pt>
                <c:pt idx="197">
                  <c:v>-5759.9999999999945</c:v>
                </c:pt>
                <c:pt idx="198">
                  <c:v>-5760.0000000000055</c:v>
                </c:pt>
                <c:pt idx="199">
                  <c:v>-4559.9999999999991</c:v>
                </c:pt>
                <c:pt idx="200">
                  <c:v>-5520</c:v>
                </c:pt>
                <c:pt idx="201">
                  <c:v>-4079.9999999999982</c:v>
                </c:pt>
                <c:pt idx="202">
                  <c:v>-3599.9999999999977</c:v>
                </c:pt>
                <c:pt idx="203">
                  <c:v>-4320.0000000000036</c:v>
                </c:pt>
                <c:pt idx="204">
                  <c:v>-4800.0000000000045</c:v>
                </c:pt>
                <c:pt idx="205">
                  <c:v>-3359.9999999999923</c:v>
                </c:pt>
                <c:pt idx="206">
                  <c:v>-3120.0000000000082</c:v>
                </c:pt>
                <c:pt idx="207">
                  <c:v>-3839.9999999999982</c:v>
                </c:pt>
                <c:pt idx="208">
                  <c:v>-3359.9999999999977</c:v>
                </c:pt>
                <c:pt idx="209">
                  <c:v>-3119.9999999999973</c:v>
                </c:pt>
                <c:pt idx="210">
                  <c:v>-3120.0000000000027</c:v>
                </c:pt>
                <c:pt idx="211">
                  <c:v>-2640.0000000000023</c:v>
                </c:pt>
                <c:pt idx="212">
                  <c:v>-2879.9999999999973</c:v>
                </c:pt>
                <c:pt idx="213">
                  <c:v>-2400.0000000000023</c:v>
                </c:pt>
                <c:pt idx="214">
                  <c:v>-2399.9999999999968</c:v>
                </c:pt>
                <c:pt idx="215">
                  <c:v>-2160.0000000000018</c:v>
                </c:pt>
                <c:pt idx="216">
                  <c:v>-2159.9999999999991</c:v>
                </c:pt>
                <c:pt idx="217">
                  <c:v>-1919.9999999999991</c:v>
                </c:pt>
                <c:pt idx="218">
                  <c:v>-1440.0000000000014</c:v>
                </c:pt>
                <c:pt idx="219">
                  <c:v>-1679.9999999999989</c:v>
                </c:pt>
                <c:pt idx="220">
                  <c:v>-1680.0000000000016</c:v>
                </c:pt>
                <c:pt idx="221">
                  <c:v>-1439.9999999999986</c:v>
                </c:pt>
                <c:pt idx="222">
                  <c:v>-1440.0000000000014</c:v>
                </c:pt>
                <c:pt idx="223">
                  <c:v>-959.99999999999955</c:v>
                </c:pt>
                <c:pt idx="224">
                  <c:v>-1199.9999999999998</c:v>
                </c:pt>
                <c:pt idx="225">
                  <c:v>-960.00000000000091</c:v>
                </c:pt>
                <c:pt idx="226">
                  <c:v>-719.99999999999932</c:v>
                </c:pt>
                <c:pt idx="227">
                  <c:v>-720.00000000000068</c:v>
                </c:pt>
                <c:pt idx="228">
                  <c:v>-719.99999999999932</c:v>
                </c:pt>
                <c:pt idx="229">
                  <c:v>-480.00000000000045</c:v>
                </c:pt>
                <c:pt idx="230">
                  <c:v>-720</c:v>
                </c:pt>
                <c:pt idx="231">
                  <c:v>-239.99999999999955</c:v>
                </c:pt>
                <c:pt idx="232">
                  <c:v>-480.00000000000045</c:v>
                </c:pt>
                <c:pt idx="233">
                  <c:v>-479.99999999999977</c:v>
                </c:pt>
                <c:pt idx="234">
                  <c:v>-479.99999999999977</c:v>
                </c:pt>
                <c:pt idx="235">
                  <c:v>-480.00000000000045</c:v>
                </c:pt>
                <c:pt idx="236">
                  <c:v>-479.99999999999977</c:v>
                </c:pt>
                <c:pt idx="237">
                  <c:v>-240.00000000000023</c:v>
                </c:pt>
                <c:pt idx="238">
                  <c:v>-479.99999999999977</c:v>
                </c:pt>
                <c:pt idx="239">
                  <c:v>-480.00000000000011</c:v>
                </c:pt>
                <c:pt idx="240">
                  <c:v>-480.00000000000011</c:v>
                </c:pt>
                <c:pt idx="241">
                  <c:v>-239.99999999999997</c:v>
                </c:pt>
                <c:pt idx="242">
                  <c:v>-480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9221-4486-9AC2-23D40914BDDD}"/>
            </c:ext>
          </c:extLst>
        </c:ser>
        <c:dLbls>
          <c:showLegendKey val="0"/>
          <c:showVal val="0"/>
          <c:showCatName val="0"/>
          <c:showSerName val="0"/>
          <c:showPercent val="0"/>
          <c:showBubbleSize val="0"/>
        </c:dLbls>
        <c:smooth val="0"/>
        <c:axId val="453170304"/>
        <c:axId val="453170784"/>
      </c:lineChart>
      <c:catAx>
        <c:axId val="4531703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3170784"/>
        <c:crosses val="autoZero"/>
        <c:auto val="1"/>
        <c:lblAlgn val="ctr"/>
        <c:lblOffset val="100"/>
        <c:noMultiLvlLbl val="0"/>
      </c:catAx>
      <c:valAx>
        <c:axId val="4531707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(mm/deg)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317030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Jerk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'Cam Lobe Measurements'!$AJ$8:$AJ$366</c:f>
              <c:numCache>
                <c:formatCode>General</c:formatCode>
                <c:ptCount val="359"/>
                <c:pt idx="0">
                  <c:v>0</c:v>
                </c:pt>
                <c:pt idx="1">
                  <c:v>0</c:v>
                </c:pt>
                <c:pt idx="2">
                  <c:v>0</c:v>
                </c:pt>
                <c:pt idx="3">
                  <c:v>0</c:v>
                </c:pt>
                <c:pt idx="4">
                  <c:v>0</c:v>
                </c:pt>
                <c:pt idx="5">
                  <c:v>0.01</c:v>
                </c:pt>
                <c:pt idx="6">
                  <c:v>-0.02</c:v>
                </c:pt>
                <c:pt idx="7">
                  <c:v>0.01</c:v>
                </c:pt>
                <c:pt idx="8">
                  <c:v>0</c:v>
                </c:pt>
                <c:pt idx="9">
                  <c:v>0</c:v>
                </c:pt>
                <c:pt idx="10">
                  <c:v>0</c:v>
                </c:pt>
                <c:pt idx="11">
                  <c:v>0</c:v>
                </c:pt>
                <c:pt idx="12">
                  <c:v>0</c:v>
                </c:pt>
                <c:pt idx="13">
                  <c:v>0</c:v>
                </c:pt>
                <c:pt idx="14">
                  <c:v>0</c:v>
                </c:pt>
                <c:pt idx="15">
                  <c:v>-0.01</c:v>
                </c:pt>
                <c:pt idx="16">
                  <c:v>0.02</c:v>
                </c:pt>
                <c:pt idx="17">
                  <c:v>-0.01</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-0.02</c:v>
                </c:pt>
                <c:pt idx="67">
                  <c:v>0.01</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-1.0000000000000002E-2</c:v>
                </c:pt>
                <c:pt idx="100">
                  <c:v>4.7369515717340011E-18</c:v>
                </c:pt>
                <c:pt idx="101">
                  <c:v>-3.552713678800501E-18</c:v>
                </c:pt>
                <c:pt idx="102">
                  <c:v>1.0000000000000002E-2</c:v>
                </c:pt>
                <c:pt idx="103">
                  <c:v>-1.0000000000000016E-2</c:v>
                </c:pt>
                <c:pt idx="104">
                  <c:v>-9.9999999999999672E-3</c:v>
                </c:pt>
                <c:pt idx="105">
                  <c:v>1.9999999999999962E-2</c:v>
                </c:pt>
                <c:pt idx="106">
                  <c:v>-9.9999999999999534E-3</c:v>
                </c:pt>
                <c:pt idx="107">
                  <c:v>-1.0000000000000066E-2</c:v>
                </c:pt>
                <c:pt idx="108">
                  <c:v>2.0000000000000077E-2</c:v>
                </c:pt>
                <c:pt idx="109">
                  <c:v>-1.0000000000000066E-2</c:v>
                </c:pt>
                <c:pt idx="110">
                  <c:v>-9.9999999999999534E-3</c:v>
                </c:pt>
                <c:pt idx="111">
                  <c:v>1.9999999999999962E-2</c:v>
                </c:pt>
                <c:pt idx="112">
                  <c:v>-9.9999999999999811E-3</c:v>
                </c:pt>
                <c:pt idx="113">
                  <c:v>2.8421709430404008E-17</c:v>
                </c:pt>
                <c:pt idx="114">
                  <c:v>-1.0000000000000037E-2</c:v>
                </c:pt>
                <c:pt idx="115">
                  <c:v>1.9999999999999962E-2</c:v>
                </c:pt>
                <c:pt idx="116">
                  <c:v>-1.9999999999999907E-2</c:v>
                </c:pt>
                <c:pt idx="117">
                  <c:v>1.9999999999999962E-2</c:v>
                </c:pt>
                <c:pt idx="118">
                  <c:v>-1.0000000000000009E-2</c:v>
                </c:pt>
                <c:pt idx="119">
                  <c:v>-5.6843418860808016E-17</c:v>
                </c:pt>
                <c:pt idx="120">
                  <c:v>1.1368683772161603E-16</c:v>
                </c:pt>
                <c:pt idx="121">
                  <c:v>-5.6843418860808016E-17</c:v>
                </c:pt>
                <c:pt idx="122">
                  <c:v>9.9999999999999534E-3</c:v>
                </c:pt>
                <c:pt idx="123">
                  <c:v>5.5511151231257827E-17</c:v>
                </c:pt>
                <c:pt idx="124">
                  <c:v>-1.9999999999999962E-2</c:v>
                </c:pt>
                <c:pt idx="125">
                  <c:v>2.9999999999999971E-2</c:v>
                </c:pt>
                <c:pt idx="126">
                  <c:v>-3.0000000000000141E-2</c:v>
                </c:pt>
                <c:pt idx="127">
                  <c:v>3.0000000000000256E-2</c:v>
                </c:pt>
                <c:pt idx="128">
                  <c:v>-2.0000000000000247E-2</c:v>
                </c:pt>
                <c:pt idx="129">
                  <c:v>-9.9999999999997816E-3</c:v>
                </c:pt>
                <c:pt idx="130">
                  <c:v>2.9999999999999805E-2</c:v>
                </c:pt>
                <c:pt idx="131">
                  <c:v>-9.9999999999997834E-3</c:v>
                </c:pt>
                <c:pt idx="132">
                  <c:v>-1.0000000000000238E-2</c:v>
                </c:pt>
                <c:pt idx="133">
                  <c:v>-9.9999999999997816E-3</c:v>
                </c:pt>
                <c:pt idx="134">
                  <c:v>2.999999999999968E-2</c:v>
                </c:pt>
                <c:pt idx="135">
                  <c:v>-1.9999999999999553E-2</c:v>
                </c:pt>
                <c:pt idx="136">
                  <c:v>9.999999999999792E-3</c:v>
                </c:pt>
                <c:pt idx="137">
                  <c:v>-2.4633073358870661E-16</c:v>
                </c:pt>
                <c:pt idx="138">
                  <c:v>-9.9999999999995457E-3</c:v>
                </c:pt>
                <c:pt idx="139">
                  <c:v>-4.5474735088646413E-16</c:v>
                </c:pt>
                <c:pt idx="140">
                  <c:v>2.0000000000000476E-2</c:v>
                </c:pt>
                <c:pt idx="141">
                  <c:v>-4.0000000000000493E-2</c:v>
                </c:pt>
                <c:pt idx="142">
                  <c:v>6.0000000000000511E-2</c:v>
                </c:pt>
                <c:pt idx="143">
                  <c:v>-5.0000000000000266E-2</c:v>
                </c:pt>
                <c:pt idx="144">
                  <c:v>-1.0000000000000472E-2</c:v>
                </c:pt>
                <c:pt idx="145">
                  <c:v>8.0000000000000959E-2</c:v>
                </c:pt>
                <c:pt idx="146">
                  <c:v>-7.0000000000000714E-2</c:v>
                </c:pt>
                <c:pt idx="147">
                  <c:v>-1.9999999999999563E-2</c:v>
                </c:pt>
                <c:pt idx="148">
                  <c:v>7.9999999999999627E-2</c:v>
                </c:pt>
                <c:pt idx="149">
                  <c:v>-4.9999999999999829E-2</c:v>
                </c:pt>
                <c:pt idx="150">
                  <c:v>0</c:v>
                </c:pt>
                <c:pt idx="151">
                  <c:v>-9.9999999999998111E-3</c:v>
                </c:pt>
                <c:pt idx="152">
                  <c:v>3.9999999999999619E-2</c:v>
                </c:pt>
                <c:pt idx="153">
                  <c:v>9.999999999999773E-3</c:v>
                </c:pt>
                <c:pt idx="154">
                  <c:v>-9.9999999999998757E-2</c:v>
                </c:pt>
                <c:pt idx="155">
                  <c:v>7.9999999999998753E-2</c:v>
                </c:pt>
                <c:pt idx="156">
                  <c:v>2.0000000000000451E-2</c:v>
                </c:pt>
                <c:pt idx="157">
                  <c:v>-4.9999999999999808E-2</c:v>
                </c:pt>
                <c:pt idx="158">
                  <c:v>5.9999999999999581E-2</c:v>
                </c:pt>
                <c:pt idx="159">
                  <c:v>-4.9999999999999808E-2</c:v>
                </c:pt>
                <c:pt idx="160">
                  <c:v>0</c:v>
                </c:pt>
                <c:pt idx="161">
                  <c:v>-9.9999999999999659E-2</c:v>
                </c:pt>
                <c:pt idx="162">
                  <c:v>8.999999999999897E-2</c:v>
                </c:pt>
                <c:pt idx="163">
                  <c:v>4.0000000000001819E-2</c:v>
                </c:pt>
                <c:pt idx="164">
                  <c:v>-1.0000000000002462E-2</c:v>
                </c:pt>
                <c:pt idx="165">
                  <c:v>-7.9999999999997393E-2</c:v>
                </c:pt>
                <c:pt idx="166">
                  <c:v>9.9999999999997841E-2</c:v>
                </c:pt>
                <c:pt idx="167">
                  <c:v>-2.9999999999999315E-2</c:v>
                </c:pt>
                <c:pt idx="168">
                  <c:v>-6.9999999999999438E-2</c:v>
                </c:pt>
                <c:pt idx="169">
                  <c:v>8.9999999999998984E-2</c:v>
                </c:pt>
                <c:pt idx="170">
                  <c:v>-6.999999999999848E-2</c:v>
                </c:pt>
                <c:pt idx="171">
                  <c:v>-9.9999999999998146E-3</c:v>
                </c:pt>
                <c:pt idx="172">
                  <c:v>9.9999999999962341E-3</c:v>
                </c:pt>
                <c:pt idx="173">
                  <c:v>-3.9999999999995588E-2</c:v>
                </c:pt>
                <c:pt idx="174">
                  <c:v>5.9999999999998721E-2</c:v>
                </c:pt>
                <c:pt idx="175">
                  <c:v>-2.000000000000135E-2</c:v>
                </c:pt>
                <c:pt idx="176">
                  <c:v>1.7763568394002505E-15</c:v>
                </c:pt>
                <c:pt idx="177">
                  <c:v>-2.0000000000001343E-2</c:v>
                </c:pt>
                <c:pt idx="178">
                  <c:v>-9.9999999999998077E-3</c:v>
                </c:pt>
                <c:pt idx="179">
                  <c:v>2.7755575615628914E-17</c:v>
                </c:pt>
                <c:pt idx="180">
                  <c:v>7.000000000000027E-2</c:v>
                </c:pt>
                <c:pt idx="181">
                  <c:v>-4.9999999999998941E-2</c:v>
                </c:pt>
                <c:pt idx="182">
                  <c:v>3.9999999999998259E-2</c:v>
                </c:pt>
                <c:pt idx="183">
                  <c:v>-2.9999999999999354E-2</c:v>
                </c:pt>
                <c:pt idx="184">
                  <c:v>6.9999999999999396E-2</c:v>
                </c:pt>
                <c:pt idx="185">
                  <c:v>-4.9999999999998032E-2</c:v>
                </c:pt>
                <c:pt idx="186">
                  <c:v>4.9999999999998032E-2</c:v>
                </c:pt>
                <c:pt idx="187">
                  <c:v>-7.9999999999999169E-2</c:v>
                </c:pt>
                <c:pt idx="188">
                  <c:v>0.12999999999999898</c:v>
                </c:pt>
                <c:pt idx="189">
                  <c:v>-0.1699999999999981</c:v>
                </c:pt>
                <c:pt idx="190">
                  <c:v>0.13999999999999874</c:v>
                </c:pt>
                <c:pt idx="191">
                  <c:v>-4.0000000000000036E-2</c:v>
                </c:pt>
                <c:pt idx="192">
                  <c:v>3.0000000000000263E-2</c:v>
                </c:pt>
                <c:pt idx="193">
                  <c:v>-4.9999999999999808E-2</c:v>
                </c:pt>
                <c:pt idx="194">
                  <c:v>1.9999999999999546E-2</c:v>
                </c:pt>
                <c:pt idx="195">
                  <c:v>9.9999999999998111E-3</c:v>
                </c:pt>
                <c:pt idx="196">
                  <c:v>-2.9999999999998941E-2</c:v>
                </c:pt>
                <c:pt idx="197">
                  <c:v>9.9999999999989021E-3</c:v>
                </c:pt>
                <c:pt idx="198">
                  <c:v>5.0000000000000724E-2</c:v>
                </c:pt>
                <c:pt idx="199">
                  <c:v>-9.0000000000000302E-2</c:v>
                </c:pt>
                <c:pt idx="200">
                  <c:v>0.10000000000000012</c:v>
                </c:pt>
                <c:pt idx="201">
                  <c:v>-4.0000000000000056E-2</c:v>
                </c:pt>
                <c:pt idx="202">
                  <c:v>-5.0000000000000266E-2</c:v>
                </c:pt>
                <c:pt idx="203">
                  <c:v>1.0000000000000207E-2</c:v>
                </c:pt>
                <c:pt idx="204">
                  <c:v>8.0000000000000543E-2</c:v>
                </c:pt>
                <c:pt idx="205">
                  <c:v>-5.0000000000001175E-2</c:v>
                </c:pt>
                <c:pt idx="206">
                  <c:v>-3.9999999999998918E-2</c:v>
                </c:pt>
                <c:pt idx="207">
                  <c:v>4.99999999999996E-2</c:v>
                </c:pt>
                <c:pt idx="208">
                  <c:v>-9.9999999999999985E-3</c:v>
                </c:pt>
                <c:pt idx="209">
                  <c:v>-1.0000000000000247E-2</c:v>
                </c:pt>
                <c:pt idx="210">
                  <c:v>2.0000000000000247E-2</c:v>
                </c:pt>
                <c:pt idx="211">
                  <c:v>-2.9999999999999812E-2</c:v>
                </c:pt>
                <c:pt idx="212">
                  <c:v>2.9999999999999583E-2</c:v>
                </c:pt>
                <c:pt idx="213">
                  <c:v>-1.9999999999999563E-2</c:v>
                </c:pt>
                <c:pt idx="214">
                  <c:v>9.9999999999995648E-3</c:v>
                </c:pt>
                <c:pt idx="215">
                  <c:v>-9.9999999999996775E-3</c:v>
                </c:pt>
                <c:pt idx="216">
                  <c:v>9.9999999999998857E-3</c:v>
                </c:pt>
                <c:pt idx="217">
                  <c:v>9.9999999999999065E-3</c:v>
                </c:pt>
                <c:pt idx="218">
                  <c:v>-2.9999999999999805E-2</c:v>
                </c:pt>
                <c:pt idx="219">
                  <c:v>9.9999999999997816E-3</c:v>
                </c:pt>
                <c:pt idx="220">
                  <c:v>1.0000000000000238E-2</c:v>
                </c:pt>
                <c:pt idx="221">
                  <c:v>-1.0000000000000238E-2</c:v>
                </c:pt>
                <c:pt idx="222">
                  <c:v>2.0000000000000191E-2</c:v>
                </c:pt>
                <c:pt idx="223">
                  <c:v>-3.0000000000000086E-2</c:v>
                </c:pt>
                <c:pt idx="224">
                  <c:v>1.9999999999999962E-2</c:v>
                </c:pt>
                <c:pt idx="225">
                  <c:v>1.1275702593849246E-16</c:v>
                </c:pt>
                <c:pt idx="226">
                  <c:v>-1.0000000000000123E-2</c:v>
                </c:pt>
                <c:pt idx="227">
                  <c:v>1.1368683772161603E-16</c:v>
                </c:pt>
                <c:pt idx="228">
                  <c:v>9.9999999999998961E-3</c:v>
                </c:pt>
                <c:pt idx="229">
                  <c:v>-1.9999999999999934E-2</c:v>
                </c:pt>
                <c:pt idx="230">
                  <c:v>0.03</c:v>
                </c:pt>
                <c:pt idx="231">
                  <c:v>-3.0000000000000054E-2</c:v>
                </c:pt>
                <c:pt idx="232">
                  <c:v>1.0000000000000066E-2</c:v>
                </c:pt>
                <c:pt idx="233">
                  <c:v>-2.8421709430404008E-17</c:v>
                </c:pt>
                <c:pt idx="234">
                  <c:v>-2.8421709430404008E-17</c:v>
                </c:pt>
                <c:pt idx="235">
                  <c:v>5.6843418860808016E-17</c:v>
                </c:pt>
                <c:pt idx="236">
                  <c:v>9.9999999999999534E-3</c:v>
                </c:pt>
                <c:pt idx="237">
                  <c:v>-1.9999999999999962E-2</c:v>
                </c:pt>
                <c:pt idx="238">
                  <c:v>9.9999999999999672E-3</c:v>
                </c:pt>
                <c:pt idx="239">
                  <c:v>1.4210854715202004E-17</c:v>
                </c:pt>
                <c:pt idx="240">
                  <c:v>1.0000000000000005E-2</c:v>
                </c:pt>
                <c:pt idx="241">
                  <c:v>-2.0000000000000007E-2</c:v>
                </c:pt>
                <c:pt idx="242">
                  <c:v>3.0000000000000002E-2</c:v>
                </c:pt>
                <c:pt idx="243">
                  <c:v>-0.02</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0-4AFC-499D-8725-ED3DC509B1F0}"/>
            </c:ext>
          </c:extLst>
        </c:ser>
        <c:dLbls>
          <c:showLegendKey val="0"/>
          <c:showVal val="0"/>
          <c:showCatName val="0"/>
          <c:showSerName val="0"/>
          <c:showPercent val="0"/>
          <c:showBubbleSize val="0"/>
        </c:dLbls>
        <c:smooth val="0"/>
        <c:axId val="458300864"/>
        <c:axId val="359582864"/>
      </c:lineChart>
      <c:catAx>
        <c:axId val="458300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9582864"/>
        <c:crosses val="autoZero"/>
        <c:auto val="1"/>
        <c:lblAlgn val="ctr"/>
        <c:lblOffset val="100"/>
        <c:noMultiLvlLbl val="0"/>
      </c:catAx>
      <c:valAx>
        <c:axId val="359582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(mm/deg</a:t>
                </a:r>
                <a:r>
                  <a:rPr lang="en-GB">
                    <a:latin typeface="Calibri" panose="020F0502020204030204" pitchFamily="34" charset="0"/>
                    <a:ea typeface="Calibri" panose="020F0502020204030204" pitchFamily="34" charset="0"/>
                    <a:cs typeface="Calibri" panose="020F0502020204030204" pitchFamily="34" charset="0"/>
                  </a:rPr>
                  <a:t>³)</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83008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 Id="rId5" Type="http://schemas.openxmlformats.org/officeDocument/2006/relationships/chart" Target="../charts/chart20.xml"/><Relationship Id="rId4" Type="http://schemas.openxmlformats.org/officeDocument/2006/relationships/chart" Target="../charts/chart19.xml"/></Relationships>
</file>

<file path=xl/drawings/drawing1.xml><?xml version="1.0" encoding="utf-8"?>
<xdr:wsDr xmlns:xdr="http://schemas.openxmlformats.org/drawingml/2006/spreadsheetDrawing" xmlns:a="http://schemas.openxmlformats.org/drawingml/2006/main">
  <xdr:absoluteAnchor>
    <xdr:pos x="609600" y="2286000"/>
    <xdr:ext cx="7315200" cy="5905500"/>
    <xdr:graphicFrame macro="">
      <xdr:nvGraphicFramePr>
        <xdr:cNvPr id="3" name="Chart 2">
          <a:extLst>
            <a:ext uri="{FF2B5EF4-FFF2-40B4-BE49-F238E27FC236}">
              <a16:creationId xmlns:a16="http://schemas.microsoft.com/office/drawing/2014/main" id="{2FC51665-3ABD-42AD-95C3-AFFEFA5A8FF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9144000" y="2295525"/>
    <xdr:ext cx="7315200" cy="5905500"/>
    <xdr:graphicFrame macro="">
      <xdr:nvGraphicFramePr>
        <xdr:cNvPr id="4" name="Chart 3">
          <a:extLst>
            <a:ext uri="{FF2B5EF4-FFF2-40B4-BE49-F238E27FC236}">
              <a16:creationId xmlns:a16="http://schemas.microsoft.com/office/drawing/2014/main" id="{A41BF727-A80A-4946-8C67-8D45F733B9F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absoluteAnchor>
    <xdr:pos x="17678400" y="2295526"/>
    <xdr:ext cx="7315200" cy="5905500"/>
    <xdr:graphicFrame macro="">
      <xdr:nvGraphicFramePr>
        <xdr:cNvPr id="5" name="Chart 4">
          <a:extLst>
            <a:ext uri="{FF2B5EF4-FFF2-40B4-BE49-F238E27FC236}">
              <a16:creationId xmlns:a16="http://schemas.microsoft.com/office/drawing/2014/main" id="{8D433ACE-6166-415D-97A7-F7793D9796A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1</xdr:col>
      <xdr:colOff>0</xdr:colOff>
      <xdr:row>7</xdr:row>
      <xdr:rowOff>0</xdr:rowOff>
    </xdr:from>
    <xdr:to>
      <xdr:col>10</xdr:col>
      <xdr:colOff>0</xdr:colOff>
      <xdr:row>24</xdr:row>
      <xdr:rowOff>0</xdr:rowOff>
    </xdr:to>
    <xdr:graphicFrame macro="">
      <xdr:nvGraphicFramePr>
        <xdr:cNvPr id="3" name="Chart 2">
          <a:extLst>
            <a:ext uri="{FF2B5EF4-FFF2-40B4-BE49-F238E27FC236}">
              <a16:creationId xmlns:a16="http://schemas.microsoft.com/office/drawing/2014/main" id="{EEA4E566-4D88-46EA-AF53-257408AD30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41</xdr:row>
      <xdr:rowOff>0</xdr:rowOff>
    </xdr:from>
    <xdr:to>
      <xdr:col>8</xdr:col>
      <xdr:colOff>304800</xdr:colOff>
      <xdr:row>55</xdr:row>
      <xdr:rowOff>76200</xdr:rowOff>
    </xdr:to>
    <xdr:graphicFrame macro="">
      <xdr:nvGraphicFramePr>
        <xdr:cNvPr id="4" name="Chart 3">
          <a:extLst>
            <a:ext uri="{FF2B5EF4-FFF2-40B4-BE49-F238E27FC236}">
              <a16:creationId xmlns:a16="http://schemas.microsoft.com/office/drawing/2014/main" id="{C6B2321D-CDBB-4A45-A4C4-11419F4C93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27</xdr:row>
      <xdr:rowOff>0</xdr:rowOff>
    </xdr:from>
    <xdr:to>
      <xdr:col>8</xdr:col>
      <xdr:colOff>304800</xdr:colOff>
      <xdr:row>41</xdr:row>
      <xdr:rowOff>76200</xdr:rowOff>
    </xdr:to>
    <xdr:graphicFrame macro="">
      <xdr:nvGraphicFramePr>
        <xdr:cNvPr id="5" name="Chart 4">
          <a:extLst>
            <a:ext uri="{FF2B5EF4-FFF2-40B4-BE49-F238E27FC236}">
              <a16:creationId xmlns:a16="http://schemas.microsoft.com/office/drawing/2014/main" id="{9B41F9EC-8D9D-457A-99A9-ADC930A568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55</xdr:row>
      <xdr:rowOff>0</xdr:rowOff>
    </xdr:from>
    <xdr:to>
      <xdr:col>8</xdr:col>
      <xdr:colOff>304800</xdr:colOff>
      <xdr:row>69</xdr:row>
      <xdr:rowOff>76200</xdr:rowOff>
    </xdr:to>
    <xdr:graphicFrame macro="">
      <xdr:nvGraphicFramePr>
        <xdr:cNvPr id="6" name="Chart 5">
          <a:extLst>
            <a:ext uri="{FF2B5EF4-FFF2-40B4-BE49-F238E27FC236}">
              <a16:creationId xmlns:a16="http://schemas.microsoft.com/office/drawing/2014/main" id="{F41EF1AD-EEB3-437F-A06B-DEB438DECB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0</xdr:rowOff>
    </xdr:from>
    <xdr:to>
      <xdr:col>9</xdr:col>
      <xdr:colOff>0</xdr:colOff>
      <xdr:row>21</xdr:row>
      <xdr:rowOff>0</xdr:rowOff>
    </xdr:to>
    <xdr:graphicFrame macro="">
      <xdr:nvGraphicFramePr>
        <xdr:cNvPr id="2" name="Chart 1">
          <a:extLst>
            <a:ext uri="{FF2B5EF4-FFF2-40B4-BE49-F238E27FC236}">
              <a16:creationId xmlns:a16="http://schemas.microsoft.com/office/drawing/2014/main" id="{CFAB13D9-95E0-4836-959B-2789DCEA06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22</xdr:row>
      <xdr:rowOff>0</xdr:rowOff>
    </xdr:from>
    <xdr:to>
      <xdr:col>9</xdr:col>
      <xdr:colOff>0</xdr:colOff>
      <xdr:row>37</xdr:row>
      <xdr:rowOff>0</xdr:rowOff>
    </xdr:to>
    <xdr:graphicFrame macro="">
      <xdr:nvGraphicFramePr>
        <xdr:cNvPr id="3" name="Chart 2">
          <a:extLst>
            <a:ext uri="{FF2B5EF4-FFF2-40B4-BE49-F238E27FC236}">
              <a16:creationId xmlns:a16="http://schemas.microsoft.com/office/drawing/2014/main" id="{BDAE9ED7-5048-43C5-9D1A-FE681E3A8D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6</xdr:row>
      <xdr:rowOff>0</xdr:rowOff>
    </xdr:from>
    <xdr:to>
      <xdr:col>24</xdr:col>
      <xdr:colOff>0</xdr:colOff>
      <xdr:row>21</xdr:row>
      <xdr:rowOff>0</xdr:rowOff>
    </xdr:to>
    <xdr:graphicFrame macro="">
      <xdr:nvGraphicFramePr>
        <xdr:cNvPr id="4" name="Chart 3">
          <a:extLst>
            <a:ext uri="{FF2B5EF4-FFF2-40B4-BE49-F238E27FC236}">
              <a16:creationId xmlns:a16="http://schemas.microsoft.com/office/drawing/2014/main" id="{D82368F3-66F0-42B0-A457-5C41F1DCEC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22</xdr:row>
      <xdr:rowOff>0</xdr:rowOff>
    </xdr:from>
    <xdr:to>
      <xdr:col>24</xdr:col>
      <xdr:colOff>0</xdr:colOff>
      <xdr:row>37</xdr:row>
      <xdr:rowOff>0</xdr:rowOff>
    </xdr:to>
    <xdr:graphicFrame macro="">
      <xdr:nvGraphicFramePr>
        <xdr:cNvPr id="5" name="Chart 4">
          <a:extLst>
            <a:ext uri="{FF2B5EF4-FFF2-40B4-BE49-F238E27FC236}">
              <a16:creationId xmlns:a16="http://schemas.microsoft.com/office/drawing/2014/main" id="{3B97585E-14F6-437E-8837-B6884F430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0</xdr:colOff>
      <xdr:row>7</xdr:row>
      <xdr:rowOff>0</xdr:rowOff>
    </xdr:from>
    <xdr:to>
      <xdr:col>39</xdr:col>
      <xdr:colOff>0</xdr:colOff>
      <xdr:row>21</xdr:row>
      <xdr:rowOff>9525</xdr:rowOff>
    </xdr:to>
    <xdr:graphicFrame macro="">
      <xdr:nvGraphicFramePr>
        <xdr:cNvPr id="6" name="Chart 5">
          <a:extLst>
            <a:ext uri="{FF2B5EF4-FFF2-40B4-BE49-F238E27FC236}">
              <a16:creationId xmlns:a16="http://schemas.microsoft.com/office/drawing/2014/main" id="{293CD426-0347-4A2D-9037-6967F16E9A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31</xdr:col>
      <xdr:colOff>0</xdr:colOff>
      <xdr:row>22</xdr:row>
      <xdr:rowOff>0</xdr:rowOff>
    </xdr:from>
    <xdr:to>
      <xdr:col>39</xdr:col>
      <xdr:colOff>0</xdr:colOff>
      <xdr:row>37</xdr:row>
      <xdr:rowOff>0</xdr:rowOff>
    </xdr:to>
    <xdr:graphicFrame macro="">
      <xdr:nvGraphicFramePr>
        <xdr:cNvPr id="7" name="Chart 6">
          <a:extLst>
            <a:ext uri="{FF2B5EF4-FFF2-40B4-BE49-F238E27FC236}">
              <a16:creationId xmlns:a16="http://schemas.microsoft.com/office/drawing/2014/main" id="{19DC26E8-99BA-40B3-B41F-3788DDD6B2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157162</xdr:colOff>
      <xdr:row>11</xdr:row>
      <xdr:rowOff>4762</xdr:rowOff>
    </xdr:from>
    <xdr:to>
      <xdr:col>12</xdr:col>
      <xdr:colOff>461962</xdr:colOff>
      <xdr:row>25</xdr:row>
      <xdr:rowOff>80962</xdr:rowOff>
    </xdr:to>
    <xdr:graphicFrame macro="">
      <xdr:nvGraphicFramePr>
        <xdr:cNvPr id="2" name="Chart 1">
          <a:extLst>
            <a:ext uri="{FF2B5EF4-FFF2-40B4-BE49-F238E27FC236}">
              <a16:creationId xmlns:a16="http://schemas.microsoft.com/office/drawing/2014/main" id="{8DA9B850-6235-7F98-3CB3-CA69C685452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376237</xdr:colOff>
      <xdr:row>26</xdr:row>
      <xdr:rowOff>80962</xdr:rowOff>
    </xdr:from>
    <xdr:to>
      <xdr:col>13</xdr:col>
      <xdr:colOff>71437</xdr:colOff>
      <xdr:row>40</xdr:row>
      <xdr:rowOff>157162</xdr:rowOff>
    </xdr:to>
    <xdr:graphicFrame macro="">
      <xdr:nvGraphicFramePr>
        <xdr:cNvPr id="4" name="Chart 3">
          <a:extLst>
            <a:ext uri="{FF2B5EF4-FFF2-40B4-BE49-F238E27FC236}">
              <a16:creationId xmlns:a16="http://schemas.microsoft.com/office/drawing/2014/main" id="{96DDE39E-2AD1-C2C5-F390-B2FB6F4A37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36</xdr:col>
      <xdr:colOff>400050</xdr:colOff>
      <xdr:row>6</xdr:row>
      <xdr:rowOff>42862</xdr:rowOff>
    </xdr:from>
    <xdr:to>
      <xdr:col>44</xdr:col>
      <xdr:colOff>95250</xdr:colOff>
      <xdr:row>20</xdr:row>
      <xdr:rowOff>119062</xdr:rowOff>
    </xdr:to>
    <xdr:graphicFrame macro="">
      <xdr:nvGraphicFramePr>
        <xdr:cNvPr id="2" name="Chart 1">
          <a:extLst>
            <a:ext uri="{FF2B5EF4-FFF2-40B4-BE49-F238E27FC236}">
              <a16:creationId xmlns:a16="http://schemas.microsoft.com/office/drawing/2014/main" id="{E9A4B272-6653-2C5D-E919-536A71BBAE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36</xdr:col>
      <xdr:colOff>423862</xdr:colOff>
      <xdr:row>21</xdr:row>
      <xdr:rowOff>52387</xdr:rowOff>
    </xdr:from>
    <xdr:to>
      <xdr:col>44</xdr:col>
      <xdr:colOff>119062</xdr:colOff>
      <xdr:row>35</xdr:row>
      <xdr:rowOff>128587</xdr:rowOff>
    </xdr:to>
    <xdr:graphicFrame macro="">
      <xdr:nvGraphicFramePr>
        <xdr:cNvPr id="3" name="Chart 2">
          <a:extLst>
            <a:ext uri="{FF2B5EF4-FFF2-40B4-BE49-F238E27FC236}">
              <a16:creationId xmlns:a16="http://schemas.microsoft.com/office/drawing/2014/main" id="{820F25BA-BAEE-D8DB-F4EB-364E2C56B2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36</xdr:col>
      <xdr:colOff>585787</xdr:colOff>
      <xdr:row>52</xdr:row>
      <xdr:rowOff>14287</xdr:rowOff>
    </xdr:from>
    <xdr:to>
      <xdr:col>44</xdr:col>
      <xdr:colOff>280987</xdr:colOff>
      <xdr:row>66</xdr:row>
      <xdr:rowOff>90487</xdr:rowOff>
    </xdr:to>
    <xdr:graphicFrame macro="">
      <xdr:nvGraphicFramePr>
        <xdr:cNvPr id="6" name="Chart 5">
          <a:extLst>
            <a:ext uri="{FF2B5EF4-FFF2-40B4-BE49-F238E27FC236}">
              <a16:creationId xmlns:a16="http://schemas.microsoft.com/office/drawing/2014/main" id="{2BA207AE-4F46-6203-130C-064E3F840D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36</xdr:col>
      <xdr:colOff>500062</xdr:colOff>
      <xdr:row>36</xdr:row>
      <xdr:rowOff>90487</xdr:rowOff>
    </xdr:from>
    <xdr:to>
      <xdr:col>44</xdr:col>
      <xdr:colOff>195262</xdr:colOff>
      <xdr:row>50</xdr:row>
      <xdr:rowOff>166687</xdr:rowOff>
    </xdr:to>
    <xdr:graphicFrame macro="">
      <xdr:nvGraphicFramePr>
        <xdr:cNvPr id="7" name="Chart 6">
          <a:extLst>
            <a:ext uri="{FF2B5EF4-FFF2-40B4-BE49-F238E27FC236}">
              <a16:creationId xmlns:a16="http://schemas.microsoft.com/office/drawing/2014/main" id="{2D2CD7CE-06D1-D443-8652-C1D0C88B57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36</xdr:col>
      <xdr:colOff>585787</xdr:colOff>
      <xdr:row>66</xdr:row>
      <xdr:rowOff>176212</xdr:rowOff>
    </xdr:from>
    <xdr:to>
      <xdr:col>44</xdr:col>
      <xdr:colOff>280987</xdr:colOff>
      <xdr:row>81</xdr:row>
      <xdr:rowOff>61912</xdr:rowOff>
    </xdr:to>
    <xdr:graphicFrame macro="">
      <xdr:nvGraphicFramePr>
        <xdr:cNvPr id="8" name="Chart 7">
          <a:extLst>
            <a:ext uri="{FF2B5EF4-FFF2-40B4-BE49-F238E27FC236}">
              <a16:creationId xmlns:a16="http://schemas.microsoft.com/office/drawing/2014/main" id="{0CCB196E-801C-77A4-5018-CB21608B64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31ee1ca45b0547d6/UWTSD/SF600%20Test%20Data%20Sheet.xlsx" TargetMode="External"/><Relationship Id="rId1" Type="http://schemas.openxmlformats.org/officeDocument/2006/relationships/externalLinkPath" Target="SF600%20Test%20Data%20She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heet2"/>
    </sheetNames>
    <sheetDataSet>
      <sheetData sheetId="0">
        <row r="30">
          <cell r="D30">
            <v>1.75</v>
          </cell>
          <cell r="E30">
            <v>3.5</v>
          </cell>
          <cell r="F30">
            <v>5.25</v>
          </cell>
          <cell r="G30">
            <v>7</v>
          </cell>
          <cell r="H30">
            <v>8.75</v>
          </cell>
          <cell r="I30">
            <v>10.5</v>
          </cell>
          <cell r="J30">
            <v>12.25</v>
          </cell>
          <cell r="K30">
            <v>14</v>
          </cell>
        </row>
        <row r="34">
          <cell r="D34">
            <v>29.714000000000002</v>
          </cell>
          <cell r="E34">
            <v>54.366000000000007</v>
          </cell>
          <cell r="F34">
            <v>76.010000000000005</v>
          </cell>
          <cell r="G34">
            <v>95.35799999999999</v>
          </cell>
          <cell r="H34">
            <v>99.503999999999991</v>
          </cell>
          <cell r="I34">
            <v>106.41399999999999</v>
          </cell>
          <cell r="J34">
            <v>114.01499999999999</v>
          </cell>
          <cell r="K34">
            <v>116.08799999999998</v>
          </cell>
        </row>
        <row r="37">
          <cell r="D37">
            <v>3.0884523438312028</v>
          </cell>
          <cell r="E37">
            <v>5.6507639538509515</v>
          </cell>
          <cell r="F37">
            <v>7.9004261511277418</v>
          </cell>
          <cell r="G37">
            <v>9.9114437168693463</v>
          </cell>
          <cell r="H37">
            <v>10.342376052385406</v>
          </cell>
          <cell r="I37">
            <v>11.060596611578836</v>
          </cell>
          <cell r="J37">
            <v>11.850639226691611</v>
          </cell>
          <cell r="K37">
            <v>12.066105394449639</v>
          </cell>
        </row>
        <row r="43">
          <cell r="D43">
            <v>1.5</v>
          </cell>
          <cell r="E43">
            <v>3</v>
          </cell>
          <cell r="F43">
            <v>4.5</v>
          </cell>
          <cell r="G43">
            <v>6</v>
          </cell>
          <cell r="H43">
            <v>7.5</v>
          </cell>
          <cell r="I43">
            <v>9</v>
          </cell>
          <cell r="J43">
            <v>10.5</v>
          </cell>
          <cell r="K43">
            <v>12</v>
          </cell>
        </row>
        <row r="47">
          <cell r="D47">
            <v>17.745000000000001</v>
          </cell>
          <cell r="E47">
            <v>42.000000000000007</v>
          </cell>
          <cell r="F47">
            <v>55.125</v>
          </cell>
          <cell r="G47">
            <v>63.75</v>
          </cell>
          <cell r="H47">
            <v>69.375</v>
          </cell>
          <cell r="I47">
            <v>71.25</v>
          </cell>
          <cell r="J47">
            <v>73.125</v>
          </cell>
          <cell r="K47">
            <v>73.125</v>
          </cell>
        </row>
        <row r="50">
          <cell r="D50">
            <v>2.5104039688859467</v>
          </cell>
          <cell r="E50">
            <v>5.9417845417418862</v>
          </cell>
          <cell r="F50">
            <v>7.7985922110362242</v>
          </cell>
          <cell r="G50">
            <v>9.0187801080010761</v>
          </cell>
          <cell r="H50">
            <v>9.8145548234129354</v>
          </cell>
          <cell r="I50">
            <v>10.079813061883556</v>
          </cell>
          <cell r="J50">
            <v>10.345071300354174</v>
          </cell>
          <cell r="K50">
            <v>10.345071300354174</v>
          </cell>
        </row>
        <row r="63">
          <cell r="D63">
            <v>0.1530983167516583</v>
          </cell>
          <cell r="E63">
            <v>0.280115201202149</v>
          </cell>
          <cell r="F63">
            <v>0.39163367625676609</v>
          </cell>
          <cell r="G63">
            <v>0.49132224839485189</v>
          </cell>
          <cell r="H63">
            <v>0.5126840852815846</v>
          </cell>
          <cell r="I63">
            <v>0.54828714675947243</v>
          </cell>
          <cell r="J63">
            <v>0.58745051438514906</v>
          </cell>
          <cell r="K63">
            <v>0.59813143282851533</v>
          </cell>
        </row>
        <row r="64">
          <cell r="D64">
            <v>0.12444375992098086</v>
          </cell>
          <cell r="E64">
            <v>0.29454144359995471</v>
          </cell>
          <cell r="F64">
            <v>0.3865856447249405</v>
          </cell>
          <cell r="G64">
            <v>0.44707183403564549</v>
          </cell>
          <cell r="H64">
            <v>0.48651934880349657</v>
          </cell>
          <cell r="I64">
            <v>0.49966852039278026</v>
          </cell>
          <cell r="J64">
            <v>0.51281769198206395</v>
          </cell>
          <cell r="K64">
            <v>0.51281769198206395</v>
          </cell>
        </row>
      </sheetData>
      <sheetData sheetId="1"/>
    </sheetDataSet>
  </externalBook>
</externalLink>
</file>

<file path=xl/persons/person.xml><?xml version="1.0" encoding="utf-8"?>
<personList xmlns="http://schemas.microsoft.com/office/spreadsheetml/2018/threadedcomments" xmlns:x="http://schemas.openxmlformats.org/spreadsheetml/2006/main">
  <person displayName="Abigail Summerfield" id="{66B6954E-A436-4975-870A-B3C71A63F231}" userId="S::abi.summerfield@uwtsd.ac.uk::ca5258b9-f1a4-4ad2-af5d-1c126a171107" providerId="AD"/>
</personList>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0" dT="2022-09-07T12:36:03.67" personId="{66B6954E-A436-4975-870A-B3C71A63F231}" id="{D14DC398-14C9-4C8F-8107-3F8EC5BBBACF}">
    <text>0.785(DH2 –DS2)</text>
  </threadedComment>
</ThreadedComment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D8B5C-1A4F-442B-8DF0-6314FC6358F3}">
  <dimension ref="B1:V52"/>
  <sheetViews>
    <sheetView zoomScaleNormal="100" workbookViewId="0">
      <selection activeCell="C41" sqref="C41:J44"/>
    </sheetView>
  </sheetViews>
  <sheetFormatPr defaultRowHeight="15" x14ac:dyDescent="0.25"/>
  <sheetData>
    <row r="1" spans="2:22" x14ac:dyDescent="0.25">
      <c r="L1" s="116"/>
    </row>
    <row r="2" spans="2:22" x14ac:dyDescent="0.25">
      <c r="L2" s="116"/>
    </row>
    <row r="3" spans="2:22" ht="15" customHeight="1" x14ac:dyDescent="0.25">
      <c r="B3" s="115" t="s">
        <v>0</v>
      </c>
      <c r="C3" s="115"/>
      <c r="D3" s="115"/>
      <c r="E3" s="115"/>
      <c r="F3" s="115"/>
      <c r="G3" s="115"/>
      <c r="H3" s="115"/>
      <c r="I3" s="115"/>
      <c r="J3" s="115"/>
      <c r="K3" s="115"/>
      <c r="L3" s="115"/>
      <c r="M3" s="115"/>
      <c r="N3" s="115"/>
      <c r="O3" s="115"/>
      <c r="P3" s="115"/>
      <c r="Q3" s="115"/>
      <c r="R3" s="115"/>
      <c r="S3" s="115"/>
      <c r="T3" s="115"/>
      <c r="U3" s="115"/>
      <c r="V3" s="115"/>
    </row>
    <row r="4" spans="2:22" ht="15" customHeight="1" x14ac:dyDescent="0.25">
      <c r="B4" s="115"/>
      <c r="C4" s="115"/>
      <c r="D4" s="115"/>
      <c r="E4" s="115"/>
      <c r="F4" s="115"/>
      <c r="G4" s="115"/>
      <c r="H4" s="115"/>
      <c r="I4" s="115"/>
      <c r="J4" s="115"/>
      <c r="K4" s="115"/>
      <c r="L4" s="115"/>
      <c r="M4" s="115"/>
      <c r="N4" s="115"/>
      <c r="O4" s="115"/>
      <c r="P4" s="115"/>
      <c r="Q4" s="115"/>
      <c r="R4" s="115"/>
      <c r="S4" s="115"/>
      <c r="T4" s="115"/>
      <c r="U4" s="115"/>
      <c r="V4" s="115"/>
    </row>
    <row r="5" spans="2:22" ht="15" customHeight="1" x14ac:dyDescent="0.25">
      <c r="B5" s="115"/>
      <c r="C5" s="115"/>
      <c r="D5" s="115"/>
      <c r="E5" s="115"/>
      <c r="F5" s="115"/>
      <c r="G5" s="115"/>
      <c r="H5" s="115"/>
      <c r="I5" s="115"/>
      <c r="J5" s="115"/>
      <c r="K5" s="115"/>
      <c r="L5" s="115"/>
      <c r="M5" s="115"/>
      <c r="N5" s="115"/>
      <c r="O5" s="115"/>
      <c r="P5" s="115"/>
      <c r="Q5" s="115"/>
      <c r="R5" s="115"/>
      <c r="S5" s="115"/>
      <c r="T5" s="115"/>
      <c r="U5" s="115"/>
      <c r="V5" s="115"/>
    </row>
    <row r="6" spans="2:22" x14ac:dyDescent="0.25">
      <c r="B6" s="115"/>
      <c r="C6" s="115"/>
      <c r="D6" s="115"/>
      <c r="E6" s="115"/>
      <c r="F6" s="115"/>
      <c r="G6" s="115"/>
      <c r="H6" s="115"/>
      <c r="I6" s="115"/>
      <c r="J6" s="115"/>
      <c r="K6" s="115"/>
      <c r="L6" s="115"/>
      <c r="M6" s="115"/>
      <c r="N6" s="115"/>
      <c r="O6" s="115"/>
      <c r="P6" s="115"/>
      <c r="Q6" s="115"/>
      <c r="R6" s="115"/>
      <c r="S6" s="115"/>
      <c r="T6" s="115"/>
      <c r="U6" s="115"/>
      <c r="V6" s="115"/>
    </row>
    <row r="7" spans="2:22" x14ac:dyDescent="0.25">
      <c r="B7" s="115"/>
      <c r="C7" s="115"/>
      <c r="D7" s="115"/>
      <c r="E7" s="115"/>
      <c r="F7" s="115"/>
      <c r="G7" s="115"/>
      <c r="H7" s="115"/>
      <c r="I7" s="115"/>
      <c r="J7" s="115"/>
      <c r="K7" s="115"/>
      <c r="L7" s="115"/>
      <c r="M7" s="115"/>
      <c r="N7" s="115"/>
      <c r="O7" s="115"/>
      <c r="P7" s="115"/>
      <c r="Q7" s="115"/>
      <c r="R7" s="115"/>
      <c r="S7" s="115"/>
      <c r="T7" s="115"/>
      <c r="U7" s="115"/>
      <c r="V7" s="115"/>
    </row>
    <row r="8" spans="2:22" x14ac:dyDescent="0.25">
      <c r="B8" s="115"/>
      <c r="C8" s="115"/>
      <c r="D8" s="115"/>
      <c r="E8" s="115"/>
      <c r="F8" s="115"/>
      <c r="G8" s="115"/>
      <c r="H8" s="115"/>
      <c r="I8" s="115"/>
      <c r="J8" s="115"/>
      <c r="K8" s="115"/>
      <c r="L8" s="115"/>
      <c r="M8" s="115"/>
      <c r="N8" s="115"/>
      <c r="O8" s="115"/>
      <c r="P8" s="115"/>
      <c r="Q8" s="115"/>
      <c r="R8" s="115"/>
      <c r="S8" s="115"/>
      <c r="T8" s="115"/>
      <c r="U8" s="115"/>
      <c r="V8" s="115"/>
    </row>
    <row r="9" spans="2:22" x14ac:dyDescent="0.25">
      <c r="B9" s="2"/>
      <c r="C9" s="2"/>
      <c r="D9" s="117" t="s">
        <v>1</v>
      </c>
      <c r="E9" s="117"/>
      <c r="F9" s="117"/>
      <c r="G9" s="117"/>
      <c r="H9" s="117"/>
      <c r="I9" s="117"/>
      <c r="J9" s="117"/>
      <c r="K9" s="117"/>
      <c r="L9" s="117"/>
      <c r="M9" s="117"/>
      <c r="N9" s="117"/>
      <c r="O9" s="117"/>
      <c r="P9" s="117"/>
      <c r="Q9" s="117"/>
      <c r="R9" s="117"/>
      <c r="S9" s="117"/>
      <c r="T9" s="117"/>
      <c r="U9" s="2"/>
      <c r="V9" s="2"/>
    </row>
    <row r="10" spans="2:22" x14ac:dyDescent="0.25">
      <c r="B10" s="2"/>
      <c r="C10" s="2"/>
      <c r="D10" s="117"/>
      <c r="E10" s="117"/>
      <c r="F10" s="117"/>
      <c r="G10" s="117"/>
      <c r="H10" s="117"/>
      <c r="I10" s="117"/>
      <c r="J10" s="117"/>
      <c r="K10" s="117"/>
      <c r="L10" s="117"/>
      <c r="M10" s="117"/>
      <c r="N10" s="117"/>
      <c r="O10" s="117"/>
      <c r="P10" s="117"/>
      <c r="Q10" s="117"/>
      <c r="R10" s="117"/>
      <c r="S10" s="117"/>
      <c r="T10" s="117"/>
      <c r="U10" s="2"/>
      <c r="V10" s="2"/>
    </row>
    <row r="11" spans="2:22" x14ac:dyDescent="0.25">
      <c r="B11" s="2"/>
      <c r="C11" s="2"/>
      <c r="D11" s="117"/>
      <c r="E11" s="117"/>
      <c r="F11" s="117"/>
      <c r="G11" s="117"/>
      <c r="H11" s="117"/>
      <c r="I11" s="117"/>
      <c r="J11" s="117"/>
      <c r="K11" s="117"/>
      <c r="L11" s="117"/>
      <c r="M11" s="117"/>
      <c r="N11" s="117"/>
      <c r="O11" s="117"/>
      <c r="P11" s="117"/>
      <c r="Q11" s="117"/>
      <c r="R11" s="117"/>
      <c r="S11" s="117"/>
      <c r="T11" s="117"/>
      <c r="U11" s="2"/>
      <c r="V11" s="2"/>
    </row>
    <row r="12" spans="2:22" x14ac:dyDescent="0.25">
      <c r="B12" s="2"/>
      <c r="C12" s="2"/>
      <c r="D12" s="2"/>
      <c r="E12" s="118" t="s">
        <v>2</v>
      </c>
      <c r="F12" s="118"/>
      <c r="G12" s="118"/>
      <c r="H12" s="118"/>
      <c r="I12" s="118"/>
      <c r="J12" s="118"/>
      <c r="K12" s="118"/>
      <c r="L12" s="118"/>
      <c r="M12" s="118"/>
      <c r="N12" s="118"/>
      <c r="O12" s="118"/>
      <c r="P12" s="118"/>
      <c r="Q12" s="118"/>
      <c r="R12" s="118"/>
      <c r="S12" s="118"/>
      <c r="T12" s="2"/>
      <c r="U12" s="2"/>
      <c r="V12" s="2"/>
    </row>
    <row r="13" spans="2:22" x14ac:dyDescent="0.25">
      <c r="B13" s="2"/>
      <c r="C13" s="2"/>
      <c r="D13" s="2"/>
      <c r="E13" s="118"/>
      <c r="F13" s="118"/>
      <c r="G13" s="118"/>
      <c r="H13" s="118"/>
      <c r="I13" s="118"/>
      <c r="J13" s="118"/>
      <c r="K13" s="118"/>
      <c r="L13" s="118"/>
      <c r="M13" s="118"/>
      <c r="N13" s="118"/>
      <c r="O13" s="118"/>
      <c r="P13" s="118"/>
      <c r="Q13" s="118"/>
      <c r="R13" s="118"/>
      <c r="S13" s="118"/>
      <c r="T13" s="2"/>
      <c r="U13" s="2"/>
      <c r="V13" s="2"/>
    </row>
    <row r="14" spans="2:22" ht="15" customHeight="1" x14ac:dyDescent="0.25">
      <c r="B14" s="2"/>
      <c r="C14" s="2"/>
      <c r="D14" s="2"/>
      <c r="E14" s="2"/>
      <c r="F14" s="2"/>
      <c r="G14" s="119" t="s">
        <v>3</v>
      </c>
      <c r="H14" s="119"/>
      <c r="I14" s="119"/>
      <c r="J14" s="119"/>
      <c r="K14" s="119"/>
      <c r="L14" s="119"/>
      <c r="M14" s="119"/>
      <c r="N14" s="119"/>
      <c r="O14" s="119"/>
      <c r="P14" s="119"/>
      <c r="Q14" s="119"/>
      <c r="R14" s="2"/>
      <c r="S14" s="2"/>
      <c r="T14" s="2"/>
      <c r="U14" s="2"/>
      <c r="V14" s="2"/>
    </row>
    <row r="15" spans="2:22" ht="15" customHeight="1" x14ac:dyDescent="0.25">
      <c r="B15" s="2"/>
      <c r="C15" s="2"/>
      <c r="D15" s="2"/>
      <c r="E15" s="2"/>
      <c r="F15" s="2"/>
      <c r="G15" s="119"/>
      <c r="H15" s="119"/>
      <c r="I15" s="119"/>
      <c r="J15" s="119"/>
      <c r="K15" s="119"/>
      <c r="L15" s="119"/>
      <c r="M15" s="119"/>
      <c r="N15" s="119"/>
      <c r="O15" s="119"/>
      <c r="P15" s="119"/>
      <c r="Q15" s="119"/>
      <c r="R15" s="2"/>
      <c r="S15" s="2"/>
      <c r="T15" s="2"/>
      <c r="U15" s="2"/>
      <c r="V15" s="2"/>
    </row>
    <row r="18" spans="3:21" ht="15" customHeight="1" x14ac:dyDescent="0.25">
      <c r="C18" s="113" t="s">
        <v>115</v>
      </c>
      <c r="D18" s="113"/>
      <c r="E18" s="113"/>
      <c r="F18" s="113"/>
      <c r="G18" s="113"/>
      <c r="H18" s="113"/>
      <c r="I18" s="113"/>
      <c r="J18" s="113"/>
      <c r="K18" s="113"/>
      <c r="L18" s="113"/>
      <c r="M18" s="113"/>
      <c r="N18" s="113"/>
      <c r="O18" s="113"/>
      <c r="P18" s="113"/>
      <c r="Q18" s="113"/>
      <c r="R18" s="113"/>
      <c r="S18" s="132"/>
      <c r="T18" s="132"/>
      <c r="U18" s="132"/>
    </row>
    <row r="19" spans="3:21" x14ac:dyDescent="0.25">
      <c r="C19" s="113"/>
      <c r="D19" s="113"/>
      <c r="E19" s="113"/>
      <c r="F19" s="113"/>
      <c r="G19" s="113"/>
      <c r="H19" s="113"/>
      <c r="I19" s="113"/>
      <c r="J19" s="113"/>
      <c r="K19" s="113"/>
      <c r="L19" s="113"/>
      <c r="M19" s="113"/>
      <c r="N19" s="113"/>
      <c r="O19" s="113"/>
      <c r="P19" s="113"/>
      <c r="Q19" s="113"/>
      <c r="R19" s="113"/>
      <c r="S19" s="132"/>
      <c r="T19" s="132"/>
      <c r="U19" s="132"/>
    </row>
    <row r="20" spans="3:21" x14ac:dyDescent="0.25">
      <c r="C20" s="113"/>
      <c r="D20" s="113"/>
      <c r="E20" s="113"/>
      <c r="F20" s="113"/>
      <c r="G20" s="113"/>
      <c r="H20" s="113"/>
      <c r="I20" s="113"/>
      <c r="J20" s="113"/>
      <c r="K20" s="113"/>
      <c r="L20" s="113"/>
      <c r="M20" s="113"/>
      <c r="N20" s="113"/>
      <c r="O20" s="113"/>
      <c r="P20" s="113"/>
      <c r="Q20" s="113"/>
      <c r="R20" s="113"/>
      <c r="S20" s="132"/>
      <c r="T20" s="132"/>
      <c r="U20" s="132"/>
    </row>
    <row r="21" spans="3:21" x14ac:dyDescent="0.25">
      <c r="C21" s="113"/>
      <c r="D21" s="113"/>
      <c r="E21" s="113"/>
      <c r="F21" s="113"/>
      <c r="G21" s="113"/>
      <c r="H21" s="113"/>
      <c r="I21" s="113"/>
      <c r="J21" s="113"/>
      <c r="K21" s="113"/>
      <c r="L21" s="113"/>
      <c r="M21" s="113"/>
      <c r="N21" s="113"/>
      <c r="O21" s="113"/>
      <c r="P21" s="113"/>
      <c r="Q21" s="113"/>
      <c r="R21" s="113"/>
      <c r="S21" s="132"/>
      <c r="T21" s="132"/>
      <c r="U21" s="132"/>
    </row>
    <row r="22" spans="3:21" x14ac:dyDescent="0.25">
      <c r="C22" s="113"/>
      <c r="D22" s="113"/>
      <c r="E22" s="113"/>
      <c r="F22" s="113"/>
      <c r="G22" s="113"/>
      <c r="H22" s="113"/>
      <c r="I22" s="113"/>
      <c r="J22" s="113"/>
      <c r="K22" s="113"/>
      <c r="L22" s="113"/>
      <c r="M22" s="113"/>
      <c r="N22" s="113"/>
      <c r="O22" s="113"/>
      <c r="P22" s="113"/>
      <c r="Q22" s="113"/>
      <c r="R22" s="113"/>
      <c r="S22" s="132"/>
      <c r="T22" s="132"/>
      <c r="U22" s="132"/>
    </row>
    <row r="23" spans="3:21" x14ac:dyDescent="0.25">
      <c r="C23" s="113"/>
      <c r="D23" s="113"/>
      <c r="E23" s="113"/>
      <c r="F23" s="113"/>
      <c r="G23" s="113"/>
      <c r="H23" s="113"/>
      <c r="I23" s="113"/>
      <c r="J23" s="113"/>
      <c r="K23" s="113"/>
      <c r="L23" s="113"/>
      <c r="M23" s="113"/>
      <c r="N23" s="113"/>
      <c r="O23" s="113"/>
      <c r="P23" s="113"/>
      <c r="Q23" s="113"/>
      <c r="R23" s="113"/>
      <c r="S23" s="132"/>
      <c r="T23" s="132"/>
      <c r="U23" s="132"/>
    </row>
    <row r="24" spans="3:21" x14ac:dyDescent="0.25">
      <c r="C24" s="113"/>
      <c r="D24" s="113"/>
      <c r="E24" s="113"/>
      <c r="F24" s="113"/>
      <c r="G24" s="113"/>
      <c r="H24" s="113"/>
      <c r="I24" s="113"/>
      <c r="J24" s="113"/>
      <c r="K24" s="113"/>
      <c r="L24" s="113"/>
      <c r="M24" s="113"/>
      <c r="N24" s="113"/>
      <c r="O24" s="113"/>
      <c r="P24" s="113"/>
      <c r="Q24" s="113"/>
      <c r="R24" s="113"/>
      <c r="S24" s="132"/>
      <c r="T24" s="132"/>
      <c r="U24" s="132"/>
    </row>
    <row r="25" spans="3:21" x14ac:dyDescent="0.25">
      <c r="C25" s="113"/>
      <c r="D25" s="113"/>
      <c r="E25" s="113"/>
      <c r="F25" s="113"/>
      <c r="G25" s="113"/>
      <c r="H25" s="113"/>
      <c r="I25" s="113"/>
      <c r="J25" s="113"/>
      <c r="K25" s="113"/>
      <c r="L25" s="113"/>
      <c r="M25" s="113"/>
      <c r="N25" s="113"/>
      <c r="O25" s="113"/>
      <c r="P25" s="113"/>
      <c r="Q25" s="113"/>
      <c r="R25" s="113"/>
      <c r="S25" s="132"/>
      <c r="T25" s="132"/>
      <c r="U25" s="132"/>
    </row>
    <row r="26" spans="3:21" x14ac:dyDescent="0.25">
      <c r="C26" s="113"/>
      <c r="D26" s="113"/>
      <c r="E26" s="113"/>
      <c r="F26" s="113"/>
      <c r="G26" s="113"/>
      <c r="H26" s="113"/>
      <c r="I26" s="113"/>
      <c r="J26" s="113"/>
      <c r="K26" s="113"/>
      <c r="L26" s="113"/>
      <c r="M26" s="113"/>
      <c r="N26" s="113"/>
      <c r="O26" s="113"/>
      <c r="P26" s="113"/>
      <c r="Q26" s="113"/>
      <c r="R26" s="113"/>
      <c r="S26" s="132"/>
      <c r="T26" s="132"/>
      <c r="U26" s="132"/>
    </row>
    <row r="27" spans="3:21" x14ac:dyDescent="0.25">
      <c r="C27" s="113"/>
      <c r="D27" s="113"/>
      <c r="E27" s="113"/>
      <c r="F27" s="113"/>
      <c r="G27" s="113"/>
      <c r="H27" s="113"/>
      <c r="I27" s="113"/>
      <c r="J27" s="113"/>
      <c r="K27" s="113"/>
      <c r="L27" s="113"/>
      <c r="M27" s="113"/>
      <c r="N27" s="113"/>
      <c r="O27" s="113"/>
      <c r="P27" s="113"/>
      <c r="Q27" s="113"/>
      <c r="R27" s="113"/>
      <c r="S27" s="132"/>
      <c r="T27" s="132"/>
      <c r="U27" s="132"/>
    </row>
    <row r="28" spans="3:21" x14ac:dyDescent="0.25">
      <c r="C28" s="113"/>
      <c r="D28" s="113"/>
      <c r="E28" s="113"/>
      <c r="F28" s="113"/>
      <c r="G28" s="113"/>
      <c r="H28" s="113"/>
      <c r="I28" s="113"/>
      <c r="J28" s="113"/>
      <c r="K28" s="113"/>
      <c r="L28" s="113"/>
      <c r="M28" s="113"/>
      <c r="N28" s="113"/>
      <c r="O28" s="113"/>
      <c r="P28" s="113"/>
      <c r="Q28" s="113"/>
      <c r="R28" s="113"/>
      <c r="S28" s="132"/>
      <c r="T28" s="132"/>
      <c r="U28" s="132"/>
    </row>
    <row r="29" spans="3:21" x14ac:dyDescent="0.25">
      <c r="C29" s="113"/>
      <c r="D29" s="113"/>
      <c r="E29" s="113"/>
      <c r="F29" s="113"/>
      <c r="G29" s="113"/>
      <c r="H29" s="113"/>
      <c r="I29" s="113"/>
      <c r="J29" s="113"/>
      <c r="K29" s="113"/>
      <c r="L29" s="113"/>
      <c r="M29" s="113"/>
      <c r="N29" s="113"/>
      <c r="O29" s="113"/>
      <c r="P29" s="113"/>
      <c r="Q29" s="113"/>
      <c r="R29" s="113"/>
      <c r="S29" s="132"/>
      <c r="T29" s="132"/>
      <c r="U29" s="132"/>
    </row>
    <row r="30" spans="3:21" x14ac:dyDescent="0.25">
      <c r="C30" s="113"/>
      <c r="D30" s="113"/>
      <c r="E30" s="113"/>
      <c r="F30" s="113"/>
      <c r="G30" s="113"/>
      <c r="H30" s="113"/>
      <c r="I30" s="113"/>
      <c r="J30" s="113"/>
      <c r="K30" s="113"/>
      <c r="L30" s="113"/>
      <c r="M30" s="113"/>
      <c r="N30" s="113"/>
      <c r="O30" s="113"/>
      <c r="P30" s="113"/>
      <c r="Q30" s="113"/>
      <c r="R30" s="113"/>
      <c r="S30" s="132"/>
      <c r="T30" s="132"/>
      <c r="U30" s="132"/>
    </row>
    <row r="31" spans="3:21" x14ac:dyDescent="0.25">
      <c r="C31" s="113"/>
      <c r="D31" s="113"/>
      <c r="E31" s="113"/>
      <c r="F31" s="113"/>
      <c r="G31" s="113"/>
      <c r="H31" s="113"/>
      <c r="I31" s="113"/>
      <c r="J31" s="113"/>
      <c r="K31" s="113"/>
      <c r="L31" s="113"/>
      <c r="M31" s="113"/>
      <c r="N31" s="113"/>
      <c r="O31" s="113"/>
      <c r="P31" s="113"/>
      <c r="Q31" s="113"/>
      <c r="R31" s="113"/>
      <c r="S31" s="132"/>
      <c r="T31" s="132"/>
      <c r="U31" s="132"/>
    </row>
    <row r="32" spans="3:21" x14ac:dyDescent="0.25">
      <c r="C32" s="113"/>
      <c r="D32" s="113"/>
      <c r="E32" s="113"/>
      <c r="F32" s="113"/>
      <c r="G32" s="113"/>
      <c r="H32" s="113"/>
      <c r="I32" s="113"/>
      <c r="J32" s="113"/>
      <c r="K32" s="113"/>
      <c r="L32" s="113"/>
      <c r="M32" s="113"/>
      <c r="N32" s="113"/>
      <c r="O32" s="113"/>
      <c r="P32" s="113"/>
      <c r="Q32" s="113"/>
      <c r="R32" s="113"/>
      <c r="S32" s="132"/>
      <c r="T32" s="132"/>
      <c r="U32" s="132"/>
    </row>
    <row r="33" spans="3:21" x14ac:dyDescent="0.25">
      <c r="C33" s="113"/>
      <c r="D33" s="113"/>
      <c r="E33" s="113"/>
      <c r="F33" s="113"/>
      <c r="G33" s="113"/>
      <c r="H33" s="113"/>
      <c r="I33" s="113"/>
      <c r="J33" s="113"/>
      <c r="K33" s="113"/>
      <c r="L33" s="113"/>
      <c r="M33" s="113"/>
      <c r="N33" s="113"/>
      <c r="O33" s="113"/>
      <c r="P33" s="113"/>
      <c r="Q33" s="113"/>
      <c r="R33" s="113"/>
      <c r="S33" s="132"/>
      <c r="T33" s="132"/>
      <c r="U33" s="132"/>
    </row>
    <row r="34" spans="3:21" x14ac:dyDescent="0.25">
      <c r="C34" s="113"/>
      <c r="D34" s="113"/>
      <c r="E34" s="113"/>
      <c r="F34" s="113"/>
      <c r="G34" s="113"/>
      <c r="H34" s="113"/>
      <c r="I34" s="113"/>
      <c r="J34" s="113"/>
      <c r="K34" s="113"/>
      <c r="L34" s="113"/>
      <c r="M34" s="113"/>
      <c r="N34" s="113"/>
      <c r="O34" s="113"/>
      <c r="P34" s="113"/>
      <c r="Q34" s="113"/>
      <c r="R34" s="113"/>
      <c r="S34" s="132"/>
      <c r="T34" s="132"/>
      <c r="U34" s="132"/>
    </row>
    <row r="35" spans="3:21" x14ac:dyDescent="0.25">
      <c r="C35" s="132"/>
      <c r="D35" s="132"/>
      <c r="E35" s="132"/>
      <c r="F35" s="132"/>
      <c r="G35" s="132"/>
      <c r="H35" s="132"/>
      <c r="I35" s="132"/>
      <c r="J35" s="132"/>
      <c r="K35" s="132"/>
      <c r="L35" s="132"/>
      <c r="M35" s="132"/>
      <c r="N35" s="132"/>
      <c r="O35" s="132"/>
      <c r="P35" s="132"/>
      <c r="Q35" s="132"/>
      <c r="R35" s="132"/>
      <c r="S35" s="132"/>
      <c r="T35" s="132"/>
      <c r="U35" s="132"/>
    </row>
    <row r="36" spans="3:21" x14ac:dyDescent="0.25">
      <c r="C36" s="132"/>
      <c r="D36" s="132"/>
      <c r="E36" s="132"/>
      <c r="F36" s="132"/>
      <c r="G36" s="132"/>
      <c r="H36" s="132"/>
      <c r="I36" s="132"/>
      <c r="J36" s="132"/>
      <c r="K36" s="132"/>
      <c r="L36" s="132"/>
      <c r="M36" s="132"/>
      <c r="N36" s="132"/>
      <c r="O36" s="132"/>
      <c r="P36" s="132"/>
      <c r="Q36" s="132"/>
      <c r="R36" s="132"/>
      <c r="S36" s="132"/>
      <c r="T36" s="132"/>
      <c r="U36" s="132"/>
    </row>
    <row r="37" spans="3:21" x14ac:dyDescent="0.25">
      <c r="C37" s="132"/>
      <c r="D37" s="132"/>
      <c r="E37" s="132"/>
      <c r="F37" s="132"/>
      <c r="G37" s="132"/>
      <c r="H37" s="132"/>
      <c r="I37" s="132"/>
      <c r="J37" s="132"/>
      <c r="K37" s="132"/>
      <c r="L37" s="132"/>
      <c r="M37" s="132"/>
      <c r="N37" s="132"/>
      <c r="O37" s="132"/>
      <c r="P37" s="132"/>
      <c r="Q37" s="132"/>
      <c r="R37" s="132"/>
      <c r="S37" s="132"/>
      <c r="T37" s="132"/>
      <c r="U37" s="132"/>
    </row>
    <row r="38" spans="3:21" x14ac:dyDescent="0.25">
      <c r="C38" s="132"/>
      <c r="D38" s="132"/>
      <c r="E38" s="132"/>
      <c r="F38" s="132"/>
      <c r="G38" s="132"/>
      <c r="H38" s="132"/>
      <c r="I38" s="132"/>
      <c r="J38" s="132"/>
      <c r="K38" s="132"/>
      <c r="L38" s="132"/>
      <c r="M38" s="132"/>
      <c r="N38" s="132"/>
      <c r="O38" s="132"/>
      <c r="P38" s="132"/>
      <c r="Q38" s="132"/>
      <c r="R38" s="132"/>
      <c r="S38" s="132"/>
      <c r="T38" s="132"/>
      <c r="U38" s="132"/>
    </row>
    <row r="39" spans="3:21" x14ac:dyDescent="0.25">
      <c r="C39" s="132"/>
      <c r="D39" s="132"/>
      <c r="E39" s="132"/>
      <c r="F39" s="132"/>
      <c r="G39" s="132"/>
      <c r="H39" s="132"/>
      <c r="I39" s="132"/>
      <c r="J39" s="132"/>
      <c r="K39" s="132"/>
      <c r="L39" s="132"/>
      <c r="M39" s="132"/>
      <c r="N39" s="132"/>
      <c r="O39" s="132"/>
      <c r="P39" s="132"/>
      <c r="Q39" s="132"/>
      <c r="R39" s="132"/>
      <c r="S39" s="132"/>
      <c r="T39" s="132"/>
      <c r="U39" s="132"/>
    </row>
    <row r="40" spans="3:21" x14ac:dyDescent="0.25">
      <c r="C40" s="132"/>
      <c r="D40" s="132"/>
      <c r="E40" s="132"/>
      <c r="F40" s="132"/>
      <c r="G40" s="132"/>
      <c r="H40" s="132"/>
      <c r="I40" s="132"/>
      <c r="J40" s="132"/>
      <c r="K40" s="132"/>
      <c r="L40" s="132"/>
      <c r="M40" s="132"/>
      <c r="N40" s="132"/>
      <c r="O40" s="132"/>
      <c r="P40" s="132"/>
      <c r="Q40" s="132"/>
      <c r="R40" s="132"/>
      <c r="S40" s="132"/>
      <c r="T40" s="132"/>
      <c r="U40" s="132"/>
    </row>
    <row r="41" spans="3:21" ht="15" customHeight="1" x14ac:dyDescent="0.25">
      <c r="C41" s="134" t="s">
        <v>165</v>
      </c>
      <c r="D41" s="134"/>
      <c r="E41" s="134"/>
      <c r="F41" s="134"/>
      <c r="G41" s="134"/>
      <c r="H41" s="134"/>
      <c r="I41" s="134"/>
      <c r="J41" s="134"/>
      <c r="K41" s="133"/>
      <c r="L41" s="133"/>
      <c r="M41" s="132"/>
      <c r="N41" s="132"/>
      <c r="O41" s="132"/>
      <c r="P41" s="132"/>
      <c r="Q41" s="132"/>
      <c r="R41" s="132"/>
      <c r="S41" s="132"/>
      <c r="T41" s="132"/>
      <c r="U41" s="132"/>
    </row>
    <row r="42" spans="3:21" x14ac:dyDescent="0.25">
      <c r="C42" s="134"/>
      <c r="D42" s="134"/>
      <c r="E42" s="134"/>
      <c r="F42" s="134"/>
      <c r="G42" s="134"/>
      <c r="H42" s="134"/>
      <c r="I42" s="134"/>
      <c r="J42" s="134"/>
      <c r="K42" s="133"/>
      <c r="L42" s="133"/>
      <c r="M42" s="132"/>
      <c r="N42" s="132"/>
      <c r="O42" s="132"/>
      <c r="P42" s="132"/>
      <c r="Q42" s="132"/>
      <c r="R42" s="132"/>
      <c r="S42" s="132"/>
      <c r="T42" s="132"/>
      <c r="U42" s="132"/>
    </row>
    <row r="43" spans="3:21" x14ac:dyDescent="0.25">
      <c r="C43" s="134"/>
      <c r="D43" s="134"/>
      <c r="E43" s="134"/>
      <c r="F43" s="134"/>
      <c r="G43" s="134"/>
      <c r="H43" s="134"/>
      <c r="I43" s="134"/>
      <c r="J43" s="134"/>
      <c r="K43" s="132"/>
      <c r="L43" s="132"/>
      <c r="M43" s="132"/>
      <c r="N43" s="132"/>
      <c r="O43" s="132"/>
      <c r="P43" s="132"/>
      <c r="Q43" s="132"/>
      <c r="R43" s="132"/>
      <c r="S43" s="132"/>
      <c r="T43" s="132"/>
      <c r="U43" s="132"/>
    </row>
    <row r="44" spans="3:21" x14ac:dyDescent="0.25">
      <c r="C44" s="134"/>
      <c r="D44" s="134"/>
      <c r="E44" s="134"/>
      <c r="F44" s="134"/>
      <c r="G44" s="134"/>
      <c r="H44" s="134"/>
      <c r="I44" s="134"/>
      <c r="J44" s="134"/>
      <c r="K44" s="132"/>
      <c r="L44" s="132"/>
      <c r="M44" s="132"/>
      <c r="N44" s="132"/>
      <c r="O44" s="132"/>
      <c r="P44" s="132"/>
      <c r="Q44" s="132"/>
      <c r="R44" s="132"/>
      <c r="S44" s="132"/>
      <c r="T44" s="132"/>
      <c r="U44" s="132"/>
    </row>
    <row r="45" spans="3:21" x14ac:dyDescent="0.25">
      <c r="C45" s="132"/>
      <c r="D45" s="132"/>
      <c r="E45" s="132"/>
      <c r="F45" s="132"/>
      <c r="G45" s="132"/>
      <c r="H45" s="132"/>
      <c r="I45" s="132"/>
      <c r="J45" s="132"/>
      <c r="K45" s="132"/>
      <c r="L45" s="132"/>
      <c r="M45" s="132"/>
      <c r="N45" s="132"/>
      <c r="O45" s="132"/>
      <c r="P45" s="132"/>
      <c r="Q45" s="132"/>
      <c r="R45" s="132"/>
      <c r="S45" s="132"/>
      <c r="T45" s="132"/>
      <c r="U45" s="132"/>
    </row>
    <row r="46" spans="3:21" x14ac:dyDescent="0.25">
      <c r="C46" s="132"/>
      <c r="D46" s="132"/>
      <c r="E46" s="132"/>
      <c r="F46" s="132"/>
      <c r="G46" s="132"/>
      <c r="H46" s="132"/>
      <c r="I46" s="132"/>
      <c r="J46" s="132"/>
      <c r="K46" s="132"/>
      <c r="L46" s="132"/>
      <c r="M46" s="132"/>
      <c r="N46" s="132"/>
      <c r="O46" s="132"/>
      <c r="P46" s="132"/>
      <c r="Q46" s="132"/>
      <c r="R46" s="132"/>
      <c r="S46" s="132"/>
      <c r="T46" s="132"/>
      <c r="U46" s="132"/>
    </row>
    <row r="47" spans="3:21" x14ac:dyDescent="0.25">
      <c r="C47" s="132"/>
      <c r="D47" s="132"/>
      <c r="E47" s="132"/>
      <c r="F47" s="132"/>
      <c r="G47" s="132"/>
      <c r="H47" s="132"/>
      <c r="I47" s="132"/>
      <c r="J47" s="132"/>
      <c r="K47" s="132"/>
      <c r="L47" s="132"/>
      <c r="M47" s="132"/>
      <c r="N47" s="132"/>
      <c r="O47" s="132"/>
      <c r="P47" s="132"/>
      <c r="Q47" s="132"/>
      <c r="R47" s="132"/>
      <c r="S47" s="132"/>
      <c r="T47" s="132"/>
      <c r="U47" s="132"/>
    </row>
    <row r="48" spans="3:21" x14ac:dyDescent="0.25">
      <c r="C48" s="132"/>
      <c r="D48" s="132"/>
      <c r="E48" s="132"/>
      <c r="F48" s="132"/>
      <c r="G48" s="132"/>
      <c r="H48" s="132"/>
      <c r="I48" s="132"/>
      <c r="J48" s="132"/>
      <c r="K48" s="132"/>
      <c r="L48" s="132"/>
      <c r="M48" s="132"/>
      <c r="N48" s="132"/>
      <c r="O48" s="132"/>
      <c r="P48" s="132"/>
      <c r="Q48" s="132"/>
      <c r="R48" s="132"/>
      <c r="S48" s="132"/>
      <c r="T48" s="132"/>
      <c r="U48" s="132"/>
    </row>
    <row r="49" spans="3:21" x14ac:dyDescent="0.25">
      <c r="C49" s="132"/>
      <c r="D49" s="132"/>
      <c r="E49" s="132"/>
      <c r="F49" s="132"/>
      <c r="G49" s="132"/>
      <c r="H49" s="132"/>
      <c r="I49" s="132"/>
      <c r="J49" s="132"/>
      <c r="K49" s="132"/>
      <c r="L49" s="132"/>
      <c r="M49" s="132"/>
      <c r="N49" s="132"/>
      <c r="O49" s="132"/>
      <c r="P49" s="132"/>
      <c r="Q49" s="132"/>
      <c r="R49" s="132"/>
      <c r="S49" s="132"/>
      <c r="T49" s="132"/>
      <c r="U49" s="132"/>
    </row>
    <row r="50" spans="3:21" x14ac:dyDescent="0.25">
      <c r="C50" s="132"/>
      <c r="D50" s="132"/>
      <c r="E50" s="132"/>
      <c r="F50" s="132"/>
      <c r="G50" s="132"/>
      <c r="H50" s="132"/>
      <c r="I50" s="132"/>
      <c r="J50" s="132"/>
      <c r="K50" s="132"/>
      <c r="L50" s="132"/>
      <c r="M50" s="132"/>
      <c r="N50" s="132"/>
      <c r="O50" s="132"/>
      <c r="P50" s="132"/>
      <c r="Q50" s="132"/>
      <c r="R50" s="132"/>
      <c r="S50" s="132"/>
      <c r="T50" s="132"/>
      <c r="U50" s="132"/>
    </row>
    <row r="51" spans="3:21" x14ac:dyDescent="0.25">
      <c r="C51" s="132"/>
      <c r="D51" s="132"/>
      <c r="E51" s="132"/>
      <c r="F51" s="132"/>
      <c r="G51" s="132"/>
      <c r="H51" s="132"/>
      <c r="I51" s="132"/>
      <c r="J51" s="132"/>
      <c r="K51" s="132"/>
      <c r="L51" s="132"/>
      <c r="M51" s="132"/>
      <c r="N51" s="132"/>
      <c r="O51" s="132"/>
      <c r="P51" s="132"/>
      <c r="Q51" s="132"/>
      <c r="R51" s="132"/>
      <c r="S51" s="132"/>
      <c r="T51" s="132"/>
      <c r="U51" s="132"/>
    </row>
    <row r="52" spans="3:21" x14ac:dyDescent="0.25">
      <c r="C52" s="132"/>
      <c r="D52" s="132"/>
      <c r="E52" s="132"/>
      <c r="F52" s="132"/>
      <c r="G52" s="132"/>
      <c r="H52" s="132"/>
      <c r="I52" s="132"/>
      <c r="J52" s="132"/>
      <c r="K52" s="132"/>
      <c r="L52" s="132"/>
      <c r="M52" s="132"/>
      <c r="N52" s="132"/>
      <c r="O52" s="132"/>
      <c r="P52" s="132"/>
      <c r="Q52" s="132"/>
      <c r="R52" s="132"/>
      <c r="S52" s="132"/>
      <c r="T52" s="132"/>
      <c r="U52" s="132"/>
    </row>
  </sheetData>
  <mergeCells count="7">
    <mergeCell ref="B3:V8"/>
    <mergeCell ref="L1:L2"/>
    <mergeCell ref="D9:T11"/>
    <mergeCell ref="E12:S13"/>
    <mergeCell ref="G14:Q15"/>
    <mergeCell ref="C18:R34"/>
    <mergeCell ref="C41:J4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C5288-5BD9-417B-9A5C-3541A1F6BFF4}">
  <dimension ref="B2:O28"/>
  <sheetViews>
    <sheetView workbookViewId="0">
      <selection activeCell="L21" sqref="L21"/>
    </sheetView>
  </sheetViews>
  <sheetFormatPr defaultRowHeight="15" x14ac:dyDescent="0.25"/>
  <cols>
    <col min="2" max="2" width="19.5703125" customWidth="1"/>
    <col min="3" max="3" width="17.42578125" customWidth="1"/>
  </cols>
  <sheetData>
    <row r="2" spans="2:15" x14ac:dyDescent="0.25">
      <c r="B2" s="120" t="s">
        <v>4</v>
      </c>
      <c r="C2" s="120"/>
      <c r="D2" s="120"/>
      <c r="E2" s="120"/>
      <c r="F2" s="120"/>
      <c r="G2" s="120"/>
      <c r="H2" s="120"/>
      <c r="I2" s="120"/>
      <c r="J2" s="120"/>
      <c r="K2" s="120"/>
      <c r="L2" s="120"/>
      <c r="M2" s="120"/>
      <c r="N2" s="120"/>
      <c r="O2" s="120"/>
    </row>
    <row r="3" spans="2:15" x14ac:dyDescent="0.25">
      <c r="B3" s="120"/>
      <c r="C3" s="120"/>
      <c r="D3" s="120"/>
      <c r="E3" s="120"/>
      <c r="F3" s="120"/>
      <c r="G3" s="120"/>
      <c r="H3" s="120"/>
      <c r="I3" s="120"/>
      <c r="J3" s="120"/>
      <c r="K3" s="120"/>
      <c r="L3" s="120"/>
      <c r="M3" s="120"/>
      <c r="N3" s="120"/>
      <c r="O3" s="120"/>
    </row>
    <row r="4" spans="2:15" x14ac:dyDescent="0.25">
      <c r="B4" s="121" t="s">
        <v>5</v>
      </c>
      <c r="C4" s="121"/>
      <c r="D4" s="121"/>
      <c r="E4" s="121"/>
      <c r="F4" s="121"/>
      <c r="G4" s="121"/>
      <c r="H4" s="121"/>
      <c r="I4" s="121"/>
      <c r="J4" s="121"/>
    </row>
    <row r="5" spans="2:15" x14ac:dyDescent="0.25">
      <c r="B5" s="121"/>
      <c r="C5" s="121"/>
      <c r="D5" s="121"/>
      <c r="E5" s="121"/>
      <c r="F5" s="121"/>
      <c r="G5" s="121"/>
      <c r="H5" s="121"/>
      <c r="I5" s="121"/>
      <c r="J5" s="121"/>
    </row>
    <row r="6" spans="2:15" ht="15.75" thickBot="1" x14ac:dyDescent="0.3"/>
    <row r="7" spans="2:15" ht="16.5" thickBot="1" x14ac:dyDescent="0.3">
      <c r="B7" s="3" t="s">
        <v>6</v>
      </c>
      <c r="C7" s="4" t="s">
        <v>7</v>
      </c>
      <c r="E7" s="113" t="s">
        <v>31</v>
      </c>
      <c r="F7" s="113"/>
      <c r="G7" s="113"/>
      <c r="H7" s="113"/>
      <c r="I7" s="113"/>
      <c r="J7" s="113"/>
    </row>
    <row r="8" spans="2:15" x14ac:dyDescent="0.25">
      <c r="B8" s="5" t="s">
        <v>8</v>
      </c>
      <c r="C8" s="6" t="s">
        <v>9</v>
      </c>
      <c r="E8" s="113"/>
      <c r="F8" s="113"/>
      <c r="G8" s="113"/>
      <c r="H8" s="113"/>
      <c r="I8" s="113"/>
      <c r="J8" s="113"/>
    </row>
    <row r="9" spans="2:15" x14ac:dyDescent="0.25">
      <c r="B9" s="7" t="s">
        <v>10</v>
      </c>
      <c r="C9" s="8" t="s">
        <v>11</v>
      </c>
      <c r="E9" s="113"/>
      <c r="F9" s="113"/>
      <c r="G9" s="113"/>
      <c r="H9" s="113"/>
      <c r="I9" s="113"/>
      <c r="J9" s="113"/>
    </row>
    <row r="10" spans="2:15" x14ac:dyDescent="0.25">
      <c r="B10" s="5" t="s">
        <v>12</v>
      </c>
      <c r="C10" s="6" t="s">
        <v>13</v>
      </c>
      <c r="E10" s="113"/>
      <c r="F10" s="113"/>
      <c r="G10" s="113"/>
      <c r="H10" s="113"/>
      <c r="I10" s="113"/>
      <c r="J10" s="113"/>
    </row>
    <row r="11" spans="2:15" x14ac:dyDescent="0.25">
      <c r="B11" s="7" t="s">
        <v>14</v>
      </c>
      <c r="C11" s="8" t="s">
        <v>15</v>
      </c>
      <c r="E11" s="113"/>
      <c r="F11" s="113"/>
      <c r="G11" s="113"/>
      <c r="H11" s="113"/>
      <c r="I11" s="113"/>
      <c r="J11" s="113"/>
    </row>
    <row r="12" spans="2:15" x14ac:dyDescent="0.25">
      <c r="B12" s="5" t="s">
        <v>16</v>
      </c>
      <c r="C12" s="6" t="s">
        <v>17</v>
      </c>
      <c r="E12" s="113"/>
      <c r="F12" s="113"/>
      <c r="G12" s="113"/>
      <c r="H12" s="113"/>
      <c r="I12" s="113"/>
      <c r="J12" s="113"/>
    </row>
    <row r="13" spans="2:15" x14ac:dyDescent="0.25">
      <c r="B13" s="7" t="s">
        <v>18</v>
      </c>
      <c r="C13" s="8" t="s">
        <v>13</v>
      </c>
      <c r="E13" s="113"/>
      <c r="F13" s="113"/>
      <c r="G13" s="113"/>
      <c r="H13" s="113"/>
      <c r="I13" s="113"/>
      <c r="J13" s="113"/>
    </row>
    <row r="14" spans="2:15" x14ac:dyDescent="0.25">
      <c r="B14" s="5" t="s">
        <v>19</v>
      </c>
      <c r="C14" s="6" t="s">
        <v>20</v>
      </c>
      <c r="E14" s="113"/>
      <c r="F14" s="113"/>
      <c r="G14" s="113"/>
      <c r="H14" s="113"/>
      <c r="I14" s="113"/>
      <c r="J14" s="113"/>
    </row>
    <row r="15" spans="2:15" ht="15.75" thickBot="1" x14ac:dyDescent="0.3">
      <c r="B15" s="9" t="s">
        <v>21</v>
      </c>
      <c r="C15" s="10" t="s">
        <v>22</v>
      </c>
      <c r="E15" s="113"/>
      <c r="F15" s="113"/>
      <c r="G15" s="113"/>
      <c r="H15" s="113"/>
      <c r="I15" s="113"/>
      <c r="J15" s="113"/>
    </row>
    <row r="16" spans="2:15" x14ac:dyDescent="0.25">
      <c r="B16" s="11"/>
    </row>
    <row r="17" spans="2:10" ht="15.75" thickBot="1" x14ac:dyDescent="0.3"/>
    <row r="18" spans="2:10" ht="16.5" customHeight="1" thickBot="1" x14ac:dyDescent="0.3">
      <c r="B18" s="3" t="s">
        <v>23</v>
      </c>
      <c r="C18" s="12" t="s">
        <v>24</v>
      </c>
      <c r="E18" s="113" t="s">
        <v>32</v>
      </c>
      <c r="F18" s="113"/>
      <c r="G18" s="113"/>
      <c r="H18" s="113"/>
      <c r="I18" s="113"/>
      <c r="J18" s="113"/>
    </row>
    <row r="19" spans="2:10" x14ac:dyDescent="0.25">
      <c r="B19" s="5" t="s">
        <v>25</v>
      </c>
      <c r="C19" s="6" t="s">
        <v>26</v>
      </c>
      <c r="E19" s="113"/>
      <c r="F19" s="113"/>
      <c r="G19" s="113"/>
      <c r="H19" s="113"/>
      <c r="I19" s="113"/>
      <c r="J19" s="113"/>
    </row>
    <row r="20" spans="2:10" x14ac:dyDescent="0.25">
      <c r="B20" s="7" t="s">
        <v>27</v>
      </c>
      <c r="C20" s="8" t="s">
        <v>28</v>
      </c>
      <c r="E20" s="113"/>
      <c r="F20" s="113"/>
      <c r="G20" s="113"/>
      <c r="H20" s="113"/>
      <c r="I20" s="113"/>
      <c r="J20" s="113"/>
    </row>
    <row r="21" spans="2:10" ht="15.75" thickBot="1" x14ac:dyDescent="0.3">
      <c r="B21" s="13" t="s">
        <v>29</v>
      </c>
      <c r="C21" s="14" t="s">
        <v>30</v>
      </c>
      <c r="E21" s="113"/>
      <c r="F21" s="113"/>
      <c r="G21" s="113"/>
      <c r="H21" s="113"/>
      <c r="I21" s="113"/>
      <c r="J21" s="113"/>
    </row>
    <row r="22" spans="2:10" x14ac:dyDescent="0.25">
      <c r="E22" s="113"/>
      <c r="F22" s="113"/>
      <c r="G22" s="113"/>
      <c r="H22" s="113"/>
      <c r="I22" s="113"/>
      <c r="J22" s="113"/>
    </row>
    <row r="23" spans="2:10" x14ac:dyDescent="0.25">
      <c r="E23" s="113"/>
      <c r="F23" s="113"/>
      <c r="G23" s="113"/>
      <c r="H23" s="113"/>
      <c r="I23" s="113"/>
      <c r="J23" s="113"/>
    </row>
    <row r="24" spans="2:10" x14ac:dyDescent="0.25">
      <c r="E24" s="113"/>
      <c r="F24" s="113"/>
      <c r="G24" s="113"/>
      <c r="H24" s="113"/>
      <c r="I24" s="113"/>
      <c r="J24" s="113"/>
    </row>
    <row r="25" spans="2:10" x14ac:dyDescent="0.25">
      <c r="E25" s="113"/>
      <c r="F25" s="113"/>
      <c r="G25" s="113"/>
      <c r="H25" s="113"/>
      <c r="I25" s="113"/>
      <c r="J25" s="113"/>
    </row>
    <row r="26" spans="2:10" x14ac:dyDescent="0.25">
      <c r="E26" s="113"/>
      <c r="F26" s="113"/>
      <c r="G26" s="113"/>
      <c r="H26" s="113"/>
      <c r="I26" s="113"/>
      <c r="J26" s="113"/>
    </row>
    <row r="27" spans="2:10" x14ac:dyDescent="0.25">
      <c r="E27" s="113"/>
      <c r="F27" s="113"/>
      <c r="G27" s="113"/>
      <c r="H27" s="113"/>
      <c r="I27" s="113"/>
      <c r="J27" s="113"/>
    </row>
    <row r="28" spans="2:10" x14ac:dyDescent="0.25">
      <c r="E28" s="113"/>
      <c r="F28" s="113"/>
      <c r="G28" s="113"/>
      <c r="H28" s="113"/>
      <c r="I28" s="113"/>
      <c r="J28" s="113"/>
    </row>
  </sheetData>
  <mergeCells count="4">
    <mergeCell ref="B2:O3"/>
    <mergeCell ref="B4:J5"/>
    <mergeCell ref="E7:J15"/>
    <mergeCell ref="E18:J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70BDA-5442-424F-A617-CD39C0E5B5C6}">
  <dimension ref="B4:AO58"/>
  <sheetViews>
    <sheetView topLeftCell="A21" zoomScaleNormal="100" workbookViewId="0">
      <selection activeCell="AD45" sqref="AD45:AO58"/>
    </sheetView>
  </sheetViews>
  <sheetFormatPr defaultRowHeight="15" x14ac:dyDescent="0.25"/>
  <sheetData>
    <row r="4" spans="2:37" x14ac:dyDescent="0.25">
      <c r="B4" s="125" t="s">
        <v>33</v>
      </c>
      <c r="C4" s="125"/>
      <c r="D4" s="125"/>
      <c r="E4" s="125"/>
      <c r="F4" s="125"/>
      <c r="G4" s="125"/>
      <c r="H4" s="125"/>
      <c r="I4" s="125"/>
      <c r="J4" s="125"/>
    </row>
    <row r="5" spans="2:37" x14ac:dyDescent="0.25">
      <c r="B5" s="125"/>
      <c r="C5" s="125"/>
      <c r="D5" s="125"/>
      <c r="E5" s="125"/>
      <c r="F5" s="125"/>
      <c r="G5" s="125"/>
      <c r="H5" s="125"/>
      <c r="I5" s="125"/>
      <c r="J5" s="125"/>
    </row>
    <row r="6" spans="2:37" ht="15.75" x14ac:dyDescent="0.25">
      <c r="B6" s="122" t="s">
        <v>35</v>
      </c>
      <c r="C6" s="122"/>
      <c r="D6" s="122"/>
      <c r="E6" s="122"/>
      <c r="P6" s="122" t="s">
        <v>36</v>
      </c>
      <c r="Q6" s="122"/>
      <c r="R6" s="122"/>
      <c r="S6" s="122"/>
      <c r="AD6" s="122" t="s">
        <v>38</v>
      </c>
      <c r="AE6" s="122"/>
      <c r="AF6" s="122"/>
      <c r="AG6" s="122"/>
    </row>
    <row r="7" spans="2:37" x14ac:dyDescent="0.25">
      <c r="B7" s="123" t="s">
        <v>34</v>
      </c>
      <c r="C7" s="124"/>
      <c r="D7" s="124"/>
      <c r="E7" s="124"/>
      <c r="F7" s="124"/>
      <c r="G7" s="124"/>
      <c r="H7" s="124"/>
      <c r="I7" s="124"/>
      <c r="P7" s="123" t="s">
        <v>37</v>
      </c>
      <c r="Q7" s="124"/>
      <c r="R7" s="124"/>
      <c r="S7" s="124"/>
      <c r="T7" s="124"/>
      <c r="U7" s="124"/>
      <c r="V7" s="124"/>
      <c r="W7" s="124"/>
      <c r="AD7" s="123" t="s">
        <v>39</v>
      </c>
      <c r="AE7" s="124"/>
      <c r="AF7" s="124"/>
      <c r="AG7" s="124"/>
      <c r="AH7" s="124"/>
      <c r="AI7" s="124"/>
      <c r="AJ7" s="124"/>
      <c r="AK7" s="124"/>
    </row>
    <row r="8" spans="2:37" x14ac:dyDescent="0.25">
      <c r="B8" s="124"/>
      <c r="C8" s="124"/>
      <c r="D8" s="124"/>
      <c r="E8" s="124"/>
      <c r="F8" s="124"/>
      <c r="G8" s="124"/>
      <c r="H8" s="124"/>
      <c r="I8" s="124"/>
      <c r="P8" s="124"/>
      <c r="Q8" s="124"/>
      <c r="R8" s="124"/>
      <c r="S8" s="124"/>
      <c r="T8" s="124"/>
      <c r="U8" s="124"/>
      <c r="V8" s="124"/>
      <c r="W8" s="124"/>
      <c r="AD8" s="124"/>
      <c r="AE8" s="124"/>
      <c r="AF8" s="124"/>
      <c r="AG8" s="124"/>
      <c r="AH8" s="124"/>
      <c r="AI8" s="124"/>
      <c r="AJ8" s="124"/>
      <c r="AK8" s="124"/>
    </row>
    <row r="9" spans="2:37" x14ac:dyDescent="0.25">
      <c r="B9" s="124"/>
      <c r="C9" s="124"/>
      <c r="D9" s="124"/>
      <c r="E9" s="124"/>
      <c r="F9" s="124"/>
      <c r="G9" s="124"/>
      <c r="H9" s="124"/>
      <c r="I9" s="124"/>
      <c r="P9" s="124"/>
      <c r="Q9" s="124"/>
      <c r="R9" s="124"/>
      <c r="S9" s="124"/>
      <c r="T9" s="124"/>
      <c r="U9" s="124"/>
      <c r="V9" s="124"/>
      <c r="W9" s="124"/>
      <c r="AD9" s="124"/>
      <c r="AE9" s="124"/>
      <c r="AF9" s="124"/>
      <c r="AG9" s="124"/>
      <c r="AH9" s="124"/>
      <c r="AI9" s="124"/>
      <c r="AJ9" s="124"/>
      <c r="AK9" s="124"/>
    </row>
    <row r="10" spans="2:37" x14ac:dyDescent="0.25">
      <c r="B10" s="124"/>
      <c r="C10" s="124"/>
      <c r="D10" s="124"/>
      <c r="E10" s="124"/>
      <c r="F10" s="124"/>
      <c r="G10" s="124"/>
      <c r="H10" s="124"/>
      <c r="I10" s="124"/>
      <c r="P10" s="124"/>
      <c r="Q10" s="124"/>
      <c r="R10" s="124"/>
      <c r="S10" s="124"/>
      <c r="T10" s="124"/>
      <c r="U10" s="124"/>
      <c r="V10" s="124"/>
      <c r="W10" s="124"/>
      <c r="AD10" s="124"/>
      <c r="AE10" s="124"/>
      <c r="AF10" s="124"/>
      <c r="AG10" s="124"/>
      <c r="AH10" s="124"/>
      <c r="AI10" s="124"/>
      <c r="AJ10" s="124"/>
      <c r="AK10" s="124"/>
    </row>
    <row r="11" spans="2:37" x14ac:dyDescent="0.25">
      <c r="B11" s="124"/>
      <c r="C11" s="124"/>
      <c r="D11" s="124"/>
      <c r="E11" s="124"/>
      <c r="F11" s="124"/>
      <c r="G11" s="124"/>
      <c r="H11" s="124"/>
      <c r="I11" s="124"/>
      <c r="P11" s="124"/>
      <c r="Q11" s="124"/>
      <c r="R11" s="124"/>
      <c r="S11" s="124"/>
      <c r="T11" s="124"/>
      <c r="U11" s="124"/>
      <c r="V11" s="124"/>
      <c r="W11" s="124"/>
      <c r="AD11" s="124"/>
      <c r="AE11" s="124"/>
      <c r="AF11" s="124"/>
      <c r="AG11" s="124"/>
      <c r="AH11" s="124"/>
      <c r="AI11" s="124"/>
      <c r="AJ11" s="124"/>
      <c r="AK11" s="124"/>
    </row>
    <row r="12" spans="2:37" x14ac:dyDescent="0.25">
      <c r="B12" s="124"/>
      <c r="C12" s="124"/>
      <c r="D12" s="124"/>
      <c r="E12" s="124"/>
      <c r="F12" s="124"/>
      <c r="G12" s="124"/>
      <c r="H12" s="124"/>
      <c r="I12" s="124"/>
      <c r="P12" s="124"/>
      <c r="Q12" s="124"/>
      <c r="R12" s="124"/>
      <c r="S12" s="124"/>
      <c r="T12" s="124"/>
      <c r="U12" s="124"/>
      <c r="V12" s="124"/>
      <c r="W12" s="124"/>
      <c r="AD12" s="124"/>
      <c r="AE12" s="124"/>
      <c r="AF12" s="124"/>
      <c r="AG12" s="124"/>
      <c r="AH12" s="124"/>
      <c r="AI12" s="124"/>
      <c r="AJ12" s="124"/>
      <c r="AK12" s="124"/>
    </row>
    <row r="45" spans="2:41" x14ac:dyDescent="0.25">
      <c r="B45" s="113" t="s">
        <v>120</v>
      </c>
      <c r="C45" s="114"/>
      <c r="D45" s="114"/>
      <c r="E45" s="114"/>
      <c r="F45" s="114"/>
      <c r="G45" s="114"/>
      <c r="H45" s="114"/>
      <c r="I45" s="114"/>
      <c r="J45" s="114"/>
      <c r="K45" s="114"/>
      <c r="L45" s="114"/>
      <c r="M45" s="114"/>
      <c r="P45" s="113" t="s">
        <v>121</v>
      </c>
      <c r="Q45" s="114"/>
      <c r="R45" s="114"/>
      <c r="S45" s="114"/>
      <c r="T45" s="114"/>
      <c r="U45" s="114"/>
      <c r="V45" s="114"/>
      <c r="W45" s="114"/>
      <c r="X45" s="114"/>
      <c r="Y45" s="114"/>
      <c r="Z45" s="114"/>
      <c r="AA45" s="114"/>
      <c r="AD45" s="113" t="s">
        <v>110</v>
      </c>
      <c r="AE45" s="114"/>
      <c r="AF45" s="114"/>
      <c r="AG45" s="114"/>
      <c r="AH45" s="114"/>
      <c r="AI45" s="114"/>
      <c r="AJ45" s="114"/>
      <c r="AK45" s="114"/>
      <c r="AL45" s="114"/>
      <c r="AM45" s="114"/>
      <c r="AN45" s="114"/>
      <c r="AO45" s="114"/>
    </row>
    <row r="46" spans="2:41" x14ac:dyDescent="0.25">
      <c r="B46" s="114"/>
      <c r="C46" s="114"/>
      <c r="D46" s="114"/>
      <c r="E46" s="114"/>
      <c r="F46" s="114"/>
      <c r="G46" s="114"/>
      <c r="H46" s="114"/>
      <c r="I46" s="114"/>
      <c r="J46" s="114"/>
      <c r="K46" s="114"/>
      <c r="L46" s="114"/>
      <c r="M46" s="114"/>
      <c r="P46" s="114"/>
      <c r="Q46" s="114"/>
      <c r="R46" s="114"/>
      <c r="S46" s="114"/>
      <c r="T46" s="114"/>
      <c r="U46" s="114"/>
      <c r="V46" s="114"/>
      <c r="W46" s="114"/>
      <c r="X46" s="114"/>
      <c r="Y46" s="114"/>
      <c r="Z46" s="114"/>
      <c r="AA46" s="114"/>
      <c r="AD46" s="114"/>
      <c r="AE46" s="114"/>
      <c r="AF46" s="114"/>
      <c r="AG46" s="114"/>
      <c r="AH46" s="114"/>
      <c r="AI46" s="114"/>
      <c r="AJ46" s="114"/>
      <c r="AK46" s="114"/>
      <c r="AL46" s="114"/>
      <c r="AM46" s="114"/>
      <c r="AN46" s="114"/>
      <c r="AO46" s="114"/>
    </row>
    <row r="47" spans="2:41" x14ac:dyDescent="0.25">
      <c r="B47" s="114"/>
      <c r="C47" s="114"/>
      <c r="D47" s="114"/>
      <c r="E47" s="114"/>
      <c r="F47" s="114"/>
      <c r="G47" s="114"/>
      <c r="H47" s="114"/>
      <c r="I47" s="114"/>
      <c r="J47" s="114"/>
      <c r="K47" s="114"/>
      <c r="L47" s="114"/>
      <c r="M47" s="114"/>
      <c r="P47" s="114"/>
      <c r="Q47" s="114"/>
      <c r="R47" s="114"/>
      <c r="S47" s="114"/>
      <c r="T47" s="114"/>
      <c r="U47" s="114"/>
      <c r="V47" s="114"/>
      <c r="W47" s="114"/>
      <c r="X47" s="114"/>
      <c r="Y47" s="114"/>
      <c r="Z47" s="114"/>
      <c r="AA47" s="114"/>
      <c r="AD47" s="114"/>
      <c r="AE47" s="114"/>
      <c r="AF47" s="114"/>
      <c r="AG47" s="114"/>
      <c r="AH47" s="114"/>
      <c r="AI47" s="114"/>
      <c r="AJ47" s="114"/>
      <c r="AK47" s="114"/>
      <c r="AL47" s="114"/>
      <c r="AM47" s="114"/>
      <c r="AN47" s="114"/>
      <c r="AO47" s="114"/>
    </row>
    <row r="48" spans="2:41" x14ac:dyDescent="0.25">
      <c r="B48" s="114"/>
      <c r="C48" s="114"/>
      <c r="D48" s="114"/>
      <c r="E48" s="114"/>
      <c r="F48" s="114"/>
      <c r="G48" s="114"/>
      <c r="H48" s="114"/>
      <c r="I48" s="114"/>
      <c r="J48" s="114"/>
      <c r="K48" s="114"/>
      <c r="L48" s="114"/>
      <c r="M48" s="114"/>
      <c r="P48" s="114"/>
      <c r="Q48" s="114"/>
      <c r="R48" s="114"/>
      <c r="S48" s="114"/>
      <c r="T48" s="114"/>
      <c r="U48" s="114"/>
      <c r="V48" s="114"/>
      <c r="W48" s="114"/>
      <c r="X48" s="114"/>
      <c r="Y48" s="114"/>
      <c r="Z48" s="114"/>
      <c r="AA48" s="114"/>
      <c r="AD48" s="114"/>
      <c r="AE48" s="114"/>
      <c r="AF48" s="114"/>
      <c r="AG48" s="114"/>
      <c r="AH48" s="114"/>
      <c r="AI48" s="114"/>
      <c r="AJ48" s="114"/>
      <c r="AK48" s="114"/>
      <c r="AL48" s="114"/>
      <c r="AM48" s="114"/>
      <c r="AN48" s="114"/>
      <c r="AO48" s="114"/>
    </row>
    <row r="49" spans="2:41" x14ac:dyDescent="0.25">
      <c r="B49" s="114"/>
      <c r="C49" s="114"/>
      <c r="D49" s="114"/>
      <c r="E49" s="114"/>
      <c r="F49" s="114"/>
      <c r="G49" s="114"/>
      <c r="H49" s="114"/>
      <c r="I49" s="114"/>
      <c r="J49" s="114"/>
      <c r="K49" s="114"/>
      <c r="L49" s="114"/>
      <c r="M49" s="114"/>
      <c r="P49" s="114"/>
      <c r="Q49" s="114"/>
      <c r="R49" s="114"/>
      <c r="S49" s="114"/>
      <c r="T49" s="114"/>
      <c r="U49" s="114"/>
      <c r="V49" s="114"/>
      <c r="W49" s="114"/>
      <c r="X49" s="114"/>
      <c r="Y49" s="114"/>
      <c r="Z49" s="114"/>
      <c r="AA49" s="114"/>
      <c r="AD49" s="114"/>
      <c r="AE49" s="114"/>
      <c r="AF49" s="114"/>
      <c r="AG49" s="114"/>
      <c r="AH49" s="114"/>
      <c r="AI49" s="114"/>
      <c r="AJ49" s="114"/>
      <c r="AK49" s="114"/>
      <c r="AL49" s="114"/>
      <c r="AM49" s="114"/>
      <c r="AN49" s="114"/>
      <c r="AO49" s="114"/>
    </row>
    <row r="50" spans="2:41" x14ac:dyDescent="0.25">
      <c r="B50" s="114"/>
      <c r="C50" s="114"/>
      <c r="D50" s="114"/>
      <c r="E50" s="114"/>
      <c r="F50" s="114"/>
      <c r="G50" s="114"/>
      <c r="H50" s="114"/>
      <c r="I50" s="114"/>
      <c r="J50" s="114"/>
      <c r="K50" s="114"/>
      <c r="L50" s="114"/>
      <c r="M50" s="114"/>
      <c r="P50" s="114"/>
      <c r="Q50" s="114"/>
      <c r="R50" s="114"/>
      <c r="S50" s="114"/>
      <c r="T50" s="114"/>
      <c r="U50" s="114"/>
      <c r="V50" s="114"/>
      <c r="W50" s="114"/>
      <c r="X50" s="114"/>
      <c r="Y50" s="114"/>
      <c r="Z50" s="114"/>
      <c r="AA50" s="114"/>
      <c r="AD50" s="114"/>
      <c r="AE50" s="114"/>
      <c r="AF50" s="114"/>
      <c r="AG50" s="114"/>
      <c r="AH50" s="114"/>
      <c r="AI50" s="114"/>
      <c r="AJ50" s="114"/>
      <c r="AK50" s="114"/>
      <c r="AL50" s="114"/>
      <c r="AM50" s="114"/>
      <c r="AN50" s="114"/>
      <c r="AO50" s="114"/>
    </row>
    <row r="51" spans="2:41" x14ac:dyDescent="0.25">
      <c r="B51" s="114"/>
      <c r="C51" s="114"/>
      <c r="D51" s="114"/>
      <c r="E51" s="114"/>
      <c r="F51" s="114"/>
      <c r="G51" s="114"/>
      <c r="H51" s="114"/>
      <c r="I51" s="114"/>
      <c r="J51" s="114"/>
      <c r="K51" s="114"/>
      <c r="L51" s="114"/>
      <c r="M51" s="114"/>
      <c r="P51" s="114"/>
      <c r="Q51" s="114"/>
      <c r="R51" s="114"/>
      <c r="S51" s="114"/>
      <c r="T51" s="114"/>
      <c r="U51" s="114"/>
      <c r="V51" s="114"/>
      <c r="W51" s="114"/>
      <c r="X51" s="114"/>
      <c r="Y51" s="114"/>
      <c r="Z51" s="114"/>
      <c r="AA51" s="114"/>
      <c r="AD51" s="114"/>
      <c r="AE51" s="114"/>
      <c r="AF51" s="114"/>
      <c r="AG51" s="114"/>
      <c r="AH51" s="114"/>
      <c r="AI51" s="114"/>
      <c r="AJ51" s="114"/>
      <c r="AK51" s="114"/>
      <c r="AL51" s="114"/>
      <c r="AM51" s="114"/>
      <c r="AN51" s="114"/>
      <c r="AO51" s="114"/>
    </row>
    <row r="52" spans="2:41" x14ac:dyDescent="0.25">
      <c r="B52" s="114"/>
      <c r="C52" s="114"/>
      <c r="D52" s="114"/>
      <c r="E52" s="114"/>
      <c r="F52" s="114"/>
      <c r="G52" s="114"/>
      <c r="H52" s="114"/>
      <c r="I52" s="114"/>
      <c r="J52" s="114"/>
      <c r="K52" s="114"/>
      <c r="L52" s="114"/>
      <c r="M52" s="114"/>
      <c r="P52" s="114"/>
      <c r="Q52" s="114"/>
      <c r="R52" s="114"/>
      <c r="S52" s="114"/>
      <c r="T52" s="114"/>
      <c r="U52" s="114"/>
      <c r="V52" s="114"/>
      <c r="W52" s="114"/>
      <c r="X52" s="114"/>
      <c r="Y52" s="114"/>
      <c r="Z52" s="114"/>
      <c r="AA52" s="114"/>
      <c r="AD52" s="114"/>
      <c r="AE52" s="114"/>
      <c r="AF52" s="114"/>
      <c r="AG52" s="114"/>
      <c r="AH52" s="114"/>
      <c r="AI52" s="114"/>
      <c r="AJ52" s="114"/>
      <c r="AK52" s="114"/>
      <c r="AL52" s="114"/>
      <c r="AM52" s="114"/>
      <c r="AN52" s="114"/>
      <c r="AO52" s="114"/>
    </row>
    <row r="53" spans="2:41" x14ac:dyDescent="0.25">
      <c r="B53" s="114"/>
      <c r="C53" s="114"/>
      <c r="D53" s="114"/>
      <c r="E53" s="114"/>
      <c r="F53" s="114"/>
      <c r="G53" s="114"/>
      <c r="H53" s="114"/>
      <c r="I53" s="114"/>
      <c r="J53" s="114"/>
      <c r="K53" s="114"/>
      <c r="L53" s="114"/>
      <c r="M53" s="114"/>
      <c r="P53" s="114"/>
      <c r="Q53" s="114"/>
      <c r="R53" s="114"/>
      <c r="S53" s="114"/>
      <c r="T53" s="114"/>
      <c r="U53" s="114"/>
      <c r="V53" s="114"/>
      <c r="W53" s="114"/>
      <c r="X53" s="114"/>
      <c r="Y53" s="114"/>
      <c r="Z53" s="114"/>
      <c r="AA53" s="114"/>
      <c r="AD53" s="114"/>
      <c r="AE53" s="114"/>
      <c r="AF53" s="114"/>
      <c r="AG53" s="114"/>
      <c r="AH53" s="114"/>
      <c r="AI53" s="114"/>
      <c r="AJ53" s="114"/>
      <c r="AK53" s="114"/>
      <c r="AL53" s="114"/>
      <c r="AM53" s="114"/>
      <c r="AN53" s="114"/>
      <c r="AO53" s="114"/>
    </row>
    <row r="54" spans="2:41" x14ac:dyDescent="0.25">
      <c r="B54" s="114"/>
      <c r="C54" s="114"/>
      <c r="D54" s="114"/>
      <c r="E54" s="114"/>
      <c r="F54" s="114"/>
      <c r="G54" s="114"/>
      <c r="H54" s="114"/>
      <c r="I54" s="114"/>
      <c r="J54" s="114"/>
      <c r="K54" s="114"/>
      <c r="L54" s="114"/>
      <c r="M54" s="114"/>
      <c r="P54" s="114"/>
      <c r="Q54" s="114"/>
      <c r="R54" s="114"/>
      <c r="S54" s="114"/>
      <c r="T54" s="114"/>
      <c r="U54" s="114"/>
      <c r="V54" s="114"/>
      <c r="W54" s="114"/>
      <c r="X54" s="114"/>
      <c r="Y54" s="114"/>
      <c r="Z54" s="114"/>
      <c r="AA54" s="114"/>
      <c r="AD54" s="114"/>
      <c r="AE54" s="114"/>
      <c r="AF54" s="114"/>
      <c r="AG54" s="114"/>
      <c r="AH54" s="114"/>
      <c r="AI54" s="114"/>
      <c r="AJ54" s="114"/>
      <c r="AK54" s="114"/>
      <c r="AL54" s="114"/>
      <c r="AM54" s="114"/>
      <c r="AN54" s="114"/>
      <c r="AO54" s="114"/>
    </row>
    <row r="55" spans="2:41" x14ac:dyDescent="0.25">
      <c r="B55" s="114"/>
      <c r="C55" s="114"/>
      <c r="D55" s="114"/>
      <c r="E55" s="114"/>
      <c r="F55" s="114"/>
      <c r="G55" s="114"/>
      <c r="H55" s="114"/>
      <c r="I55" s="114"/>
      <c r="J55" s="114"/>
      <c r="K55" s="114"/>
      <c r="L55" s="114"/>
      <c r="M55" s="114"/>
      <c r="P55" s="114"/>
      <c r="Q55" s="114"/>
      <c r="R55" s="114"/>
      <c r="S55" s="114"/>
      <c r="T55" s="114"/>
      <c r="U55" s="114"/>
      <c r="V55" s="114"/>
      <c r="W55" s="114"/>
      <c r="X55" s="114"/>
      <c r="Y55" s="114"/>
      <c r="Z55" s="114"/>
      <c r="AA55" s="114"/>
      <c r="AD55" s="114"/>
      <c r="AE55" s="114"/>
      <c r="AF55" s="114"/>
      <c r="AG55" s="114"/>
      <c r="AH55" s="114"/>
      <c r="AI55" s="114"/>
      <c r="AJ55" s="114"/>
      <c r="AK55" s="114"/>
      <c r="AL55" s="114"/>
      <c r="AM55" s="114"/>
      <c r="AN55" s="114"/>
      <c r="AO55" s="114"/>
    </row>
    <row r="56" spans="2:41" x14ac:dyDescent="0.25">
      <c r="B56" s="114"/>
      <c r="C56" s="114"/>
      <c r="D56" s="114"/>
      <c r="E56" s="114"/>
      <c r="F56" s="114"/>
      <c r="G56" s="114"/>
      <c r="H56" s="114"/>
      <c r="I56" s="114"/>
      <c r="J56" s="114"/>
      <c r="K56" s="114"/>
      <c r="L56" s="114"/>
      <c r="M56" s="114"/>
      <c r="P56" s="114"/>
      <c r="Q56" s="114"/>
      <c r="R56" s="114"/>
      <c r="S56" s="114"/>
      <c r="T56" s="114"/>
      <c r="U56" s="114"/>
      <c r="V56" s="114"/>
      <c r="W56" s="114"/>
      <c r="X56" s="114"/>
      <c r="Y56" s="114"/>
      <c r="Z56" s="114"/>
      <c r="AA56" s="114"/>
      <c r="AD56" s="114"/>
      <c r="AE56" s="114"/>
      <c r="AF56" s="114"/>
      <c r="AG56" s="114"/>
      <c r="AH56" s="114"/>
      <c r="AI56" s="114"/>
      <c r="AJ56" s="114"/>
      <c r="AK56" s="114"/>
      <c r="AL56" s="114"/>
      <c r="AM56" s="114"/>
      <c r="AN56" s="114"/>
      <c r="AO56" s="114"/>
    </row>
    <row r="57" spans="2:41" x14ac:dyDescent="0.25">
      <c r="B57" s="114"/>
      <c r="C57" s="114"/>
      <c r="D57" s="114"/>
      <c r="E57" s="114"/>
      <c r="F57" s="114"/>
      <c r="G57" s="114"/>
      <c r="H57" s="114"/>
      <c r="I57" s="114"/>
      <c r="J57" s="114"/>
      <c r="K57" s="114"/>
      <c r="L57" s="114"/>
      <c r="M57" s="114"/>
      <c r="P57" s="114"/>
      <c r="Q57" s="114"/>
      <c r="R57" s="114"/>
      <c r="S57" s="114"/>
      <c r="T57" s="114"/>
      <c r="U57" s="114"/>
      <c r="V57" s="114"/>
      <c r="W57" s="114"/>
      <c r="X57" s="114"/>
      <c r="Y57" s="114"/>
      <c r="Z57" s="114"/>
      <c r="AA57" s="114"/>
      <c r="AD57" s="114"/>
      <c r="AE57" s="114"/>
      <c r="AF57" s="114"/>
      <c r="AG57" s="114"/>
      <c r="AH57" s="114"/>
      <c r="AI57" s="114"/>
      <c r="AJ57" s="114"/>
      <c r="AK57" s="114"/>
      <c r="AL57" s="114"/>
      <c r="AM57" s="114"/>
      <c r="AN57" s="114"/>
      <c r="AO57" s="114"/>
    </row>
    <row r="58" spans="2:41" x14ac:dyDescent="0.25">
      <c r="B58" s="114"/>
      <c r="C58" s="114"/>
      <c r="D58" s="114"/>
      <c r="E58" s="114"/>
      <c r="F58" s="114"/>
      <c r="G58" s="114"/>
      <c r="H58" s="114"/>
      <c r="I58" s="114"/>
      <c r="J58" s="114"/>
      <c r="K58" s="114"/>
      <c r="L58" s="114"/>
      <c r="M58" s="114"/>
      <c r="P58" s="114"/>
      <c r="Q58" s="114"/>
      <c r="R58" s="114"/>
      <c r="S58" s="114"/>
      <c r="T58" s="114"/>
      <c r="U58" s="114"/>
      <c r="V58" s="114"/>
      <c r="W58" s="114"/>
      <c r="X58" s="114"/>
      <c r="Y58" s="114"/>
      <c r="Z58" s="114"/>
      <c r="AA58" s="114"/>
      <c r="AD58" s="114"/>
      <c r="AE58" s="114"/>
      <c r="AF58" s="114"/>
      <c r="AG58" s="114"/>
      <c r="AH58" s="114"/>
      <c r="AI58" s="114"/>
      <c r="AJ58" s="114"/>
      <c r="AK58" s="114"/>
      <c r="AL58" s="114"/>
      <c r="AM58" s="114"/>
      <c r="AN58" s="114"/>
      <c r="AO58" s="114"/>
    </row>
  </sheetData>
  <mergeCells count="10">
    <mergeCell ref="AD6:AG6"/>
    <mergeCell ref="AD7:AK12"/>
    <mergeCell ref="AD45:AO58"/>
    <mergeCell ref="B4:J5"/>
    <mergeCell ref="B7:I12"/>
    <mergeCell ref="B6:E6"/>
    <mergeCell ref="B45:M58"/>
    <mergeCell ref="P6:S6"/>
    <mergeCell ref="P7:W12"/>
    <mergeCell ref="P45:AA5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F0C47-4FFC-4F6B-A3B1-FF5E5863D104}">
  <dimension ref="B4:N35"/>
  <sheetViews>
    <sheetView topLeftCell="A13" zoomScaleNormal="100" workbookViewId="0">
      <selection activeCell="K55" sqref="K55"/>
    </sheetView>
  </sheetViews>
  <sheetFormatPr defaultRowHeight="15" x14ac:dyDescent="0.25"/>
  <cols>
    <col min="11" max="11" width="10.42578125" customWidth="1"/>
    <col min="12" max="12" width="27" customWidth="1"/>
    <col min="13" max="13" width="23.7109375" customWidth="1"/>
    <col min="14" max="14" width="14.42578125" customWidth="1"/>
  </cols>
  <sheetData>
    <row r="4" spans="2:14" ht="15" customHeight="1" x14ac:dyDescent="0.25">
      <c r="B4" s="125" t="s">
        <v>78</v>
      </c>
      <c r="C4" s="125"/>
      <c r="D4" s="125"/>
      <c r="E4" s="125"/>
      <c r="F4" s="125"/>
      <c r="G4" s="125"/>
      <c r="H4" s="125"/>
    </row>
    <row r="5" spans="2:14" ht="15" customHeight="1" x14ac:dyDescent="0.25">
      <c r="B5" s="125"/>
      <c r="C5" s="125"/>
      <c r="D5" s="125"/>
      <c r="E5" s="125"/>
      <c r="F5" s="125"/>
      <c r="G5" s="125"/>
      <c r="H5" s="125"/>
    </row>
    <row r="8" spans="2:14" x14ac:dyDescent="0.25">
      <c r="L8" t="s">
        <v>116</v>
      </c>
      <c r="M8" t="s">
        <v>117</v>
      </c>
      <c r="N8" t="s">
        <v>118</v>
      </c>
    </row>
    <row r="10" spans="2:14" x14ac:dyDescent="0.25">
      <c r="L10" t="s">
        <v>123</v>
      </c>
      <c r="M10" t="s">
        <v>133</v>
      </c>
    </row>
    <row r="11" spans="2:14" x14ac:dyDescent="0.25">
      <c r="L11" t="s">
        <v>119</v>
      </c>
      <c r="M11" t="s">
        <v>122</v>
      </c>
    </row>
    <row r="13" spans="2:14" x14ac:dyDescent="0.25">
      <c r="L13" t="s">
        <v>131</v>
      </c>
      <c r="M13" t="s">
        <v>132</v>
      </c>
    </row>
    <row r="15" spans="2:14" x14ac:dyDescent="0.25">
      <c r="L15" t="s">
        <v>156</v>
      </c>
      <c r="M15" t="s">
        <v>157</v>
      </c>
    </row>
    <row r="27" spans="2:13" x14ac:dyDescent="0.25">
      <c r="B27" s="116"/>
      <c r="C27" s="116"/>
      <c r="E27" s="116"/>
      <c r="F27" s="116"/>
    </row>
    <row r="28" spans="2:13" x14ac:dyDescent="0.25">
      <c r="L28" s="113" t="s">
        <v>155</v>
      </c>
      <c r="M28" s="113"/>
    </row>
    <row r="29" spans="2:13" x14ac:dyDescent="0.25">
      <c r="L29" s="113"/>
      <c r="M29" s="113"/>
    </row>
    <row r="30" spans="2:13" x14ac:dyDescent="0.25">
      <c r="L30" s="113"/>
      <c r="M30" s="113"/>
    </row>
    <row r="31" spans="2:13" x14ac:dyDescent="0.25">
      <c r="L31" s="113"/>
      <c r="M31" s="113"/>
    </row>
    <row r="32" spans="2:13" x14ac:dyDescent="0.25">
      <c r="L32" s="113"/>
      <c r="M32" s="113"/>
    </row>
    <row r="33" spans="12:13" x14ac:dyDescent="0.25">
      <c r="L33" s="113"/>
      <c r="M33" s="113"/>
    </row>
    <row r="34" spans="12:13" x14ac:dyDescent="0.25">
      <c r="L34" s="113"/>
      <c r="M34" s="113"/>
    </row>
    <row r="35" spans="12:13" x14ac:dyDescent="0.25">
      <c r="L35" s="113"/>
      <c r="M35" s="113"/>
    </row>
  </sheetData>
  <mergeCells count="4">
    <mergeCell ref="B4:H5"/>
    <mergeCell ref="B27:C27"/>
    <mergeCell ref="E27:F27"/>
    <mergeCell ref="L28:M3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CB1E5-EB4F-43CF-8A6D-6137C6565F1A}">
  <dimension ref="B4:H401"/>
  <sheetViews>
    <sheetView workbookViewId="0">
      <selection activeCell="N10" sqref="N10"/>
    </sheetView>
  </sheetViews>
  <sheetFormatPr defaultRowHeight="15" x14ac:dyDescent="0.25"/>
  <sheetData>
    <row r="4" spans="2:8" x14ac:dyDescent="0.25">
      <c r="B4" s="125" t="s">
        <v>79</v>
      </c>
      <c r="C4" s="125"/>
      <c r="D4" s="125"/>
      <c r="E4" s="125"/>
      <c r="F4" s="125"/>
      <c r="G4" s="125"/>
      <c r="H4" s="125"/>
    </row>
    <row r="5" spans="2:8" x14ac:dyDescent="0.25">
      <c r="B5" s="125"/>
      <c r="C5" s="125"/>
      <c r="D5" s="125"/>
      <c r="E5" s="125"/>
      <c r="F5" s="125"/>
      <c r="G5" s="125"/>
      <c r="H5" s="125"/>
    </row>
    <row r="8" spans="2:8" x14ac:dyDescent="0.25">
      <c r="B8" s="130" t="s">
        <v>151</v>
      </c>
    </row>
    <row r="11" spans="2:8" x14ac:dyDescent="0.25">
      <c r="B11" t="s">
        <v>158</v>
      </c>
    </row>
    <row r="14" spans="2:8" x14ac:dyDescent="0.25">
      <c r="B14" s="131" t="s">
        <v>159</v>
      </c>
    </row>
    <row r="15" spans="2:8" x14ac:dyDescent="0.25">
      <c r="B15" s="129"/>
      <c r="C15" s="129"/>
      <c r="D15" s="129"/>
      <c r="E15" s="129"/>
      <c r="F15" s="129"/>
      <c r="G15" s="129"/>
      <c r="H15" s="129"/>
    </row>
    <row r="16" spans="2:8" x14ac:dyDescent="0.25">
      <c r="B16" s="129" t="s">
        <v>162</v>
      </c>
      <c r="C16" s="129"/>
      <c r="D16" s="129"/>
      <c r="E16" s="129"/>
      <c r="F16" s="129"/>
      <c r="G16" s="129"/>
      <c r="H16" s="129"/>
    </row>
    <row r="17" spans="2:8" x14ac:dyDescent="0.25">
      <c r="B17" s="129" t="s">
        <v>161</v>
      </c>
      <c r="C17" s="129"/>
      <c r="D17" s="129"/>
      <c r="E17" s="129"/>
      <c r="F17" s="129"/>
      <c r="G17" s="129"/>
      <c r="H17" s="129"/>
    </row>
    <row r="18" spans="2:8" x14ac:dyDescent="0.25">
      <c r="B18" s="129"/>
      <c r="C18" s="129"/>
      <c r="D18" s="129"/>
      <c r="E18" s="129"/>
      <c r="F18" s="129"/>
      <c r="G18" s="129"/>
      <c r="H18" s="129"/>
    </row>
    <row r="19" spans="2:8" x14ac:dyDescent="0.25">
      <c r="B19" s="129" t="s">
        <v>163</v>
      </c>
      <c r="C19" s="129"/>
      <c r="D19" s="129"/>
      <c r="E19" s="129"/>
      <c r="F19" s="129"/>
      <c r="G19" s="129"/>
      <c r="H19" s="129"/>
    </row>
    <row r="20" spans="2:8" x14ac:dyDescent="0.25">
      <c r="B20" s="129" t="s">
        <v>164</v>
      </c>
      <c r="C20" s="129"/>
      <c r="D20" s="129"/>
      <c r="E20" s="129"/>
      <c r="F20" s="129"/>
      <c r="G20" s="129"/>
      <c r="H20" s="129"/>
    </row>
    <row r="21" spans="2:8" x14ac:dyDescent="0.25">
      <c r="B21" s="129"/>
      <c r="C21" s="129"/>
      <c r="D21" s="129"/>
      <c r="E21" s="129"/>
      <c r="F21" s="129"/>
      <c r="G21" s="129"/>
      <c r="H21" s="129"/>
    </row>
    <row r="22" spans="2:8" x14ac:dyDescent="0.25">
      <c r="B22" s="129"/>
      <c r="C22" s="129"/>
      <c r="D22" s="129"/>
      <c r="E22" s="129"/>
      <c r="F22" s="129"/>
      <c r="G22" s="129"/>
      <c r="H22" s="129"/>
    </row>
    <row r="23" spans="2:8" x14ac:dyDescent="0.25">
      <c r="B23" s="129"/>
      <c r="C23" s="129"/>
      <c r="D23" s="129"/>
      <c r="E23" s="129"/>
      <c r="F23" s="129"/>
      <c r="G23" s="129"/>
      <c r="H23" s="129"/>
    </row>
    <row r="24" spans="2:8" x14ac:dyDescent="0.25">
      <c r="B24" s="129"/>
      <c r="C24" s="129"/>
      <c r="D24" s="129"/>
      <c r="E24" s="129"/>
      <c r="F24" s="129"/>
      <c r="G24" s="129"/>
      <c r="H24" s="129"/>
    </row>
    <row r="25" spans="2:8" x14ac:dyDescent="0.25">
      <c r="B25" s="129"/>
      <c r="C25" s="129"/>
      <c r="D25" s="129"/>
      <c r="E25" s="129"/>
      <c r="F25" s="129"/>
      <c r="G25" s="129"/>
      <c r="H25" s="129"/>
    </row>
    <row r="26" spans="2:8" x14ac:dyDescent="0.25">
      <c r="B26" s="129"/>
      <c r="D26" s="129"/>
    </row>
    <row r="27" spans="2:8" x14ac:dyDescent="0.25">
      <c r="B27" s="129"/>
      <c r="D27" s="129"/>
    </row>
    <row r="28" spans="2:8" x14ac:dyDescent="0.25">
      <c r="B28" s="129"/>
      <c r="D28" s="129"/>
    </row>
    <row r="29" spans="2:8" x14ac:dyDescent="0.25">
      <c r="B29" s="129"/>
      <c r="D29" s="129"/>
    </row>
    <row r="30" spans="2:8" x14ac:dyDescent="0.25">
      <c r="B30" s="129"/>
      <c r="D30" s="129"/>
    </row>
    <row r="31" spans="2:8" x14ac:dyDescent="0.25">
      <c r="B31" s="129"/>
      <c r="D31" s="129"/>
    </row>
    <row r="32" spans="2:8" x14ac:dyDescent="0.25">
      <c r="B32" s="129"/>
      <c r="D32" s="129"/>
    </row>
    <row r="33" spans="2:4" x14ac:dyDescent="0.25">
      <c r="B33" s="129"/>
      <c r="D33" s="129"/>
    </row>
    <row r="34" spans="2:4" x14ac:dyDescent="0.25">
      <c r="B34" s="129"/>
      <c r="D34" s="129"/>
    </row>
    <row r="35" spans="2:4" x14ac:dyDescent="0.25">
      <c r="B35" s="129"/>
      <c r="D35" s="129"/>
    </row>
    <row r="36" spans="2:4" x14ac:dyDescent="0.25">
      <c r="B36" s="129"/>
      <c r="D36" s="129"/>
    </row>
    <row r="37" spans="2:4" x14ac:dyDescent="0.25">
      <c r="B37" s="129"/>
      <c r="D37" s="129"/>
    </row>
    <row r="38" spans="2:4" x14ac:dyDescent="0.25">
      <c r="B38" s="129"/>
      <c r="D38" s="129"/>
    </row>
    <row r="39" spans="2:4" x14ac:dyDescent="0.25">
      <c r="B39" s="129"/>
      <c r="D39" s="129"/>
    </row>
    <row r="40" spans="2:4" x14ac:dyDescent="0.25">
      <c r="B40" s="129"/>
      <c r="D40" s="129"/>
    </row>
    <row r="41" spans="2:4" x14ac:dyDescent="0.25">
      <c r="B41" s="129"/>
      <c r="D41" s="129"/>
    </row>
    <row r="42" spans="2:4" x14ac:dyDescent="0.25">
      <c r="B42" s="129"/>
      <c r="D42" s="129"/>
    </row>
    <row r="43" spans="2:4" x14ac:dyDescent="0.25">
      <c r="B43" s="129"/>
      <c r="D43" s="129"/>
    </row>
    <row r="44" spans="2:4" x14ac:dyDescent="0.25">
      <c r="B44" s="129"/>
      <c r="D44" s="129"/>
    </row>
    <row r="45" spans="2:4" x14ac:dyDescent="0.25">
      <c r="B45" s="129"/>
      <c r="D45" s="129"/>
    </row>
    <row r="46" spans="2:4" x14ac:dyDescent="0.25">
      <c r="B46" s="129"/>
      <c r="D46" s="129"/>
    </row>
    <row r="47" spans="2:4" x14ac:dyDescent="0.25">
      <c r="B47" s="129"/>
      <c r="D47" s="129"/>
    </row>
    <row r="48" spans="2:4" x14ac:dyDescent="0.25">
      <c r="B48" s="129"/>
      <c r="D48" s="129"/>
    </row>
    <row r="49" spans="2:4" x14ac:dyDescent="0.25">
      <c r="B49" s="129"/>
      <c r="D49" s="129"/>
    </row>
    <row r="50" spans="2:4" x14ac:dyDescent="0.25">
      <c r="B50" s="129"/>
      <c r="D50" s="129"/>
    </row>
    <row r="51" spans="2:4" x14ac:dyDescent="0.25">
      <c r="B51" s="129"/>
      <c r="D51" s="129"/>
    </row>
    <row r="52" spans="2:4" x14ac:dyDescent="0.25">
      <c r="B52" s="129"/>
      <c r="D52" s="129"/>
    </row>
    <row r="53" spans="2:4" x14ac:dyDescent="0.25">
      <c r="B53" s="129"/>
      <c r="D53" s="129"/>
    </row>
    <row r="54" spans="2:4" x14ac:dyDescent="0.25">
      <c r="B54" s="129"/>
      <c r="D54" s="129"/>
    </row>
    <row r="55" spans="2:4" x14ac:dyDescent="0.25">
      <c r="B55" s="129"/>
      <c r="D55" s="129"/>
    </row>
    <row r="56" spans="2:4" x14ac:dyDescent="0.25">
      <c r="B56" s="129"/>
      <c r="D56" s="129"/>
    </row>
    <row r="57" spans="2:4" x14ac:dyDescent="0.25">
      <c r="B57" s="129"/>
      <c r="D57" s="129"/>
    </row>
    <row r="58" spans="2:4" x14ac:dyDescent="0.25">
      <c r="B58" s="129"/>
      <c r="D58" s="129"/>
    </row>
    <row r="59" spans="2:4" x14ac:dyDescent="0.25">
      <c r="B59" s="129"/>
      <c r="D59" s="129"/>
    </row>
    <row r="60" spans="2:4" x14ac:dyDescent="0.25">
      <c r="B60" s="129"/>
      <c r="D60" s="129"/>
    </row>
    <row r="61" spans="2:4" x14ac:dyDescent="0.25">
      <c r="B61" s="129"/>
      <c r="D61" s="129"/>
    </row>
    <row r="62" spans="2:4" x14ac:dyDescent="0.25">
      <c r="B62" s="129"/>
      <c r="D62" s="129"/>
    </row>
    <row r="63" spans="2:4" x14ac:dyDescent="0.25">
      <c r="B63" s="129"/>
      <c r="D63" s="129"/>
    </row>
    <row r="64" spans="2:4" x14ac:dyDescent="0.25">
      <c r="B64" s="129"/>
      <c r="D64" s="129"/>
    </row>
    <row r="65" spans="2:4" x14ac:dyDescent="0.25">
      <c r="B65" s="129"/>
      <c r="D65" s="129"/>
    </row>
    <row r="66" spans="2:4" x14ac:dyDescent="0.25">
      <c r="B66" s="129"/>
      <c r="D66" s="129"/>
    </row>
    <row r="67" spans="2:4" x14ac:dyDescent="0.25">
      <c r="B67" s="129"/>
      <c r="D67" s="129"/>
    </row>
    <row r="68" spans="2:4" x14ac:dyDescent="0.25">
      <c r="B68" s="129"/>
      <c r="D68" s="129"/>
    </row>
    <row r="69" spans="2:4" x14ac:dyDescent="0.25">
      <c r="B69" s="129"/>
      <c r="D69" s="129"/>
    </row>
    <row r="70" spans="2:4" x14ac:dyDescent="0.25">
      <c r="B70" s="129"/>
      <c r="D70" s="129"/>
    </row>
    <row r="71" spans="2:4" x14ac:dyDescent="0.25">
      <c r="B71" s="129"/>
      <c r="D71" s="129"/>
    </row>
    <row r="72" spans="2:4" x14ac:dyDescent="0.25">
      <c r="B72" s="129"/>
      <c r="D72" s="129"/>
    </row>
    <row r="73" spans="2:4" x14ac:dyDescent="0.25">
      <c r="B73" s="129"/>
      <c r="D73" s="129"/>
    </row>
    <row r="74" spans="2:4" x14ac:dyDescent="0.25">
      <c r="B74" s="129"/>
      <c r="D74" s="129"/>
    </row>
    <row r="75" spans="2:4" x14ac:dyDescent="0.25">
      <c r="B75" s="129"/>
      <c r="D75" s="129"/>
    </row>
    <row r="76" spans="2:4" x14ac:dyDescent="0.25">
      <c r="B76" s="129"/>
      <c r="D76" s="129"/>
    </row>
    <row r="77" spans="2:4" x14ac:dyDescent="0.25">
      <c r="B77" s="129"/>
      <c r="D77" s="129"/>
    </row>
    <row r="78" spans="2:4" x14ac:dyDescent="0.25">
      <c r="B78" s="129"/>
      <c r="D78" s="129"/>
    </row>
    <row r="79" spans="2:4" x14ac:dyDescent="0.25">
      <c r="B79" s="129"/>
      <c r="D79" s="129"/>
    </row>
    <row r="80" spans="2:4" x14ac:dyDescent="0.25">
      <c r="B80" s="129"/>
      <c r="D80" s="129"/>
    </row>
    <row r="81" spans="2:4" x14ac:dyDescent="0.25">
      <c r="B81" s="129"/>
      <c r="D81" s="129"/>
    </row>
    <row r="82" spans="2:4" x14ac:dyDescent="0.25">
      <c r="B82" s="129"/>
      <c r="D82" s="129"/>
    </row>
    <row r="83" spans="2:4" x14ac:dyDescent="0.25">
      <c r="B83" s="129"/>
      <c r="D83" s="129"/>
    </row>
    <row r="84" spans="2:4" x14ac:dyDescent="0.25">
      <c r="B84" s="129"/>
      <c r="D84" s="129"/>
    </row>
    <row r="85" spans="2:4" x14ac:dyDescent="0.25">
      <c r="B85" s="129"/>
      <c r="D85" s="129"/>
    </row>
    <row r="86" spans="2:4" x14ac:dyDescent="0.25">
      <c r="B86" s="129"/>
      <c r="D86" s="129"/>
    </row>
    <row r="87" spans="2:4" x14ac:dyDescent="0.25">
      <c r="B87" s="129"/>
      <c r="D87" s="129"/>
    </row>
    <row r="88" spans="2:4" x14ac:dyDescent="0.25">
      <c r="B88" s="129"/>
      <c r="D88" s="129"/>
    </row>
    <row r="89" spans="2:4" x14ac:dyDescent="0.25">
      <c r="B89" s="129"/>
      <c r="D89" s="129"/>
    </row>
    <row r="90" spans="2:4" x14ac:dyDescent="0.25">
      <c r="B90" s="129"/>
      <c r="D90" s="129"/>
    </row>
    <row r="91" spans="2:4" x14ac:dyDescent="0.25">
      <c r="B91" s="129"/>
      <c r="D91" s="129"/>
    </row>
    <row r="92" spans="2:4" x14ac:dyDescent="0.25">
      <c r="B92" s="129"/>
      <c r="D92" s="129"/>
    </row>
    <row r="93" spans="2:4" x14ac:dyDescent="0.25">
      <c r="B93" s="129"/>
      <c r="D93" s="129"/>
    </row>
    <row r="94" spans="2:4" x14ac:dyDescent="0.25">
      <c r="B94" s="129"/>
      <c r="D94" s="129"/>
    </row>
    <row r="95" spans="2:4" x14ac:dyDescent="0.25">
      <c r="B95" s="129"/>
      <c r="D95" s="129"/>
    </row>
    <row r="96" spans="2:4" x14ac:dyDescent="0.25">
      <c r="B96" s="129"/>
      <c r="D96" s="129"/>
    </row>
    <row r="97" spans="2:4" x14ac:dyDescent="0.25">
      <c r="B97" s="129"/>
      <c r="D97" s="129"/>
    </row>
    <row r="98" spans="2:4" x14ac:dyDescent="0.25">
      <c r="B98" s="129"/>
      <c r="D98" s="129"/>
    </row>
    <row r="99" spans="2:4" x14ac:dyDescent="0.25">
      <c r="B99" s="129"/>
      <c r="D99" s="129"/>
    </row>
    <row r="100" spans="2:4" x14ac:dyDescent="0.25">
      <c r="B100" s="129"/>
      <c r="D100" s="129"/>
    </row>
    <row r="101" spans="2:4" x14ac:dyDescent="0.25">
      <c r="B101" s="129"/>
      <c r="D101" s="129"/>
    </row>
    <row r="102" spans="2:4" x14ac:dyDescent="0.25">
      <c r="B102" s="129"/>
      <c r="D102" s="129"/>
    </row>
    <row r="103" spans="2:4" x14ac:dyDescent="0.25">
      <c r="B103" s="129"/>
      <c r="D103" s="129"/>
    </row>
    <row r="104" spans="2:4" x14ac:dyDescent="0.25">
      <c r="B104" s="129"/>
      <c r="D104" s="129"/>
    </row>
    <row r="105" spans="2:4" x14ac:dyDescent="0.25">
      <c r="B105" s="129"/>
      <c r="D105" s="129"/>
    </row>
    <row r="106" spans="2:4" x14ac:dyDescent="0.25">
      <c r="B106" s="129"/>
      <c r="D106" s="129"/>
    </row>
    <row r="107" spans="2:4" x14ac:dyDescent="0.25">
      <c r="B107" s="129"/>
      <c r="D107" s="129"/>
    </row>
    <row r="108" spans="2:4" x14ac:dyDescent="0.25">
      <c r="B108" s="129"/>
      <c r="D108" s="129"/>
    </row>
    <row r="109" spans="2:4" x14ac:dyDescent="0.25">
      <c r="B109" s="129"/>
      <c r="D109" s="129"/>
    </row>
    <row r="110" spans="2:4" x14ac:dyDescent="0.25">
      <c r="B110" s="129"/>
      <c r="D110" s="129"/>
    </row>
    <row r="111" spans="2:4" x14ac:dyDescent="0.25">
      <c r="B111" s="129"/>
      <c r="D111" s="129"/>
    </row>
    <row r="112" spans="2:4" x14ac:dyDescent="0.25">
      <c r="B112" s="129"/>
      <c r="D112" s="129"/>
    </row>
    <row r="113" spans="2:4" x14ac:dyDescent="0.25">
      <c r="B113" s="129"/>
      <c r="D113" s="129"/>
    </row>
    <row r="114" spans="2:4" x14ac:dyDescent="0.25">
      <c r="B114" s="129"/>
      <c r="D114" s="129"/>
    </row>
    <row r="115" spans="2:4" x14ac:dyDescent="0.25">
      <c r="B115" s="129"/>
      <c r="D115" s="129"/>
    </row>
    <row r="116" spans="2:4" x14ac:dyDescent="0.25">
      <c r="B116" s="129"/>
      <c r="D116" s="129"/>
    </row>
    <row r="117" spans="2:4" x14ac:dyDescent="0.25">
      <c r="B117" s="129"/>
      <c r="D117" s="129"/>
    </row>
    <row r="118" spans="2:4" x14ac:dyDescent="0.25">
      <c r="B118" s="129"/>
      <c r="D118" s="129"/>
    </row>
    <row r="119" spans="2:4" x14ac:dyDescent="0.25">
      <c r="B119" s="129"/>
      <c r="D119" s="129"/>
    </row>
    <row r="120" spans="2:4" x14ac:dyDescent="0.25">
      <c r="B120" s="129"/>
      <c r="D120" s="129"/>
    </row>
    <row r="121" spans="2:4" x14ac:dyDescent="0.25">
      <c r="B121" s="129"/>
      <c r="D121" s="129"/>
    </row>
    <row r="122" spans="2:4" x14ac:dyDescent="0.25">
      <c r="B122" s="129"/>
      <c r="D122" s="129"/>
    </row>
    <row r="123" spans="2:4" x14ac:dyDescent="0.25">
      <c r="B123" s="129"/>
      <c r="D123" s="129"/>
    </row>
    <row r="124" spans="2:4" x14ac:dyDescent="0.25">
      <c r="B124" s="129"/>
      <c r="D124" s="129"/>
    </row>
    <row r="125" spans="2:4" x14ac:dyDescent="0.25">
      <c r="B125" s="129"/>
      <c r="D125" s="129"/>
    </row>
    <row r="126" spans="2:4" x14ac:dyDescent="0.25">
      <c r="B126" s="129"/>
      <c r="D126" s="129"/>
    </row>
    <row r="127" spans="2:4" x14ac:dyDescent="0.25">
      <c r="B127" s="129"/>
      <c r="D127" s="129"/>
    </row>
    <row r="128" spans="2:4" x14ac:dyDescent="0.25">
      <c r="B128" s="129"/>
      <c r="D128" s="129"/>
    </row>
    <row r="129" spans="2:4" x14ac:dyDescent="0.25">
      <c r="B129" s="129"/>
      <c r="D129" s="129"/>
    </row>
    <row r="130" spans="2:4" x14ac:dyDescent="0.25">
      <c r="B130" s="129"/>
      <c r="D130" s="129"/>
    </row>
    <row r="131" spans="2:4" x14ac:dyDescent="0.25">
      <c r="B131" s="129"/>
      <c r="D131" s="129"/>
    </row>
    <row r="132" spans="2:4" x14ac:dyDescent="0.25">
      <c r="B132" s="129"/>
      <c r="D132" s="129"/>
    </row>
    <row r="133" spans="2:4" x14ac:dyDescent="0.25">
      <c r="B133" s="129"/>
      <c r="D133" s="129"/>
    </row>
    <row r="134" spans="2:4" x14ac:dyDescent="0.25">
      <c r="B134" s="129"/>
      <c r="D134" s="129"/>
    </row>
    <row r="135" spans="2:4" x14ac:dyDescent="0.25">
      <c r="B135" s="129"/>
      <c r="D135" s="129"/>
    </row>
    <row r="136" spans="2:4" x14ac:dyDescent="0.25">
      <c r="B136" s="129"/>
      <c r="D136" s="129"/>
    </row>
    <row r="137" spans="2:4" x14ac:dyDescent="0.25">
      <c r="B137" s="129"/>
      <c r="D137" s="129"/>
    </row>
    <row r="138" spans="2:4" x14ac:dyDescent="0.25">
      <c r="B138" s="129"/>
      <c r="D138" s="129"/>
    </row>
    <row r="139" spans="2:4" x14ac:dyDescent="0.25">
      <c r="B139" s="129"/>
      <c r="D139" s="129"/>
    </row>
    <row r="140" spans="2:4" x14ac:dyDescent="0.25">
      <c r="B140" s="129"/>
      <c r="D140" s="129"/>
    </row>
    <row r="141" spans="2:4" x14ac:dyDescent="0.25">
      <c r="B141" s="129"/>
      <c r="D141" s="129"/>
    </row>
    <row r="142" spans="2:4" x14ac:dyDescent="0.25">
      <c r="B142" s="129"/>
      <c r="D142" s="129"/>
    </row>
    <row r="143" spans="2:4" x14ac:dyDescent="0.25">
      <c r="B143" s="129"/>
      <c r="D143" s="129"/>
    </row>
    <row r="144" spans="2:4" x14ac:dyDescent="0.25">
      <c r="B144" s="129"/>
      <c r="D144" s="129"/>
    </row>
    <row r="145" spans="2:4" x14ac:dyDescent="0.25">
      <c r="B145" s="129"/>
      <c r="D145" s="129"/>
    </row>
    <row r="146" spans="2:4" x14ac:dyDescent="0.25">
      <c r="B146" s="129"/>
      <c r="D146" s="129"/>
    </row>
    <row r="147" spans="2:4" x14ac:dyDescent="0.25">
      <c r="B147" s="129"/>
      <c r="D147" s="129"/>
    </row>
    <row r="148" spans="2:4" x14ac:dyDescent="0.25">
      <c r="B148" s="129"/>
      <c r="D148" s="129"/>
    </row>
    <row r="149" spans="2:4" x14ac:dyDescent="0.25">
      <c r="B149" s="129"/>
      <c r="D149" s="129"/>
    </row>
    <row r="150" spans="2:4" x14ac:dyDescent="0.25">
      <c r="B150" s="129"/>
      <c r="D150" s="129"/>
    </row>
    <row r="151" spans="2:4" x14ac:dyDescent="0.25">
      <c r="B151" s="129"/>
      <c r="D151" s="129"/>
    </row>
    <row r="152" spans="2:4" x14ac:dyDescent="0.25">
      <c r="B152" s="129"/>
      <c r="D152" s="129"/>
    </row>
    <row r="153" spans="2:4" x14ac:dyDescent="0.25">
      <c r="B153" s="129"/>
      <c r="D153" s="129"/>
    </row>
    <row r="154" spans="2:4" x14ac:dyDescent="0.25">
      <c r="B154" s="129"/>
      <c r="D154" s="129"/>
    </row>
    <row r="155" spans="2:4" x14ac:dyDescent="0.25">
      <c r="B155" s="129"/>
      <c r="D155" s="129"/>
    </row>
    <row r="156" spans="2:4" x14ac:dyDescent="0.25">
      <c r="B156" s="129"/>
      <c r="D156" s="129"/>
    </row>
    <row r="157" spans="2:4" x14ac:dyDescent="0.25">
      <c r="B157" s="129"/>
      <c r="D157" s="129"/>
    </row>
    <row r="158" spans="2:4" x14ac:dyDescent="0.25">
      <c r="B158" s="129"/>
      <c r="D158" s="129"/>
    </row>
    <row r="159" spans="2:4" x14ac:dyDescent="0.25">
      <c r="B159" s="129"/>
      <c r="D159" s="129"/>
    </row>
    <row r="160" spans="2:4" x14ac:dyDescent="0.25">
      <c r="B160" s="129"/>
      <c r="D160" s="129"/>
    </row>
    <row r="161" spans="2:4" x14ac:dyDescent="0.25">
      <c r="B161" s="129"/>
      <c r="D161" s="129"/>
    </row>
    <row r="162" spans="2:4" x14ac:dyDescent="0.25">
      <c r="B162" s="129"/>
      <c r="D162" s="129"/>
    </row>
    <row r="163" spans="2:4" x14ac:dyDescent="0.25">
      <c r="B163" s="129"/>
      <c r="D163" s="129"/>
    </row>
    <row r="164" spans="2:4" x14ac:dyDescent="0.25">
      <c r="B164" s="129"/>
      <c r="D164" s="129"/>
    </row>
    <row r="165" spans="2:4" x14ac:dyDescent="0.25">
      <c r="B165" s="129"/>
      <c r="D165" s="129"/>
    </row>
    <row r="166" spans="2:4" x14ac:dyDescent="0.25">
      <c r="B166" s="129"/>
      <c r="D166" s="129"/>
    </row>
    <row r="167" spans="2:4" x14ac:dyDescent="0.25">
      <c r="B167" s="129"/>
      <c r="D167" s="129"/>
    </row>
    <row r="168" spans="2:4" x14ac:dyDescent="0.25">
      <c r="B168" s="129"/>
      <c r="D168" s="129"/>
    </row>
    <row r="169" spans="2:4" x14ac:dyDescent="0.25">
      <c r="B169" s="129"/>
      <c r="D169" s="129"/>
    </row>
    <row r="170" spans="2:4" x14ac:dyDescent="0.25">
      <c r="B170" s="129"/>
      <c r="D170" s="129"/>
    </row>
    <row r="171" spans="2:4" x14ac:dyDescent="0.25">
      <c r="B171" s="129"/>
      <c r="D171" s="129"/>
    </row>
    <row r="172" spans="2:4" x14ac:dyDescent="0.25">
      <c r="B172" s="129"/>
      <c r="D172" s="129"/>
    </row>
    <row r="173" spans="2:4" x14ac:dyDescent="0.25">
      <c r="B173" s="129"/>
      <c r="D173" s="129"/>
    </row>
    <row r="174" spans="2:4" x14ac:dyDescent="0.25">
      <c r="B174" s="129"/>
      <c r="D174" s="129"/>
    </row>
    <row r="175" spans="2:4" x14ac:dyDescent="0.25">
      <c r="B175" s="129"/>
      <c r="D175" s="129"/>
    </row>
    <row r="176" spans="2:4" x14ac:dyDescent="0.25">
      <c r="B176" s="129"/>
      <c r="D176" s="129"/>
    </row>
    <row r="177" spans="2:4" x14ac:dyDescent="0.25">
      <c r="B177" s="129"/>
      <c r="D177" s="129"/>
    </row>
    <row r="178" spans="2:4" x14ac:dyDescent="0.25">
      <c r="B178" s="129"/>
      <c r="D178" s="129"/>
    </row>
    <row r="179" spans="2:4" x14ac:dyDescent="0.25">
      <c r="B179" s="129"/>
      <c r="D179" s="129"/>
    </row>
    <row r="180" spans="2:4" x14ac:dyDescent="0.25">
      <c r="B180" s="129"/>
      <c r="D180" s="129"/>
    </row>
    <row r="181" spans="2:4" x14ac:dyDescent="0.25">
      <c r="B181" s="129"/>
      <c r="D181" s="129"/>
    </row>
    <row r="182" spans="2:4" x14ac:dyDescent="0.25">
      <c r="B182" s="129"/>
      <c r="D182" s="129"/>
    </row>
    <row r="183" spans="2:4" x14ac:dyDescent="0.25">
      <c r="B183" s="129"/>
      <c r="D183" s="129"/>
    </row>
    <row r="184" spans="2:4" x14ac:dyDescent="0.25">
      <c r="B184" s="129"/>
      <c r="D184" s="129"/>
    </row>
    <row r="185" spans="2:4" x14ac:dyDescent="0.25">
      <c r="B185" s="129"/>
      <c r="D185" s="129"/>
    </row>
    <row r="186" spans="2:4" x14ac:dyDescent="0.25">
      <c r="B186" s="129"/>
      <c r="D186" s="129"/>
    </row>
    <row r="187" spans="2:4" x14ac:dyDescent="0.25">
      <c r="B187" s="129"/>
      <c r="D187" s="129"/>
    </row>
    <row r="188" spans="2:4" x14ac:dyDescent="0.25">
      <c r="B188" s="129"/>
      <c r="D188" s="129"/>
    </row>
    <row r="189" spans="2:4" x14ac:dyDescent="0.25">
      <c r="B189" s="129"/>
      <c r="D189" s="129"/>
    </row>
    <row r="190" spans="2:4" x14ac:dyDescent="0.25">
      <c r="B190" s="129"/>
      <c r="D190" s="129"/>
    </row>
    <row r="191" spans="2:4" x14ac:dyDescent="0.25">
      <c r="B191" s="129"/>
      <c r="D191" s="129"/>
    </row>
    <row r="192" spans="2:4" x14ac:dyDescent="0.25">
      <c r="B192" s="129"/>
      <c r="D192" s="129"/>
    </row>
    <row r="193" spans="2:4" x14ac:dyDescent="0.25">
      <c r="B193" s="129"/>
      <c r="D193" s="129"/>
    </row>
    <row r="194" spans="2:4" x14ac:dyDescent="0.25">
      <c r="B194" s="129"/>
      <c r="D194" s="129"/>
    </row>
    <row r="195" spans="2:4" x14ac:dyDescent="0.25">
      <c r="B195" s="129"/>
      <c r="D195" s="129"/>
    </row>
    <row r="196" spans="2:4" x14ac:dyDescent="0.25">
      <c r="B196" s="129"/>
      <c r="D196" s="129"/>
    </row>
    <row r="197" spans="2:4" x14ac:dyDescent="0.25">
      <c r="B197" s="129"/>
      <c r="D197" s="129"/>
    </row>
    <row r="198" spans="2:4" x14ac:dyDescent="0.25">
      <c r="B198" s="129"/>
      <c r="D198" s="129"/>
    </row>
    <row r="199" spans="2:4" x14ac:dyDescent="0.25">
      <c r="B199" s="129"/>
      <c r="D199" s="129"/>
    </row>
    <row r="200" spans="2:4" x14ac:dyDescent="0.25">
      <c r="B200" s="129"/>
      <c r="D200" s="129"/>
    </row>
    <row r="201" spans="2:4" x14ac:dyDescent="0.25">
      <c r="B201" s="129"/>
      <c r="D201" s="129"/>
    </row>
    <row r="202" spans="2:4" x14ac:dyDescent="0.25">
      <c r="B202" s="129"/>
      <c r="D202" s="129"/>
    </row>
    <row r="203" spans="2:4" x14ac:dyDescent="0.25">
      <c r="B203" s="129"/>
      <c r="D203" s="129"/>
    </row>
    <row r="204" spans="2:4" x14ac:dyDescent="0.25">
      <c r="B204" s="129"/>
      <c r="D204" s="129"/>
    </row>
    <row r="205" spans="2:4" x14ac:dyDescent="0.25">
      <c r="B205" s="129"/>
      <c r="D205" s="129"/>
    </row>
    <row r="206" spans="2:4" x14ac:dyDescent="0.25">
      <c r="B206" s="129"/>
      <c r="D206" s="129"/>
    </row>
    <row r="207" spans="2:4" x14ac:dyDescent="0.25">
      <c r="B207" s="129"/>
      <c r="D207" s="129"/>
    </row>
    <row r="208" spans="2:4" x14ac:dyDescent="0.25">
      <c r="B208" s="129"/>
      <c r="D208" s="129"/>
    </row>
    <row r="209" spans="2:4" x14ac:dyDescent="0.25">
      <c r="B209" s="129"/>
      <c r="D209" s="129"/>
    </row>
    <row r="210" spans="2:4" x14ac:dyDescent="0.25">
      <c r="B210" s="129"/>
      <c r="D210" s="129"/>
    </row>
    <row r="211" spans="2:4" x14ac:dyDescent="0.25">
      <c r="B211" s="129"/>
      <c r="D211" s="129"/>
    </row>
    <row r="212" spans="2:4" x14ac:dyDescent="0.25">
      <c r="B212" s="129"/>
      <c r="D212" s="129"/>
    </row>
    <row r="213" spans="2:4" x14ac:dyDescent="0.25">
      <c r="B213" s="129"/>
      <c r="D213" s="129"/>
    </row>
    <row r="214" spans="2:4" x14ac:dyDescent="0.25">
      <c r="B214" s="129"/>
      <c r="D214" s="129"/>
    </row>
    <row r="215" spans="2:4" x14ac:dyDescent="0.25">
      <c r="B215" s="129"/>
      <c r="D215" s="129"/>
    </row>
    <row r="216" spans="2:4" x14ac:dyDescent="0.25">
      <c r="B216" s="129"/>
      <c r="D216" s="129"/>
    </row>
    <row r="217" spans="2:4" x14ac:dyDescent="0.25">
      <c r="B217" s="129"/>
      <c r="D217" s="129"/>
    </row>
    <row r="218" spans="2:4" x14ac:dyDescent="0.25">
      <c r="B218" s="129"/>
      <c r="D218" s="129"/>
    </row>
    <row r="219" spans="2:4" x14ac:dyDescent="0.25">
      <c r="B219" s="129"/>
      <c r="D219" s="129"/>
    </row>
    <row r="220" spans="2:4" x14ac:dyDescent="0.25">
      <c r="B220" s="129"/>
      <c r="D220" s="129"/>
    </row>
    <row r="221" spans="2:4" x14ac:dyDescent="0.25">
      <c r="B221" s="129"/>
      <c r="D221" s="129"/>
    </row>
    <row r="222" spans="2:4" x14ac:dyDescent="0.25">
      <c r="B222" s="129"/>
      <c r="D222" s="129"/>
    </row>
    <row r="223" spans="2:4" x14ac:dyDescent="0.25">
      <c r="B223" s="129"/>
      <c r="D223" s="129"/>
    </row>
    <row r="224" spans="2:4" x14ac:dyDescent="0.25">
      <c r="B224" s="129"/>
      <c r="D224" s="129"/>
    </row>
    <row r="225" spans="2:4" x14ac:dyDescent="0.25">
      <c r="B225" s="129"/>
      <c r="D225" s="129"/>
    </row>
    <row r="226" spans="2:4" x14ac:dyDescent="0.25">
      <c r="B226" s="129"/>
      <c r="D226" s="129"/>
    </row>
    <row r="227" spans="2:4" x14ac:dyDescent="0.25">
      <c r="B227" s="129"/>
      <c r="D227" s="129"/>
    </row>
    <row r="228" spans="2:4" x14ac:dyDescent="0.25">
      <c r="B228" s="129"/>
      <c r="D228" s="129"/>
    </row>
    <row r="229" spans="2:4" x14ac:dyDescent="0.25">
      <c r="B229" s="129"/>
      <c r="D229" s="129"/>
    </row>
    <row r="230" spans="2:4" x14ac:dyDescent="0.25">
      <c r="B230" s="129"/>
      <c r="D230" s="129"/>
    </row>
    <row r="231" spans="2:4" x14ac:dyDescent="0.25">
      <c r="B231" s="129"/>
      <c r="D231" s="129"/>
    </row>
    <row r="232" spans="2:4" x14ac:dyDescent="0.25">
      <c r="B232" s="129"/>
      <c r="D232" s="129"/>
    </row>
    <row r="233" spans="2:4" x14ac:dyDescent="0.25">
      <c r="B233" s="129"/>
      <c r="D233" s="129"/>
    </row>
    <row r="234" spans="2:4" x14ac:dyDescent="0.25">
      <c r="B234" s="129"/>
      <c r="D234" s="129"/>
    </row>
    <row r="235" spans="2:4" x14ac:dyDescent="0.25">
      <c r="B235" s="129"/>
      <c r="D235" s="129"/>
    </row>
    <row r="236" spans="2:4" x14ac:dyDescent="0.25">
      <c r="B236" s="129"/>
      <c r="D236" s="129"/>
    </row>
    <row r="237" spans="2:4" x14ac:dyDescent="0.25">
      <c r="B237" s="129"/>
      <c r="D237" s="129"/>
    </row>
    <row r="238" spans="2:4" x14ac:dyDescent="0.25">
      <c r="B238" s="129"/>
      <c r="D238" s="129"/>
    </row>
    <row r="239" spans="2:4" x14ac:dyDescent="0.25">
      <c r="B239" s="129"/>
      <c r="D239" s="129"/>
    </row>
    <row r="240" spans="2:4" x14ac:dyDescent="0.25">
      <c r="B240" s="129"/>
      <c r="D240" s="129"/>
    </row>
    <row r="241" spans="2:4" x14ac:dyDescent="0.25">
      <c r="B241" s="129"/>
      <c r="D241" s="129"/>
    </row>
    <row r="242" spans="2:4" x14ac:dyDescent="0.25">
      <c r="B242" s="129"/>
      <c r="D242" s="129"/>
    </row>
    <row r="243" spans="2:4" x14ac:dyDescent="0.25">
      <c r="B243" s="129"/>
      <c r="D243" s="129"/>
    </row>
    <row r="244" spans="2:4" x14ac:dyDescent="0.25">
      <c r="B244" s="129"/>
      <c r="D244" s="129"/>
    </row>
    <row r="245" spans="2:4" x14ac:dyDescent="0.25">
      <c r="B245" s="129"/>
      <c r="D245" s="129"/>
    </row>
    <row r="246" spans="2:4" x14ac:dyDescent="0.25">
      <c r="B246" s="129"/>
      <c r="D246" s="129"/>
    </row>
    <row r="247" spans="2:4" x14ac:dyDescent="0.25">
      <c r="B247" s="129"/>
      <c r="D247" s="129"/>
    </row>
    <row r="248" spans="2:4" x14ac:dyDescent="0.25">
      <c r="B248" s="129"/>
      <c r="D248" s="129"/>
    </row>
    <row r="249" spans="2:4" x14ac:dyDescent="0.25">
      <c r="B249" s="129"/>
      <c r="D249" s="129"/>
    </row>
    <row r="250" spans="2:4" x14ac:dyDescent="0.25">
      <c r="B250" s="129"/>
      <c r="D250" s="129"/>
    </row>
    <row r="251" spans="2:4" x14ac:dyDescent="0.25">
      <c r="B251" s="129"/>
      <c r="D251" s="129"/>
    </row>
    <row r="252" spans="2:4" x14ac:dyDescent="0.25">
      <c r="B252" s="129"/>
      <c r="D252" s="129"/>
    </row>
    <row r="253" spans="2:4" x14ac:dyDescent="0.25">
      <c r="B253" s="129"/>
      <c r="D253" s="129"/>
    </row>
    <row r="254" spans="2:4" x14ac:dyDescent="0.25">
      <c r="B254" s="129"/>
      <c r="D254" s="129"/>
    </row>
    <row r="255" spans="2:4" x14ac:dyDescent="0.25">
      <c r="B255" s="129"/>
      <c r="D255" s="129"/>
    </row>
    <row r="256" spans="2:4" x14ac:dyDescent="0.25">
      <c r="B256" s="129"/>
      <c r="D256" s="129"/>
    </row>
    <row r="257" spans="2:4" x14ac:dyDescent="0.25">
      <c r="B257" s="129"/>
      <c r="D257" s="129"/>
    </row>
    <row r="258" spans="2:4" x14ac:dyDescent="0.25">
      <c r="B258" s="129"/>
      <c r="D258" s="129"/>
    </row>
    <row r="259" spans="2:4" x14ac:dyDescent="0.25">
      <c r="B259" s="129"/>
      <c r="D259" s="129"/>
    </row>
    <row r="260" spans="2:4" x14ac:dyDescent="0.25">
      <c r="B260" s="129"/>
      <c r="D260" s="129"/>
    </row>
    <row r="261" spans="2:4" x14ac:dyDescent="0.25">
      <c r="B261" s="129"/>
      <c r="D261" s="129"/>
    </row>
    <row r="262" spans="2:4" x14ac:dyDescent="0.25">
      <c r="B262" s="129"/>
      <c r="D262" s="129"/>
    </row>
    <row r="263" spans="2:4" x14ac:dyDescent="0.25">
      <c r="B263" s="129"/>
      <c r="D263" s="129"/>
    </row>
    <row r="264" spans="2:4" x14ac:dyDescent="0.25">
      <c r="B264" s="129"/>
      <c r="D264" s="129"/>
    </row>
    <row r="265" spans="2:4" x14ac:dyDescent="0.25">
      <c r="B265" s="129"/>
      <c r="D265" s="129"/>
    </row>
    <row r="266" spans="2:4" x14ac:dyDescent="0.25">
      <c r="B266" s="129"/>
      <c r="D266" s="129"/>
    </row>
    <row r="267" spans="2:4" x14ac:dyDescent="0.25">
      <c r="B267" s="129"/>
      <c r="D267" s="129"/>
    </row>
    <row r="268" spans="2:4" x14ac:dyDescent="0.25">
      <c r="B268" s="129"/>
      <c r="D268" s="129"/>
    </row>
    <row r="269" spans="2:4" x14ac:dyDescent="0.25">
      <c r="B269" s="129"/>
      <c r="D269" s="129"/>
    </row>
    <row r="270" spans="2:4" x14ac:dyDescent="0.25">
      <c r="B270" s="129"/>
      <c r="D270" s="129"/>
    </row>
    <row r="271" spans="2:4" x14ac:dyDescent="0.25">
      <c r="B271" s="129"/>
      <c r="D271" s="129"/>
    </row>
    <row r="272" spans="2:4" x14ac:dyDescent="0.25">
      <c r="B272" s="129"/>
      <c r="D272" s="129"/>
    </row>
    <row r="273" spans="2:4" x14ac:dyDescent="0.25">
      <c r="B273" s="129"/>
      <c r="D273" s="129"/>
    </row>
    <row r="274" spans="2:4" x14ac:dyDescent="0.25">
      <c r="B274" s="129"/>
      <c r="D274" s="129"/>
    </row>
    <row r="275" spans="2:4" x14ac:dyDescent="0.25">
      <c r="B275" s="129"/>
      <c r="D275" s="129"/>
    </row>
    <row r="276" spans="2:4" x14ac:dyDescent="0.25">
      <c r="B276" s="129"/>
      <c r="D276" s="129"/>
    </row>
    <row r="277" spans="2:4" x14ac:dyDescent="0.25">
      <c r="B277" s="129"/>
      <c r="D277" s="129"/>
    </row>
    <row r="278" spans="2:4" x14ac:dyDescent="0.25">
      <c r="B278" s="129"/>
      <c r="D278" s="129"/>
    </row>
    <row r="279" spans="2:4" x14ac:dyDescent="0.25">
      <c r="B279" s="129"/>
      <c r="D279" s="129"/>
    </row>
    <row r="280" spans="2:4" x14ac:dyDescent="0.25">
      <c r="B280" s="129"/>
      <c r="D280" s="129"/>
    </row>
    <row r="281" spans="2:4" x14ac:dyDescent="0.25">
      <c r="B281" s="129"/>
      <c r="D281" s="129"/>
    </row>
    <row r="282" spans="2:4" x14ac:dyDescent="0.25">
      <c r="B282" s="129"/>
      <c r="D282" s="129"/>
    </row>
    <row r="283" spans="2:4" x14ac:dyDescent="0.25">
      <c r="B283" s="129"/>
      <c r="D283" s="129"/>
    </row>
    <row r="284" spans="2:4" x14ac:dyDescent="0.25">
      <c r="B284" s="129"/>
      <c r="D284" s="129"/>
    </row>
    <row r="285" spans="2:4" x14ac:dyDescent="0.25">
      <c r="B285" s="129"/>
      <c r="D285" s="129"/>
    </row>
    <row r="286" spans="2:4" x14ac:dyDescent="0.25">
      <c r="B286" s="129"/>
      <c r="D286" s="129"/>
    </row>
    <row r="287" spans="2:4" x14ac:dyDescent="0.25">
      <c r="B287" s="129"/>
      <c r="D287" s="129"/>
    </row>
    <row r="288" spans="2:4" x14ac:dyDescent="0.25">
      <c r="B288" s="129"/>
      <c r="D288" s="129"/>
    </row>
    <row r="289" spans="2:4" x14ac:dyDescent="0.25">
      <c r="B289" s="129"/>
      <c r="D289" s="129"/>
    </row>
    <row r="290" spans="2:4" x14ac:dyDescent="0.25">
      <c r="B290" s="129"/>
      <c r="D290" s="129"/>
    </row>
    <row r="291" spans="2:4" x14ac:dyDescent="0.25">
      <c r="B291" s="129"/>
      <c r="D291" s="129"/>
    </row>
    <row r="292" spans="2:4" x14ac:dyDescent="0.25">
      <c r="B292" s="129"/>
      <c r="D292" s="129"/>
    </row>
    <row r="293" spans="2:4" x14ac:dyDescent="0.25">
      <c r="B293" s="129"/>
      <c r="D293" s="129"/>
    </row>
    <row r="294" spans="2:4" x14ac:dyDescent="0.25">
      <c r="B294" s="129"/>
      <c r="D294" s="129"/>
    </row>
    <row r="295" spans="2:4" x14ac:dyDescent="0.25">
      <c r="B295" s="129"/>
      <c r="D295" s="129"/>
    </row>
    <row r="296" spans="2:4" x14ac:dyDescent="0.25">
      <c r="B296" s="129"/>
      <c r="D296" s="129"/>
    </row>
    <row r="297" spans="2:4" x14ac:dyDescent="0.25">
      <c r="B297" s="129"/>
      <c r="D297" s="129"/>
    </row>
    <row r="298" spans="2:4" x14ac:dyDescent="0.25">
      <c r="B298" s="129"/>
      <c r="D298" s="129"/>
    </row>
    <row r="299" spans="2:4" x14ac:dyDescent="0.25">
      <c r="B299" s="129"/>
      <c r="D299" s="129"/>
    </row>
    <row r="300" spans="2:4" x14ac:dyDescent="0.25">
      <c r="B300" s="129"/>
      <c r="D300" s="129"/>
    </row>
    <row r="301" spans="2:4" x14ac:dyDescent="0.25">
      <c r="B301" s="129"/>
      <c r="D301" s="129"/>
    </row>
    <row r="302" spans="2:4" x14ac:dyDescent="0.25">
      <c r="B302" s="129"/>
      <c r="D302" s="129"/>
    </row>
    <row r="303" spans="2:4" x14ac:dyDescent="0.25">
      <c r="B303" s="129"/>
      <c r="D303" s="129"/>
    </row>
    <row r="304" spans="2:4" x14ac:dyDescent="0.25">
      <c r="B304" s="129"/>
      <c r="D304" s="129"/>
    </row>
    <row r="305" spans="2:4" x14ac:dyDescent="0.25">
      <c r="B305" s="129"/>
      <c r="D305" s="129"/>
    </row>
    <row r="306" spans="2:4" x14ac:dyDescent="0.25">
      <c r="B306" s="129"/>
      <c r="D306" s="129"/>
    </row>
    <row r="307" spans="2:4" x14ac:dyDescent="0.25">
      <c r="B307" s="129"/>
      <c r="D307" s="129"/>
    </row>
    <row r="308" spans="2:4" x14ac:dyDescent="0.25">
      <c r="B308" s="129"/>
      <c r="D308" s="129"/>
    </row>
    <row r="309" spans="2:4" x14ac:dyDescent="0.25">
      <c r="B309" s="129"/>
      <c r="D309" s="129"/>
    </row>
    <row r="310" spans="2:4" x14ac:dyDescent="0.25">
      <c r="B310" s="129"/>
      <c r="D310" s="129"/>
    </row>
    <row r="311" spans="2:4" x14ac:dyDescent="0.25">
      <c r="B311" s="129"/>
      <c r="D311" s="129"/>
    </row>
    <row r="312" spans="2:4" x14ac:dyDescent="0.25">
      <c r="B312" s="129"/>
      <c r="D312" s="129"/>
    </row>
    <row r="313" spans="2:4" x14ac:dyDescent="0.25">
      <c r="B313" s="129"/>
      <c r="D313" s="129"/>
    </row>
    <row r="314" spans="2:4" x14ac:dyDescent="0.25">
      <c r="B314" s="129"/>
      <c r="D314" s="129"/>
    </row>
    <row r="315" spans="2:4" x14ac:dyDescent="0.25">
      <c r="B315" s="129"/>
      <c r="D315" s="129"/>
    </row>
    <row r="316" spans="2:4" x14ac:dyDescent="0.25">
      <c r="B316" s="129"/>
      <c r="D316" s="129"/>
    </row>
    <row r="317" spans="2:4" x14ac:dyDescent="0.25">
      <c r="B317" s="129"/>
      <c r="D317" s="129"/>
    </row>
    <row r="318" spans="2:4" x14ac:dyDescent="0.25">
      <c r="B318" s="129"/>
      <c r="D318" s="129"/>
    </row>
    <row r="319" spans="2:4" x14ac:dyDescent="0.25">
      <c r="B319" s="129"/>
      <c r="D319" s="129"/>
    </row>
    <row r="320" spans="2:4" x14ac:dyDescent="0.25">
      <c r="B320" s="129"/>
      <c r="D320" s="129"/>
    </row>
    <row r="321" spans="2:4" x14ac:dyDescent="0.25">
      <c r="B321" s="129"/>
      <c r="D321" s="129"/>
    </row>
    <row r="322" spans="2:4" x14ac:dyDescent="0.25">
      <c r="B322" s="129"/>
      <c r="D322" s="129"/>
    </row>
    <row r="323" spans="2:4" x14ac:dyDescent="0.25">
      <c r="B323" s="129"/>
      <c r="D323" s="129"/>
    </row>
    <row r="324" spans="2:4" x14ac:dyDescent="0.25">
      <c r="B324" s="129"/>
      <c r="D324" s="129"/>
    </row>
    <row r="325" spans="2:4" x14ac:dyDescent="0.25">
      <c r="B325" s="129"/>
      <c r="D325" s="129"/>
    </row>
    <row r="326" spans="2:4" x14ac:dyDescent="0.25">
      <c r="B326" s="129"/>
      <c r="D326" s="129"/>
    </row>
    <row r="327" spans="2:4" x14ac:dyDescent="0.25">
      <c r="B327" s="129"/>
      <c r="D327" s="129"/>
    </row>
    <row r="328" spans="2:4" x14ac:dyDescent="0.25">
      <c r="B328" s="129"/>
      <c r="D328" s="129"/>
    </row>
    <row r="329" spans="2:4" x14ac:dyDescent="0.25">
      <c r="B329" s="129"/>
      <c r="D329" s="129"/>
    </row>
    <row r="330" spans="2:4" x14ac:dyDescent="0.25">
      <c r="B330" s="129"/>
      <c r="D330" s="129"/>
    </row>
    <row r="331" spans="2:4" x14ac:dyDescent="0.25">
      <c r="B331" s="129"/>
      <c r="D331" s="129"/>
    </row>
    <row r="332" spans="2:4" x14ac:dyDescent="0.25">
      <c r="B332" s="129"/>
      <c r="D332" s="129"/>
    </row>
    <row r="333" spans="2:4" x14ac:dyDescent="0.25">
      <c r="B333" s="129"/>
      <c r="D333" s="129"/>
    </row>
    <row r="334" spans="2:4" x14ac:dyDescent="0.25">
      <c r="B334" s="129"/>
      <c r="D334" s="129"/>
    </row>
    <row r="335" spans="2:4" x14ac:dyDescent="0.25">
      <c r="B335" s="129"/>
      <c r="D335" s="129"/>
    </row>
    <row r="336" spans="2:4" x14ac:dyDescent="0.25">
      <c r="B336" s="129"/>
      <c r="D336" s="129"/>
    </row>
    <row r="337" spans="2:4" x14ac:dyDescent="0.25">
      <c r="B337" s="129"/>
      <c r="D337" s="129"/>
    </row>
    <row r="338" spans="2:4" x14ac:dyDescent="0.25">
      <c r="B338" s="129"/>
      <c r="D338" s="129"/>
    </row>
    <row r="339" spans="2:4" x14ac:dyDescent="0.25">
      <c r="B339" s="129"/>
      <c r="D339" s="129"/>
    </row>
    <row r="340" spans="2:4" x14ac:dyDescent="0.25">
      <c r="B340" s="129"/>
      <c r="D340" s="129"/>
    </row>
    <row r="341" spans="2:4" x14ac:dyDescent="0.25">
      <c r="B341" s="129"/>
      <c r="D341" s="129"/>
    </row>
    <row r="342" spans="2:4" x14ac:dyDescent="0.25">
      <c r="B342" s="129"/>
      <c r="D342" s="129"/>
    </row>
    <row r="343" spans="2:4" x14ac:dyDescent="0.25">
      <c r="B343" s="129"/>
      <c r="D343" s="129"/>
    </row>
    <row r="344" spans="2:4" x14ac:dyDescent="0.25">
      <c r="B344" s="129"/>
      <c r="D344" s="129"/>
    </row>
    <row r="345" spans="2:4" x14ac:dyDescent="0.25">
      <c r="B345" s="129"/>
      <c r="D345" s="129"/>
    </row>
    <row r="346" spans="2:4" x14ac:dyDescent="0.25">
      <c r="B346" s="129"/>
      <c r="D346" s="129"/>
    </row>
    <row r="347" spans="2:4" x14ac:dyDescent="0.25">
      <c r="B347" s="129"/>
      <c r="D347" s="129"/>
    </row>
    <row r="348" spans="2:4" x14ac:dyDescent="0.25">
      <c r="B348" s="129"/>
      <c r="D348" s="129"/>
    </row>
    <row r="349" spans="2:4" x14ac:dyDescent="0.25">
      <c r="B349" s="129"/>
      <c r="D349" s="129"/>
    </row>
    <row r="350" spans="2:4" x14ac:dyDescent="0.25">
      <c r="B350" s="129"/>
      <c r="D350" s="129"/>
    </row>
    <row r="351" spans="2:4" x14ac:dyDescent="0.25">
      <c r="B351" s="129"/>
      <c r="D351" s="129"/>
    </row>
    <row r="352" spans="2:4" x14ac:dyDescent="0.25">
      <c r="B352" s="129"/>
      <c r="D352" s="129"/>
    </row>
    <row r="353" spans="2:4" x14ac:dyDescent="0.25">
      <c r="B353" s="129"/>
      <c r="D353" s="129"/>
    </row>
    <row r="354" spans="2:4" x14ac:dyDescent="0.25">
      <c r="B354" s="129"/>
      <c r="D354" s="129"/>
    </row>
    <row r="355" spans="2:4" x14ac:dyDescent="0.25">
      <c r="B355" s="129"/>
      <c r="D355" s="129"/>
    </row>
    <row r="356" spans="2:4" x14ac:dyDescent="0.25">
      <c r="B356" s="129"/>
      <c r="D356" s="129"/>
    </row>
    <row r="357" spans="2:4" x14ac:dyDescent="0.25">
      <c r="B357" s="129"/>
      <c r="D357" s="129"/>
    </row>
    <row r="358" spans="2:4" x14ac:dyDescent="0.25">
      <c r="B358" s="129"/>
      <c r="D358" s="129"/>
    </row>
    <row r="359" spans="2:4" x14ac:dyDescent="0.25">
      <c r="B359" s="129"/>
      <c r="D359" s="129"/>
    </row>
    <row r="360" spans="2:4" x14ac:dyDescent="0.25">
      <c r="B360" s="129"/>
      <c r="D360" s="129"/>
    </row>
    <row r="361" spans="2:4" x14ac:dyDescent="0.25">
      <c r="B361" s="129"/>
      <c r="D361" s="129"/>
    </row>
    <row r="362" spans="2:4" x14ac:dyDescent="0.25">
      <c r="B362" s="129"/>
      <c r="D362" s="129"/>
    </row>
    <row r="363" spans="2:4" x14ac:dyDescent="0.25">
      <c r="B363" s="129"/>
      <c r="D363" s="129"/>
    </row>
    <row r="364" spans="2:4" x14ac:dyDescent="0.25">
      <c r="B364" s="129"/>
      <c r="D364" s="129"/>
    </row>
    <row r="365" spans="2:4" x14ac:dyDescent="0.25">
      <c r="B365" s="129"/>
      <c r="D365" s="129"/>
    </row>
    <row r="366" spans="2:4" x14ac:dyDescent="0.25">
      <c r="B366" s="129"/>
      <c r="D366" s="129"/>
    </row>
    <row r="367" spans="2:4" x14ac:dyDescent="0.25">
      <c r="B367" s="129"/>
      <c r="D367" s="129"/>
    </row>
    <row r="368" spans="2:4" x14ac:dyDescent="0.25">
      <c r="B368" s="129"/>
      <c r="D368" s="129"/>
    </row>
    <row r="369" spans="2:4" x14ac:dyDescent="0.25">
      <c r="B369" s="129"/>
      <c r="D369" s="129"/>
    </row>
    <row r="370" spans="2:4" x14ac:dyDescent="0.25">
      <c r="B370" s="129"/>
      <c r="D370" s="129"/>
    </row>
    <row r="371" spans="2:4" x14ac:dyDescent="0.25">
      <c r="B371" s="129"/>
      <c r="D371" s="129"/>
    </row>
    <row r="372" spans="2:4" x14ac:dyDescent="0.25">
      <c r="B372" s="129"/>
      <c r="D372" s="129"/>
    </row>
    <row r="373" spans="2:4" x14ac:dyDescent="0.25">
      <c r="B373" s="129"/>
      <c r="D373" s="129"/>
    </row>
    <row r="374" spans="2:4" x14ac:dyDescent="0.25">
      <c r="B374" s="129"/>
      <c r="D374" s="129"/>
    </row>
    <row r="375" spans="2:4" x14ac:dyDescent="0.25">
      <c r="B375" s="129"/>
      <c r="D375" s="129"/>
    </row>
    <row r="376" spans="2:4" x14ac:dyDescent="0.25">
      <c r="B376" s="129"/>
      <c r="D376" s="129"/>
    </row>
    <row r="377" spans="2:4" x14ac:dyDescent="0.25">
      <c r="B377" s="129"/>
      <c r="D377" s="129"/>
    </row>
    <row r="378" spans="2:4" x14ac:dyDescent="0.25">
      <c r="B378" s="129"/>
      <c r="D378" s="129"/>
    </row>
    <row r="379" spans="2:4" x14ac:dyDescent="0.25">
      <c r="B379" s="129"/>
      <c r="D379" s="129"/>
    </row>
    <row r="380" spans="2:4" x14ac:dyDescent="0.25">
      <c r="B380" s="129"/>
      <c r="D380" s="129"/>
    </row>
    <row r="381" spans="2:4" x14ac:dyDescent="0.25">
      <c r="B381" s="129"/>
      <c r="D381" s="129"/>
    </row>
    <row r="382" spans="2:4" x14ac:dyDescent="0.25">
      <c r="B382" s="129"/>
      <c r="D382" s="129"/>
    </row>
    <row r="383" spans="2:4" x14ac:dyDescent="0.25">
      <c r="B383" s="129"/>
      <c r="D383" s="129"/>
    </row>
    <row r="384" spans="2:4" x14ac:dyDescent="0.25">
      <c r="B384" s="129"/>
      <c r="D384" s="129"/>
    </row>
    <row r="385" spans="2:4" x14ac:dyDescent="0.25">
      <c r="B385" s="129"/>
      <c r="D385" s="129"/>
    </row>
    <row r="386" spans="2:4" x14ac:dyDescent="0.25">
      <c r="B386" s="129"/>
      <c r="D386" s="129"/>
    </row>
    <row r="387" spans="2:4" x14ac:dyDescent="0.25">
      <c r="B387" s="129"/>
      <c r="D387" s="129"/>
    </row>
    <row r="388" spans="2:4" x14ac:dyDescent="0.25">
      <c r="B388" s="129"/>
      <c r="D388" s="129"/>
    </row>
    <row r="389" spans="2:4" x14ac:dyDescent="0.25">
      <c r="B389" s="129"/>
      <c r="D389" s="129"/>
    </row>
    <row r="390" spans="2:4" x14ac:dyDescent="0.25">
      <c r="B390" s="129"/>
      <c r="D390" s="129"/>
    </row>
    <row r="391" spans="2:4" x14ac:dyDescent="0.25">
      <c r="B391" s="129"/>
      <c r="D391" s="129"/>
    </row>
    <row r="392" spans="2:4" x14ac:dyDescent="0.25">
      <c r="B392" s="129"/>
      <c r="D392" s="129"/>
    </row>
    <row r="393" spans="2:4" x14ac:dyDescent="0.25">
      <c r="B393" s="129"/>
      <c r="D393" s="129"/>
    </row>
    <row r="394" spans="2:4" x14ac:dyDescent="0.25">
      <c r="B394" s="129"/>
      <c r="D394" s="129"/>
    </row>
    <row r="395" spans="2:4" x14ac:dyDescent="0.25">
      <c r="B395" s="129"/>
      <c r="D395" s="129"/>
    </row>
    <row r="396" spans="2:4" x14ac:dyDescent="0.25">
      <c r="B396" s="129"/>
      <c r="D396" s="129"/>
    </row>
    <row r="397" spans="2:4" x14ac:dyDescent="0.25">
      <c r="B397" s="129"/>
      <c r="D397" s="129"/>
    </row>
    <row r="398" spans="2:4" x14ac:dyDescent="0.25">
      <c r="B398" s="129"/>
    </row>
    <row r="399" spans="2:4" x14ac:dyDescent="0.25">
      <c r="B399" s="129"/>
    </row>
    <row r="400" spans="2:4" x14ac:dyDescent="0.25">
      <c r="B400" s="129"/>
    </row>
    <row r="401" spans="2:2" x14ac:dyDescent="0.25">
      <c r="B401" s="129"/>
    </row>
  </sheetData>
  <mergeCells count="1">
    <mergeCell ref="B4:H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A3354-6622-48B5-B154-CC17B87BAF9F}">
  <dimension ref="B4:O48"/>
  <sheetViews>
    <sheetView workbookViewId="0">
      <selection activeCell="K32" sqref="K32"/>
    </sheetView>
  </sheetViews>
  <sheetFormatPr defaultRowHeight="15" x14ac:dyDescent="0.25"/>
  <cols>
    <col min="3" max="3" width="18.85546875" customWidth="1"/>
  </cols>
  <sheetData>
    <row r="4" spans="2:15" ht="15" customHeight="1" x14ac:dyDescent="0.25">
      <c r="B4" s="120" t="s">
        <v>40</v>
      </c>
      <c r="C4" s="120"/>
      <c r="D4" s="120"/>
      <c r="E4" s="120"/>
      <c r="F4" s="120"/>
      <c r="G4" s="120"/>
      <c r="H4" s="120"/>
      <c r="I4" s="120"/>
      <c r="J4" s="120"/>
      <c r="K4" s="120"/>
      <c r="L4" s="120"/>
      <c r="M4" s="120"/>
    </row>
    <row r="5" spans="2:15" ht="15" customHeight="1" x14ac:dyDescent="0.25">
      <c r="B5" s="120"/>
      <c r="C5" s="120"/>
      <c r="D5" s="120"/>
      <c r="E5" s="120"/>
      <c r="F5" s="120"/>
      <c r="G5" s="120"/>
      <c r="H5" s="120"/>
      <c r="I5" s="120"/>
      <c r="J5" s="120"/>
      <c r="K5" s="120"/>
      <c r="L5" s="120"/>
      <c r="M5" s="120"/>
    </row>
    <row r="6" spans="2:15" ht="15" customHeight="1" x14ac:dyDescent="0.25">
      <c r="B6" s="125" t="s">
        <v>41</v>
      </c>
      <c r="C6" s="125"/>
      <c r="D6" s="125"/>
      <c r="E6" s="125"/>
      <c r="F6" s="125"/>
      <c r="G6" s="125"/>
      <c r="H6" s="125"/>
    </row>
    <row r="7" spans="2:15" ht="15" customHeight="1" x14ac:dyDescent="0.25">
      <c r="B7" s="125"/>
      <c r="C7" s="125"/>
      <c r="D7" s="125"/>
      <c r="E7" s="125"/>
      <c r="F7" s="125"/>
      <c r="G7" s="125"/>
      <c r="H7" s="125"/>
    </row>
    <row r="8" spans="2:15" ht="15.75" thickBot="1" x14ac:dyDescent="0.3"/>
    <row r="9" spans="2:15" x14ac:dyDescent="0.25">
      <c r="B9" s="36"/>
      <c r="C9" s="37"/>
      <c r="D9" s="38"/>
      <c r="E9" s="37"/>
      <c r="F9" s="37"/>
      <c r="G9" s="37"/>
      <c r="H9" s="39" t="s">
        <v>42</v>
      </c>
      <c r="I9" s="37"/>
      <c r="J9" s="37"/>
      <c r="K9" s="37"/>
      <c r="L9" s="37"/>
      <c r="M9" s="37"/>
      <c r="N9" s="37"/>
      <c r="O9" s="40"/>
    </row>
    <row r="10" spans="2:15" x14ac:dyDescent="0.25">
      <c r="B10" s="15"/>
      <c r="C10" s="16"/>
      <c r="D10" s="17" t="s">
        <v>43</v>
      </c>
      <c r="E10" s="16"/>
      <c r="F10" s="17" t="s">
        <v>44</v>
      </c>
      <c r="G10" s="16"/>
      <c r="H10" s="17" t="s">
        <v>45</v>
      </c>
      <c r="I10" s="16"/>
      <c r="J10" s="17" t="s">
        <v>46</v>
      </c>
      <c r="K10" s="16"/>
      <c r="L10" s="17" t="s">
        <v>47</v>
      </c>
      <c r="M10" s="16"/>
      <c r="N10" s="17" t="s">
        <v>48</v>
      </c>
      <c r="O10" s="18"/>
    </row>
    <row r="11" spans="2:15" x14ac:dyDescent="0.25">
      <c r="B11" s="51"/>
      <c r="C11" s="63" t="s">
        <v>10</v>
      </c>
      <c r="D11" s="19">
        <v>35</v>
      </c>
      <c r="E11" s="65" t="s">
        <v>49</v>
      </c>
      <c r="F11" s="19">
        <v>5.5</v>
      </c>
      <c r="G11" s="65" t="s">
        <v>49</v>
      </c>
      <c r="H11" s="19">
        <v>1.75</v>
      </c>
      <c r="I11" s="65" t="s">
        <v>49</v>
      </c>
      <c r="J11" s="19"/>
      <c r="K11" s="65" t="s">
        <v>50</v>
      </c>
      <c r="L11" s="19">
        <v>0</v>
      </c>
      <c r="M11" s="65" t="s">
        <v>51</v>
      </c>
      <c r="N11" s="19"/>
      <c r="O11" s="67" t="s">
        <v>49</v>
      </c>
    </row>
    <row r="12" spans="2:15" ht="15.75" thickBot="1" x14ac:dyDescent="0.3">
      <c r="B12" s="53"/>
      <c r="C12" s="64" t="s">
        <v>16</v>
      </c>
      <c r="D12" s="20">
        <v>30</v>
      </c>
      <c r="E12" s="66" t="s">
        <v>49</v>
      </c>
      <c r="F12" s="20">
        <v>5.5</v>
      </c>
      <c r="G12" s="66" t="s">
        <v>49</v>
      </c>
      <c r="H12" s="20">
        <v>1.5</v>
      </c>
      <c r="I12" s="66" t="s">
        <v>49</v>
      </c>
      <c r="J12" s="20"/>
      <c r="K12" s="66" t="s">
        <v>50</v>
      </c>
      <c r="L12" s="20">
        <v>0</v>
      </c>
      <c r="M12" s="66" t="s">
        <v>51</v>
      </c>
      <c r="N12" s="20"/>
      <c r="O12" s="68" t="s">
        <v>49</v>
      </c>
    </row>
    <row r="13" spans="2:15" ht="15.75" thickBot="1" x14ac:dyDescent="0.3">
      <c r="B13" s="16"/>
      <c r="C13" s="21"/>
      <c r="D13" s="16"/>
      <c r="E13" s="17"/>
      <c r="F13" s="16"/>
      <c r="G13" s="17"/>
      <c r="H13" s="16"/>
      <c r="I13" s="17"/>
      <c r="J13" s="16"/>
      <c r="K13" s="17"/>
      <c r="L13" s="16"/>
      <c r="M13" s="17"/>
      <c r="N13" s="16"/>
      <c r="O13" s="17"/>
    </row>
    <row r="14" spans="2:15" x14ac:dyDescent="0.25">
      <c r="B14" s="49"/>
      <c r="C14" s="58" t="s">
        <v>52</v>
      </c>
      <c r="D14" s="59">
        <v>0.05</v>
      </c>
      <c r="E14" s="60">
        <v>0.1</v>
      </c>
      <c r="F14" s="60">
        <v>0.15</v>
      </c>
      <c r="G14" s="60">
        <v>0.2</v>
      </c>
      <c r="H14" s="60">
        <v>0.25</v>
      </c>
      <c r="I14" s="60">
        <v>0.3</v>
      </c>
      <c r="J14" s="60">
        <v>0.35</v>
      </c>
      <c r="K14" s="60">
        <v>0.4</v>
      </c>
      <c r="L14" s="60">
        <v>0.45</v>
      </c>
      <c r="M14" s="60">
        <v>0.5</v>
      </c>
      <c r="N14" s="61"/>
      <c r="O14" s="62"/>
    </row>
    <row r="15" spans="2:15" x14ac:dyDescent="0.25">
      <c r="B15" s="51"/>
      <c r="C15" s="63" t="s">
        <v>53</v>
      </c>
      <c r="D15" s="22">
        <f>$D$16*D14</f>
        <v>0</v>
      </c>
      <c r="E15" s="22">
        <f t="shared" ref="E15:M15" si="0">$D$16*E14</f>
        <v>0</v>
      </c>
      <c r="F15" s="22">
        <f t="shared" si="0"/>
        <v>0</v>
      </c>
      <c r="G15" s="22">
        <f t="shared" si="0"/>
        <v>0</v>
      </c>
      <c r="H15" s="22">
        <f t="shared" si="0"/>
        <v>0</v>
      </c>
      <c r="I15" s="22">
        <f t="shared" si="0"/>
        <v>0</v>
      </c>
      <c r="J15" s="22">
        <f t="shared" si="0"/>
        <v>0</v>
      </c>
      <c r="K15" s="22">
        <f t="shared" si="0"/>
        <v>0</v>
      </c>
      <c r="L15" s="22">
        <f t="shared" si="0"/>
        <v>0</v>
      </c>
      <c r="M15" s="22">
        <f t="shared" si="0"/>
        <v>0</v>
      </c>
      <c r="N15" s="23"/>
      <c r="O15" s="24"/>
    </row>
    <row r="16" spans="2:15" ht="15.75" thickBot="1" x14ac:dyDescent="0.3">
      <c r="B16" s="53"/>
      <c r="C16" s="64" t="s">
        <v>54</v>
      </c>
      <c r="D16" s="16">
        <f>$D$17*D14</f>
        <v>0</v>
      </c>
      <c r="E16" s="16">
        <f t="shared" ref="E16:M16" si="1">$D$17*E14</f>
        <v>0</v>
      </c>
      <c r="F16" s="16">
        <f t="shared" si="1"/>
        <v>0</v>
      </c>
      <c r="G16" s="16">
        <f t="shared" si="1"/>
        <v>0</v>
      </c>
      <c r="H16" s="16">
        <f t="shared" si="1"/>
        <v>0</v>
      </c>
      <c r="I16" s="16">
        <f t="shared" si="1"/>
        <v>0</v>
      </c>
      <c r="J16" s="16">
        <f t="shared" si="1"/>
        <v>0</v>
      </c>
      <c r="K16" s="16">
        <f t="shared" si="1"/>
        <v>0</v>
      </c>
      <c r="L16" s="16">
        <f t="shared" si="1"/>
        <v>0</v>
      </c>
      <c r="M16" s="16">
        <f t="shared" si="1"/>
        <v>0</v>
      </c>
      <c r="N16" s="20"/>
      <c r="O16" s="25"/>
    </row>
    <row r="17" spans="2:15" ht="15.75" thickBot="1" x14ac:dyDescent="0.3">
      <c r="C17" s="16"/>
      <c r="E17" s="16"/>
      <c r="F17" s="16"/>
      <c r="G17" s="16"/>
      <c r="H17" s="16"/>
      <c r="I17" s="16"/>
      <c r="J17" s="16"/>
      <c r="K17" s="16"/>
      <c r="L17" s="16"/>
      <c r="M17" s="16"/>
      <c r="N17" s="16"/>
      <c r="O17" s="16"/>
    </row>
    <row r="18" spans="2:15" x14ac:dyDescent="0.25">
      <c r="B18" s="49"/>
      <c r="C18" s="50" t="s">
        <v>55</v>
      </c>
      <c r="D18" s="55">
        <v>1</v>
      </c>
      <c r="E18" s="56">
        <v>2</v>
      </c>
      <c r="F18" s="56">
        <v>3</v>
      </c>
      <c r="G18" s="56">
        <v>4</v>
      </c>
      <c r="H18" s="56">
        <v>5</v>
      </c>
      <c r="I18" s="57">
        <v>6</v>
      </c>
      <c r="J18" s="15"/>
      <c r="K18" s="16"/>
      <c r="L18" s="16"/>
      <c r="M18" s="16"/>
      <c r="N18" s="16"/>
      <c r="O18" s="16"/>
    </row>
    <row r="19" spans="2:15" x14ac:dyDescent="0.25">
      <c r="B19" s="51"/>
      <c r="C19" s="52" t="s">
        <v>56</v>
      </c>
      <c r="D19" s="26">
        <v>16.5</v>
      </c>
      <c r="E19" s="27">
        <v>33.200000000000003</v>
      </c>
      <c r="F19" s="27">
        <v>69.7</v>
      </c>
      <c r="G19" s="27">
        <v>138.19999999999999</v>
      </c>
      <c r="H19" s="27">
        <v>207.8</v>
      </c>
      <c r="I19" s="28">
        <v>279.5</v>
      </c>
      <c r="J19" s="15"/>
      <c r="K19" s="16"/>
      <c r="L19" s="16"/>
      <c r="M19" s="16"/>
      <c r="N19" s="16"/>
      <c r="O19" s="16"/>
    </row>
    <row r="20" spans="2:15" ht="15.75" thickBot="1" x14ac:dyDescent="0.3">
      <c r="B20" s="53"/>
      <c r="C20" s="54" t="s">
        <v>57</v>
      </c>
      <c r="D20" s="29">
        <v>19.5</v>
      </c>
      <c r="E20" s="30">
        <v>37.1</v>
      </c>
      <c r="F20" s="30">
        <v>75</v>
      </c>
      <c r="G20" s="30">
        <v>148.5</v>
      </c>
      <c r="H20" s="30">
        <v>219.6</v>
      </c>
      <c r="I20" s="31">
        <v>284.60000000000002</v>
      </c>
      <c r="J20" s="15"/>
      <c r="K20" s="16"/>
      <c r="L20" s="16"/>
      <c r="M20" s="16"/>
      <c r="N20" s="16"/>
      <c r="O20" s="16"/>
    </row>
    <row r="21" spans="2:15" ht="15.75" thickBot="1" x14ac:dyDescent="0.3">
      <c r="C21" s="16"/>
      <c r="D21" s="16"/>
      <c r="E21" s="16"/>
      <c r="F21" s="16"/>
      <c r="G21" s="16"/>
      <c r="H21" s="16"/>
      <c r="I21" s="16"/>
      <c r="J21" s="16"/>
      <c r="K21" s="16"/>
      <c r="L21" s="16"/>
      <c r="M21" s="16"/>
      <c r="N21" s="16"/>
      <c r="O21" s="16"/>
    </row>
    <row r="22" spans="2:15" x14ac:dyDescent="0.25">
      <c r="B22" s="36"/>
      <c r="C22" s="37"/>
      <c r="D22" s="37"/>
      <c r="E22" s="37"/>
      <c r="F22" s="37"/>
      <c r="G22" s="37"/>
      <c r="H22" s="39" t="s">
        <v>58</v>
      </c>
      <c r="I22" s="37"/>
      <c r="J22" s="37"/>
      <c r="K22" s="37"/>
      <c r="L22" s="37"/>
      <c r="M22" s="37"/>
      <c r="N22" s="37"/>
      <c r="O22" s="40"/>
    </row>
    <row r="23" spans="2:15" x14ac:dyDescent="0.25">
      <c r="B23" s="41">
        <v>1</v>
      </c>
      <c r="C23" s="42" t="s">
        <v>59</v>
      </c>
      <c r="D23" s="42">
        <v>1</v>
      </c>
      <c r="E23" s="42">
        <v>2</v>
      </c>
      <c r="F23" s="42">
        <v>3</v>
      </c>
      <c r="G23" s="42">
        <v>4</v>
      </c>
      <c r="H23" s="42">
        <v>5</v>
      </c>
      <c r="I23" s="42">
        <v>6</v>
      </c>
      <c r="J23" s="42">
        <v>7</v>
      </c>
      <c r="K23" s="42">
        <v>8</v>
      </c>
      <c r="L23" s="42">
        <v>9</v>
      </c>
      <c r="M23" s="42">
        <v>10</v>
      </c>
      <c r="N23" s="42">
        <v>11</v>
      </c>
      <c r="O23" s="43"/>
    </row>
    <row r="24" spans="2:15" x14ac:dyDescent="0.25">
      <c r="B24" s="44">
        <v>2</v>
      </c>
      <c r="C24" s="45" t="s">
        <v>60</v>
      </c>
      <c r="D24" s="19">
        <v>25</v>
      </c>
      <c r="E24" s="19">
        <v>25</v>
      </c>
      <c r="F24" s="19">
        <v>25</v>
      </c>
      <c r="G24" s="19">
        <v>25</v>
      </c>
      <c r="H24" s="19">
        <v>25</v>
      </c>
      <c r="I24" s="19">
        <v>25</v>
      </c>
      <c r="J24" s="19">
        <v>25</v>
      </c>
      <c r="K24" s="19">
        <v>25</v>
      </c>
      <c r="L24" s="19">
        <v>25</v>
      </c>
      <c r="M24" s="19"/>
      <c r="N24" s="19"/>
      <c r="O24" s="32"/>
    </row>
    <row r="25" spans="2:15" x14ac:dyDescent="0.25">
      <c r="B25" s="44">
        <v>3</v>
      </c>
      <c r="C25" s="45" t="s">
        <v>61</v>
      </c>
      <c r="D25" s="19">
        <v>1.75</v>
      </c>
      <c r="E25" s="19">
        <v>3.5</v>
      </c>
      <c r="F25" s="19">
        <v>5.25</v>
      </c>
      <c r="G25" s="19">
        <v>7</v>
      </c>
      <c r="H25" s="19">
        <v>8.75</v>
      </c>
      <c r="I25" s="19">
        <v>10.5</v>
      </c>
      <c r="J25" s="19">
        <v>12.25</v>
      </c>
      <c r="K25" s="19">
        <v>14</v>
      </c>
      <c r="L25" s="19">
        <v>15.75</v>
      </c>
      <c r="M25" s="19">
        <v>17.5</v>
      </c>
      <c r="N25" s="19"/>
      <c r="O25" s="32"/>
    </row>
    <row r="26" spans="2:15" x14ac:dyDescent="0.25">
      <c r="B26" s="44">
        <v>4</v>
      </c>
      <c r="C26" s="45" t="s">
        <v>62</v>
      </c>
      <c r="D26" s="19">
        <v>2</v>
      </c>
      <c r="E26" s="19">
        <v>3</v>
      </c>
      <c r="F26" s="19">
        <v>4</v>
      </c>
      <c r="G26" s="19">
        <v>4</v>
      </c>
      <c r="H26" s="19">
        <v>4</v>
      </c>
      <c r="I26" s="19">
        <v>4</v>
      </c>
      <c r="J26" s="19">
        <v>4</v>
      </c>
      <c r="K26" s="19">
        <v>4</v>
      </c>
      <c r="L26" s="19"/>
      <c r="M26" s="19"/>
      <c r="N26" s="19"/>
      <c r="O26" s="32"/>
    </row>
    <row r="27" spans="2:15" x14ac:dyDescent="0.25">
      <c r="B27" s="44">
        <v>5</v>
      </c>
      <c r="C27" s="45" t="s">
        <v>63</v>
      </c>
      <c r="D27" s="19">
        <v>89.5</v>
      </c>
      <c r="E27" s="19">
        <v>78</v>
      </c>
      <c r="F27" s="19">
        <v>55</v>
      </c>
      <c r="G27" s="19">
        <v>69</v>
      </c>
      <c r="H27" s="19">
        <v>72</v>
      </c>
      <c r="I27" s="19">
        <v>77</v>
      </c>
      <c r="J27" s="19">
        <v>82.5</v>
      </c>
      <c r="K27" s="19">
        <v>84</v>
      </c>
      <c r="L27" s="19"/>
      <c r="M27" s="19"/>
      <c r="N27" s="19"/>
      <c r="O27" s="32"/>
    </row>
    <row r="28" spans="2:15" x14ac:dyDescent="0.25">
      <c r="B28" s="44">
        <v>6</v>
      </c>
      <c r="C28" s="45" t="s">
        <v>64</v>
      </c>
      <c r="D28" s="19">
        <f>D27/100</f>
        <v>0.89500000000000002</v>
      </c>
      <c r="E28" s="19">
        <f t="shared" ref="E28:K28" si="2">E27/100</f>
        <v>0.78</v>
      </c>
      <c r="F28" s="19">
        <f t="shared" si="2"/>
        <v>0.55000000000000004</v>
      </c>
      <c r="G28" s="19">
        <f t="shared" si="2"/>
        <v>0.69</v>
      </c>
      <c r="H28" s="19">
        <f t="shared" si="2"/>
        <v>0.72</v>
      </c>
      <c r="I28" s="19">
        <f t="shared" si="2"/>
        <v>0.77</v>
      </c>
      <c r="J28" s="19">
        <f t="shared" si="2"/>
        <v>0.82499999999999996</v>
      </c>
      <c r="K28" s="19">
        <f t="shared" si="2"/>
        <v>0.84</v>
      </c>
      <c r="L28" s="19"/>
      <c r="M28" s="19"/>
      <c r="N28" s="19"/>
      <c r="O28" s="32"/>
    </row>
    <row r="29" spans="2:15" x14ac:dyDescent="0.25">
      <c r="B29" s="44">
        <v>7</v>
      </c>
      <c r="C29" s="46" t="s">
        <v>65</v>
      </c>
      <c r="D29" s="19">
        <f>D28*E19</f>
        <v>29.714000000000002</v>
      </c>
      <c r="E29" s="19">
        <f>E28*F19</f>
        <v>54.366000000000007</v>
      </c>
      <c r="F29" s="19">
        <f>F28*G19</f>
        <v>76.010000000000005</v>
      </c>
      <c r="G29" s="19">
        <f>G28*G19</f>
        <v>95.35799999999999</v>
      </c>
      <c r="H29" s="19">
        <f>H28*G19</f>
        <v>99.503999999999991</v>
      </c>
      <c r="I29" s="19">
        <f>I28*G19</f>
        <v>106.41399999999999</v>
      </c>
      <c r="J29" s="19">
        <f>J28*G19</f>
        <v>114.01499999999999</v>
      </c>
      <c r="K29" s="19">
        <f>K28*G19</f>
        <v>116.08799999999998</v>
      </c>
      <c r="L29" s="19"/>
      <c r="M29" s="19"/>
      <c r="N29" s="19"/>
      <c r="O29" s="32"/>
    </row>
    <row r="30" spans="2:15" x14ac:dyDescent="0.25">
      <c r="B30" s="44">
        <v>8</v>
      </c>
      <c r="C30" s="45" t="s">
        <v>66</v>
      </c>
      <c r="D30" s="19">
        <v>0</v>
      </c>
      <c r="E30" s="19">
        <v>0</v>
      </c>
      <c r="F30" s="19">
        <v>0</v>
      </c>
      <c r="G30" s="19">
        <v>0</v>
      </c>
      <c r="H30" s="19">
        <v>0</v>
      </c>
      <c r="I30" s="19">
        <v>0</v>
      </c>
      <c r="J30" s="19">
        <v>0</v>
      </c>
      <c r="K30" s="19">
        <v>0</v>
      </c>
      <c r="L30" s="19">
        <v>0</v>
      </c>
      <c r="M30" s="19"/>
      <c r="N30" s="19"/>
      <c r="O30" s="32"/>
    </row>
    <row r="31" spans="2:15" x14ac:dyDescent="0.25">
      <c r="B31" s="44">
        <v>9</v>
      </c>
      <c r="C31" s="45" t="s">
        <v>67</v>
      </c>
      <c r="D31" s="19">
        <f>D29</f>
        <v>29.714000000000002</v>
      </c>
      <c r="E31" s="19">
        <f t="shared" ref="E31:K31" si="3">E29</f>
        <v>54.366000000000007</v>
      </c>
      <c r="F31" s="19">
        <f t="shared" si="3"/>
        <v>76.010000000000005</v>
      </c>
      <c r="G31" s="19">
        <f t="shared" si="3"/>
        <v>95.35799999999999</v>
      </c>
      <c r="H31" s="19">
        <f t="shared" si="3"/>
        <v>99.503999999999991</v>
      </c>
      <c r="I31" s="19">
        <f t="shared" si="3"/>
        <v>106.41399999999999</v>
      </c>
      <c r="J31" s="19">
        <f t="shared" si="3"/>
        <v>114.01499999999999</v>
      </c>
      <c r="K31" s="19">
        <f t="shared" si="3"/>
        <v>116.08799999999998</v>
      </c>
      <c r="L31" s="19"/>
      <c r="M31" s="19"/>
      <c r="N31" s="19"/>
      <c r="O31" s="32"/>
    </row>
    <row r="32" spans="2:15" ht="15.75" thickBot="1" x14ac:dyDescent="0.3">
      <c r="B32" s="47">
        <v>10</v>
      </c>
      <c r="C32" s="48" t="s">
        <v>68</v>
      </c>
      <c r="D32" s="20">
        <f>D31/9.621</f>
        <v>3.0884523438312028</v>
      </c>
      <c r="E32" s="20">
        <f t="shared" ref="E32:K32" si="4">E31/9.621</f>
        <v>5.6507639538509515</v>
      </c>
      <c r="F32" s="20">
        <f t="shared" si="4"/>
        <v>7.9004261511277418</v>
      </c>
      <c r="G32" s="20">
        <f t="shared" si="4"/>
        <v>9.9114437168693463</v>
      </c>
      <c r="H32" s="20">
        <f t="shared" si="4"/>
        <v>10.342376052385406</v>
      </c>
      <c r="I32" s="20">
        <f t="shared" si="4"/>
        <v>11.060596611578836</v>
      </c>
      <c r="J32" s="20">
        <f t="shared" si="4"/>
        <v>11.850639226691611</v>
      </c>
      <c r="K32" s="20">
        <f t="shared" si="4"/>
        <v>12.066105394449639</v>
      </c>
      <c r="L32" s="20"/>
      <c r="M32" s="20"/>
      <c r="N32" s="20"/>
      <c r="O32" s="33"/>
    </row>
    <row r="33" spans="2:15" x14ac:dyDescent="0.25">
      <c r="B33" s="16"/>
      <c r="C33" s="16"/>
      <c r="D33" s="16"/>
      <c r="E33" s="34" t="s">
        <v>69</v>
      </c>
      <c r="F33" s="35"/>
      <c r="G33" s="17" t="s">
        <v>70</v>
      </c>
      <c r="H33" s="16"/>
      <c r="I33" s="16"/>
      <c r="J33" s="16"/>
      <c r="K33" s="34" t="s">
        <v>71</v>
      </c>
      <c r="L33" s="35"/>
      <c r="M33" s="17" t="s">
        <v>70</v>
      </c>
      <c r="N33" s="16"/>
      <c r="O33" s="16"/>
    </row>
    <row r="34" spans="2:15" ht="15.75" thickBot="1" x14ac:dyDescent="0.3">
      <c r="B34" s="16"/>
      <c r="C34" s="16"/>
      <c r="D34" s="16"/>
      <c r="E34" s="16"/>
      <c r="F34" s="16"/>
      <c r="G34" s="16"/>
      <c r="H34" s="16"/>
      <c r="I34" s="16"/>
      <c r="J34" s="16"/>
      <c r="K34" s="16"/>
      <c r="L34" s="16"/>
      <c r="M34" s="16"/>
      <c r="N34" s="16"/>
      <c r="O34" s="16"/>
    </row>
    <row r="35" spans="2:15" x14ac:dyDescent="0.25">
      <c r="B35" s="36"/>
      <c r="C35" s="37"/>
      <c r="D35" s="37"/>
      <c r="E35" s="37"/>
      <c r="F35" s="37"/>
      <c r="G35" s="37"/>
      <c r="H35" s="39" t="s">
        <v>72</v>
      </c>
      <c r="I35" s="37"/>
      <c r="J35" s="37"/>
      <c r="K35" s="37"/>
      <c r="L35" s="37"/>
      <c r="M35" s="37"/>
      <c r="N35" s="37"/>
      <c r="O35" s="40"/>
    </row>
    <row r="36" spans="2:15" x14ac:dyDescent="0.25">
      <c r="B36" s="41">
        <v>1</v>
      </c>
      <c r="C36" s="42" t="s">
        <v>59</v>
      </c>
      <c r="D36" s="42">
        <v>1</v>
      </c>
      <c r="E36" s="42">
        <v>2</v>
      </c>
      <c r="F36" s="42">
        <v>3</v>
      </c>
      <c r="G36" s="42">
        <v>4</v>
      </c>
      <c r="H36" s="42">
        <v>5</v>
      </c>
      <c r="I36" s="42">
        <v>6</v>
      </c>
      <c r="J36" s="42">
        <v>7</v>
      </c>
      <c r="K36" s="42">
        <v>8</v>
      </c>
      <c r="L36" s="42">
        <v>9</v>
      </c>
      <c r="M36" s="42">
        <v>10</v>
      </c>
      <c r="N36" s="42">
        <v>11</v>
      </c>
      <c r="O36" s="43"/>
    </row>
    <row r="37" spans="2:15" x14ac:dyDescent="0.25">
      <c r="B37" s="44">
        <v>2</v>
      </c>
      <c r="C37" s="45" t="s">
        <v>60</v>
      </c>
      <c r="D37" s="19">
        <v>25</v>
      </c>
      <c r="E37" s="19">
        <v>25</v>
      </c>
      <c r="F37" s="19">
        <v>25</v>
      </c>
      <c r="G37" s="19">
        <v>25</v>
      </c>
      <c r="H37" s="19">
        <v>25</v>
      </c>
      <c r="I37" s="19">
        <v>25</v>
      </c>
      <c r="J37" s="19">
        <v>25</v>
      </c>
      <c r="K37" s="19">
        <v>25</v>
      </c>
      <c r="L37" s="19">
        <v>25</v>
      </c>
      <c r="M37" s="19">
        <v>25</v>
      </c>
      <c r="N37" s="19">
        <v>25</v>
      </c>
      <c r="O37" s="32"/>
    </row>
    <row r="38" spans="2:15" x14ac:dyDescent="0.25">
      <c r="B38" s="44">
        <v>3</v>
      </c>
      <c r="C38" s="45" t="s">
        <v>61</v>
      </c>
      <c r="D38" s="19">
        <v>1.5</v>
      </c>
      <c r="E38" s="19">
        <v>3</v>
      </c>
      <c r="F38" s="19">
        <v>4.5</v>
      </c>
      <c r="G38" s="19">
        <v>6</v>
      </c>
      <c r="H38" s="19">
        <v>7.5</v>
      </c>
      <c r="I38" s="19">
        <v>9</v>
      </c>
      <c r="J38" s="19">
        <v>10.5</v>
      </c>
      <c r="K38" s="19">
        <v>12</v>
      </c>
      <c r="L38" s="19">
        <v>13.5</v>
      </c>
      <c r="M38" s="19">
        <v>15</v>
      </c>
      <c r="N38" s="19"/>
      <c r="O38" s="32"/>
    </row>
    <row r="39" spans="2:15" x14ac:dyDescent="0.25">
      <c r="B39" s="44">
        <v>4</v>
      </c>
      <c r="C39" s="45" t="s">
        <v>62</v>
      </c>
      <c r="D39" s="19">
        <v>1</v>
      </c>
      <c r="E39" s="19">
        <v>3</v>
      </c>
      <c r="F39" s="19">
        <v>3</v>
      </c>
      <c r="G39" s="19">
        <v>3</v>
      </c>
      <c r="H39" s="19">
        <v>3</v>
      </c>
      <c r="I39" s="19">
        <v>3</v>
      </c>
      <c r="J39" s="19">
        <v>3</v>
      </c>
      <c r="K39" s="19">
        <v>3</v>
      </c>
      <c r="L39" s="19"/>
      <c r="M39" s="19"/>
      <c r="N39" s="19"/>
      <c r="O39" s="32"/>
    </row>
    <row r="40" spans="2:15" x14ac:dyDescent="0.25">
      <c r="B40" s="44">
        <v>5</v>
      </c>
      <c r="C40" s="45" t="s">
        <v>63</v>
      </c>
      <c r="D40" s="19">
        <v>91</v>
      </c>
      <c r="E40" s="19">
        <v>56</v>
      </c>
      <c r="F40" s="19">
        <v>73.5</v>
      </c>
      <c r="G40" s="19">
        <v>85</v>
      </c>
      <c r="H40" s="19">
        <v>92.5</v>
      </c>
      <c r="I40" s="19">
        <v>95</v>
      </c>
      <c r="J40" s="19">
        <v>97.5</v>
      </c>
      <c r="K40" s="19">
        <v>97.5</v>
      </c>
      <c r="L40" s="19"/>
      <c r="M40" s="19"/>
      <c r="N40" s="19"/>
      <c r="O40" s="32"/>
    </row>
    <row r="41" spans="2:15" x14ac:dyDescent="0.25">
      <c r="B41" s="44">
        <v>6</v>
      </c>
      <c r="C41" s="45" t="s">
        <v>64</v>
      </c>
      <c r="D41" s="19">
        <f>D40/100</f>
        <v>0.91</v>
      </c>
      <c r="E41" s="19">
        <f t="shared" ref="E41:K41" si="5">E40/100</f>
        <v>0.56000000000000005</v>
      </c>
      <c r="F41" s="19">
        <f t="shared" si="5"/>
        <v>0.73499999999999999</v>
      </c>
      <c r="G41" s="19">
        <f t="shared" si="5"/>
        <v>0.85</v>
      </c>
      <c r="H41" s="19">
        <f t="shared" si="5"/>
        <v>0.92500000000000004</v>
      </c>
      <c r="I41" s="19">
        <f t="shared" si="5"/>
        <v>0.95</v>
      </c>
      <c r="J41" s="19">
        <f t="shared" si="5"/>
        <v>0.97499999999999998</v>
      </c>
      <c r="K41" s="19">
        <f t="shared" si="5"/>
        <v>0.97499999999999998</v>
      </c>
      <c r="L41" s="19"/>
      <c r="M41" s="19"/>
      <c r="N41" s="19"/>
      <c r="O41" s="32"/>
    </row>
    <row r="42" spans="2:15" x14ac:dyDescent="0.25">
      <c r="B42" s="44">
        <v>7</v>
      </c>
      <c r="C42" s="46" t="s">
        <v>73</v>
      </c>
      <c r="D42" s="19">
        <f>D41*D20</f>
        <v>17.745000000000001</v>
      </c>
      <c r="E42" s="19">
        <f>E41*F20</f>
        <v>42.000000000000007</v>
      </c>
      <c r="F42" s="19">
        <f>F41*F20</f>
        <v>55.125</v>
      </c>
      <c r="G42" s="19">
        <f>G41*F20</f>
        <v>63.75</v>
      </c>
      <c r="H42" s="19">
        <f>H41*F20</f>
        <v>69.375</v>
      </c>
      <c r="I42" s="19">
        <f>I41*F20</f>
        <v>71.25</v>
      </c>
      <c r="J42" s="19">
        <f>J41*F20</f>
        <v>73.125</v>
      </c>
      <c r="K42" s="19">
        <f>K41*F20</f>
        <v>73.125</v>
      </c>
      <c r="L42" s="19"/>
      <c r="M42" s="19"/>
      <c r="N42" s="19"/>
      <c r="O42" s="32"/>
    </row>
    <row r="43" spans="2:15" x14ac:dyDescent="0.25">
      <c r="B43" s="44">
        <v>8</v>
      </c>
      <c r="C43" s="45" t="s">
        <v>66</v>
      </c>
      <c r="D43" s="19">
        <v>0</v>
      </c>
      <c r="E43" s="19">
        <v>0</v>
      </c>
      <c r="F43" s="19">
        <v>0</v>
      </c>
      <c r="G43" s="19">
        <v>0</v>
      </c>
      <c r="H43" s="19">
        <v>0</v>
      </c>
      <c r="I43" s="19">
        <v>0</v>
      </c>
      <c r="J43" s="19">
        <v>0</v>
      </c>
      <c r="K43" s="19">
        <v>0</v>
      </c>
      <c r="L43" s="19"/>
      <c r="M43" s="19"/>
      <c r="N43" s="19"/>
      <c r="O43" s="32"/>
    </row>
    <row r="44" spans="2:15" x14ac:dyDescent="0.25">
      <c r="B44" s="44">
        <v>9</v>
      </c>
      <c r="C44" s="45" t="s">
        <v>67</v>
      </c>
      <c r="D44" s="19">
        <f>D42</f>
        <v>17.745000000000001</v>
      </c>
      <c r="E44" s="19">
        <f t="shared" ref="E44:K44" si="6">E42</f>
        <v>42.000000000000007</v>
      </c>
      <c r="F44" s="19">
        <f t="shared" si="6"/>
        <v>55.125</v>
      </c>
      <c r="G44" s="19">
        <f t="shared" si="6"/>
        <v>63.75</v>
      </c>
      <c r="H44" s="19">
        <f t="shared" si="6"/>
        <v>69.375</v>
      </c>
      <c r="I44" s="19">
        <f t="shared" si="6"/>
        <v>71.25</v>
      </c>
      <c r="J44" s="19">
        <f t="shared" si="6"/>
        <v>73.125</v>
      </c>
      <c r="K44" s="19">
        <f t="shared" si="6"/>
        <v>73.125</v>
      </c>
      <c r="L44" s="19"/>
      <c r="M44" s="19"/>
      <c r="N44" s="19"/>
      <c r="O44" s="32"/>
    </row>
    <row r="45" spans="2:15" ht="15.75" thickBot="1" x14ac:dyDescent="0.3">
      <c r="B45" s="47">
        <v>10</v>
      </c>
      <c r="C45" s="48" t="s">
        <v>68</v>
      </c>
      <c r="D45" s="20">
        <f>D44/7.068583471</f>
        <v>2.5104039688859467</v>
      </c>
      <c r="E45" s="20">
        <f t="shared" ref="E45:K45" si="7">E44/7.068583471</f>
        <v>5.9417845417418862</v>
      </c>
      <c r="F45" s="20">
        <f t="shared" si="7"/>
        <v>7.7985922110362242</v>
      </c>
      <c r="G45" s="20">
        <f t="shared" si="7"/>
        <v>9.0187801080010761</v>
      </c>
      <c r="H45" s="20">
        <f t="shared" si="7"/>
        <v>9.8145548234129354</v>
      </c>
      <c r="I45" s="20">
        <f t="shared" si="7"/>
        <v>10.079813061883556</v>
      </c>
      <c r="J45" s="20">
        <f t="shared" si="7"/>
        <v>10.345071300354174</v>
      </c>
      <c r="K45" s="20">
        <f t="shared" si="7"/>
        <v>10.345071300354174</v>
      </c>
      <c r="L45" s="20"/>
      <c r="M45" s="20"/>
      <c r="N45" s="20"/>
      <c r="O45" s="33"/>
    </row>
    <row r="46" spans="2:15" ht="15.75" thickBot="1" x14ac:dyDescent="0.3"/>
    <row r="47" spans="2:15" x14ac:dyDescent="0.25">
      <c r="B47" s="49"/>
      <c r="C47" s="70" t="s">
        <v>75</v>
      </c>
      <c r="D47" s="71">
        <f>(D32/10.0865)/2</f>
        <v>0.1530983167516583</v>
      </c>
      <c r="E47" s="71">
        <f t="shared" ref="E47:K47" si="8">(E32/10.0865)/2</f>
        <v>0.280115201202149</v>
      </c>
      <c r="F47" s="71">
        <f t="shared" si="8"/>
        <v>0.39163367625676609</v>
      </c>
      <c r="G47" s="71">
        <f t="shared" si="8"/>
        <v>0.49132224839485189</v>
      </c>
      <c r="H47" s="71">
        <f t="shared" si="8"/>
        <v>0.5126840852815846</v>
      </c>
      <c r="I47" s="71">
        <f t="shared" si="8"/>
        <v>0.54828714675947243</v>
      </c>
      <c r="J47" s="71">
        <f t="shared" si="8"/>
        <v>0.58745051438514906</v>
      </c>
      <c r="K47" s="72">
        <f t="shared" si="8"/>
        <v>0.59813143282851533</v>
      </c>
    </row>
    <row r="48" spans="2:15" ht="15.75" thickBot="1" x14ac:dyDescent="0.3">
      <c r="B48" s="53"/>
      <c r="C48" s="69" t="s">
        <v>76</v>
      </c>
      <c r="D48" s="73">
        <f>(D45/10.0865)/2</f>
        <v>0.12444375992098086</v>
      </c>
      <c r="E48" s="73">
        <f t="shared" ref="E48:K48" si="9">(E45/10.0865)/2</f>
        <v>0.29454144359995471</v>
      </c>
      <c r="F48" s="73">
        <f t="shared" si="9"/>
        <v>0.3865856447249405</v>
      </c>
      <c r="G48" s="73">
        <f t="shared" si="9"/>
        <v>0.44707183403564549</v>
      </c>
      <c r="H48" s="73">
        <f t="shared" si="9"/>
        <v>0.48651934880349657</v>
      </c>
      <c r="I48" s="73">
        <f t="shared" si="9"/>
        <v>0.49966852039278026</v>
      </c>
      <c r="J48" s="73">
        <f t="shared" si="9"/>
        <v>0.51281769198206395</v>
      </c>
      <c r="K48" s="33">
        <f t="shared" si="9"/>
        <v>0.51281769198206395</v>
      </c>
    </row>
  </sheetData>
  <mergeCells count="2">
    <mergeCell ref="B4:M5"/>
    <mergeCell ref="B6:H7"/>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F01AA-EC16-4EF6-A6FB-108CFE7D5B88}">
  <dimension ref="B4:AR50"/>
  <sheetViews>
    <sheetView topLeftCell="P1" workbookViewId="0">
      <selection activeCell="AE26" sqref="AE26"/>
    </sheetView>
  </sheetViews>
  <sheetFormatPr defaultRowHeight="15" x14ac:dyDescent="0.25"/>
  <sheetData>
    <row r="4" spans="2:44" x14ac:dyDescent="0.25">
      <c r="B4" s="125" t="s">
        <v>74</v>
      </c>
      <c r="C4" s="125"/>
      <c r="D4" s="125"/>
      <c r="E4" s="125"/>
      <c r="F4" s="125"/>
      <c r="G4" s="125"/>
      <c r="H4" s="125"/>
    </row>
    <row r="5" spans="2:44" x14ac:dyDescent="0.25">
      <c r="B5" s="125"/>
      <c r="C5" s="125"/>
      <c r="D5" s="125"/>
      <c r="E5" s="125"/>
      <c r="F5" s="125"/>
      <c r="G5" s="125"/>
      <c r="H5" s="125"/>
    </row>
    <row r="7" spans="2:44" x14ac:dyDescent="0.25">
      <c r="K7" s="113" t="s">
        <v>113</v>
      </c>
      <c r="L7" s="113"/>
      <c r="M7" s="113"/>
      <c r="N7" s="113"/>
    </row>
    <row r="8" spans="2:44" x14ac:dyDescent="0.25">
      <c r="K8" s="113"/>
      <c r="L8" s="113"/>
      <c r="M8" s="113"/>
      <c r="N8" s="113"/>
      <c r="Z8" s="113" t="s">
        <v>114</v>
      </c>
      <c r="AA8" s="113"/>
      <c r="AB8" s="113"/>
      <c r="AC8" s="113"/>
      <c r="AO8" s="113" t="s">
        <v>112</v>
      </c>
      <c r="AP8" s="113"/>
      <c r="AQ8" s="113"/>
      <c r="AR8" s="113"/>
    </row>
    <row r="9" spans="2:44" x14ac:dyDescent="0.25">
      <c r="K9" s="113"/>
      <c r="L9" s="113"/>
      <c r="M9" s="113"/>
      <c r="N9" s="113"/>
      <c r="Z9" s="113"/>
      <c r="AA9" s="113"/>
      <c r="AB9" s="113"/>
      <c r="AC9" s="113"/>
      <c r="AO9" s="113"/>
      <c r="AP9" s="113"/>
      <c r="AQ9" s="113"/>
      <c r="AR9" s="113"/>
    </row>
    <row r="10" spans="2:44" x14ac:dyDescent="0.25">
      <c r="K10" s="113"/>
      <c r="L10" s="113"/>
      <c r="M10" s="113"/>
      <c r="N10" s="113"/>
      <c r="Z10" s="113"/>
      <c r="AA10" s="113"/>
      <c r="AB10" s="113"/>
      <c r="AC10" s="113"/>
      <c r="AO10" s="113"/>
      <c r="AP10" s="113"/>
      <c r="AQ10" s="113"/>
      <c r="AR10" s="113"/>
    </row>
    <row r="11" spans="2:44" x14ac:dyDescent="0.25">
      <c r="K11" s="113"/>
      <c r="L11" s="113"/>
      <c r="M11" s="113"/>
      <c r="N11" s="113"/>
      <c r="Z11" s="113"/>
      <c r="AA11" s="113"/>
      <c r="AB11" s="113"/>
      <c r="AC11" s="113"/>
      <c r="AO11" s="113"/>
      <c r="AP11" s="113"/>
      <c r="AQ11" s="113"/>
      <c r="AR11" s="113"/>
    </row>
    <row r="12" spans="2:44" x14ac:dyDescent="0.25">
      <c r="K12" s="113"/>
      <c r="L12" s="113"/>
      <c r="M12" s="113"/>
      <c r="N12" s="113"/>
      <c r="Z12" s="113"/>
      <c r="AA12" s="113"/>
      <c r="AB12" s="113"/>
      <c r="AC12" s="113"/>
      <c r="AO12" s="113"/>
      <c r="AP12" s="113"/>
      <c r="AQ12" s="113"/>
      <c r="AR12" s="113"/>
    </row>
    <row r="13" spans="2:44" x14ac:dyDescent="0.25">
      <c r="K13" s="113"/>
      <c r="L13" s="113"/>
      <c r="M13" s="113"/>
      <c r="N13" s="113"/>
      <c r="Z13" s="113"/>
      <c r="AA13" s="113"/>
      <c r="AB13" s="113"/>
      <c r="AC13" s="113"/>
      <c r="AO13" s="113"/>
      <c r="AP13" s="113"/>
      <c r="AQ13" s="113"/>
      <c r="AR13" s="113"/>
    </row>
    <row r="14" spans="2:44" x14ac:dyDescent="0.25">
      <c r="K14" s="113"/>
      <c r="L14" s="113"/>
      <c r="M14" s="113"/>
      <c r="N14" s="113"/>
      <c r="Z14" s="113"/>
      <c r="AA14" s="113"/>
      <c r="AB14" s="113"/>
      <c r="AC14" s="113"/>
      <c r="AO14" s="113"/>
      <c r="AP14" s="113"/>
      <c r="AQ14" s="113"/>
      <c r="AR14" s="113"/>
    </row>
    <row r="15" spans="2:44" x14ac:dyDescent="0.25">
      <c r="K15" s="113"/>
      <c r="L15" s="113"/>
      <c r="M15" s="113"/>
      <c r="N15" s="113"/>
      <c r="Z15" s="113"/>
      <c r="AA15" s="113"/>
      <c r="AB15" s="113"/>
      <c r="AC15" s="113"/>
      <c r="AO15" s="113"/>
      <c r="AP15" s="113"/>
      <c r="AQ15" s="113"/>
      <c r="AR15" s="113"/>
    </row>
    <row r="16" spans="2:44" x14ac:dyDescent="0.25">
      <c r="K16" s="113"/>
      <c r="L16" s="113"/>
      <c r="M16" s="113"/>
      <c r="N16" s="113"/>
      <c r="Z16" s="113"/>
      <c r="AA16" s="113"/>
      <c r="AB16" s="113"/>
      <c r="AC16" s="113"/>
      <c r="AO16" s="113"/>
      <c r="AP16" s="113"/>
      <c r="AQ16" s="113"/>
      <c r="AR16" s="113"/>
    </row>
    <row r="17" spans="11:44" x14ac:dyDescent="0.25">
      <c r="K17" s="113"/>
      <c r="L17" s="113"/>
      <c r="M17" s="113"/>
      <c r="N17" s="113"/>
      <c r="Z17" s="113"/>
      <c r="AA17" s="113"/>
      <c r="AB17" s="113"/>
      <c r="AC17" s="113"/>
      <c r="AO17" s="113"/>
      <c r="AP17" s="113"/>
      <c r="AQ17" s="113"/>
      <c r="AR17" s="113"/>
    </row>
    <row r="18" spans="11:44" x14ac:dyDescent="0.25">
      <c r="K18" s="113"/>
      <c r="L18" s="113"/>
      <c r="M18" s="113"/>
      <c r="N18" s="113"/>
      <c r="Z18" s="113"/>
      <c r="AA18" s="113"/>
      <c r="AB18" s="113"/>
      <c r="AC18" s="113"/>
      <c r="AO18" s="113"/>
      <c r="AP18" s="113"/>
      <c r="AQ18" s="113"/>
      <c r="AR18" s="113"/>
    </row>
    <row r="19" spans="11:44" x14ac:dyDescent="0.25">
      <c r="K19" s="113"/>
      <c r="L19" s="113"/>
      <c r="M19" s="113"/>
      <c r="N19" s="113"/>
      <c r="Z19" s="113"/>
      <c r="AA19" s="113"/>
      <c r="AB19" s="113"/>
      <c r="AC19" s="113"/>
      <c r="AO19" s="113"/>
      <c r="AP19" s="113"/>
      <c r="AQ19" s="113"/>
      <c r="AR19" s="113"/>
    </row>
    <row r="20" spans="11:44" x14ac:dyDescent="0.25">
      <c r="K20" s="113"/>
      <c r="L20" s="113"/>
      <c r="M20" s="113"/>
      <c r="N20" s="113"/>
      <c r="Z20" s="113"/>
      <c r="AA20" s="113"/>
      <c r="AB20" s="113"/>
      <c r="AC20" s="113"/>
      <c r="AO20" s="113"/>
      <c r="AP20" s="113"/>
      <c r="AQ20" s="113"/>
      <c r="AR20" s="113"/>
    </row>
    <row r="21" spans="11:44" x14ac:dyDescent="0.25">
      <c r="K21" s="113"/>
      <c r="L21" s="113"/>
      <c r="M21" s="113"/>
      <c r="N21" s="113"/>
      <c r="Z21" s="113"/>
      <c r="AA21" s="113"/>
      <c r="AB21" s="113"/>
      <c r="AC21" s="113"/>
      <c r="AO21" s="113"/>
      <c r="AP21" s="113"/>
      <c r="AQ21" s="113"/>
      <c r="AR21" s="113"/>
    </row>
    <row r="22" spans="11:44" x14ac:dyDescent="0.25">
      <c r="K22" s="113"/>
      <c r="L22" s="113"/>
      <c r="M22" s="113"/>
      <c r="N22" s="113"/>
      <c r="Z22" s="113"/>
      <c r="AA22" s="113"/>
      <c r="AB22" s="113"/>
      <c r="AC22" s="113"/>
      <c r="AO22" s="113"/>
      <c r="AP22" s="113"/>
      <c r="AQ22" s="113"/>
      <c r="AR22" s="113"/>
    </row>
    <row r="23" spans="11:44" x14ac:dyDescent="0.25">
      <c r="K23" s="113"/>
      <c r="L23" s="113"/>
      <c r="M23" s="113"/>
      <c r="N23" s="113"/>
      <c r="Z23" s="113"/>
      <c r="AA23" s="113"/>
      <c r="AB23" s="113"/>
      <c r="AC23" s="113"/>
      <c r="AO23" s="113"/>
      <c r="AP23" s="113"/>
      <c r="AQ23" s="113"/>
      <c r="AR23" s="113"/>
    </row>
    <row r="24" spans="11:44" x14ac:dyDescent="0.25">
      <c r="K24" s="113"/>
      <c r="L24" s="113"/>
      <c r="M24" s="113"/>
      <c r="N24" s="113"/>
      <c r="Z24" s="113"/>
      <c r="AA24" s="113"/>
      <c r="AB24" s="113"/>
      <c r="AC24" s="113"/>
      <c r="AO24" s="113"/>
      <c r="AP24" s="113"/>
      <c r="AQ24" s="113"/>
      <c r="AR24" s="113"/>
    </row>
    <row r="25" spans="11:44" x14ac:dyDescent="0.25">
      <c r="K25" s="113"/>
      <c r="L25" s="113"/>
      <c r="M25" s="113"/>
      <c r="N25" s="113"/>
      <c r="Z25" s="113"/>
      <c r="AA25" s="113"/>
      <c r="AB25" s="113"/>
      <c r="AC25" s="113"/>
      <c r="AO25" s="113"/>
      <c r="AP25" s="113"/>
      <c r="AQ25" s="113"/>
      <c r="AR25" s="113"/>
    </row>
    <row r="26" spans="11:44" x14ac:dyDescent="0.25">
      <c r="K26" s="113"/>
      <c r="L26" s="113"/>
      <c r="M26" s="113"/>
      <c r="N26" s="113"/>
      <c r="Z26" s="113"/>
      <c r="AA26" s="113"/>
      <c r="AB26" s="113"/>
      <c r="AC26" s="113"/>
      <c r="AO26" s="113"/>
      <c r="AP26" s="113"/>
      <c r="AQ26" s="113"/>
      <c r="AR26" s="113"/>
    </row>
    <row r="27" spans="11:44" x14ac:dyDescent="0.25">
      <c r="K27" s="113"/>
      <c r="L27" s="113"/>
      <c r="M27" s="113"/>
      <c r="N27" s="113"/>
      <c r="Z27" s="113"/>
      <c r="AA27" s="113"/>
      <c r="AB27" s="113"/>
      <c r="AC27" s="113"/>
      <c r="AO27" s="113"/>
      <c r="AP27" s="113"/>
      <c r="AQ27" s="113"/>
      <c r="AR27" s="113"/>
    </row>
    <row r="28" spans="11:44" x14ac:dyDescent="0.25">
      <c r="K28" s="113"/>
      <c r="L28" s="113"/>
      <c r="M28" s="113"/>
      <c r="N28" s="113"/>
      <c r="Z28" s="113"/>
      <c r="AA28" s="113"/>
      <c r="AB28" s="113"/>
      <c r="AC28" s="113"/>
      <c r="AO28" s="113"/>
      <c r="AP28" s="113"/>
      <c r="AQ28" s="113"/>
      <c r="AR28" s="113"/>
    </row>
    <row r="29" spans="11:44" x14ac:dyDescent="0.25">
      <c r="K29" s="113"/>
      <c r="L29" s="113"/>
      <c r="M29" s="113"/>
      <c r="N29" s="113"/>
      <c r="Z29" s="113"/>
      <c r="AA29" s="113"/>
      <c r="AB29" s="113"/>
      <c r="AC29" s="113"/>
      <c r="AO29" s="113"/>
      <c r="AP29" s="113"/>
      <c r="AQ29" s="113"/>
      <c r="AR29" s="113"/>
    </row>
    <row r="30" spans="11:44" x14ac:dyDescent="0.25">
      <c r="K30" s="113"/>
      <c r="L30" s="113"/>
      <c r="M30" s="113"/>
      <c r="N30" s="113"/>
      <c r="Z30" s="113"/>
      <c r="AA30" s="113"/>
      <c r="AB30" s="113"/>
      <c r="AC30" s="113"/>
      <c r="AO30" s="113"/>
      <c r="AP30" s="113"/>
      <c r="AQ30" s="113"/>
      <c r="AR30" s="113"/>
    </row>
    <row r="31" spans="11:44" x14ac:dyDescent="0.25">
      <c r="K31" s="113"/>
      <c r="L31" s="113"/>
      <c r="M31" s="113"/>
      <c r="N31" s="113"/>
      <c r="Z31" s="113"/>
      <c r="AA31" s="113"/>
      <c r="AB31" s="113"/>
      <c r="AC31" s="113"/>
      <c r="AO31" s="113"/>
      <c r="AP31" s="113"/>
      <c r="AQ31" s="113"/>
      <c r="AR31" s="113"/>
    </row>
    <row r="32" spans="11:44" x14ac:dyDescent="0.25">
      <c r="K32" s="113"/>
      <c r="L32" s="113"/>
      <c r="M32" s="113"/>
      <c r="N32" s="113"/>
      <c r="Z32" s="113"/>
      <c r="AA32" s="113"/>
      <c r="AB32" s="113"/>
      <c r="AC32" s="113"/>
      <c r="AO32" s="113"/>
      <c r="AP32" s="113"/>
      <c r="AQ32" s="113"/>
      <c r="AR32" s="113"/>
    </row>
    <row r="33" spans="11:44" x14ac:dyDescent="0.25">
      <c r="K33" s="113"/>
      <c r="L33" s="113"/>
      <c r="M33" s="113"/>
      <c r="N33" s="113"/>
      <c r="Z33" s="113"/>
      <c r="AA33" s="113"/>
      <c r="AB33" s="113"/>
      <c r="AC33" s="113"/>
      <c r="AO33" s="113"/>
      <c r="AP33" s="113"/>
      <c r="AQ33" s="113"/>
      <c r="AR33" s="113"/>
    </row>
    <row r="34" spans="11:44" x14ac:dyDescent="0.25">
      <c r="K34" s="113"/>
      <c r="L34" s="113"/>
      <c r="M34" s="113"/>
      <c r="N34" s="113"/>
      <c r="Z34" s="113"/>
      <c r="AA34" s="113"/>
      <c r="AB34" s="113"/>
      <c r="AC34" s="113"/>
      <c r="AO34" s="113"/>
      <c r="AP34" s="113"/>
      <c r="AQ34" s="113"/>
      <c r="AR34" s="113"/>
    </row>
    <row r="35" spans="11:44" x14ac:dyDescent="0.25">
      <c r="K35" s="113"/>
      <c r="L35" s="113"/>
      <c r="M35" s="113"/>
      <c r="N35" s="113"/>
      <c r="Z35" s="113"/>
      <c r="AA35" s="113"/>
      <c r="AB35" s="113"/>
      <c r="AC35" s="113"/>
      <c r="AO35" s="113"/>
      <c r="AP35" s="113"/>
      <c r="AQ35" s="113"/>
      <c r="AR35" s="113"/>
    </row>
    <row r="36" spans="11:44" x14ac:dyDescent="0.25">
      <c r="K36" s="113"/>
      <c r="L36" s="113"/>
      <c r="M36" s="113"/>
      <c r="N36" s="113"/>
      <c r="Z36" s="113"/>
      <c r="AA36" s="113"/>
      <c r="AB36" s="113"/>
      <c r="AC36" s="113"/>
      <c r="AO36" s="113"/>
      <c r="AP36" s="113"/>
      <c r="AQ36" s="113"/>
      <c r="AR36" s="113"/>
    </row>
    <row r="37" spans="11:44" x14ac:dyDescent="0.25">
      <c r="K37" s="113"/>
      <c r="L37" s="113"/>
      <c r="M37" s="113"/>
      <c r="N37" s="113"/>
      <c r="Z37" s="113"/>
      <c r="AA37" s="113"/>
      <c r="AB37" s="113"/>
      <c r="AC37" s="113"/>
      <c r="AO37" s="113"/>
      <c r="AP37" s="113"/>
      <c r="AQ37" s="113"/>
      <c r="AR37" s="113"/>
    </row>
    <row r="39" spans="11:44" ht="15" customHeight="1" x14ac:dyDescent="0.25">
      <c r="AF39" s="126"/>
      <c r="AG39" s="126"/>
      <c r="AO39" s="113" t="s">
        <v>111</v>
      </c>
      <c r="AP39" s="113"/>
      <c r="AQ39" s="113"/>
      <c r="AR39" s="113"/>
    </row>
    <row r="40" spans="11:44" x14ac:dyDescent="0.25">
      <c r="AF40" s="126"/>
      <c r="AG40" s="126"/>
      <c r="AO40" s="113"/>
      <c r="AP40" s="113"/>
      <c r="AQ40" s="113"/>
      <c r="AR40" s="113"/>
    </row>
    <row r="41" spans="11:44" x14ac:dyDescent="0.25">
      <c r="AO41" s="113"/>
      <c r="AP41" s="113"/>
      <c r="AQ41" s="113"/>
      <c r="AR41" s="113"/>
    </row>
    <row r="42" spans="11:44" x14ac:dyDescent="0.25">
      <c r="AO42" s="113"/>
      <c r="AP42" s="113"/>
      <c r="AQ42" s="113"/>
      <c r="AR42" s="113"/>
    </row>
    <row r="43" spans="11:44" x14ac:dyDescent="0.25">
      <c r="AO43" s="113"/>
      <c r="AP43" s="113"/>
      <c r="AQ43" s="113"/>
      <c r="AR43" s="113"/>
    </row>
    <row r="44" spans="11:44" x14ac:dyDescent="0.25">
      <c r="AO44" s="113"/>
      <c r="AP44" s="113"/>
      <c r="AQ44" s="113"/>
      <c r="AR44" s="113"/>
    </row>
    <row r="45" spans="11:44" x14ac:dyDescent="0.25">
      <c r="AO45" s="113"/>
      <c r="AP45" s="113"/>
      <c r="AQ45" s="113"/>
      <c r="AR45" s="113"/>
    </row>
    <row r="46" spans="11:44" x14ac:dyDescent="0.25">
      <c r="AO46" s="113"/>
      <c r="AP46" s="113"/>
      <c r="AQ46" s="113"/>
      <c r="AR46" s="113"/>
    </row>
    <row r="47" spans="11:44" x14ac:dyDescent="0.25">
      <c r="AO47" s="113"/>
      <c r="AP47" s="113"/>
      <c r="AQ47" s="113"/>
      <c r="AR47" s="113"/>
    </row>
    <row r="48" spans="11:44" x14ac:dyDescent="0.25">
      <c r="AO48" s="113"/>
      <c r="AP48" s="113"/>
      <c r="AQ48" s="113"/>
      <c r="AR48" s="113"/>
    </row>
    <row r="49" spans="41:44" x14ac:dyDescent="0.25">
      <c r="AO49" s="113"/>
      <c r="AP49" s="113"/>
      <c r="AQ49" s="113"/>
      <c r="AR49" s="113"/>
    </row>
    <row r="50" spans="41:44" x14ac:dyDescent="0.25">
      <c r="AO50" s="113"/>
      <c r="AP50" s="113"/>
      <c r="AQ50" s="113"/>
      <c r="AR50" s="113"/>
    </row>
  </sheetData>
  <mergeCells count="7">
    <mergeCell ref="AF40:AG40"/>
    <mergeCell ref="AO39:AR50"/>
    <mergeCell ref="B4:H5"/>
    <mergeCell ref="K7:N37"/>
    <mergeCell ref="Z8:AC37"/>
    <mergeCell ref="AO8:AR37"/>
    <mergeCell ref="AF39:AG3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663BC-1826-48C4-894C-41C3B13729A7}">
  <dimension ref="B4:R731"/>
  <sheetViews>
    <sheetView topLeftCell="A12" workbookViewId="0">
      <selection activeCell="D15" sqref="D15"/>
    </sheetView>
  </sheetViews>
  <sheetFormatPr defaultRowHeight="15" x14ac:dyDescent="0.25"/>
  <cols>
    <col min="3" max="3" width="18.28515625" customWidth="1"/>
  </cols>
  <sheetData>
    <row r="4" spans="2:18" x14ac:dyDescent="0.25">
      <c r="B4" s="125" t="s">
        <v>77</v>
      </c>
      <c r="C4" s="125"/>
      <c r="D4" s="125"/>
      <c r="E4" s="125"/>
      <c r="F4" s="125"/>
      <c r="G4" s="125"/>
      <c r="H4" s="125"/>
      <c r="I4" s="125"/>
    </row>
    <row r="5" spans="2:18" x14ac:dyDescent="0.25">
      <c r="B5" s="125"/>
      <c r="C5" s="125"/>
      <c r="D5" s="125"/>
      <c r="E5" s="125"/>
      <c r="F5" s="125"/>
      <c r="G5" s="125"/>
      <c r="H5" s="125"/>
      <c r="I5" s="125"/>
    </row>
    <row r="7" spans="2:18" x14ac:dyDescent="0.25">
      <c r="B7" t="s">
        <v>134</v>
      </c>
    </row>
    <row r="8" spans="2:18" ht="15.75" thickBot="1" x14ac:dyDescent="0.3"/>
    <row r="9" spans="2:18" x14ac:dyDescent="0.25">
      <c r="B9" s="49"/>
      <c r="C9" s="70" t="s">
        <v>75</v>
      </c>
      <c r="D9" s="71">
        <v>0</v>
      </c>
      <c r="E9" s="71">
        <v>0.15309800000000001</v>
      </c>
      <c r="F9" s="71">
        <v>0.280115</v>
      </c>
      <c r="G9" s="71">
        <v>0.39163399999999998</v>
      </c>
      <c r="H9" s="71">
        <v>0.49213220000000002</v>
      </c>
      <c r="I9" s="71">
        <v>0.51268400000000003</v>
      </c>
      <c r="J9" s="71">
        <v>0.54828699999999997</v>
      </c>
      <c r="K9" s="71">
        <v>0.58745099999999995</v>
      </c>
      <c r="L9" s="72">
        <v>0.59813099999999997</v>
      </c>
    </row>
    <row r="10" spans="2:18" ht="15.75" thickBot="1" x14ac:dyDescent="0.3">
      <c r="B10" s="53"/>
      <c r="C10" s="69" t="s">
        <v>76</v>
      </c>
      <c r="D10" s="73">
        <v>0</v>
      </c>
      <c r="E10" s="73">
        <v>0.124444</v>
      </c>
      <c r="F10" s="73">
        <v>0.294541</v>
      </c>
      <c r="G10" s="73">
        <v>0.38658599999999999</v>
      </c>
      <c r="H10" s="73">
        <v>0.44707200000000002</v>
      </c>
      <c r="I10" s="73">
        <v>0.48651899999999998</v>
      </c>
      <c r="J10" s="73">
        <v>0.49966899999999997</v>
      </c>
      <c r="K10" s="73">
        <v>0.512818</v>
      </c>
      <c r="L10" s="33">
        <v>0.512818</v>
      </c>
    </row>
    <row r="12" spans="2:18" x14ac:dyDescent="0.25">
      <c r="B12">
        <v>1</v>
      </c>
      <c r="P12">
        <v>541</v>
      </c>
    </row>
    <row r="13" spans="2:18" x14ac:dyDescent="0.25">
      <c r="B13">
        <v>2</v>
      </c>
      <c r="P13">
        <v>542</v>
      </c>
      <c r="Q13">
        <v>0.11</v>
      </c>
      <c r="R13">
        <v>0</v>
      </c>
    </row>
    <row r="14" spans="2:18" x14ac:dyDescent="0.25">
      <c r="B14">
        <v>3</v>
      </c>
      <c r="P14">
        <v>543</v>
      </c>
    </row>
    <row r="15" spans="2:18" x14ac:dyDescent="0.25">
      <c r="B15">
        <v>4</v>
      </c>
      <c r="P15">
        <v>544</v>
      </c>
      <c r="Q15">
        <v>0.11</v>
      </c>
    </row>
    <row r="16" spans="2:18" x14ac:dyDescent="0.25">
      <c r="B16">
        <v>5</v>
      </c>
      <c r="P16">
        <v>545</v>
      </c>
    </row>
    <row r="17" spans="2:17" x14ac:dyDescent="0.25">
      <c r="B17">
        <v>6</v>
      </c>
      <c r="P17">
        <v>546</v>
      </c>
      <c r="Q17">
        <v>0.11</v>
      </c>
    </row>
    <row r="18" spans="2:17" x14ac:dyDescent="0.25">
      <c r="B18">
        <v>7</v>
      </c>
      <c r="P18">
        <v>547</v>
      </c>
    </row>
    <row r="19" spans="2:17" x14ac:dyDescent="0.25">
      <c r="B19">
        <v>8</v>
      </c>
      <c r="P19">
        <v>548</v>
      </c>
      <c r="Q19">
        <v>0.11</v>
      </c>
    </row>
    <row r="20" spans="2:17" x14ac:dyDescent="0.25">
      <c r="B20">
        <v>9</v>
      </c>
      <c r="P20">
        <v>549</v>
      </c>
    </row>
    <row r="21" spans="2:17" x14ac:dyDescent="0.25">
      <c r="B21">
        <v>10</v>
      </c>
      <c r="P21">
        <v>550</v>
      </c>
      <c r="Q21">
        <v>0.11</v>
      </c>
    </row>
    <row r="22" spans="2:17" x14ac:dyDescent="0.25">
      <c r="B22">
        <v>11</v>
      </c>
      <c r="P22">
        <v>551</v>
      </c>
    </row>
    <row r="23" spans="2:17" x14ac:dyDescent="0.25">
      <c r="B23">
        <v>12</v>
      </c>
      <c r="P23">
        <v>552</v>
      </c>
      <c r="Q23">
        <v>0.11</v>
      </c>
    </row>
    <row r="24" spans="2:17" x14ac:dyDescent="0.25">
      <c r="B24">
        <v>13</v>
      </c>
      <c r="P24">
        <v>553</v>
      </c>
    </row>
    <row r="25" spans="2:17" x14ac:dyDescent="0.25">
      <c r="B25">
        <v>14</v>
      </c>
      <c r="C25">
        <v>0.01</v>
      </c>
      <c r="P25">
        <v>554</v>
      </c>
      <c r="Q25">
        <v>0.11</v>
      </c>
    </row>
    <row r="26" spans="2:17" x14ac:dyDescent="0.25">
      <c r="B26">
        <v>15</v>
      </c>
      <c r="P26">
        <v>555</v>
      </c>
    </row>
    <row r="27" spans="2:17" x14ac:dyDescent="0.25">
      <c r="B27">
        <v>16</v>
      </c>
      <c r="C27">
        <v>0.01</v>
      </c>
      <c r="P27">
        <v>556</v>
      </c>
      <c r="Q27">
        <v>0.11</v>
      </c>
    </row>
    <row r="28" spans="2:17" x14ac:dyDescent="0.25">
      <c r="B28">
        <v>17</v>
      </c>
      <c r="P28">
        <v>557</v>
      </c>
    </row>
    <row r="29" spans="2:17" x14ac:dyDescent="0.25">
      <c r="B29">
        <v>18</v>
      </c>
      <c r="C29">
        <v>0.01</v>
      </c>
      <c r="P29">
        <v>558</v>
      </c>
      <c r="Q29">
        <v>0.11</v>
      </c>
    </row>
    <row r="30" spans="2:17" x14ac:dyDescent="0.25">
      <c r="B30">
        <v>19</v>
      </c>
      <c r="P30">
        <v>559</v>
      </c>
    </row>
    <row r="31" spans="2:17" x14ac:dyDescent="0.25">
      <c r="B31">
        <v>20</v>
      </c>
      <c r="C31">
        <v>0.01</v>
      </c>
      <c r="P31">
        <v>560</v>
      </c>
      <c r="Q31">
        <v>0.11</v>
      </c>
    </row>
    <row r="32" spans="2:17" x14ac:dyDescent="0.25">
      <c r="B32">
        <v>21</v>
      </c>
      <c r="P32">
        <v>561</v>
      </c>
    </row>
    <row r="33" spans="2:18" x14ac:dyDescent="0.25">
      <c r="B33">
        <v>22</v>
      </c>
      <c r="C33">
        <v>0.01</v>
      </c>
      <c r="P33">
        <v>562</v>
      </c>
      <c r="Q33">
        <v>0.11</v>
      </c>
    </row>
    <row r="34" spans="2:18" x14ac:dyDescent="0.25">
      <c r="B34">
        <v>23</v>
      </c>
      <c r="P34">
        <v>563</v>
      </c>
    </row>
    <row r="35" spans="2:18" x14ac:dyDescent="0.25">
      <c r="B35">
        <v>24</v>
      </c>
      <c r="C35">
        <v>0.01</v>
      </c>
      <c r="P35">
        <v>564</v>
      </c>
      <c r="Q35">
        <v>0.11</v>
      </c>
    </row>
    <row r="36" spans="2:18" x14ac:dyDescent="0.25">
      <c r="B36">
        <v>25</v>
      </c>
      <c r="P36">
        <v>565</v>
      </c>
    </row>
    <row r="37" spans="2:18" x14ac:dyDescent="0.25">
      <c r="B37">
        <v>26</v>
      </c>
      <c r="C37">
        <v>0.01</v>
      </c>
      <c r="P37">
        <v>566</v>
      </c>
      <c r="Q37">
        <v>0.11</v>
      </c>
    </row>
    <row r="38" spans="2:18" x14ac:dyDescent="0.25">
      <c r="B38">
        <v>27</v>
      </c>
      <c r="P38">
        <v>567</v>
      </c>
    </row>
    <row r="39" spans="2:18" x14ac:dyDescent="0.25">
      <c r="B39">
        <v>28</v>
      </c>
      <c r="C39">
        <v>0.01</v>
      </c>
      <c r="P39">
        <v>568</v>
      </c>
      <c r="Q39">
        <v>0.11</v>
      </c>
    </row>
    <row r="40" spans="2:18" x14ac:dyDescent="0.25">
      <c r="B40">
        <v>29</v>
      </c>
      <c r="P40">
        <v>569</v>
      </c>
    </row>
    <row r="41" spans="2:18" x14ac:dyDescent="0.25">
      <c r="B41">
        <v>30</v>
      </c>
      <c r="C41">
        <v>0.01</v>
      </c>
      <c r="P41">
        <v>570</v>
      </c>
      <c r="Q41">
        <v>0.11</v>
      </c>
    </row>
    <row r="42" spans="2:18" x14ac:dyDescent="0.25">
      <c r="B42">
        <v>31</v>
      </c>
      <c r="P42">
        <v>571</v>
      </c>
    </row>
    <row r="43" spans="2:18" x14ac:dyDescent="0.25">
      <c r="B43">
        <v>32</v>
      </c>
      <c r="C43">
        <v>0.01</v>
      </c>
      <c r="P43">
        <v>572</v>
      </c>
      <c r="Q43">
        <v>0.12</v>
      </c>
    </row>
    <row r="44" spans="2:18" x14ac:dyDescent="0.25">
      <c r="B44">
        <v>33</v>
      </c>
      <c r="P44">
        <v>573</v>
      </c>
    </row>
    <row r="45" spans="2:18" ht="15.75" thickBot="1" x14ac:dyDescent="0.3">
      <c r="B45">
        <v>34</v>
      </c>
      <c r="P45">
        <v>574</v>
      </c>
      <c r="Q45">
        <v>0.13</v>
      </c>
      <c r="R45" s="73"/>
    </row>
    <row r="46" spans="2:18" x14ac:dyDescent="0.25">
      <c r="B46">
        <v>35</v>
      </c>
      <c r="P46">
        <v>575</v>
      </c>
    </row>
    <row r="47" spans="2:18" x14ac:dyDescent="0.25">
      <c r="B47">
        <v>36</v>
      </c>
      <c r="P47">
        <v>576</v>
      </c>
      <c r="Q47">
        <v>0.14000000000000001</v>
      </c>
    </row>
    <row r="48" spans="2:18" x14ac:dyDescent="0.25">
      <c r="B48">
        <v>37</v>
      </c>
      <c r="P48">
        <v>577</v>
      </c>
    </row>
    <row r="49" spans="2:18" ht="15.75" thickBot="1" x14ac:dyDescent="0.3">
      <c r="B49">
        <v>38</v>
      </c>
      <c r="P49">
        <v>578</v>
      </c>
      <c r="Q49">
        <v>0.15</v>
      </c>
      <c r="R49" s="73"/>
    </row>
    <row r="50" spans="2:18" x14ac:dyDescent="0.25">
      <c r="B50">
        <v>39</v>
      </c>
      <c r="P50">
        <v>579</v>
      </c>
    </row>
    <row r="51" spans="2:18" x14ac:dyDescent="0.25">
      <c r="B51">
        <v>40</v>
      </c>
      <c r="P51">
        <v>580</v>
      </c>
      <c r="Q51">
        <v>0.16</v>
      </c>
    </row>
    <row r="52" spans="2:18" x14ac:dyDescent="0.25">
      <c r="B52">
        <v>41</v>
      </c>
      <c r="P52">
        <v>581</v>
      </c>
    </row>
    <row r="53" spans="2:18" x14ac:dyDescent="0.25">
      <c r="B53">
        <v>42</v>
      </c>
      <c r="P53">
        <v>582</v>
      </c>
      <c r="Q53">
        <v>0.18</v>
      </c>
    </row>
    <row r="54" spans="2:18" x14ac:dyDescent="0.25">
      <c r="B54">
        <v>43</v>
      </c>
      <c r="P54">
        <v>583</v>
      </c>
    </row>
    <row r="55" spans="2:18" x14ac:dyDescent="0.25">
      <c r="B55">
        <v>44</v>
      </c>
      <c r="P55">
        <v>584</v>
      </c>
      <c r="Q55">
        <v>0.2</v>
      </c>
    </row>
    <row r="56" spans="2:18" x14ac:dyDescent="0.25">
      <c r="B56">
        <v>45</v>
      </c>
      <c r="P56">
        <v>585</v>
      </c>
    </row>
    <row r="57" spans="2:18" x14ac:dyDescent="0.25">
      <c r="B57">
        <v>46</v>
      </c>
      <c r="P57">
        <v>586</v>
      </c>
      <c r="Q57">
        <v>0.22</v>
      </c>
    </row>
    <row r="58" spans="2:18" x14ac:dyDescent="0.25">
      <c r="B58">
        <v>47</v>
      </c>
      <c r="P58">
        <v>587</v>
      </c>
    </row>
    <row r="59" spans="2:18" x14ac:dyDescent="0.25">
      <c r="B59">
        <v>48</v>
      </c>
      <c r="P59">
        <v>588</v>
      </c>
      <c r="Q59">
        <v>0.23</v>
      </c>
    </row>
    <row r="60" spans="2:18" x14ac:dyDescent="0.25">
      <c r="B60">
        <v>49</v>
      </c>
      <c r="P60">
        <v>589</v>
      </c>
    </row>
    <row r="61" spans="2:18" x14ac:dyDescent="0.25">
      <c r="B61">
        <v>50</v>
      </c>
      <c r="P61">
        <v>590</v>
      </c>
      <c r="Q61">
        <v>0.25</v>
      </c>
    </row>
    <row r="62" spans="2:18" x14ac:dyDescent="0.25">
      <c r="B62">
        <v>51</v>
      </c>
      <c r="P62">
        <v>591</v>
      </c>
    </row>
    <row r="63" spans="2:18" x14ac:dyDescent="0.25">
      <c r="B63">
        <v>52</v>
      </c>
      <c r="P63">
        <v>592</v>
      </c>
      <c r="Q63">
        <v>0.27</v>
      </c>
    </row>
    <row r="64" spans="2:18" x14ac:dyDescent="0.25">
      <c r="B64">
        <v>53</v>
      </c>
      <c r="P64">
        <v>593</v>
      </c>
    </row>
    <row r="65" spans="2:18" x14ac:dyDescent="0.25">
      <c r="B65">
        <v>54</v>
      </c>
      <c r="P65">
        <v>594</v>
      </c>
      <c r="Q65">
        <v>0.28999999999999998</v>
      </c>
    </row>
    <row r="66" spans="2:18" x14ac:dyDescent="0.25">
      <c r="B66">
        <v>55</v>
      </c>
      <c r="P66">
        <v>595</v>
      </c>
    </row>
    <row r="67" spans="2:18" ht="15.75" thickBot="1" x14ac:dyDescent="0.3">
      <c r="B67">
        <v>56</v>
      </c>
      <c r="P67">
        <v>596</v>
      </c>
      <c r="Q67">
        <v>0.3</v>
      </c>
      <c r="R67" s="73"/>
    </row>
    <row r="68" spans="2:18" x14ac:dyDescent="0.25">
      <c r="B68">
        <v>57</v>
      </c>
      <c r="P68">
        <v>597</v>
      </c>
    </row>
    <row r="69" spans="2:18" x14ac:dyDescent="0.25">
      <c r="B69">
        <v>58</v>
      </c>
      <c r="P69">
        <v>598</v>
      </c>
      <c r="Q69">
        <v>0.32</v>
      </c>
    </row>
    <row r="70" spans="2:18" x14ac:dyDescent="0.25">
      <c r="B70">
        <v>59</v>
      </c>
      <c r="P70">
        <v>599</v>
      </c>
    </row>
    <row r="71" spans="2:18" x14ac:dyDescent="0.25">
      <c r="B71">
        <v>60</v>
      </c>
      <c r="P71">
        <v>600</v>
      </c>
      <c r="Q71">
        <v>0.34</v>
      </c>
    </row>
    <row r="72" spans="2:18" x14ac:dyDescent="0.25">
      <c r="B72">
        <v>61</v>
      </c>
      <c r="P72">
        <v>601</v>
      </c>
    </row>
    <row r="73" spans="2:18" x14ac:dyDescent="0.25">
      <c r="B73">
        <v>62</v>
      </c>
      <c r="P73">
        <v>602</v>
      </c>
      <c r="Q73">
        <v>0.36</v>
      </c>
    </row>
    <row r="74" spans="2:18" x14ac:dyDescent="0.25">
      <c r="B74">
        <v>63</v>
      </c>
      <c r="P74">
        <v>603</v>
      </c>
    </row>
    <row r="75" spans="2:18" x14ac:dyDescent="0.25">
      <c r="B75">
        <v>64</v>
      </c>
      <c r="P75">
        <v>604</v>
      </c>
      <c r="Q75">
        <v>0.38</v>
      </c>
    </row>
    <row r="76" spans="2:18" x14ac:dyDescent="0.25">
      <c r="B76">
        <v>65</v>
      </c>
      <c r="P76">
        <v>605</v>
      </c>
    </row>
    <row r="77" spans="2:18" ht="15.75" thickBot="1" x14ac:dyDescent="0.3">
      <c r="B77">
        <v>66</v>
      </c>
      <c r="P77">
        <v>606</v>
      </c>
      <c r="Q77">
        <v>0.4</v>
      </c>
      <c r="R77" s="73"/>
    </row>
    <row r="78" spans="2:18" x14ac:dyDescent="0.25">
      <c r="B78">
        <v>67</v>
      </c>
      <c r="P78">
        <v>607</v>
      </c>
    </row>
    <row r="79" spans="2:18" x14ac:dyDescent="0.25">
      <c r="B79">
        <v>68</v>
      </c>
      <c r="P79">
        <v>608</v>
      </c>
      <c r="Q79">
        <v>0.41</v>
      </c>
    </row>
    <row r="80" spans="2:18" x14ac:dyDescent="0.25">
      <c r="B80">
        <v>69</v>
      </c>
      <c r="P80">
        <v>609</v>
      </c>
    </row>
    <row r="81" spans="2:17" x14ac:dyDescent="0.25">
      <c r="B81">
        <v>70</v>
      </c>
      <c r="P81">
        <v>610</v>
      </c>
      <c r="Q81">
        <v>0.43</v>
      </c>
    </row>
    <row r="82" spans="2:17" x14ac:dyDescent="0.25">
      <c r="B82">
        <v>71</v>
      </c>
      <c r="P82">
        <v>611</v>
      </c>
    </row>
    <row r="83" spans="2:17" x14ac:dyDescent="0.25">
      <c r="B83">
        <v>72</v>
      </c>
      <c r="P83">
        <v>612</v>
      </c>
      <c r="Q83">
        <v>0.45</v>
      </c>
    </row>
    <row r="84" spans="2:17" x14ac:dyDescent="0.25">
      <c r="B84">
        <v>73</v>
      </c>
      <c r="P84">
        <v>613</v>
      </c>
    </row>
    <row r="85" spans="2:17" x14ac:dyDescent="0.25">
      <c r="B85">
        <v>74</v>
      </c>
      <c r="P85">
        <v>614</v>
      </c>
      <c r="Q85">
        <v>0.47</v>
      </c>
    </row>
    <row r="86" spans="2:17" x14ac:dyDescent="0.25">
      <c r="B86">
        <v>75</v>
      </c>
      <c r="P86">
        <v>615</v>
      </c>
    </row>
    <row r="87" spans="2:17" x14ac:dyDescent="0.25">
      <c r="B87">
        <v>76</v>
      </c>
      <c r="P87">
        <v>616</v>
      </c>
      <c r="Q87">
        <v>0.49</v>
      </c>
    </row>
    <row r="88" spans="2:17" x14ac:dyDescent="0.25">
      <c r="B88">
        <v>77</v>
      </c>
      <c r="P88">
        <v>617</v>
      </c>
    </row>
    <row r="89" spans="2:17" x14ac:dyDescent="0.25">
      <c r="B89">
        <v>78</v>
      </c>
      <c r="P89">
        <v>618</v>
      </c>
      <c r="Q89">
        <v>0.51</v>
      </c>
    </row>
    <row r="90" spans="2:17" x14ac:dyDescent="0.25">
      <c r="B90">
        <v>79</v>
      </c>
      <c r="P90">
        <v>619</v>
      </c>
    </row>
    <row r="91" spans="2:17" x14ac:dyDescent="0.25">
      <c r="B91">
        <v>80</v>
      </c>
      <c r="P91">
        <v>620</v>
      </c>
      <c r="Q91">
        <v>0.53</v>
      </c>
    </row>
    <row r="92" spans="2:17" x14ac:dyDescent="0.25">
      <c r="B92">
        <v>81</v>
      </c>
      <c r="P92">
        <v>621</v>
      </c>
    </row>
    <row r="93" spans="2:17" x14ac:dyDescent="0.25">
      <c r="B93">
        <v>82</v>
      </c>
      <c r="P93">
        <v>622</v>
      </c>
      <c r="Q93">
        <v>0.56000000000000005</v>
      </c>
    </row>
    <row r="94" spans="2:17" x14ac:dyDescent="0.25">
      <c r="B94">
        <v>83</v>
      </c>
      <c r="P94">
        <v>623</v>
      </c>
    </row>
    <row r="95" spans="2:17" x14ac:dyDescent="0.25">
      <c r="B95">
        <v>84</v>
      </c>
      <c r="P95">
        <v>624</v>
      </c>
      <c r="Q95">
        <v>0.59</v>
      </c>
    </row>
    <row r="96" spans="2:17" x14ac:dyDescent="0.25">
      <c r="B96">
        <v>85</v>
      </c>
      <c r="P96">
        <v>625</v>
      </c>
    </row>
    <row r="97" spans="2:17" x14ac:dyDescent="0.25">
      <c r="B97">
        <v>86</v>
      </c>
      <c r="P97">
        <v>626</v>
      </c>
      <c r="Q97">
        <v>0.63</v>
      </c>
    </row>
    <row r="98" spans="2:17" x14ac:dyDescent="0.25">
      <c r="B98">
        <v>87</v>
      </c>
      <c r="P98">
        <v>627</v>
      </c>
    </row>
    <row r="99" spans="2:17" x14ac:dyDescent="0.25">
      <c r="B99">
        <v>88</v>
      </c>
      <c r="P99">
        <v>628</v>
      </c>
      <c r="Q99">
        <v>0.67</v>
      </c>
    </row>
    <row r="100" spans="2:17" x14ac:dyDescent="0.25">
      <c r="B100">
        <v>89</v>
      </c>
      <c r="P100">
        <v>629</v>
      </c>
    </row>
    <row r="101" spans="2:17" x14ac:dyDescent="0.25">
      <c r="B101">
        <v>90</v>
      </c>
      <c r="P101">
        <v>630</v>
      </c>
      <c r="Q101">
        <v>0.71</v>
      </c>
    </row>
    <row r="102" spans="2:17" x14ac:dyDescent="0.25">
      <c r="B102">
        <v>91</v>
      </c>
      <c r="P102">
        <v>631</v>
      </c>
    </row>
    <row r="103" spans="2:17" x14ac:dyDescent="0.25">
      <c r="B103">
        <v>92</v>
      </c>
      <c r="P103">
        <v>632</v>
      </c>
      <c r="Q103">
        <v>0.77</v>
      </c>
    </row>
    <row r="104" spans="2:17" x14ac:dyDescent="0.25">
      <c r="B104">
        <v>93</v>
      </c>
      <c r="P104">
        <v>633</v>
      </c>
    </row>
    <row r="105" spans="2:17" x14ac:dyDescent="0.25">
      <c r="B105">
        <v>94</v>
      </c>
      <c r="P105">
        <v>634</v>
      </c>
      <c r="Q105">
        <v>0.82</v>
      </c>
    </row>
    <row r="106" spans="2:17" x14ac:dyDescent="0.25">
      <c r="B106">
        <v>95</v>
      </c>
      <c r="P106">
        <v>635</v>
      </c>
    </row>
    <row r="107" spans="2:17" x14ac:dyDescent="0.25">
      <c r="B107">
        <v>96</v>
      </c>
      <c r="P107">
        <v>636</v>
      </c>
      <c r="Q107">
        <v>0.89</v>
      </c>
    </row>
    <row r="108" spans="2:17" x14ac:dyDescent="0.25">
      <c r="B108">
        <v>97</v>
      </c>
      <c r="P108">
        <v>637</v>
      </c>
    </row>
    <row r="109" spans="2:17" x14ac:dyDescent="0.25">
      <c r="B109">
        <v>98</v>
      </c>
      <c r="P109">
        <v>638</v>
      </c>
      <c r="Q109">
        <v>0.96</v>
      </c>
    </row>
    <row r="110" spans="2:17" x14ac:dyDescent="0.25">
      <c r="B110">
        <v>99</v>
      </c>
      <c r="P110">
        <v>639</v>
      </c>
    </row>
    <row r="111" spans="2:17" x14ac:dyDescent="0.25">
      <c r="B111">
        <v>100</v>
      </c>
      <c r="P111">
        <v>640</v>
      </c>
      <c r="Q111">
        <v>1.04</v>
      </c>
    </row>
    <row r="112" spans="2:17" x14ac:dyDescent="0.25">
      <c r="B112">
        <v>101</v>
      </c>
      <c r="P112">
        <v>641</v>
      </c>
    </row>
    <row r="113" spans="2:18" x14ac:dyDescent="0.25">
      <c r="B113">
        <v>102</v>
      </c>
      <c r="P113">
        <v>642</v>
      </c>
      <c r="Q113">
        <v>1.1100000000000001</v>
      </c>
    </row>
    <row r="114" spans="2:18" x14ac:dyDescent="0.25">
      <c r="B114">
        <v>103</v>
      </c>
      <c r="P114">
        <v>643</v>
      </c>
    </row>
    <row r="115" spans="2:18" x14ac:dyDescent="0.25">
      <c r="B115">
        <v>104</v>
      </c>
      <c r="P115">
        <v>644</v>
      </c>
      <c r="Q115">
        <v>1.2</v>
      </c>
    </row>
    <row r="116" spans="2:18" x14ac:dyDescent="0.25">
      <c r="B116">
        <v>105</v>
      </c>
      <c r="P116">
        <v>645</v>
      </c>
    </row>
    <row r="117" spans="2:18" x14ac:dyDescent="0.25">
      <c r="B117">
        <v>106</v>
      </c>
      <c r="P117">
        <v>646</v>
      </c>
      <c r="Q117">
        <v>1.29</v>
      </c>
    </row>
    <row r="118" spans="2:18" x14ac:dyDescent="0.25">
      <c r="B118">
        <v>107</v>
      </c>
      <c r="P118">
        <v>647</v>
      </c>
    </row>
    <row r="119" spans="2:18" x14ac:dyDescent="0.25">
      <c r="B119">
        <v>108</v>
      </c>
      <c r="P119">
        <v>648</v>
      </c>
      <c r="Q119">
        <v>1.38</v>
      </c>
    </row>
    <row r="120" spans="2:18" x14ac:dyDescent="0.25">
      <c r="B120">
        <v>109</v>
      </c>
      <c r="P120">
        <v>649</v>
      </c>
    </row>
    <row r="121" spans="2:18" x14ac:dyDescent="0.25">
      <c r="B121">
        <v>110</v>
      </c>
      <c r="P121">
        <v>650</v>
      </c>
      <c r="Q121">
        <v>1.48</v>
      </c>
    </row>
    <row r="122" spans="2:18" x14ac:dyDescent="0.25">
      <c r="B122">
        <v>111</v>
      </c>
      <c r="P122">
        <v>651</v>
      </c>
    </row>
    <row r="123" spans="2:18" ht="15.75" thickBot="1" x14ac:dyDescent="0.3">
      <c r="B123">
        <v>112</v>
      </c>
      <c r="P123">
        <v>652</v>
      </c>
      <c r="Q123">
        <v>1.56</v>
      </c>
      <c r="R123" s="73">
        <v>0.124444</v>
      </c>
    </row>
    <row r="124" spans="2:18" x14ac:dyDescent="0.25">
      <c r="B124">
        <v>113</v>
      </c>
      <c r="P124">
        <v>653</v>
      </c>
    </row>
    <row r="125" spans="2:18" x14ac:dyDescent="0.25">
      <c r="B125">
        <v>114</v>
      </c>
      <c r="P125">
        <v>654</v>
      </c>
      <c r="Q125">
        <v>1.69</v>
      </c>
    </row>
    <row r="126" spans="2:18" x14ac:dyDescent="0.25">
      <c r="B126">
        <v>115</v>
      </c>
      <c r="P126">
        <v>655</v>
      </c>
    </row>
    <row r="127" spans="2:18" x14ac:dyDescent="0.25">
      <c r="B127">
        <v>116</v>
      </c>
      <c r="P127">
        <v>656</v>
      </c>
      <c r="Q127">
        <v>1.81</v>
      </c>
    </row>
    <row r="128" spans="2:18" x14ac:dyDescent="0.25">
      <c r="B128">
        <v>117</v>
      </c>
      <c r="P128">
        <v>657</v>
      </c>
    </row>
    <row r="129" spans="2:17" x14ac:dyDescent="0.25">
      <c r="B129">
        <v>118</v>
      </c>
      <c r="P129">
        <v>658</v>
      </c>
      <c r="Q129">
        <v>193</v>
      </c>
    </row>
    <row r="130" spans="2:17" x14ac:dyDescent="0.25">
      <c r="B130">
        <v>119</v>
      </c>
      <c r="P130">
        <v>659</v>
      </c>
    </row>
    <row r="131" spans="2:17" x14ac:dyDescent="0.25">
      <c r="B131">
        <v>120</v>
      </c>
      <c r="P131">
        <v>660</v>
      </c>
      <c r="Q131">
        <v>2.06</v>
      </c>
    </row>
    <row r="132" spans="2:17" x14ac:dyDescent="0.25">
      <c r="B132">
        <v>121</v>
      </c>
      <c r="P132">
        <v>661</v>
      </c>
    </row>
    <row r="133" spans="2:17" x14ac:dyDescent="0.25">
      <c r="B133">
        <v>122</v>
      </c>
      <c r="P133">
        <v>662</v>
      </c>
      <c r="Q133">
        <v>2.2000000000000002</v>
      </c>
    </row>
    <row r="134" spans="2:17" x14ac:dyDescent="0.25">
      <c r="B134">
        <v>123</v>
      </c>
      <c r="P134">
        <v>663</v>
      </c>
    </row>
    <row r="135" spans="2:17" x14ac:dyDescent="0.25">
      <c r="B135">
        <v>124</v>
      </c>
      <c r="P135">
        <v>664</v>
      </c>
      <c r="Q135">
        <v>2.34</v>
      </c>
    </row>
    <row r="136" spans="2:17" x14ac:dyDescent="0.25">
      <c r="B136">
        <v>125</v>
      </c>
      <c r="P136">
        <v>665</v>
      </c>
    </row>
    <row r="137" spans="2:17" x14ac:dyDescent="0.25">
      <c r="B137">
        <v>126</v>
      </c>
      <c r="P137">
        <v>666</v>
      </c>
      <c r="Q137">
        <v>2.4900000000000002</v>
      </c>
    </row>
    <row r="138" spans="2:17" x14ac:dyDescent="0.25">
      <c r="B138">
        <v>127</v>
      </c>
      <c r="P138">
        <v>667</v>
      </c>
    </row>
    <row r="139" spans="2:17" x14ac:dyDescent="0.25">
      <c r="B139">
        <v>128</v>
      </c>
      <c r="P139">
        <v>668</v>
      </c>
      <c r="Q139">
        <v>2.63</v>
      </c>
    </row>
    <row r="140" spans="2:17" x14ac:dyDescent="0.25">
      <c r="B140">
        <v>129</v>
      </c>
      <c r="P140">
        <v>669</v>
      </c>
    </row>
    <row r="141" spans="2:17" x14ac:dyDescent="0.25">
      <c r="B141">
        <v>130</v>
      </c>
      <c r="P141">
        <v>670</v>
      </c>
      <c r="Q141">
        <v>2.7</v>
      </c>
    </row>
    <row r="142" spans="2:17" x14ac:dyDescent="0.25">
      <c r="B142">
        <v>131</v>
      </c>
      <c r="P142">
        <v>671</v>
      </c>
    </row>
    <row r="143" spans="2:17" x14ac:dyDescent="0.25">
      <c r="B143">
        <v>132</v>
      </c>
      <c r="P143">
        <v>672</v>
      </c>
      <c r="Q143">
        <v>2.94</v>
      </c>
    </row>
    <row r="144" spans="2:17" x14ac:dyDescent="0.25">
      <c r="B144">
        <v>133</v>
      </c>
      <c r="P144">
        <v>673</v>
      </c>
    </row>
    <row r="145" spans="2:18" ht="15.75" thickBot="1" x14ac:dyDescent="0.3">
      <c r="B145">
        <v>134</v>
      </c>
      <c r="C145">
        <v>0.01</v>
      </c>
      <c r="P145">
        <v>674</v>
      </c>
      <c r="Q145">
        <v>3.15</v>
      </c>
      <c r="R145" s="73">
        <v>0.294541</v>
      </c>
    </row>
    <row r="146" spans="2:18" x14ac:dyDescent="0.25">
      <c r="B146">
        <v>135</v>
      </c>
      <c r="P146">
        <v>675</v>
      </c>
    </row>
    <row r="147" spans="2:18" x14ac:dyDescent="0.25">
      <c r="B147">
        <v>136</v>
      </c>
      <c r="C147">
        <v>0.01</v>
      </c>
      <c r="P147">
        <v>676</v>
      </c>
      <c r="Q147">
        <v>3.3</v>
      </c>
    </row>
    <row r="148" spans="2:18" x14ac:dyDescent="0.25">
      <c r="B148">
        <v>137</v>
      </c>
      <c r="P148">
        <v>677</v>
      </c>
    </row>
    <row r="149" spans="2:18" x14ac:dyDescent="0.25">
      <c r="B149">
        <v>138</v>
      </c>
      <c r="C149">
        <v>0.01</v>
      </c>
      <c r="P149">
        <v>678</v>
      </c>
      <c r="Q149">
        <v>3.51</v>
      </c>
    </row>
    <row r="150" spans="2:18" x14ac:dyDescent="0.25">
      <c r="B150">
        <v>139</v>
      </c>
      <c r="P150">
        <v>679</v>
      </c>
    </row>
    <row r="151" spans="2:18" x14ac:dyDescent="0.25">
      <c r="B151">
        <v>140</v>
      </c>
      <c r="C151">
        <v>0.01</v>
      </c>
      <c r="P151">
        <v>680</v>
      </c>
      <c r="Q151">
        <v>3.69</v>
      </c>
    </row>
    <row r="152" spans="2:18" x14ac:dyDescent="0.25">
      <c r="B152">
        <v>141</v>
      </c>
      <c r="P152">
        <v>681</v>
      </c>
    </row>
    <row r="153" spans="2:18" x14ac:dyDescent="0.25">
      <c r="B153">
        <v>142</v>
      </c>
      <c r="C153">
        <v>0.01</v>
      </c>
      <c r="P153">
        <v>682</v>
      </c>
      <c r="Q153">
        <v>3.89</v>
      </c>
    </row>
    <row r="154" spans="2:18" x14ac:dyDescent="0.25">
      <c r="B154">
        <v>143</v>
      </c>
      <c r="P154">
        <v>683</v>
      </c>
    </row>
    <row r="155" spans="2:18" x14ac:dyDescent="0.25">
      <c r="B155">
        <v>144</v>
      </c>
      <c r="C155">
        <v>0.01</v>
      </c>
      <c r="P155">
        <v>684</v>
      </c>
      <c r="Q155">
        <v>4.12</v>
      </c>
    </row>
    <row r="156" spans="2:18" x14ac:dyDescent="0.25">
      <c r="B156">
        <v>145</v>
      </c>
      <c r="P156">
        <v>685</v>
      </c>
    </row>
    <row r="157" spans="2:18" x14ac:dyDescent="0.25">
      <c r="B157">
        <v>146</v>
      </c>
      <c r="C157">
        <v>0.01</v>
      </c>
      <c r="P157">
        <v>686</v>
      </c>
      <c r="Q157">
        <v>4.32</v>
      </c>
    </row>
    <row r="158" spans="2:18" x14ac:dyDescent="0.25">
      <c r="B158">
        <v>147</v>
      </c>
      <c r="P158">
        <v>687</v>
      </c>
    </row>
    <row r="159" spans="2:18" ht="15.75" thickBot="1" x14ac:dyDescent="0.3">
      <c r="B159">
        <v>148</v>
      </c>
      <c r="C159">
        <v>0.01</v>
      </c>
      <c r="P159">
        <v>688</v>
      </c>
      <c r="Q159">
        <v>4.5599999999999996</v>
      </c>
      <c r="R159" s="73">
        <v>0.38658599999999999</v>
      </c>
    </row>
    <row r="160" spans="2:18" x14ac:dyDescent="0.25">
      <c r="B160">
        <v>149</v>
      </c>
      <c r="P160">
        <v>689</v>
      </c>
    </row>
    <row r="161" spans="2:17" x14ac:dyDescent="0.25">
      <c r="B161">
        <v>150</v>
      </c>
      <c r="C161">
        <v>0.01</v>
      </c>
      <c r="P161">
        <v>690</v>
      </c>
      <c r="Q161">
        <v>4.8499999999999996</v>
      </c>
    </row>
    <row r="162" spans="2:17" x14ac:dyDescent="0.25">
      <c r="B162">
        <v>151</v>
      </c>
      <c r="P162">
        <v>691</v>
      </c>
    </row>
    <row r="163" spans="2:17" x14ac:dyDescent="0.25">
      <c r="B163">
        <v>152</v>
      </c>
      <c r="C163">
        <v>0.01</v>
      </c>
      <c r="P163">
        <v>692</v>
      </c>
      <c r="Q163">
        <v>5.0599999999999996</v>
      </c>
    </row>
    <row r="164" spans="2:17" x14ac:dyDescent="0.25">
      <c r="B164">
        <v>153</v>
      </c>
      <c r="P164">
        <v>693</v>
      </c>
    </row>
    <row r="165" spans="2:17" x14ac:dyDescent="0.25">
      <c r="B165">
        <v>154</v>
      </c>
      <c r="C165">
        <v>0.01</v>
      </c>
      <c r="P165">
        <v>694</v>
      </c>
      <c r="Q165">
        <v>5.27</v>
      </c>
    </row>
    <row r="166" spans="2:17" x14ac:dyDescent="0.25">
      <c r="B166">
        <v>155</v>
      </c>
      <c r="P166">
        <v>695</v>
      </c>
    </row>
    <row r="167" spans="2:17" x14ac:dyDescent="0.25">
      <c r="B167">
        <v>156</v>
      </c>
      <c r="C167">
        <v>0.01</v>
      </c>
      <c r="P167">
        <v>696</v>
      </c>
      <c r="Q167">
        <v>5.53</v>
      </c>
    </row>
    <row r="168" spans="2:17" x14ac:dyDescent="0.25">
      <c r="B168">
        <v>157</v>
      </c>
      <c r="P168">
        <v>697</v>
      </c>
    </row>
    <row r="169" spans="2:17" x14ac:dyDescent="0.25">
      <c r="B169">
        <v>158</v>
      </c>
      <c r="C169">
        <v>0.01</v>
      </c>
      <c r="P169">
        <v>698</v>
      </c>
      <c r="Q169">
        <v>5.79</v>
      </c>
    </row>
    <row r="170" spans="2:17" x14ac:dyDescent="0.25">
      <c r="B170">
        <v>159</v>
      </c>
      <c r="P170">
        <v>699</v>
      </c>
    </row>
    <row r="171" spans="2:17" x14ac:dyDescent="0.25">
      <c r="B171">
        <v>160</v>
      </c>
      <c r="C171">
        <v>0.01</v>
      </c>
      <c r="P171">
        <v>700</v>
      </c>
      <c r="Q171">
        <v>6.12</v>
      </c>
    </row>
    <row r="172" spans="2:17" x14ac:dyDescent="0.25">
      <c r="B172">
        <v>161</v>
      </c>
      <c r="P172">
        <v>701</v>
      </c>
    </row>
    <row r="173" spans="2:17" x14ac:dyDescent="0.25">
      <c r="B173">
        <v>162</v>
      </c>
      <c r="C173">
        <v>0.01</v>
      </c>
      <c r="P173">
        <v>702</v>
      </c>
      <c r="Q173">
        <v>6.38</v>
      </c>
    </row>
    <row r="174" spans="2:17" x14ac:dyDescent="0.25">
      <c r="B174">
        <v>163</v>
      </c>
      <c r="P174">
        <v>703</v>
      </c>
    </row>
    <row r="175" spans="2:17" x14ac:dyDescent="0.25">
      <c r="B175">
        <v>164</v>
      </c>
      <c r="C175">
        <v>0.01</v>
      </c>
      <c r="P175">
        <v>704</v>
      </c>
      <c r="Q175">
        <v>6.59</v>
      </c>
    </row>
    <row r="176" spans="2:17" x14ac:dyDescent="0.25">
      <c r="B176">
        <v>165</v>
      </c>
      <c r="P176">
        <v>705</v>
      </c>
    </row>
    <row r="177" spans="2:18" x14ac:dyDescent="0.25">
      <c r="B177">
        <v>166</v>
      </c>
      <c r="C177">
        <v>0.01</v>
      </c>
      <c r="P177">
        <v>706</v>
      </c>
      <c r="Q177">
        <v>6.89</v>
      </c>
    </row>
    <row r="178" spans="2:18" x14ac:dyDescent="0.25">
      <c r="B178">
        <v>167</v>
      </c>
      <c r="P178">
        <v>707</v>
      </c>
    </row>
    <row r="179" spans="2:18" ht="15.75" thickBot="1" x14ac:dyDescent="0.3">
      <c r="B179">
        <v>168</v>
      </c>
      <c r="C179">
        <v>0.01</v>
      </c>
      <c r="P179">
        <v>708</v>
      </c>
      <c r="Q179">
        <v>7.16</v>
      </c>
      <c r="R179" s="73">
        <v>0.44707200000000002</v>
      </c>
    </row>
    <row r="180" spans="2:18" x14ac:dyDescent="0.25">
      <c r="B180">
        <v>169</v>
      </c>
      <c r="P180">
        <v>709</v>
      </c>
    </row>
    <row r="181" spans="2:18" x14ac:dyDescent="0.25">
      <c r="B181">
        <v>170</v>
      </c>
      <c r="C181">
        <v>0.01</v>
      </c>
      <c r="P181">
        <v>710</v>
      </c>
      <c r="Q181">
        <v>7.41</v>
      </c>
    </row>
    <row r="182" spans="2:18" x14ac:dyDescent="0.25">
      <c r="B182">
        <v>171</v>
      </c>
      <c r="P182">
        <v>711</v>
      </c>
    </row>
    <row r="183" spans="2:18" x14ac:dyDescent="0.25">
      <c r="B183">
        <v>172</v>
      </c>
      <c r="C183">
        <v>0.01</v>
      </c>
      <c r="P183">
        <v>712</v>
      </c>
      <c r="Q183">
        <v>7.63</v>
      </c>
    </row>
    <row r="184" spans="2:18" x14ac:dyDescent="0.25">
      <c r="B184">
        <v>173</v>
      </c>
      <c r="P184">
        <v>713</v>
      </c>
    </row>
    <row r="185" spans="2:18" x14ac:dyDescent="0.25">
      <c r="B185">
        <v>174</v>
      </c>
      <c r="C185">
        <v>0.01</v>
      </c>
      <c r="P185">
        <v>714</v>
      </c>
      <c r="Q185">
        <v>7.84</v>
      </c>
    </row>
    <row r="186" spans="2:18" x14ac:dyDescent="0.25">
      <c r="B186">
        <v>175</v>
      </c>
      <c r="P186">
        <v>715</v>
      </c>
    </row>
    <row r="187" spans="2:18" x14ac:dyDescent="0.25">
      <c r="B187">
        <v>176</v>
      </c>
      <c r="C187">
        <v>0.01</v>
      </c>
      <c r="P187">
        <v>716</v>
      </c>
      <c r="Q187">
        <v>8.02</v>
      </c>
    </row>
    <row r="188" spans="2:18" x14ac:dyDescent="0.25">
      <c r="B188">
        <v>177</v>
      </c>
      <c r="P188">
        <v>717</v>
      </c>
    </row>
    <row r="189" spans="2:18" x14ac:dyDescent="0.25">
      <c r="B189">
        <v>178</v>
      </c>
      <c r="C189">
        <v>0.01</v>
      </c>
      <c r="P189">
        <v>718</v>
      </c>
      <c r="Q189">
        <v>8.11</v>
      </c>
    </row>
    <row r="190" spans="2:18" x14ac:dyDescent="0.25">
      <c r="B190">
        <v>179</v>
      </c>
      <c r="P190">
        <v>719</v>
      </c>
    </row>
    <row r="191" spans="2:18" x14ac:dyDescent="0.25">
      <c r="B191">
        <v>180</v>
      </c>
      <c r="C191">
        <v>0.01</v>
      </c>
      <c r="P191">
        <v>720</v>
      </c>
      <c r="Q191">
        <v>8.17</v>
      </c>
    </row>
    <row r="192" spans="2:18" x14ac:dyDescent="0.25">
      <c r="B192">
        <v>181</v>
      </c>
      <c r="P192">
        <v>1</v>
      </c>
    </row>
    <row r="193" spans="2:18" x14ac:dyDescent="0.25">
      <c r="B193">
        <v>182</v>
      </c>
      <c r="C193">
        <v>0.01</v>
      </c>
      <c r="P193">
        <v>2</v>
      </c>
      <c r="Q193">
        <v>8.19</v>
      </c>
    </row>
    <row r="194" spans="2:18" x14ac:dyDescent="0.25">
      <c r="B194">
        <v>183</v>
      </c>
      <c r="P194">
        <v>3</v>
      </c>
    </row>
    <row r="195" spans="2:18" x14ac:dyDescent="0.25">
      <c r="B195">
        <v>184</v>
      </c>
      <c r="C195">
        <v>0.01</v>
      </c>
      <c r="P195">
        <v>4</v>
      </c>
      <c r="Q195">
        <v>8.16</v>
      </c>
    </row>
    <row r="196" spans="2:18" x14ac:dyDescent="0.25">
      <c r="B196">
        <v>185</v>
      </c>
      <c r="P196">
        <v>5</v>
      </c>
    </row>
    <row r="197" spans="2:18" x14ac:dyDescent="0.25">
      <c r="B197">
        <v>186</v>
      </c>
      <c r="C197">
        <v>0.01</v>
      </c>
      <c r="P197">
        <v>6</v>
      </c>
      <c r="Q197">
        <v>8.09</v>
      </c>
    </row>
    <row r="198" spans="2:18" x14ac:dyDescent="0.25">
      <c r="B198">
        <v>187</v>
      </c>
      <c r="P198">
        <v>7</v>
      </c>
    </row>
    <row r="199" spans="2:18" x14ac:dyDescent="0.25">
      <c r="B199">
        <v>188</v>
      </c>
      <c r="C199">
        <v>0.01</v>
      </c>
      <c r="P199">
        <v>8</v>
      </c>
      <c r="Q199">
        <v>7.94</v>
      </c>
    </row>
    <row r="200" spans="2:18" x14ac:dyDescent="0.25">
      <c r="B200">
        <v>189</v>
      </c>
      <c r="P200">
        <v>9</v>
      </c>
    </row>
    <row r="201" spans="2:18" x14ac:dyDescent="0.25">
      <c r="B201">
        <v>190</v>
      </c>
      <c r="C201">
        <v>0.01</v>
      </c>
      <c r="P201">
        <v>10</v>
      </c>
      <c r="Q201">
        <v>7.58</v>
      </c>
    </row>
    <row r="202" spans="2:18" x14ac:dyDescent="0.25">
      <c r="B202">
        <v>191</v>
      </c>
      <c r="P202">
        <v>11</v>
      </c>
    </row>
    <row r="203" spans="2:18" x14ac:dyDescent="0.25">
      <c r="B203">
        <v>192</v>
      </c>
      <c r="C203">
        <v>0.01</v>
      </c>
      <c r="P203">
        <v>12</v>
      </c>
      <c r="Q203">
        <v>7.37</v>
      </c>
    </row>
    <row r="204" spans="2:18" x14ac:dyDescent="0.25">
      <c r="B204">
        <v>193</v>
      </c>
      <c r="P204">
        <v>13</v>
      </c>
    </row>
    <row r="205" spans="2:18" ht="15.75" thickBot="1" x14ac:dyDescent="0.3">
      <c r="B205">
        <v>194</v>
      </c>
      <c r="P205">
        <v>14</v>
      </c>
      <c r="Q205">
        <v>7.08</v>
      </c>
      <c r="R205" s="73">
        <v>0.44707200000000002</v>
      </c>
    </row>
    <row r="206" spans="2:18" x14ac:dyDescent="0.25">
      <c r="B206">
        <v>195</v>
      </c>
      <c r="P206">
        <v>15</v>
      </c>
    </row>
    <row r="207" spans="2:18" x14ac:dyDescent="0.25">
      <c r="B207">
        <v>196</v>
      </c>
      <c r="P207">
        <v>16</v>
      </c>
      <c r="Q207">
        <v>6.76</v>
      </c>
    </row>
    <row r="208" spans="2:18" x14ac:dyDescent="0.25">
      <c r="B208">
        <v>197</v>
      </c>
      <c r="P208">
        <v>17</v>
      </c>
    </row>
    <row r="209" spans="2:17" x14ac:dyDescent="0.25">
      <c r="B209">
        <v>198</v>
      </c>
      <c r="P209">
        <v>18</v>
      </c>
      <c r="Q209">
        <v>6.54</v>
      </c>
    </row>
    <row r="210" spans="2:17" x14ac:dyDescent="0.25">
      <c r="B210">
        <v>199</v>
      </c>
      <c r="E210">
        <v>0</v>
      </c>
      <c r="P210">
        <v>19</v>
      </c>
    </row>
    <row r="211" spans="2:17" x14ac:dyDescent="0.25">
      <c r="B211">
        <v>200</v>
      </c>
      <c r="C211">
        <v>0.02</v>
      </c>
      <c r="P211">
        <v>20</v>
      </c>
      <c r="Q211">
        <v>6.24</v>
      </c>
    </row>
    <row r="212" spans="2:17" x14ac:dyDescent="0.25">
      <c r="B212">
        <v>201</v>
      </c>
      <c r="P212">
        <v>21</v>
      </c>
    </row>
    <row r="213" spans="2:17" x14ac:dyDescent="0.25">
      <c r="B213">
        <v>202</v>
      </c>
      <c r="C213">
        <v>0.03</v>
      </c>
      <c r="P213">
        <v>22</v>
      </c>
      <c r="Q213">
        <v>5.98</v>
      </c>
    </row>
    <row r="214" spans="2:17" x14ac:dyDescent="0.25">
      <c r="B214">
        <v>203</v>
      </c>
      <c r="P214">
        <v>23</v>
      </c>
    </row>
    <row r="215" spans="2:17" x14ac:dyDescent="0.25">
      <c r="B215">
        <v>204</v>
      </c>
      <c r="C215">
        <v>0.04</v>
      </c>
      <c r="P215">
        <v>24</v>
      </c>
      <c r="Q215">
        <v>5.7</v>
      </c>
    </row>
    <row r="216" spans="2:17" x14ac:dyDescent="0.25">
      <c r="B216">
        <v>205</v>
      </c>
      <c r="P216">
        <v>25</v>
      </c>
    </row>
    <row r="217" spans="2:17" x14ac:dyDescent="0.25">
      <c r="B217">
        <v>206</v>
      </c>
      <c r="C217">
        <v>0.05</v>
      </c>
      <c r="P217">
        <v>26</v>
      </c>
      <c r="Q217">
        <v>5.42</v>
      </c>
    </row>
    <row r="218" spans="2:17" x14ac:dyDescent="0.25">
      <c r="B218">
        <v>207</v>
      </c>
      <c r="P218">
        <v>27</v>
      </c>
    </row>
    <row r="219" spans="2:17" x14ac:dyDescent="0.25">
      <c r="B219">
        <v>208</v>
      </c>
      <c r="C219">
        <v>7.0000000000000007E-2</v>
      </c>
      <c r="P219">
        <v>28</v>
      </c>
      <c r="Q219">
        <v>5.14</v>
      </c>
    </row>
    <row r="220" spans="2:17" x14ac:dyDescent="0.25">
      <c r="B220">
        <v>209</v>
      </c>
      <c r="P220">
        <v>29</v>
      </c>
    </row>
    <row r="221" spans="2:17" x14ac:dyDescent="0.25">
      <c r="B221">
        <v>210</v>
      </c>
      <c r="C221">
        <v>0.09</v>
      </c>
      <c r="P221">
        <v>30</v>
      </c>
      <c r="Q221">
        <v>4.84</v>
      </c>
    </row>
    <row r="222" spans="2:17" x14ac:dyDescent="0.25">
      <c r="B222">
        <v>211</v>
      </c>
      <c r="P222">
        <v>31</v>
      </c>
    </row>
    <row r="223" spans="2:17" x14ac:dyDescent="0.25">
      <c r="B223">
        <v>212</v>
      </c>
      <c r="C223">
        <v>0.1</v>
      </c>
      <c r="P223">
        <v>32</v>
      </c>
      <c r="Q223">
        <v>4.62</v>
      </c>
    </row>
    <row r="224" spans="2:17" x14ac:dyDescent="0.25">
      <c r="B224">
        <v>213</v>
      </c>
      <c r="P224">
        <v>33</v>
      </c>
    </row>
    <row r="225" spans="2:18" x14ac:dyDescent="0.25">
      <c r="B225">
        <v>214</v>
      </c>
      <c r="C225">
        <v>0.12</v>
      </c>
      <c r="P225">
        <v>34</v>
      </c>
      <c r="Q225">
        <v>4.3600000000000003</v>
      </c>
    </row>
    <row r="226" spans="2:18" ht="15.75" thickBot="1" x14ac:dyDescent="0.3">
      <c r="B226">
        <v>215</v>
      </c>
      <c r="P226">
        <v>35</v>
      </c>
      <c r="R226" s="73">
        <v>0.38658599999999999</v>
      </c>
    </row>
    <row r="227" spans="2:18" x14ac:dyDescent="0.25">
      <c r="B227">
        <v>216</v>
      </c>
      <c r="C227">
        <v>0.14000000000000001</v>
      </c>
      <c r="P227">
        <v>36</v>
      </c>
      <c r="Q227">
        <v>4.1100000000000003</v>
      </c>
    </row>
    <row r="228" spans="2:18" x14ac:dyDescent="0.25">
      <c r="B228">
        <v>217</v>
      </c>
      <c r="P228">
        <v>37</v>
      </c>
    </row>
    <row r="229" spans="2:18" x14ac:dyDescent="0.25">
      <c r="B229">
        <v>218</v>
      </c>
      <c r="C229">
        <v>0.15</v>
      </c>
      <c r="P229">
        <v>38</v>
      </c>
      <c r="Q229">
        <v>3.92</v>
      </c>
    </row>
    <row r="230" spans="2:18" x14ac:dyDescent="0.25">
      <c r="B230">
        <v>219</v>
      </c>
      <c r="P230">
        <v>39</v>
      </c>
    </row>
    <row r="231" spans="2:18" x14ac:dyDescent="0.25">
      <c r="B231">
        <v>220</v>
      </c>
      <c r="C231">
        <v>0.17</v>
      </c>
      <c r="P231">
        <v>40</v>
      </c>
      <c r="Q231">
        <v>3.69</v>
      </c>
    </row>
    <row r="232" spans="2:18" x14ac:dyDescent="0.25">
      <c r="B232">
        <v>221</v>
      </c>
      <c r="P232">
        <v>41</v>
      </c>
    </row>
    <row r="233" spans="2:18" x14ac:dyDescent="0.25">
      <c r="B233">
        <v>222</v>
      </c>
      <c r="C233">
        <v>0.19</v>
      </c>
      <c r="P233">
        <v>42</v>
      </c>
      <c r="Q233">
        <v>3.48</v>
      </c>
    </row>
    <row r="234" spans="2:18" x14ac:dyDescent="0.25">
      <c r="B234">
        <v>223</v>
      </c>
      <c r="P234">
        <v>43</v>
      </c>
    </row>
    <row r="235" spans="2:18" x14ac:dyDescent="0.25">
      <c r="B235">
        <v>224</v>
      </c>
      <c r="C235">
        <v>0.2</v>
      </c>
      <c r="P235">
        <v>44</v>
      </c>
      <c r="Q235">
        <v>3.32</v>
      </c>
    </row>
    <row r="236" spans="2:18" x14ac:dyDescent="0.25">
      <c r="B236">
        <v>225</v>
      </c>
      <c r="P236">
        <v>45</v>
      </c>
    </row>
    <row r="237" spans="2:18" x14ac:dyDescent="0.25">
      <c r="B237">
        <v>226</v>
      </c>
      <c r="C237">
        <v>0.22</v>
      </c>
      <c r="P237">
        <v>46</v>
      </c>
      <c r="Q237">
        <v>3.11</v>
      </c>
    </row>
    <row r="238" spans="2:18" x14ac:dyDescent="0.25">
      <c r="B238">
        <v>227</v>
      </c>
      <c r="P238">
        <v>47</v>
      </c>
    </row>
    <row r="239" spans="2:18" ht="15.75" thickBot="1" x14ac:dyDescent="0.3">
      <c r="B239">
        <v>228</v>
      </c>
      <c r="C239">
        <v>0.24</v>
      </c>
      <c r="P239">
        <v>48</v>
      </c>
      <c r="Q239">
        <v>2.93</v>
      </c>
      <c r="R239" s="73">
        <v>0.294541</v>
      </c>
    </row>
    <row r="240" spans="2:18" x14ac:dyDescent="0.25">
      <c r="B240">
        <v>229</v>
      </c>
      <c r="P240">
        <v>49</v>
      </c>
    </row>
    <row r="241" spans="2:17" x14ac:dyDescent="0.25">
      <c r="B241">
        <v>230</v>
      </c>
      <c r="C241">
        <v>0.26</v>
      </c>
      <c r="P241">
        <v>50</v>
      </c>
      <c r="Q241">
        <v>2.77</v>
      </c>
    </row>
    <row r="242" spans="2:17" x14ac:dyDescent="0.25">
      <c r="B242">
        <v>231</v>
      </c>
      <c r="P242">
        <v>51</v>
      </c>
    </row>
    <row r="243" spans="2:17" x14ac:dyDescent="0.25">
      <c r="B243">
        <v>232</v>
      </c>
      <c r="C243">
        <v>0.27</v>
      </c>
      <c r="P243">
        <v>52</v>
      </c>
      <c r="Q243">
        <v>2.61</v>
      </c>
    </row>
    <row r="244" spans="2:17" x14ac:dyDescent="0.25">
      <c r="B244">
        <v>233</v>
      </c>
      <c r="P244">
        <v>53</v>
      </c>
    </row>
    <row r="245" spans="2:17" x14ac:dyDescent="0.25">
      <c r="B245">
        <v>234</v>
      </c>
      <c r="C245">
        <v>0.28999999999999998</v>
      </c>
      <c r="P245">
        <v>54</v>
      </c>
      <c r="Q245">
        <v>2.44</v>
      </c>
    </row>
    <row r="246" spans="2:17" x14ac:dyDescent="0.25">
      <c r="B246">
        <v>235</v>
      </c>
      <c r="P246">
        <v>55</v>
      </c>
    </row>
    <row r="247" spans="2:17" x14ac:dyDescent="0.25">
      <c r="B247">
        <v>236</v>
      </c>
      <c r="C247">
        <v>0.3</v>
      </c>
      <c r="P247">
        <v>56</v>
      </c>
      <c r="Q247">
        <v>2.2999999999999998</v>
      </c>
    </row>
    <row r="248" spans="2:17" x14ac:dyDescent="0.25">
      <c r="B248">
        <v>237</v>
      </c>
      <c r="P248">
        <v>57</v>
      </c>
    </row>
    <row r="249" spans="2:17" x14ac:dyDescent="0.25">
      <c r="B249">
        <v>238</v>
      </c>
      <c r="C249">
        <v>0.32</v>
      </c>
      <c r="P249">
        <v>58</v>
      </c>
      <c r="Q249">
        <v>2.16</v>
      </c>
    </row>
    <row r="250" spans="2:17" x14ac:dyDescent="0.25">
      <c r="B250">
        <v>239</v>
      </c>
      <c r="P250">
        <v>59</v>
      </c>
    </row>
    <row r="251" spans="2:17" x14ac:dyDescent="0.25">
      <c r="B251">
        <v>240</v>
      </c>
      <c r="C251">
        <v>0.34</v>
      </c>
      <c r="P251">
        <v>60</v>
      </c>
      <c r="Q251">
        <v>2.02</v>
      </c>
    </row>
    <row r="252" spans="2:17" x14ac:dyDescent="0.25">
      <c r="B252">
        <v>241</v>
      </c>
      <c r="P252">
        <v>61</v>
      </c>
    </row>
    <row r="253" spans="2:17" x14ac:dyDescent="0.25">
      <c r="B253">
        <v>242</v>
      </c>
      <c r="C253">
        <v>0.36</v>
      </c>
      <c r="P253">
        <v>62</v>
      </c>
      <c r="Q253">
        <v>1.9</v>
      </c>
    </row>
    <row r="254" spans="2:17" x14ac:dyDescent="0.25">
      <c r="B254">
        <v>243</v>
      </c>
      <c r="P254">
        <v>63</v>
      </c>
    </row>
    <row r="255" spans="2:17" x14ac:dyDescent="0.25">
      <c r="B255">
        <v>244</v>
      </c>
      <c r="C255">
        <v>0.38</v>
      </c>
      <c r="P255">
        <v>64</v>
      </c>
      <c r="Q255">
        <v>1.79</v>
      </c>
    </row>
    <row r="256" spans="2:17" x14ac:dyDescent="0.25">
      <c r="B256">
        <v>245</v>
      </c>
      <c r="P256">
        <v>65</v>
      </c>
    </row>
    <row r="257" spans="2:18" x14ac:dyDescent="0.25">
      <c r="B257">
        <v>246</v>
      </c>
      <c r="C257">
        <v>0.4</v>
      </c>
      <c r="P257">
        <v>66</v>
      </c>
      <c r="Q257">
        <v>1.66</v>
      </c>
    </row>
    <row r="258" spans="2:18" x14ac:dyDescent="0.25">
      <c r="B258">
        <v>247</v>
      </c>
      <c r="P258">
        <v>67</v>
      </c>
    </row>
    <row r="259" spans="2:18" x14ac:dyDescent="0.25">
      <c r="B259">
        <v>248</v>
      </c>
      <c r="C259">
        <v>0.43</v>
      </c>
      <c r="P259">
        <v>68</v>
      </c>
      <c r="Q259">
        <v>1.55</v>
      </c>
    </row>
    <row r="260" spans="2:18" x14ac:dyDescent="0.25">
      <c r="B260">
        <v>249</v>
      </c>
      <c r="P260">
        <v>69</v>
      </c>
    </row>
    <row r="261" spans="2:18" ht="15.75" thickBot="1" x14ac:dyDescent="0.3">
      <c r="B261">
        <v>250</v>
      </c>
      <c r="C261">
        <v>0.47</v>
      </c>
      <c r="P261">
        <v>70</v>
      </c>
      <c r="Q261">
        <v>1.45</v>
      </c>
      <c r="R261" s="73">
        <v>0.124444</v>
      </c>
    </row>
    <row r="262" spans="2:18" x14ac:dyDescent="0.25">
      <c r="B262">
        <v>251</v>
      </c>
      <c r="P262">
        <v>71</v>
      </c>
    </row>
    <row r="263" spans="2:18" x14ac:dyDescent="0.25">
      <c r="B263">
        <v>252</v>
      </c>
      <c r="C263">
        <v>0.5</v>
      </c>
      <c r="P263">
        <v>72</v>
      </c>
      <c r="Q263">
        <v>1.37</v>
      </c>
    </row>
    <row r="264" spans="2:18" x14ac:dyDescent="0.25">
      <c r="B264">
        <v>253</v>
      </c>
      <c r="P264">
        <v>73</v>
      </c>
    </row>
    <row r="265" spans="2:18" x14ac:dyDescent="0.25">
      <c r="B265">
        <v>254</v>
      </c>
      <c r="C265">
        <v>0.55000000000000004</v>
      </c>
      <c r="P265">
        <v>74</v>
      </c>
      <c r="Q265">
        <v>1.28</v>
      </c>
    </row>
    <row r="266" spans="2:18" x14ac:dyDescent="0.25">
      <c r="B266">
        <v>255</v>
      </c>
      <c r="P266">
        <v>75</v>
      </c>
    </row>
    <row r="267" spans="2:18" x14ac:dyDescent="0.25">
      <c r="B267">
        <v>256</v>
      </c>
      <c r="C267">
        <v>0.59</v>
      </c>
      <c r="P267">
        <v>76</v>
      </c>
      <c r="Q267">
        <v>1.19</v>
      </c>
    </row>
    <row r="268" spans="2:18" x14ac:dyDescent="0.25">
      <c r="B268">
        <v>257</v>
      </c>
      <c r="P268">
        <v>77</v>
      </c>
    </row>
    <row r="269" spans="2:18" x14ac:dyDescent="0.25">
      <c r="B269">
        <v>258</v>
      </c>
      <c r="C269">
        <v>0.65</v>
      </c>
      <c r="P269">
        <v>78</v>
      </c>
      <c r="Q269">
        <v>1.1000000000000001</v>
      </c>
    </row>
    <row r="270" spans="2:18" x14ac:dyDescent="0.25">
      <c r="B270">
        <v>259</v>
      </c>
      <c r="P270">
        <v>79</v>
      </c>
    </row>
    <row r="271" spans="2:18" x14ac:dyDescent="0.25">
      <c r="B271">
        <v>260</v>
      </c>
      <c r="C271">
        <v>0.71</v>
      </c>
      <c r="P271">
        <v>80</v>
      </c>
      <c r="Q271">
        <v>1.02</v>
      </c>
    </row>
    <row r="272" spans="2:18" x14ac:dyDescent="0.25">
      <c r="B272">
        <v>261</v>
      </c>
      <c r="P272">
        <v>81</v>
      </c>
    </row>
    <row r="273" spans="2:17" x14ac:dyDescent="0.25">
      <c r="B273">
        <v>262</v>
      </c>
      <c r="C273">
        <v>0.76</v>
      </c>
      <c r="P273">
        <v>82</v>
      </c>
      <c r="Q273">
        <v>0.97</v>
      </c>
    </row>
    <row r="274" spans="2:17" x14ac:dyDescent="0.25">
      <c r="B274">
        <v>263</v>
      </c>
      <c r="P274">
        <v>83</v>
      </c>
    </row>
    <row r="275" spans="2:17" x14ac:dyDescent="0.25">
      <c r="B275">
        <v>264</v>
      </c>
      <c r="C275">
        <v>0.83</v>
      </c>
      <c r="P275">
        <v>84</v>
      </c>
      <c r="Q275">
        <v>0.9</v>
      </c>
    </row>
    <row r="276" spans="2:17" x14ac:dyDescent="0.25">
      <c r="B276">
        <v>265</v>
      </c>
      <c r="P276">
        <v>85</v>
      </c>
    </row>
    <row r="277" spans="2:17" x14ac:dyDescent="0.25">
      <c r="B277">
        <v>266</v>
      </c>
      <c r="C277">
        <v>0.91</v>
      </c>
      <c r="P277">
        <v>86</v>
      </c>
      <c r="Q277">
        <v>0.84</v>
      </c>
    </row>
    <row r="278" spans="2:17" x14ac:dyDescent="0.25">
      <c r="B278">
        <v>267</v>
      </c>
      <c r="P278">
        <v>87</v>
      </c>
    </row>
    <row r="279" spans="2:17" x14ac:dyDescent="0.25">
      <c r="B279">
        <v>268</v>
      </c>
      <c r="C279">
        <v>0.99</v>
      </c>
      <c r="P279">
        <v>88</v>
      </c>
      <c r="Q279">
        <v>0.8</v>
      </c>
    </row>
    <row r="280" spans="2:17" x14ac:dyDescent="0.25">
      <c r="B280">
        <v>269</v>
      </c>
      <c r="P280">
        <v>89</v>
      </c>
    </row>
    <row r="281" spans="2:17" x14ac:dyDescent="0.25">
      <c r="B281">
        <v>270</v>
      </c>
      <c r="C281">
        <v>1.06</v>
      </c>
      <c r="P281">
        <v>90</v>
      </c>
      <c r="Q281">
        <v>0.75</v>
      </c>
    </row>
    <row r="282" spans="2:17" x14ac:dyDescent="0.25">
      <c r="B282">
        <v>271</v>
      </c>
      <c r="P282">
        <v>91</v>
      </c>
    </row>
    <row r="283" spans="2:17" x14ac:dyDescent="0.25">
      <c r="B283">
        <v>272</v>
      </c>
      <c r="C283">
        <v>1.1499999999999999</v>
      </c>
      <c r="P283">
        <v>92</v>
      </c>
      <c r="Q283">
        <v>0.7</v>
      </c>
    </row>
    <row r="284" spans="2:17" x14ac:dyDescent="0.25">
      <c r="B284">
        <v>273</v>
      </c>
      <c r="P284">
        <v>93</v>
      </c>
    </row>
    <row r="285" spans="2:17" x14ac:dyDescent="0.25">
      <c r="B285">
        <v>274</v>
      </c>
      <c r="C285">
        <v>1.24</v>
      </c>
      <c r="P285">
        <v>94</v>
      </c>
      <c r="Q285">
        <v>0.68</v>
      </c>
    </row>
    <row r="286" spans="2:17" x14ac:dyDescent="0.25">
      <c r="B286">
        <v>275</v>
      </c>
      <c r="P286">
        <v>95</v>
      </c>
    </row>
    <row r="287" spans="2:17" x14ac:dyDescent="0.25">
      <c r="B287">
        <v>276</v>
      </c>
      <c r="C287">
        <v>1.34</v>
      </c>
      <c r="P287">
        <v>96</v>
      </c>
      <c r="Q287">
        <v>0.65</v>
      </c>
    </row>
    <row r="288" spans="2:17" x14ac:dyDescent="0.25">
      <c r="B288">
        <v>277</v>
      </c>
      <c r="P288">
        <v>97</v>
      </c>
    </row>
    <row r="289" spans="2:17" x14ac:dyDescent="0.25">
      <c r="B289">
        <v>278</v>
      </c>
      <c r="C289">
        <v>1.45</v>
      </c>
      <c r="P289">
        <v>98</v>
      </c>
      <c r="Q289">
        <v>0.62</v>
      </c>
    </row>
    <row r="290" spans="2:17" x14ac:dyDescent="0.25">
      <c r="B290">
        <v>279</v>
      </c>
      <c r="P290">
        <v>99</v>
      </c>
    </row>
    <row r="291" spans="2:17" x14ac:dyDescent="0.25">
      <c r="B291">
        <v>280</v>
      </c>
      <c r="C291">
        <v>1.56</v>
      </c>
      <c r="P291">
        <v>100</v>
      </c>
      <c r="Q291">
        <v>0.59</v>
      </c>
    </row>
    <row r="292" spans="2:17" x14ac:dyDescent="0.25">
      <c r="B292">
        <v>281</v>
      </c>
      <c r="P292">
        <v>101</v>
      </c>
    </row>
    <row r="293" spans="2:17" x14ac:dyDescent="0.25">
      <c r="B293">
        <v>282</v>
      </c>
      <c r="C293">
        <v>1.67</v>
      </c>
      <c r="P293">
        <v>102</v>
      </c>
      <c r="Q293">
        <v>0.57999999999999996</v>
      </c>
    </row>
    <row r="294" spans="2:17" ht="15.75" thickBot="1" x14ac:dyDescent="0.3">
      <c r="B294">
        <v>283</v>
      </c>
      <c r="P294">
        <v>103</v>
      </c>
    </row>
    <row r="295" spans="2:17" x14ac:dyDescent="0.25">
      <c r="B295">
        <v>284</v>
      </c>
      <c r="C295">
        <v>1.8</v>
      </c>
      <c r="E295" s="71">
        <v>0.15309800000000001</v>
      </c>
      <c r="P295">
        <v>104</v>
      </c>
      <c r="Q295">
        <v>0.55000000000000004</v>
      </c>
    </row>
    <row r="296" spans="2:17" x14ac:dyDescent="0.25">
      <c r="B296">
        <v>285</v>
      </c>
      <c r="P296">
        <v>105</v>
      </c>
    </row>
    <row r="297" spans="2:17" x14ac:dyDescent="0.25">
      <c r="B297">
        <v>286</v>
      </c>
      <c r="C297">
        <v>1.91</v>
      </c>
      <c r="P297">
        <v>106</v>
      </c>
      <c r="Q297">
        <v>0.53</v>
      </c>
    </row>
    <row r="298" spans="2:17" x14ac:dyDescent="0.25">
      <c r="B298">
        <v>287</v>
      </c>
      <c r="P298">
        <v>107</v>
      </c>
    </row>
    <row r="299" spans="2:17" x14ac:dyDescent="0.25">
      <c r="B299">
        <v>288</v>
      </c>
      <c r="C299">
        <v>2.06</v>
      </c>
      <c r="P299">
        <v>108</v>
      </c>
      <c r="Q299">
        <v>0.51</v>
      </c>
    </row>
    <row r="300" spans="2:17" x14ac:dyDescent="0.25">
      <c r="B300">
        <v>289</v>
      </c>
      <c r="P300">
        <v>109</v>
      </c>
    </row>
    <row r="301" spans="2:17" x14ac:dyDescent="0.25">
      <c r="B301">
        <v>290</v>
      </c>
      <c r="C301">
        <v>2.2000000000000002</v>
      </c>
      <c r="P301">
        <v>110</v>
      </c>
      <c r="Q301">
        <v>0.5</v>
      </c>
    </row>
    <row r="302" spans="2:17" x14ac:dyDescent="0.25">
      <c r="B302">
        <v>291</v>
      </c>
      <c r="P302">
        <v>111</v>
      </c>
    </row>
    <row r="303" spans="2:17" x14ac:dyDescent="0.25">
      <c r="B303">
        <v>292</v>
      </c>
      <c r="C303">
        <v>2.3199999999999998</v>
      </c>
      <c r="P303">
        <v>112</v>
      </c>
      <c r="Q303">
        <v>0.48</v>
      </c>
    </row>
    <row r="304" spans="2:17" x14ac:dyDescent="0.25">
      <c r="B304">
        <v>293</v>
      </c>
      <c r="P304">
        <v>113</v>
      </c>
    </row>
    <row r="305" spans="2:17" x14ac:dyDescent="0.25">
      <c r="B305">
        <v>294</v>
      </c>
      <c r="C305">
        <v>2.5</v>
      </c>
      <c r="P305">
        <v>114</v>
      </c>
      <c r="Q305">
        <v>0.46</v>
      </c>
    </row>
    <row r="306" spans="2:17" x14ac:dyDescent="0.25">
      <c r="B306">
        <v>295</v>
      </c>
      <c r="P306">
        <v>115</v>
      </c>
    </row>
    <row r="307" spans="2:17" x14ac:dyDescent="0.25">
      <c r="B307">
        <v>296</v>
      </c>
      <c r="C307">
        <v>2.67</v>
      </c>
      <c r="P307">
        <v>116</v>
      </c>
      <c r="Q307">
        <v>0.44</v>
      </c>
    </row>
    <row r="308" spans="2:17" x14ac:dyDescent="0.25">
      <c r="B308">
        <v>297</v>
      </c>
      <c r="P308">
        <v>117</v>
      </c>
    </row>
    <row r="309" spans="2:17" x14ac:dyDescent="0.25">
      <c r="B309">
        <v>298</v>
      </c>
      <c r="C309">
        <v>2.81</v>
      </c>
      <c r="P309">
        <v>118</v>
      </c>
      <c r="Q309">
        <v>0.42</v>
      </c>
    </row>
    <row r="310" spans="2:17" x14ac:dyDescent="0.25">
      <c r="B310">
        <v>299</v>
      </c>
      <c r="P310">
        <v>119</v>
      </c>
    </row>
    <row r="311" spans="2:17" x14ac:dyDescent="0.25">
      <c r="B311">
        <v>300</v>
      </c>
      <c r="C311">
        <v>3</v>
      </c>
      <c r="P311">
        <v>120</v>
      </c>
      <c r="Q311">
        <v>0.4</v>
      </c>
    </row>
    <row r="312" spans="2:17" x14ac:dyDescent="0.25">
      <c r="B312">
        <v>301</v>
      </c>
      <c r="P312">
        <v>121</v>
      </c>
    </row>
    <row r="313" spans="2:17" x14ac:dyDescent="0.25">
      <c r="B313">
        <v>302</v>
      </c>
      <c r="C313">
        <v>3.19</v>
      </c>
      <c r="P313">
        <v>122</v>
      </c>
      <c r="Q313">
        <v>0.38</v>
      </c>
    </row>
    <row r="314" spans="2:17" x14ac:dyDescent="0.25">
      <c r="B314">
        <v>303</v>
      </c>
      <c r="P314">
        <v>123</v>
      </c>
    </row>
    <row r="315" spans="2:17" x14ac:dyDescent="0.25">
      <c r="B315">
        <v>304</v>
      </c>
      <c r="C315">
        <v>3.38</v>
      </c>
      <c r="P315">
        <v>124</v>
      </c>
      <c r="Q315">
        <v>0.36</v>
      </c>
    </row>
    <row r="316" spans="2:17" ht="15.75" thickBot="1" x14ac:dyDescent="0.3">
      <c r="B316">
        <v>305</v>
      </c>
      <c r="P316">
        <v>125</v>
      </c>
    </row>
    <row r="317" spans="2:17" x14ac:dyDescent="0.25">
      <c r="B317">
        <v>306</v>
      </c>
      <c r="C317">
        <v>3.56</v>
      </c>
      <c r="E317" s="71">
        <v>0.280115</v>
      </c>
      <c r="P317">
        <v>126</v>
      </c>
      <c r="Q317">
        <v>0.34</v>
      </c>
    </row>
    <row r="318" spans="2:17" x14ac:dyDescent="0.25">
      <c r="B318">
        <v>307</v>
      </c>
      <c r="P318">
        <v>127</v>
      </c>
    </row>
    <row r="319" spans="2:17" x14ac:dyDescent="0.25">
      <c r="B319">
        <v>308</v>
      </c>
      <c r="C319">
        <v>3.77</v>
      </c>
      <c r="P319">
        <v>128</v>
      </c>
      <c r="Q319">
        <v>0.32</v>
      </c>
    </row>
    <row r="320" spans="2:17" x14ac:dyDescent="0.25">
      <c r="B320">
        <v>309</v>
      </c>
      <c r="P320">
        <v>129</v>
      </c>
    </row>
    <row r="321" spans="2:17" x14ac:dyDescent="0.25">
      <c r="B321">
        <v>310</v>
      </c>
      <c r="C321">
        <v>4.0199999999999996</v>
      </c>
      <c r="P321">
        <v>130</v>
      </c>
      <c r="Q321">
        <v>0.3</v>
      </c>
    </row>
    <row r="322" spans="2:17" x14ac:dyDescent="0.25">
      <c r="B322">
        <v>311</v>
      </c>
      <c r="P322">
        <v>131</v>
      </c>
    </row>
    <row r="323" spans="2:17" x14ac:dyDescent="0.25">
      <c r="B323">
        <v>312</v>
      </c>
      <c r="C323">
        <v>4.21</v>
      </c>
      <c r="P323">
        <v>132</v>
      </c>
      <c r="Q323">
        <v>0.28000000000000003</v>
      </c>
    </row>
    <row r="324" spans="2:17" x14ac:dyDescent="0.25">
      <c r="B324">
        <v>313</v>
      </c>
      <c r="P324">
        <v>133</v>
      </c>
    </row>
    <row r="325" spans="2:17" x14ac:dyDescent="0.25">
      <c r="B325">
        <v>314</v>
      </c>
      <c r="C325">
        <v>4.42</v>
      </c>
      <c r="P325">
        <v>134</v>
      </c>
      <c r="Q325">
        <v>0.26</v>
      </c>
    </row>
    <row r="326" spans="2:17" x14ac:dyDescent="0.25">
      <c r="B326">
        <v>315</v>
      </c>
      <c r="P326">
        <v>135</v>
      </c>
    </row>
    <row r="327" spans="2:17" x14ac:dyDescent="0.25">
      <c r="B327">
        <v>316</v>
      </c>
      <c r="C327">
        <v>4.67</v>
      </c>
      <c r="P327">
        <v>136</v>
      </c>
      <c r="Q327">
        <v>0.24</v>
      </c>
    </row>
    <row r="328" spans="2:17" x14ac:dyDescent="0.25">
      <c r="B328">
        <v>317</v>
      </c>
      <c r="P328">
        <v>137</v>
      </c>
    </row>
    <row r="329" spans="2:17" x14ac:dyDescent="0.25">
      <c r="B329">
        <v>318</v>
      </c>
      <c r="C329">
        <v>4.91</v>
      </c>
      <c r="P329">
        <v>138</v>
      </c>
      <c r="Q329">
        <v>0.22</v>
      </c>
    </row>
    <row r="330" spans="2:17" x14ac:dyDescent="0.25">
      <c r="B330">
        <v>319</v>
      </c>
      <c r="P330">
        <v>139</v>
      </c>
    </row>
    <row r="331" spans="2:17" x14ac:dyDescent="0.25">
      <c r="B331">
        <v>320</v>
      </c>
      <c r="C331">
        <v>5.2</v>
      </c>
      <c r="P331">
        <v>140</v>
      </c>
      <c r="Q331">
        <v>0.2</v>
      </c>
    </row>
    <row r="332" spans="2:17" ht="15.75" thickBot="1" x14ac:dyDescent="0.3">
      <c r="B332">
        <v>321</v>
      </c>
      <c r="P332">
        <v>141</v>
      </c>
    </row>
    <row r="333" spans="2:17" x14ac:dyDescent="0.25">
      <c r="B333">
        <v>322</v>
      </c>
      <c r="C333">
        <v>5.34</v>
      </c>
      <c r="E333" s="71">
        <v>0.39163399999999998</v>
      </c>
      <c r="P333">
        <v>142</v>
      </c>
      <c r="Q333">
        <v>0.19</v>
      </c>
    </row>
    <row r="334" spans="2:17" x14ac:dyDescent="0.25">
      <c r="B334">
        <v>323</v>
      </c>
      <c r="P334">
        <v>143</v>
      </c>
    </row>
    <row r="335" spans="2:17" x14ac:dyDescent="0.25">
      <c r="B335">
        <v>324</v>
      </c>
      <c r="C335">
        <v>5.72</v>
      </c>
      <c r="P335">
        <v>144</v>
      </c>
      <c r="Q335">
        <v>0.17</v>
      </c>
    </row>
    <row r="336" spans="2:17" x14ac:dyDescent="0.25">
      <c r="B336">
        <v>325</v>
      </c>
      <c r="P336">
        <v>145</v>
      </c>
    </row>
    <row r="337" spans="2:17" x14ac:dyDescent="0.25">
      <c r="B337">
        <v>326</v>
      </c>
      <c r="C337">
        <v>6</v>
      </c>
      <c r="P337">
        <v>146</v>
      </c>
      <c r="Q337">
        <v>0.15</v>
      </c>
    </row>
    <row r="338" spans="2:17" x14ac:dyDescent="0.25">
      <c r="B338">
        <v>327</v>
      </c>
      <c r="P338">
        <v>147</v>
      </c>
    </row>
    <row r="339" spans="2:17" x14ac:dyDescent="0.25">
      <c r="B339">
        <v>328</v>
      </c>
      <c r="C339">
        <v>6.27</v>
      </c>
      <c r="P339">
        <v>148</v>
      </c>
      <c r="Q339">
        <v>0.13</v>
      </c>
    </row>
    <row r="340" spans="2:17" x14ac:dyDescent="0.25">
      <c r="B340">
        <v>329</v>
      </c>
      <c r="P340">
        <v>149</v>
      </c>
    </row>
    <row r="341" spans="2:17" x14ac:dyDescent="0.25">
      <c r="B341">
        <v>330</v>
      </c>
      <c r="C341">
        <v>6.57</v>
      </c>
      <c r="P341">
        <v>150</v>
      </c>
      <c r="Q341">
        <v>0.11</v>
      </c>
    </row>
    <row r="342" spans="2:17" x14ac:dyDescent="0.25">
      <c r="B342">
        <v>331</v>
      </c>
      <c r="P342">
        <v>151</v>
      </c>
    </row>
    <row r="343" spans="2:17" x14ac:dyDescent="0.25">
      <c r="B343">
        <v>332</v>
      </c>
      <c r="C343">
        <v>6.89</v>
      </c>
      <c r="P343">
        <v>152</v>
      </c>
      <c r="Q343">
        <v>0.1</v>
      </c>
    </row>
    <row r="344" spans="2:17" ht="15.75" thickBot="1" x14ac:dyDescent="0.3">
      <c r="B344">
        <v>333</v>
      </c>
      <c r="P344">
        <v>153</v>
      </c>
    </row>
    <row r="345" spans="2:17" x14ac:dyDescent="0.25">
      <c r="B345">
        <v>334</v>
      </c>
      <c r="C345">
        <v>7.15</v>
      </c>
      <c r="E345" s="71">
        <v>0.49213220000000002</v>
      </c>
      <c r="P345">
        <v>154</v>
      </c>
      <c r="Q345">
        <v>0.09</v>
      </c>
    </row>
    <row r="346" spans="2:17" x14ac:dyDescent="0.25">
      <c r="B346">
        <v>335</v>
      </c>
      <c r="P346">
        <v>155</v>
      </c>
    </row>
    <row r="347" spans="2:17" x14ac:dyDescent="0.25">
      <c r="B347">
        <v>336</v>
      </c>
      <c r="C347">
        <v>7.45</v>
      </c>
      <c r="P347">
        <v>156</v>
      </c>
      <c r="Q347">
        <v>0.08</v>
      </c>
    </row>
    <row r="348" spans="2:17" x14ac:dyDescent="0.25">
      <c r="B348">
        <v>337</v>
      </c>
      <c r="P348">
        <v>157</v>
      </c>
    </row>
    <row r="349" spans="2:17" x14ac:dyDescent="0.25">
      <c r="B349">
        <v>338</v>
      </c>
      <c r="C349">
        <v>7.76</v>
      </c>
      <c r="P349">
        <v>158</v>
      </c>
      <c r="Q349">
        <v>7.0000000000000007E-2</v>
      </c>
    </row>
    <row r="350" spans="2:17" x14ac:dyDescent="0.25">
      <c r="B350">
        <v>339</v>
      </c>
      <c r="P350">
        <v>159</v>
      </c>
    </row>
    <row r="351" spans="2:17" x14ac:dyDescent="0.25">
      <c r="B351">
        <v>340</v>
      </c>
      <c r="C351">
        <v>8.01</v>
      </c>
      <c r="P351">
        <v>160</v>
      </c>
      <c r="Q351">
        <v>7.0000000000000007E-2</v>
      </c>
    </row>
    <row r="352" spans="2:17" x14ac:dyDescent="0.25">
      <c r="B352">
        <v>341</v>
      </c>
      <c r="P352">
        <v>161</v>
      </c>
    </row>
    <row r="353" spans="2:17" x14ac:dyDescent="0.25">
      <c r="B353">
        <v>342</v>
      </c>
      <c r="C353">
        <v>8.2899999999999991</v>
      </c>
      <c r="P353">
        <v>162</v>
      </c>
      <c r="Q353">
        <v>7.0000000000000007E-2</v>
      </c>
    </row>
    <row r="354" spans="2:17" x14ac:dyDescent="0.25">
      <c r="B354">
        <v>343</v>
      </c>
      <c r="P354">
        <v>163</v>
      </c>
    </row>
    <row r="355" spans="2:17" x14ac:dyDescent="0.25">
      <c r="B355">
        <v>344</v>
      </c>
      <c r="C355">
        <v>8.5299999999999994</v>
      </c>
      <c r="P355">
        <v>164</v>
      </c>
      <c r="Q355">
        <v>0.06</v>
      </c>
    </row>
    <row r="356" spans="2:17" x14ac:dyDescent="0.25">
      <c r="B356">
        <v>345</v>
      </c>
      <c r="P356">
        <v>165</v>
      </c>
    </row>
    <row r="357" spans="2:17" x14ac:dyDescent="0.25">
      <c r="B357">
        <v>346</v>
      </c>
      <c r="C357">
        <v>8.7200000000000006</v>
      </c>
      <c r="P357">
        <v>166</v>
      </c>
      <c r="Q357">
        <v>0.06</v>
      </c>
    </row>
    <row r="358" spans="2:17" ht="15.75" thickBot="1" x14ac:dyDescent="0.3">
      <c r="B358">
        <v>347</v>
      </c>
      <c r="P358">
        <v>167</v>
      </c>
    </row>
    <row r="359" spans="2:17" x14ac:dyDescent="0.25">
      <c r="B359">
        <v>348</v>
      </c>
      <c r="C359">
        <v>8.8699999999999992</v>
      </c>
      <c r="E359" s="71">
        <v>0.51268400000000003</v>
      </c>
      <c r="P359">
        <v>168</v>
      </c>
      <c r="Q359">
        <v>0.06</v>
      </c>
    </row>
    <row r="360" spans="2:17" x14ac:dyDescent="0.25">
      <c r="B360">
        <v>349</v>
      </c>
      <c r="P360">
        <v>169</v>
      </c>
    </row>
    <row r="361" spans="2:17" x14ac:dyDescent="0.25">
      <c r="B361">
        <v>350</v>
      </c>
      <c r="C361">
        <v>8.94</v>
      </c>
      <c r="P361">
        <v>170</v>
      </c>
      <c r="Q361">
        <v>0.06</v>
      </c>
    </row>
    <row r="362" spans="2:17" x14ac:dyDescent="0.25">
      <c r="B362">
        <v>351</v>
      </c>
      <c r="P362">
        <v>171</v>
      </c>
    </row>
    <row r="363" spans="2:17" x14ac:dyDescent="0.25">
      <c r="B363">
        <v>352</v>
      </c>
      <c r="C363">
        <v>8.99</v>
      </c>
      <c r="P363">
        <v>172</v>
      </c>
      <c r="Q363">
        <v>0.06</v>
      </c>
    </row>
    <row r="364" spans="2:17" x14ac:dyDescent="0.25">
      <c r="B364">
        <v>353</v>
      </c>
      <c r="P364">
        <v>173</v>
      </c>
    </row>
    <row r="365" spans="2:17" x14ac:dyDescent="0.25">
      <c r="B365">
        <v>354</v>
      </c>
      <c r="C365">
        <v>9</v>
      </c>
      <c r="P365">
        <v>174</v>
      </c>
      <c r="Q365">
        <v>0.05</v>
      </c>
    </row>
    <row r="366" spans="2:17" x14ac:dyDescent="0.25">
      <c r="B366">
        <v>355</v>
      </c>
      <c r="P366">
        <v>175</v>
      </c>
    </row>
    <row r="367" spans="2:17" x14ac:dyDescent="0.25">
      <c r="B367">
        <v>356</v>
      </c>
      <c r="C367">
        <v>8.9700000000000006</v>
      </c>
      <c r="P367">
        <v>176</v>
      </c>
      <c r="Q367">
        <v>0.05</v>
      </c>
    </row>
    <row r="368" spans="2:17" ht="15.75" thickBot="1" x14ac:dyDescent="0.3">
      <c r="B368">
        <v>357</v>
      </c>
      <c r="P368">
        <v>177</v>
      </c>
    </row>
    <row r="369" spans="2:17" x14ac:dyDescent="0.25">
      <c r="B369">
        <v>358</v>
      </c>
      <c r="C369">
        <v>8.8800000000000008</v>
      </c>
      <c r="E369" s="71">
        <v>0.51268400000000003</v>
      </c>
      <c r="P369">
        <v>178</v>
      </c>
      <c r="Q369">
        <v>0.05</v>
      </c>
    </row>
    <row r="370" spans="2:17" x14ac:dyDescent="0.25">
      <c r="B370">
        <v>359</v>
      </c>
      <c r="P370">
        <v>179</v>
      </c>
    </row>
    <row r="371" spans="2:17" x14ac:dyDescent="0.25">
      <c r="B371">
        <v>360</v>
      </c>
      <c r="C371">
        <v>8.7200000000000006</v>
      </c>
      <c r="P371">
        <v>180</v>
      </c>
      <c r="Q371">
        <v>0.05</v>
      </c>
    </row>
    <row r="372" spans="2:17" x14ac:dyDescent="0.25">
      <c r="B372">
        <v>361</v>
      </c>
      <c r="P372">
        <v>181</v>
      </c>
    </row>
    <row r="373" spans="2:17" x14ac:dyDescent="0.25">
      <c r="B373">
        <v>362</v>
      </c>
      <c r="C373">
        <v>8.7200000000000006</v>
      </c>
      <c r="P373">
        <v>182</v>
      </c>
      <c r="Q373">
        <v>0.05</v>
      </c>
    </row>
    <row r="374" spans="2:17" x14ac:dyDescent="0.25">
      <c r="B374">
        <v>363</v>
      </c>
      <c r="P374">
        <v>183</v>
      </c>
    </row>
    <row r="375" spans="2:17" x14ac:dyDescent="0.25">
      <c r="B375">
        <v>364</v>
      </c>
      <c r="C375">
        <v>8.49</v>
      </c>
      <c r="P375">
        <v>184</v>
      </c>
      <c r="Q375">
        <v>0.04</v>
      </c>
    </row>
    <row r="376" spans="2:17" x14ac:dyDescent="0.25">
      <c r="B376">
        <v>365</v>
      </c>
      <c r="P376">
        <v>185</v>
      </c>
    </row>
    <row r="377" spans="2:17" x14ac:dyDescent="0.25">
      <c r="B377">
        <v>366</v>
      </c>
      <c r="C377">
        <v>8.26</v>
      </c>
      <c r="P377">
        <v>186</v>
      </c>
      <c r="Q377">
        <v>0.04</v>
      </c>
    </row>
    <row r="378" spans="2:17" x14ac:dyDescent="0.25">
      <c r="B378">
        <v>367</v>
      </c>
      <c r="P378">
        <v>187</v>
      </c>
    </row>
    <row r="379" spans="2:17" x14ac:dyDescent="0.25">
      <c r="B379">
        <v>368</v>
      </c>
      <c r="C379">
        <v>7.98</v>
      </c>
      <c r="P379">
        <v>188</v>
      </c>
      <c r="Q379">
        <v>0.04</v>
      </c>
    </row>
    <row r="380" spans="2:17" x14ac:dyDescent="0.25">
      <c r="B380">
        <v>369</v>
      </c>
      <c r="P380">
        <v>189</v>
      </c>
    </row>
    <row r="381" spans="2:17" x14ac:dyDescent="0.25">
      <c r="B381">
        <v>370</v>
      </c>
      <c r="C381">
        <v>7.69</v>
      </c>
      <c r="P381">
        <v>190</v>
      </c>
      <c r="Q381">
        <v>0.04</v>
      </c>
    </row>
    <row r="382" spans="2:17" ht="15.75" thickBot="1" x14ac:dyDescent="0.3">
      <c r="B382">
        <v>371</v>
      </c>
      <c r="P382">
        <v>191</v>
      </c>
    </row>
    <row r="383" spans="2:17" x14ac:dyDescent="0.25">
      <c r="B383">
        <v>372</v>
      </c>
      <c r="C383">
        <v>7.36</v>
      </c>
      <c r="E383" s="71">
        <v>0.49213220000000002</v>
      </c>
      <c r="P383">
        <v>192</v>
      </c>
      <c r="Q383">
        <v>0.04</v>
      </c>
    </row>
    <row r="384" spans="2:17" x14ac:dyDescent="0.25">
      <c r="B384">
        <v>373</v>
      </c>
      <c r="P384">
        <v>193</v>
      </c>
    </row>
    <row r="385" spans="2:17" x14ac:dyDescent="0.25">
      <c r="B385">
        <v>374</v>
      </c>
      <c r="C385">
        <v>7.06</v>
      </c>
      <c r="P385">
        <v>194</v>
      </c>
      <c r="Q385">
        <v>0.04</v>
      </c>
    </row>
    <row r="386" spans="2:17" x14ac:dyDescent="0.25">
      <c r="B386">
        <v>375</v>
      </c>
      <c r="P386">
        <v>195</v>
      </c>
    </row>
    <row r="387" spans="2:17" x14ac:dyDescent="0.25">
      <c r="B387">
        <v>376</v>
      </c>
      <c r="C387">
        <v>6.74</v>
      </c>
      <c r="P387">
        <v>196</v>
      </c>
      <c r="Q387">
        <v>0.03</v>
      </c>
    </row>
    <row r="388" spans="2:17" x14ac:dyDescent="0.25">
      <c r="B388">
        <v>377</v>
      </c>
      <c r="P388">
        <v>197</v>
      </c>
    </row>
    <row r="389" spans="2:17" x14ac:dyDescent="0.25">
      <c r="B389">
        <v>378</v>
      </c>
      <c r="C389">
        <v>6.45</v>
      </c>
      <c r="P389">
        <v>198</v>
      </c>
      <c r="Q389">
        <v>0.03</v>
      </c>
    </row>
    <row r="390" spans="2:17" x14ac:dyDescent="0.25">
      <c r="B390">
        <v>379</v>
      </c>
      <c r="P390">
        <v>199</v>
      </c>
    </row>
    <row r="391" spans="2:17" x14ac:dyDescent="0.25">
      <c r="B391">
        <v>380</v>
      </c>
      <c r="C391">
        <v>6.11</v>
      </c>
      <c r="P391">
        <v>200</v>
      </c>
      <c r="Q391">
        <v>0.03</v>
      </c>
    </row>
    <row r="392" spans="2:17" x14ac:dyDescent="0.25">
      <c r="B392">
        <v>381</v>
      </c>
      <c r="P392">
        <v>201</v>
      </c>
    </row>
    <row r="393" spans="2:17" x14ac:dyDescent="0.25">
      <c r="B393">
        <v>382</v>
      </c>
      <c r="C393">
        <v>5.85</v>
      </c>
      <c r="P393">
        <v>202</v>
      </c>
      <c r="Q393">
        <v>0.03</v>
      </c>
    </row>
    <row r="394" spans="2:17" ht="15.75" thickBot="1" x14ac:dyDescent="0.3">
      <c r="B394">
        <v>383</v>
      </c>
      <c r="P394">
        <v>203</v>
      </c>
    </row>
    <row r="395" spans="2:17" x14ac:dyDescent="0.25">
      <c r="B395">
        <v>384</v>
      </c>
      <c r="C395">
        <v>5.5</v>
      </c>
      <c r="E395" s="71">
        <v>0.39163399999999998</v>
      </c>
      <c r="P395">
        <v>204</v>
      </c>
      <c r="Q395">
        <v>0.03</v>
      </c>
    </row>
    <row r="396" spans="2:17" x14ac:dyDescent="0.25">
      <c r="B396">
        <v>385</v>
      </c>
      <c r="P396">
        <v>205</v>
      </c>
    </row>
    <row r="397" spans="2:17" x14ac:dyDescent="0.25">
      <c r="B397">
        <v>386</v>
      </c>
      <c r="C397">
        <v>5.2</v>
      </c>
      <c r="P397">
        <v>206</v>
      </c>
      <c r="Q397">
        <v>0.03</v>
      </c>
    </row>
    <row r="398" spans="2:17" x14ac:dyDescent="0.25">
      <c r="B398">
        <v>387</v>
      </c>
      <c r="P398">
        <v>207</v>
      </c>
    </row>
    <row r="399" spans="2:17" x14ac:dyDescent="0.25">
      <c r="B399">
        <v>388</v>
      </c>
      <c r="C399">
        <v>4.91</v>
      </c>
      <c r="P399">
        <v>208</v>
      </c>
      <c r="Q399">
        <v>0.02</v>
      </c>
    </row>
    <row r="400" spans="2:17" x14ac:dyDescent="0.25">
      <c r="B400">
        <v>389</v>
      </c>
      <c r="P400">
        <v>209</v>
      </c>
    </row>
    <row r="401" spans="2:18" x14ac:dyDescent="0.25">
      <c r="B401">
        <v>390</v>
      </c>
      <c r="C401">
        <v>4.66</v>
      </c>
      <c r="P401">
        <v>210</v>
      </c>
      <c r="Q401">
        <v>0.02</v>
      </c>
    </row>
    <row r="402" spans="2:18" x14ac:dyDescent="0.25">
      <c r="B402">
        <v>391</v>
      </c>
      <c r="P402">
        <v>211</v>
      </c>
    </row>
    <row r="403" spans="2:18" x14ac:dyDescent="0.25">
      <c r="B403">
        <v>392</v>
      </c>
      <c r="C403">
        <v>4.4000000000000004</v>
      </c>
      <c r="P403">
        <v>212</v>
      </c>
      <c r="Q403">
        <v>0.02</v>
      </c>
    </row>
    <row r="404" spans="2:18" x14ac:dyDescent="0.25">
      <c r="B404">
        <v>393</v>
      </c>
      <c r="P404">
        <v>213</v>
      </c>
    </row>
    <row r="405" spans="2:18" x14ac:dyDescent="0.25">
      <c r="B405">
        <v>394</v>
      </c>
      <c r="C405">
        <v>4.1500000000000004</v>
      </c>
      <c r="P405">
        <v>214</v>
      </c>
      <c r="Q405">
        <v>0.02</v>
      </c>
      <c r="R405">
        <v>0</v>
      </c>
    </row>
    <row r="406" spans="2:18" x14ac:dyDescent="0.25">
      <c r="B406">
        <v>395</v>
      </c>
      <c r="P406">
        <v>215</v>
      </c>
    </row>
    <row r="407" spans="2:18" x14ac:dyDescent="0.25">
      <c r="B407">
        <v>396</v>
      </c>
      <c r="C407">
        <v>3.92</v>
      </c>
      <c r="P407">
        <v>216</v>
      </c>
    </row>
    <row r="408" spans="2:18" ht="15.75" thickBot="1" x14ac:dyDescent="0.3">
      <c r="B408">
        <v>397</v>
      </c>
      <c r="P408">
        <v>217</v>
      </c>
    </row>
    <row r="409" spans="2:18" x14ac:dyDescent="0.25">
      <c r="B409">
        <v>398</v>
      </c>
      <c r="C409">
        <v>3.68</v>
      </c>
      <c r="E409" s="71">
        <v>0.280115</v>
      </c>
      <c r="P409">
        <v>218</v>
      </c>
    </row>
    <row r="410" spans="2:18" x14ac:dyDescent="0.25">
      <c r="B410">
        <v>399</v>
      </c>
      <c r="P410">
        <v>219</v>
      </c>
    </row>
    <row r="411" spans="2:18" x14ac:dyDescent="0.25">
      <c r="B411">
        <v>400</v>
      </c>
      <c r="C411">
        <v>3.44</v>
      </c>
      <c r="P411">
        <v>220</v>
      </c>
    </row>
    <row r="412" spans="2:18" x14ac:dyDescent="0.25">
      <c r="B412">
        <v>401</v>
      </c>
      <c r="P412">
        <v>221</v>
      </c>
    </row>
    <row r="413" spans="2:18" x14ac:dyDescent="0.25">
      <c r="B413">
        <v>402</v>
      </c>
      <c r="C413">
        <v>3.25</v>
      </c>
      <c r="P413">
        <v>222</v>
      </c>
    </row>
    <row r="414" spans="2:18" x14ac:dyDescent="0.25">
      <c r="B414">
        <v>403</v>
      </c>
      <c r="P414">
        <v>223</v>
      </c>
    </row>
    <row r="415" spans="2:18" x14ac:dyDescent="0.25">
      <c r="B415">
        <v>404</v>
      </c>
      <c r="C415">
        <v>3.02</v>
      </c>
      <c r="P415">
        <v>224</v>
      </c>
    </row>
    <row r="416" spans="2:18" x14ac:dyDescent="0.25">
      <c r="B416">
        <v>405</v>
      </c>
      <c r="P416">
        <v>225</v>
      </c>
    </row>
    <row r="417" spans="2:16" x14ac:dyDescent="0.25">
      <c r="B417">
        <v>406</v>
      </c>
      <c r="C417">
        <v>2.85</v>
      </c>
      <c r="P417">
        <v>226</v>
      </c>
    </row>
    <row r="418" spans="2:16" x14ac:dyDescent="0.25">
      <c r="B418">
        <v>407</v>
      </c>
      <c r="P418">
        <v>227</v>
      </c>
    </row>
    <row r="419" spans="2:16" x14ac:dyDescent="0.25">
      <c r="B419">
        <v>408</v>
      </c>
      <c r="C419">
        <v>2.7</v>
      </c>
      <c r="P419">
        <v>228</v>
      </c>
    </row>
    <row r="420" spans="2:16" x14ac:dyDescent="0.25">
      <c r="B420">
        <v>409</v>
      </c>
      <c r="P420">
        <v>229</v>
      </c>
    </row>
    <row r="421" spans="2:16" x14ac:dyDescent="0.25">
      <c r="B421">
        <v>410</v>
      </c>
      <c r="C421">
        <v>2.52</v>
      </c>
      <c r="P421">
        <v>230</v>
      </c>
    </row>
    <row r="422" spans="2:16" x14ac:dyDescent="0.25">
      <c r="B422">
        <v>411</v>
      </c>
      <c r="P422">
        <v>231</v>
      </c>
    </row>
    <row r="423" spans="2:16" x14ac:dyDescent="0.25">
      <c r="B423">
        <v>412</v>
      </c>
      <c r="C423">
        <v>2.3199999999999998</v>
      </c>
      <c r="P423">
        <v>232</v>
      </c>
    </row>
    <row r="424" spans="2:16" x14ac:dyDescent="0.25">
      <c r="B424">
        <v>413</v>
      </c>
      <c r="P424">
        <v>233</v>
      </c>
    </row>
    <row r="425" spans="2:16" x14ac:dyDescent="0.25">
      <c r="B425">
        <v>414</v>
      </c>
      <c r="C425">
        <v>2.1800000000000002</v>
      </c>
      <c r="P425">
        <v>234</v>
      </c>
    </row>
    <row r="426" spans="2:16" x14ac:dyDescent="0.25">
      <c r="B426">
        <v>415</v>
      </c>
      <c r="P426">
        <v>235</v>
      </c>
    </row>
    <row r="427" spans="2:16" x14ac:dyDescent="0.25">
      <c r="B427">
        <v>416</v>
      </c>
      <c r="C427">
        <v>2.0499999999999998</v>
      </c>
      <c r="P427">
        <v>236</v>
      </c>
    </row>
    <row r="428" spans="2:16" x14ac:dyDescent="0.25">
      <c r="B428">
        <v>417</v>
      </c>
      <c r="P428">
        <v>237</v>
      </c>
    </row>
    <row r="429" spans="2:16" x14ac:dyDescent="0.25">
      <c r="B429">
        <v>418</v>
      </c>
      <c r="C429">
        <v>1.89</v>
      </c>
      <c r="P429">
        <v>238</v>
      </c>
    </row>
    <row r="430" spans="2:16" ht="15.75" thickBot="1" x14ac:dyDescent="0.3">
      <c r="B430">
        <v>419</v>
      </c>
      <c r="P430">
        <v>239</v>
      </c>
    </row>
    <row r="431" spans="2:16" x14ac:dyDescent="0.25">
      <c r="B431">
        <v>420</v>
      </c>
      <c r="C431">
        <v>1.75</v>
      </c>
      <c r="E431" s="71">
        <v>0.15309800000000001</v>
      </c>
      <c r="P431">
        <v>240</v>
      </c>
    </row>
    <row r="432" spans="2:16" x14ac:dyDescent="0.25">
      <c r="B432">
        <v>421</v>
      </c>
      <c r="P432">
        <v>241</v>
      </c>
    </row>
    <row r="433" spans="2:16" x14ac:dyDescent="0.25">
      <c r="B433">
        <v>422</v>
      </c>
      <c r="C433">
        <v>1.62</v>
      </c>
      <c r="P433">
        <v>242</v>
      </c>
    </row>
    <row r="434" spans="2:16" x14ac:dyDescent="0.25">
      <c r="B434">
        <v>423</v>
      </c>
      <c r="P434">
        <v>243</v>
      </c>
    </row>
    <row r="435" spans="2:16" x14ac:dyDescent="0.25">
      <c r="B435">
        <v>424</v>
      </c>
      <c r="C435">
        <v>1.49</v>
      </c>
      <c r="P435">
        <v>244</v>
      </c>
    </row>
    <row r="436" spans="2:16" x14ac:dyDescent="0.25">
      <c r="B436">
        <v>425</v>
      </c>
      <c r="P436">
        <v>245</v>
      </c>
    </row>
    <row r="437" spans="2:16" x14ac:dyDescent="0.25">
      <c r="B437">
        <v>426</v>
      </c>
      <c r="C437">
        <v>1.38</v>
      </c>
      <c r="P437">
        <v>246</v>
      </c>
    </row>
    <row r="438" spans="2:16" x14ac:dyDescent="0.25">
      <c r="B438">
        <v>427</v>
      </c>
      <c r="P438">
        <v>247</v>
      </c>
    </row>
    <row r="439" spans="2:16" x14ac:dyDescent="0.25">
      <c r="B439">
        <v>428</v>
      </c>
      <c r="C439">
        <v>1.26</v>
      </c>
      <c r="P439">
        <v>248</v>
      </c>
    </row>
    <row r="440" spans="2:16" x14ac:dyDescent="0.25">
      <c r="B440">
        <v>429</v>
      </c>
      <c r="P440">
        <v>249</v>
      </c>
    </row>
    <row r="441" spans="2:16" x14ac:dyDescent="0.25">
      <c r="B441">
        <v>430</v>
      </c>
      <c r="C441">
        <v>1.1599999999999999</v>
      </c>
      <c r="P441">
        <v>250</v>
      </c>
    </row>
    <row r="442" spans="2:16" x14ac:dyDescent="0.25">
      <c r="B442">
        <v>431</v>
      </c>
      <c r="P442">
        <v>251</v>
      </c>
    </row>
    <row r="443" spans="2:16" x14ac:dyDescent="0.25">
      <c r="B443">
        <v>432</v>
      </c>
      <c r="C443">
        <v>1.06</v>
      </c>
      <c r="P443">
        <v>252</v>
      </c>
    </row>
    <row r="444" spans="2:16" x14ac:dyDescent="0.25">
      <c r="B444">
        <v>433</v>
      </c>
      <c r="P444">
        <v>253</v>
      </c>
    </row>
    <row r="445" spans="2:16" x14ac:dyDescent="0.25">
      <c r="B445">
        <v>434</v>
      </c>
      <c r="C445">
        <v>0.97</v>
      </c>
      <c r="P445">
        <v>254</v>
      </c>
    </row>
    <row r="446" spans="2:16" x14ac:dyDescent="0.25">
      <c r="B446">
        <v>435</v>
      </c>
      <c r="P446">
        <v>255</v>
      </c>
    </row>
    <row r="447" spans="2:16" x14ac:dyDescent="0.25">
      <c r="B447">
        <v>436</v>
      </c>
      <c r="C447">
        <v>0.88</v>
      </c>
      <c r="P447">
        <v>256</v>
      </c>
    </row>
    <row r="448" spans="2:16" x14ac:dyDescent="0.25">
      <c r="B448">
        <v>437</v>
      </c>
      <c r="P448">
        <v>257</v>
      </c>
    </row>
    <row r="449" spans="2:16" x14ac:dyDescent="0.25">
      <c r="B449">
        <v>438</v>
      </c>
      <c r="C449">
        <v>0.8</v>
      </c>
      <c r="P449">
        <v>258</v>
      </c>
    </row>
    <row r="450" spans="2:16" x14ac:dyDescent="0.25">
      <c r="B450">
        <v>439</v>
      </c>
      <c r="P450">
        <v>259</v>
      </c>
    </row>
    <row r="451" spans="2:16" x14ac:dyDescent="0.25">
      <c r="B451">
        <v>440</v>
      </c>
      <c r="C451">
        <v>0.74</v>
      </c>
      <c r="P451">
        <v>260</v>
      </c>
    </row>
    <row r="452" spans="2:16" x14ac:dyDescent="0.25">
      <c r="B452">
        <v>441</v>
      </c>
      <c r="P452">
        <v>261</v>
      </c>
    </row>
    <row r="453" spans="2:16" x14ac:dyDescent="0.25">
      <c r="B453">
        <v>442</v>
      </c>
      <c r="C453">
        <v>0.67</v>
      </c>
      <c r="P453">
        <v>262</v>
      </c>
    </row>
    <row r="454" spans="2:16" x14ac:dyDescent="0.25">
      <c r="B454">
        <v>443</v>
      </c>
      <c r="P454">
        <v>263</v>
      </c>
    </row>
    <row r="455" spans="2:16" x14ac:dyDescent="0.25">
      <c r="B455">
        <v>444</v>
      </c>
      <c r="C455">
        <v>0.6</v>
      </c>
      <c r="P455">
        <v>264</v>
      </c>
    </row>
    <row r="456" spans="2:16" x14ac:dyDescent="0.25">
      <c r="B456">
        <v>445</v>
      </c>
      <c r="P456">
        <v>265</v>
      </c>
    </row>
    <row r="457" spans="2:16" x14ac:dyDescent="0.25">
      <c r="B457">
        <v>446</v>
      </c>
      <c r="C457">
        <v>0.54</v>
      </c>
      <c r="P457">
        <v>266</v>
      </c>
    </row>
    <row r="458" spans="2:16" x14ac:dyDescent="0.25">
      <c r="B458">
        <v>447</v>
      </c>
      <c r="P458">
        <v>267</v>
      </c>
    </row>
    <row r="459" spans="2:16" x14ac:dyDescent="0.25">
      <c r="B459">
        <v>448</v>
      </c>
      <c r="C459">
        <v>0.48</v>
      </c>
      <c r="P459">
        <v>268</v>
      </c>
    </row>
    <row r="460" spans="2:16" x14ac:dyDescent="0.25">
      <c r="B460">
        <v>449</v>
      </c>
      <c r="P460">
        <v>269</v>
      </c>
    </row>
    <row r="461" spans="2:16" x14ac:dyDescent="0.25">
      <c r="B461">
        <v>450</v>
      </c>
      <c r="C461">
        <v>0.44</v>
      </c>
      <c r="P461">
        <v>270</v>
      </c>
    </row>
    <row r="462" spans="2:16" x14ac:dyDescent="0.25">
      <c r="B462">
        <v>451</v>
      </c>
      <c r="P462">
        <v>271</v>
      </c>
    </row>
    <row r="463" spans="2:16" x14ac:dyDescent="0.25">
      <c r="B463">
        <v>452</v>
      </c>
      <c r="C463">
        <v>0.39</v>
      </c>
      <c r="P463">
        <v>272</v>
      </c>
    </row>
    <row r="464" spans="2:16" x14ac:dyDescent="0.25">
      <c r="B464">
        <v>453</v>
      </c>
      <c r="P464">
        <v>273</v>
      </c>
    </row>
    <row r="465" spans="2:16" x14ac:dyDescent="0.25">
      <c r="B465">
        <v>454</v>
      </c>
      <c r="C465">
        <v>0.35</v>
      </c>
      <c r="P465">
        <v>274</v>
      </c>
    </row>
    <row r="466" spans="2:16" x14ac:dyDescent="0.25">
      <c r="B466">
        <v>455</v>
      </c>
      <c r="P466">
        <v>275</v>
      </c>
    </row>
    <row r="467" spans="2:16" x14ac:dyDescent="0.25">
      <c r="B467">
        <v>456</v>
      </c>
      <c r="C467">
        <v>0.32</v>
      </c>
      <c r="P467">
        <v>276</v>
      </c>
    </row>
    <row r="468" spans="2:16" x14ac:dyDescent="0.25">
      <c r="B468">
        <v>457</v>
      </c>
      <c r="P468">
        <v>277</v>
      </c>
    </row>
    <row r="469" spans="2:16" x14ac:dyDescent="0.25">
      <c r="B469">
        <v>458</v>
      </c>
      <c r="C469">
        <v>0.28999999999999998</v>
      </c>
      <c r="P469">
        <v>278</v>
      </c>
    </row>
    <row r="470" spans="2:16" x14ac:dyDescent="0.25">
      <c r="B470">
        <v>459</v>
      </c>
      <c r="P470">
        <v>279</v>
      </c>
    </row>
    <row r="471" spans="2:16" x14ac:dyDescent="0.25">
      <c r="B471">
        <v>460</v>
      </c>
      <c r="C471">
        <v>0.26</v>
      </c>
      <c r="P471">
        <v>280</v>
      </c>
    </row>
    <row r="472" spans="2:16" x14ac:dyDescent="0.25">
      <c r="B472">
        <v>461</v>
      </c>
      <c r="P472">
        <v>281</v>
      </c>
    </row>
    <row r="473" spans="2:16" x14ac:dyDescent="0.25">
      <c r="B473">
        <v>462</v>
      </c>
      <c r="C473">
        <v>0.24</v>
      </c>
      <c r="P473">
        <v>282</v>
      </c>
    </row>
    <row r="474" spans="2:16" x14ac:dyDescent="0.25">
      <c r="B474">
        <v>463</v>
      </c>
      <c r="P474">
        <v>283</v>
      </c>
    </row>
    <row r="475" spans="2:16" x14ac:dyDescent="0.25">
      <c r="B475">
        <v>464</v>
      </c>
      <c r="C475">
        <v>0.21</v>
      </c>
      <c r="P475">
        <v>284</v>
      </c>
    </row>
    <row r="476" spans="2:16" x14ac:dyDescent="0.25">
      <c r="B476">
        <v>465</v>
      </c>
      <c r="P476">
        <v>285</v>
      </c>
    </row>
    <row r="477" spans="2:16" x14ac:dyDescent="0.25">
      <c r="B477">
        <v>466</v>
      </c>
      <c r="C477">
        <v>0.2</v>
      </c>
      <c r="P477">
        <v>286</v>
      </c>
    </row>
    <row r="478" spans="2:16" x14ac:dyDescent="0.25">
      <c r="B478">
        <v>467</v>
      </c>
      <c r="P478">
        <v>287</v>
      </c>
    </row>
    <row r="479" spans="2:16" x14ac:dyDescent="0.25">
      <c r="B479">
        <v>468</v>
      </c>
      <c r="C479">
        <v>0.18</v>
      </c>
      <c r="P479">
        <v>288</v>
      </c>
    </row>
    <row r="480" spans="2:16" x14ac:dyDescent="0.25">
      <c r="B480">
        <v>469</v>
      </c>
      <c r="P480">
        <v>289</v>
      </c>
    </row>
    <row r="481" spans="2:16" x14ac:dyDescent="0.25">
      <c r="B481">
        <v>470</v>
      </c>
      <c r="C481">
        <v>0.16</v>
      </c>
      <c r="P481">
        <v>290</v>
      </c>
    </row>
    <row r="482" spans="2:16" x14ac:dyDescent="0.25">
      <c r="B482">
        <v>471</v>
      </c>
      <c r="P482">
        <v>291</v>
      </c>
    </row>
    <row r="483" spans="2:16" x14ac:dyDescent="0.25">
      <c r="B483">
        <v>472</v>
      </c>
      <c r="C483">
        <v>0.14000000000000001</v>
      </c>
      <c r="P483">
        <v>292</v>
      </c>
    </row>
    <row r="484" spans="2:16" x14ac:dyDescent="0.25">
      <c r="B484">
        <v>473</v>
      </c>
      <c r="P484">
        <v>293</v>
      </c>
    </row>
    <row r="485" spans="2:16" x14ac:dyDescent="0.25">
      <c r="B485">
        <v>474</v>
      </c>
      <c r="C485">
        <v>0.12</v>
      </c>
      <c r="P485">
        <v>294</v>
      </c>
    </row>
    <row r="486" spans="2:16" x14ac:dyDescent="0.25">
      <c r="B486">
        <v>475</v>
      </c>
      <c r="P486">
        <v>295</v>
      </c>
    </row>
    <row r="487" spans="2:16" x14ac:dyDescent="0.25">
      <c r="B487">
        <v>476</v>
      </c>
      <c r="C487">
        <v>0.1</v>
      </c>
      <c r="P487">
        <v>296</v>
      </c>
    </row>
    <row r="488" spans="2:16" x14ac:dyDescent="0.25">
      <c r="B488">
        <v>477</v>
      </c>
      <c r="P488">
        <v>297</v>
      </c>
    </row>
    <row r="489" spans="2:16" x14ac:dyDescent="0.25">
      <c r="B489">
        <v>478</v>
      </c>
      <c r="C489">
        <v>0.09</v>
      </c>
      <c r="P489">
        <v>298</v>
      </c>
    </row>
    <row r="490" spans="2:16" x14ac:dyDescent="0.25">
      <c r="B490">
        <v>479</v>
      </c>
      <c r="P490">
        <v>299</v>
      </c>
    </row>
    <row r="491" spans="2:16" x14ac:dyDescent="0.25">
      <c r="B491">
        <v>480</v>
      </c>
      <c r="C491">
        <v>7.0000000000000007E-2</v>
      </c>
      <c r="P491">
        <v>300</v>
      </c>
    </row>
    <row r="492" spans="2:16" x14ac:dyDescent="0.25">
      <c r="B492">
        <v>481</v>
      </c>
      <c r="P492">
        <v>301</v>
      </c>
    </row>
    <row r="493" spans="2:16" x14ac:dyDescent="0.25">
      <c r="B493">
        <v>482</v>
      </c>
      <c r="C493">
        <v>0.05</v>
      </c>
      <c r="P493">
        <v>302</v>
      </c>
    </row>
    <row r="494" spans="2:16" x14ac:dyDescent="0.25">
      <c r="B494">
        <v>483</v>
      </c>
      <c r="P494">
        <v>303</v>
      </c>
    </row>
    <row r="495" spans="2:16" x14ac:dyDescent="0.25">
      <c r="B495">
        <v>484</v>
      </c>
      <c r="C495">
        <v>0.03</v>
      </c>
      <c r="P495">
        <v>304</v>
      </c>
    </row>
    <row r="496" spans="2:16" x14ac:dyDescent="0.25">
      <c r="B496">
        <v>485</v>
      </c>
      <c r="P496">
        <v>305</v>
      </c>
    </row>
    <row r="497" spans="2:16" x14ac:dyDescent="0.25">
      <c r="B497">
        <v>486</v>
      </c>
      <c r="C497">
        <v>0.02</v>
      </c>
      <c r="E497">
        <v>0</v>
      </c>
      <c r="P497">
        <v>306</v>
      </c>
    </row>
    <row r="498" spans="2:16" x14ac:dyDescent="0.25">
      <c r="B498">
        <v>487</v>
      </c>
      <c r="P498">
        <v>307</v>
      </c>
    </row>
    <row r="499" spans="2:16" x14ac:dyDescent="0.25">
      <c r="B499">
        <v>488</v>
      </c>
      <c r="P499">
        <v>308</v>
      </c>
    </row>
    <row r="500" spans="2:16" x14ac:dyDescent="0.25">
      <c r="B500">
        <v>489</v>
      </c>
      <c r="P500">
        <v>309</v>
      </c>
    </row>
    <row r="501" spans="2:16" x14ac:dyDescent="0.25">
      <c r="B501">
        <v>490</v>
      </c>
      <c r="P501">
        <v>310</v>
      </c>
    </row>
    <row r="502" spans="2:16" x14ac:dyDescent="0.25">
      <c r="B502">
        <v>491</v>
      </c>
      <c r="P502">
        <v>311</v>
      </c>
    </row>
    <row r="503" spans="2:16" x14ac:dyDescent="0.25">
      <c r="B503">
        <v>492</v>
      </c>
      <c r="P503">
        <v>312</v>
      </c>
    </row>
    <row r="504" spans="2:16" x14ac:dyDescent="0.25">
      <c r="B504">
        <v>493</v>
      </c>
      <c r="P504">
        <v>313</v>
      </c>
    </row>
    <row r="505" spans="2:16" x14ac:dyDescent="0.25">
      <c r="B505">
        <v>494</v>
      </c>
      <c r="P505">
        <v>314</v>
      </c>
    </row>
    <row r="506" spans="2:16" x14ac:dyDescent="0.25">
      <c r="B506">
        <v>495</v>
      </c>
      <c r="P506">
        <v>315</v>
      </c>
    </row>
    <row r="507" spans="2:16" x14ac:dyDescent="0.25">
      <c r="B507">
        <v>496</v>
      </c>
      <c r="P507">
        <v>316</v>
      </c>
    </row>
    <row r="508" spans="2:16" x14ac:dyDescent="0.25">
      <c r="B508">
        <v>497</v>
      </c>
      <c r="P508">
        <v>317</v>
      </c>
    </row>
    <row r="509" spans="2:16" x14ac:dyDescent="0.25">
      <c r="B509">
        <v>498</v>
      </c>
      <c r="P509">
        <v>318</v>
      </c>
    </row>
    <row r="510" spans="2:16" x14ac:dyDescent="0.25">
      <c r="B510">
        <v>499</v>
      </c>
      <c r="P510">
        <v>319</v>
      </c>
    </row>
    <row r="511" spans="2:16" x14ac:dyDescent="0.25">
      <c r="B511">
        <v>500</v>
      </c>
      <c r="P511">
        <v>320</v>
      </c>
    </row>
    <row r="512" spans="2:16" x14ac:dyDescent="0.25">
      <c r="B512">
        <v>501</v>
      </c>
      <c r="P512">
        <v>321</v>
      </c>
    </row>
    <row r="513" spans="2:16" x14ac:dyDescent="0.25">
      <c r="B513">
        <v>502</v>
      </c>
      <c r="P513">
        <v>322</v>
      </c>
    </row>
    <row r="514" spans="2:16" x14ac:dyDescent="0.25">
      <c r="B514">
        <v>503</v>
      </c>
      <c r="P514">
        <v>323</v>
      </c>
    </row>
    <row r="515" spans="2:16" x14ac:dyDescent="0.25">
      <c r="B515">
        <v>504</v>
      </c>
      <c r="P515">
        <v>324</v>
      </c>
    </row>
    <row r="516" spans="2:16" x14ac:dyDescent="0.25">
      <c r="B516">
        <v>505</v>
      </c>
      <c r="P516">
        <v>325</v>
      </c>
    </row>
    <row r="517" spans="2:16" x14ac:dyDescent="0.25">
      <c r="B517">
        <v>506</v>
      </c>
      <c r="P517">
        <v>326</v>
      </c>
    </row>
    <row r="518" spans="2:16" x14ac:dyDescent="0.25">
      <c r="B518">
        <v>507</v>
      </c>
      <c r="P518">
        <v>327</v>
      </c>
    </row>
    <row r="519" spans="2:16" x14ac:dyDescent="0.25">
      <c r="B519">
        <v>508</v>
      </c>
      <c r="P519">
        <v>328</v>
      </c>
    </row>
    <row r="520" spans="2:16" x14ac:dyDescent="0.25">
      <c r="B520">
        <v>509</v>
      </c>
      <c r="P520">
        <v>329</v>
      </c>
    </row>
    <row r="521" spans="2:16" x14ac:dyDescent="0.25">
      <c r="B521">
        <v>510</v>
      </c>
      <c r="P521">
        <v>330</v>
      </c>
    </row>
    <row r="522" spans="2:16" x14ac:dyDescent="0.25">
      <c r="B522">
        <v>511</v>
      </c>
      <c r="P522">
        <v>331</v>
      </c>
    </row>
    <row r="523" spans="2:16" x14ac:dyDescent="0.25">
      <c r="B523">
        <v>512</v>
      </c>
      <c r="P523">
        <v>332</v>
      </c>
    </row>
    <row r="524" spans="2:16" x14ac:dyDescent="0.25">
      <c r="B524">
        <v>513</v>
      </c>
      <c r="P524">
        <v>333</v>
      </c>
    </row>
    <row r="525" spans="2:16" x14ac:dyDescent="0.25">
      <c r="B525">
        <v>514</v>
      </c>
      <c r="P525">
        <v>334</v>
      </c>
    </row>
    <row r="526" spans="2:16" x14ac:dyDescent="0.25">
      <c r="B526">
        <v>515</v>
      </c>
      <c r="P526">
        <v>335</v>
      </c>
    </row>
    <row r="527" spans="2:16" x14ac:dyDescent="0.25">
      <c r="B527">
        <v>516</v>
      </c>
      <c r="P527">
        <v>336</v>
      </c>
    </row>
    <row r="528" spans="2:16" x14ac:dyDescent="0.25">
      <c r="B528">
        <v>517</v>
      </c>
      <c r="P528">
        <v>337</v>
      </c>
    </row>
    <row r="529" spans="2:16" x14ac:dyDescent="0.25">
      <c r="B529">
        <v>518</v>
      </c>
      <c r="P529">
        <v>338</v>
      </c>
    </row>
    <row r="530" spans="2:16" x14ac:dyDescent="0.25">
      <c r="B530">
        <v>519</v>
      </c>
      <c r="P530">
        <v>339</v>
      </c>
    </row>
    <row r="531" spans="2:16" x14ac:dyDescent="0.25">
      <c r="B531">
        <v>520</v>
      </c>
      <c r="P531">
        <v>340</v>
      </c>
    </row>
    <row r="532" spans="2:16" x14ac:dyDescent="0.25">
      <c r="B532">
        <v>521</v>
      </c>
      <c r="P532">
        <v>341</v>
      </c>
    </row>
    <row r="533" spans="2:16" x14ac:dyDescent="0.25">
      <c r="B533">
        <v>522</v>
      </c>
      <c r="P533">
        <v>342</v>
      </c>
    </row>
    <row r="534" spans="2:16" x14ac:dyDescent="0.25">
      <c r="B534">
        <v>523</v>
      </c>
      <c r="P534">
        <v>343</v>
      </c>
    </row>
    <row r="535" spans="2:16" x14ac:dyDescent="0.25">
      <c r="B535">
        <v>524</v>
      </c>
      <c r="P535">
        <v>344</v>
      </c>
    </row>
    <row r="536" spans="2:16" x14ac:dyDescent="0.25">
      <c r="B536">
        <v>525</v>
      </c>
      <c r="P536">
        <v>345</v>
      </c>
    </row>
    <row r="537" spans="2:16" x14ac:dyDescent="0.25">
      <c r="B537">
        <v>526</v>
      </c>
      <c r="P537">
        <v>346</v>
      </c>
    </row>
    <row r="538" spans="2:16" x14ac:dyDescent="0.25">
      <c r="B538">
        <v>527</v>
      </c>
      <c r="P538">
        <v>347</v>
      </c>
    </row>
    <row r="539" spans="2:16" x14ac:dyDescent="0.25">
      <c r="B539">
        <v>528</v>
      </c>
      <c r="P539">
        <v>348</v>
      </c>
    </row>
    <row r="540" spans="2:16" x14ac:dyDescent="0.25">
      <c r="B540">
        <v>529</v>
      </c>
      <c r="P540">
        <v>349</v>
      </c>
    </row>
    <row r="541" spans="2:16" x14ac:dyDescent="0.25">
      <c r="B541">
        <v>530</v>
      </c>
      <c r="P541">
        <v>350</v>
      </c>
    </row>
    <row r="542" spans="2:16" x14ac:dyDescent="0.25">
      <c r="B542">
        <v>531</v>
      </c>
      <c r="P542">
        <v>351</v>
      </c>
    </row>
    <row r="543" spans="2:16" x14ac:dyDescent="0.25">
      <c r="B543">
        <v>532</v>
      </c>
      <c r="P543">
        <v>352</v>
      </c>
    </row>
    <row r="544" spans="2:16" x14ac:dyDescent="0.25">
      <c r="B544">
        <v>533</v>
      </c>
      <c r="P544">
        <v>353</v>
      </c>
    </row>
    <row r="545" spans="2:16" x14ac:dyDescent="0.25">
      <c r="B545">
        <v>534</v>
      </c>
      <c r="P545">
        <v>354</v>
      </c>
    </row>
    <row r="546" spans="2:16" x14ac:dyDescent="0.25">
      <c r="B546">
        <v>535</v>
      </c>
      <c r="P546">
        <v>355</v>
      </c>
    </row>
    <row r="547" spans="2:16" x14ac:dyDescent="0.25">
      <c r="B547">
        <v>536</v>
      </c>
      <c r="P547">
        <v>356</v>
      </c>
    </row>
    <row r="548" spans="2:16" x14ac:dyDescent="0.25">
      <c r="B548">
        <v>537</v>
      </c>
      <c r="P548">
        <v>357</v>
      </c>
    </row>
    <row r="549" spans="2:16" x14ac:dyDescent="0.25">
      <c r="B549">
        <v>538</v>
      </c>
      <c r="P549">
        <v>358</v>
      </c>
    </row>
    <row r="550" spans="2:16" x14ac:dyDescent="0.25">
      <c r="B550">
        <v>539</v>
      </c>
      <c r="P550">
        <v>359</v>
      </c>
    </row>
    <row r="551" spans="2:16" x14ac:dyDescent="0.25">
      <c r="B551">
        <v>540</v>
      </c>
      <c r="P551">
        <v>360</v>
      </c>
    </row>
    <row r="552" spans="2:16" x14ac:dyDescent="0.25">
      <c r="B552">
        <v>541</v>
      </c>
      <c r="P552">
        <v>361</v>
      </c>
    </row>
    <row r="553" spans="2:16" x14ac:dyDescent="0.25">
      <c r="B553">
        <v>542</v>
      </c>
      <c r="P553">
        <v>362</v>
      </c>
    </row>
    <row r="554" spans="2:16" x14ac:dyDescent="0.25">
      <c r="B554">
        <v>543</v>
      </c>
      <c r="P554">
        <v>363</v>
      </c>
    </row>
    <row r="555" spans="2:16" x14ac:dyDescent="0.25">
      <c r="B555">
        <v>544</v>
      </c>
      <c r="P555">
        <v>364</v>
      </c>
    </row>
    <row r="556" spans="2:16" x14ac:dyDescent="0.25">
      <c r="B556">
        <v>545</v>
      </c>
      <c r="P556">
        <v>365</v>
      </c>
    </row>
    <row r="557" spans="2:16" x14ac:dyDescent="0.25">
      <c r="B557">
        <v>546</v>
      </c>
      <c r="P557">
        <v>366</v>
      </c>
    </row>
    <row r="558" spans="2:16" x14ac:dyDescent="0.25">
      <c r="B558">
        <v>547</v>
      </c>
      <c r="P558">
        <v>367</v>
      </c>
    </row>
    <row r="559" spans="2:16" x14ac:dyDescent="0.25">
      <c r="B559">
        <v>548</v>
      </c>
      <c r="P559">
        <v>368</v>
      </c>
    </row>
    <row r="560" spans="2:16" x14ac:dyDescent="0.25">
      <c r="B560">
        <v>549</v>
      </c>
      <c r="P560">
        <v>369</v>
      </c>
    </row>
    <row r="561" spans="2:16" x14ac:dyDescent="0.25">
      <c r="B561">
        <v>550</v>
      </c>
      <c r="P561">
        <v>370</v>
      </c>
    </row>
    <row r="562" spans="2:16" x14ac:dyDescent="0.25">
      <c r="B562">
        <v>551</v>
      </c>
      <c r="P562">
        <v>371</v>
      </c>
    </row>
    <row r="563" spans="2:16" x14ac:dyDescent="0.25">
      <c r="B563">
        <v>552</v>
      </c>
      <c r="P563">
        <v>372</v>
      </c>
    </row>
    <row r="564" spans="2:16" x14ac:dyDescent="0.25">
      <c r="B564">
        <v>553</v>
      </c>
      <c r="P564">
        <v>373</v>
      </c>
    </row>
    <row r="565" spans="2:16" x14ac:dyDescent="0.25">
      <c r="B565">
        <v>554</v>
      </c>
      <c r="P565">
        <v>374</v>
      </c>
    </row>
    <row r="566" spans="2:16" x14ac:dyDescent="0.25">
      <c r="B566">
        <v>555</v>
      </c>
      <c r="P566">
        <v>375</v>
      </c>
    </row>
    <row r="567" spans="2:16" x14ac:dyDescent="0.25">
      <c r="B567">
        <v>556</v>
      </c>
      <c r="P567">
        <v>376</v>
      </c>
    </row>
    <row r="568" spans="2:16" x14ac:dyDescent="0.25">
      <c r="B568">
        <v>557</v>
      </c>
      <c r="P568">
        <v>377</v>
      </c>
    </row>
    <row r="569" spans="2:16" x14ac:dyDescent="0.25">
      <c r="B569">
        <v>558</v>
      </c>
      <c r="P569">
        <v>378</v>
      </c>
    </row>
    <row r="570" spans="2:16" x14ac:dyDescent="0.25">
      <c r="B570">
        <v>559</v>
      </c>
      <c r="P570">
        <v>379</v>
      </c>
    </row>
    <row r="571" spans="2:16" x14ac:dyDescent="0.25">
      <c r="B571">
        <v>560</v>
      </c>
      <c r="P571">
        <v>380</v>
      </c>
    </row>
    <row r="572" spans="2:16" x14ac:dyDescent="0.25">
      <c r="B572">
        <v>561</v>
      </c>
      <c r="P572">
        <v>381</v>
      </c>
    </row>
    <row r="573" spans="2:16" x14ac:dyDescent="0.25">
      <c r="B573">
        <v>562</v>
      </c>
      <c r="P573">
        <v>382</v>
      </c>
    </row>
    <row r="574" spans="2:16" x14ac:dyDescent="0.25">
      <c r="B574">
        <v>563</v>
      </c>
      <c r="P574">
        <v>383</v>
      </c>
    </row>
    <row r="575" spans="2:16" x14ac:dyDescent="0.25">
      <c r="B575">
        <v>564</v>
      </c>
      <c r="P575">
        <v>384</v>
      </c>
    </row>
    <row r="576" spans="2:16" x14ac:dyDescent="0.25">
      <c r="B576">
        <v>565</v>
      </c>
      <c r="P576">
        <v>385</v>
      </c>
    </row>
    <row r="577" spans="2:16" x14ac:dyDescent="0.25">
      <c r="B577">
        <v>566</v>
      </c>
      <c r="P577">
        <v>386</v>
      </c>
    </row>
    <row r="578" spans="2:16" x14ac:dyDescent="0.25">
      <c r="B578">
        <v>567</v>
      </c>
      <c r="P578">
        <v>387</v>
      </c>
    </row>
    <row r="579" spans="2:16" x14ac:dyDescent="0.25">
      <c r="B579">
        <v>568</v>
      </c>
      <c r="P579">
        <v>388</v>
      </c>
    </row>
    <row r="580" spans="2:16" x14ac:dyDescent="0.25">
      <c r="B580">
        <v>569</v>
      </c>
      <c r="P580">
        <v>389</v>
      </c>
    </row>
    <row r="581" spans="2:16" x14ac:dyDescent="0.25">
      <c r="B581">
        <v>570</v>
      </c>
      <c r="P581">
        <v>390</v>
      </c>
    </row>
    <row r="582" spans="2:16" x14ac:dyDescent="0.25">
      <c r="B582">
        <v>571</v>
      </c>
      <c r="P582">
        <v>391</v>
      </c>
    </row>
    <row r="583" spans="2:16" x14ac:dyDescent="0.25">
      <c r="B583">
        <v>572</v>
      </c>
      <c r="P583">
        <v>392</v>
      </c>
    </row>
    <row r="584" spans="2:16" x14ac:dyDescent="0.25">
      <c r="B584">
        <v>573</v>
      </c>
      <c r="P584">
        <v>393</v>
      </c>
    </row>
    <row r="585" spans="2:16" x14ac:dyDescent="0.25">
      <c r="B585">
        <v>574</v>
      </c>
      <c r="P585">
        <v>394</v>
      </c>
    </row>
    <row r="586" spans="2:16" x14ac:dyDescent="0.25">
      <c r="B586">
        <v>575</v>
      </c>
      <c r="P586">
        <v>395</v>
      </c>
    </row>
    <row r="587" spans="2:16" x14ac:dyDescent="0.25">
      <c r="B587">
        <v>576</v>
      </c>
      <c r="P587">
        <v>396</v>
      </c>
    </row>
    <row r="588" spans="2:16" x14ac:dyDescent="0.25">
      <c r="B588">
        <v>577</v>
      </c>
      <c r="P588">
        <v>397</v>
      </c>
    </row>
    <row r="589" spans="2:16" x14ac:dyDescent="0.25">
      <c r="B589">
        <v>578</v>
      </c>
      <c r="P589">
        <v>398</v>
      </c>
    </row>
    <row r="590" spans="2:16" x14ac:dyDescent="0.25">
      <c r="B590">
        <v>579</v>
      </c>
      <c r="P590">
        <v>399</v>
      </c>
    </row>
    <row r="591" spans="2:16" x14ac:dyDescent="0.25">
      <c r="B591">
        <v>580</v>
      </c>
      <c r="P591">
        <v>400</v>
      </c>
    </row>
    <row r="592" spans="2:16" x14ac:dyDescent="0.25">
      <c r="B592">
        <v>581</v>
      </c>
      <c r="P592">
        <v>401</v>
      </c>
    </row>
    <row r="593" spans="2:16" x14ac:dyDescent="0.25">
      <c r="B593">
        <v>582</v>
      </c>
      <c r="P593">
        <v>402</v>
      </c>
    </row>
    <row r="594" spans="2:16" x14ac:dyDescent="0.25">
      <c r="B594">
        <v>583</v>
      </c>
      <c r="P594">
        <v>403</v>
      </c>
    </row>
    <row r="595" spans="2:16" x14ac:dyDescent="0.25">
      <c r="B595">
        <v>584</v>
      </c>
      <c r="P595">
        <v>404</v>
      </c>
    </row>
    <row r="596" spans="2:16" x14ac:dyDescent="0.25">
      <c r="B596">
        <v>585</v>
      </c>
      <c r="P596">
        <v>405</v>
      </c>
    </row>
    <row r="597" spans="2:16" x14ac:dyDescent="0.25">
      <c r="B597">
        <v>586</v>
      </c>
      <c r="P597">
        <v>406</v>
      </c>
    </row>
    <row r="598" spans="2:16" x14ac:dyDescent="0.25">
      <c r="B598">
        <v>587</v>
      </c>
      <c r="P598">
        <v>407</v>
      </c>
    </row>
    <row r="599" spans="2:16" x14ac:dyDescent="0.25">
      <c r="B599">
        <v>588</v>
      </c>
      <c r="P599">
        <v>408</v>
      </c>
    </row>
    <row r="600" spans="2:16" x14ac:dyDescent="0.25">
      <c r="B600">
        <v>589</v>
      </c>
      <c r="P600">
        <v>409</v>
      </c>
    </row>
    <row r="601" spans="2:16" x14ac:dyDescent="0.25">
      <c r="B601">
        <v>590</v>
      </c>
      <c r="P601">
        <v>410</v>
      </c>
    </row>
    <row r="602" spans="2:16" x14ac:dyDescent="0.25">
      <c r="B602">
        <v>591</v>
      </c>
      <c r="P602">
        <v>411</v>
      </c>
    </row>
    <row r="603" spans="2:16" x14ac:dyDescent="0.25">
      <c r="B603">
        <v>592</v>
      </c>
      <c r="P603">
        <v>412</v>
      </c>
    </row>
    <row r="604" spans="2:16" x14ac:dyDescent="0.25">
      <c r="B604">
        <v>593</v>
      </c>
      <c r="P604">
        <v>413</v>
      </c>
    </row>
    <row r="605" spans="2:16" x14ac:dyDescent="0.25">
      <c r="B605">
        <v>594</v>
      </c>
      <c r="P605">
        <v>414</v>
      </c>
    </row>
    <row r="606" spans="2:16" x14ac:dyDescent="0.25">
      <c r="B606">
        <v>595</v>
      </c>
      <c r="P606">
        <v>415</v>
      </c>
    </row>
    <row r="607" spans="2:16" x14ac:dyDescent="0.25">
      <c r="B607">
        <v>596</v>
      </c>
      <c r="P607">
        <v>416</v>
      </c>
    </row>
    <row r="608" spans="2:16" x14ac:dyDescent="0.25">
      <c r="B608">
        <v>597</v>
      </c>
      <c r="P608">
        <v>417</v>
      </c>
    </row>
    <row r="609" spans="2:16" x14ac:dyDescent="0.25">
      <c r="B609">
        <v>598</v>
      </c>
      <c r="P609">
        <v>418</v>
      </c>
    </row>
    <row r="610" spans="2:16" x14ac:dyDescent="0.25">
      <c r="B610">
        <v>599</v>
      </c>
      <c r="P610">
        <v>419</v>
      </c>
    </row>
    <row r="611" spans="2:16" x14ac:dyDescent="0.25">
      <c r="B611">
        <v>600</v>
      </c>
      <c r="P611">
        <v>420</v>
      </c>
    </row>
    <row r="612" spans="2:16" x14ac:dyDescent="0.25">
      <c r="B612">
        <v>601</v>
      </c>
      <c r="P612">
        <v>421</v>
      </c>
    </row>
    <row r="613" spans="2:16" x14ac:dyDescent="0.25">
      <c r="B613">
        <v>602</v>
      </c>
      <c r="P613">
        <v>422</v>
      </c>
    </row>
    <row r="614" spans="2:16" x14ac:dyDescent="0.25">
      <c r="B614">
        <v>603</v>
      </c>
      <c r="P614">
        <v>423</v>
      </c>
    </row>
    <row r="615" spans="2:16" x14ac:dyDescent="0.25">
      <c r="B615">
        <v>604</v>
      </c>
      <c r="P615">
        <v>424</v>
      </c>
    </row>
    <row r="616" spans="2:16" x14ac:dyDescent="0.25">
      <c r="B616">
        <v>605</v>
      </c>
      <c r="P616">
        <v>425</v>
      </c>
    </row>
    <row r="617" spans="2:16" x14ac:dyDescent="0.25">
      <c r="B617">
        <v>606</v>
      </c>
      <c r="P617">
        <v>426</v>
      </c>
    </row>
    <row r="618" spans="2:16" x14ac:dyDescent="0.25">
      <c r="B618">
        <v>607</v>
      </c>
      <c r="P618">
        <v>427</v>
      </c>
    </row>
    <row r="619" spans="2:16" x14ac:dyDescent="0.25">
      <c r="B619">
        <v>608</v>
      </c>
      <c r="P619">
        <v>428</v>
      </c>
    </row>
    <row r="620" spans="2:16" x14ac:dyDescent="0.25">
      <c r="B620">
        <v>609</v>
      </c>
      <c r="P620">
        <v>429</v>
      </c>
    </row>
    <row r="621" spans="2:16" x14ac:dyDescent="0.25">
      <c r="B621">
        <v>610</v>
      </c>
      <c r="P621">
        <v>430</v>
      </c>
    </row>
    <row r="622" spans="2:16" x14ac:dyDescent="0.25">
      <c r="B622">
        <v>611</v>
      </c>
      <c r="P622">
        <v>431</v>
      </c>
    </row>
    <row r="623" spans="2:16" x14ac:dyDescent="0.25">
      <c r="B623">
        <v>612</v>
      </c>
      <c r="P623">
        <v>432</v>
      </c>
    </row>
    <row r="624" spans="2:16" x14ac:dyDescent="0.25">
      <c r="B624">
        <v>613</v>
      </c>
      <c r="P624">
        <v>433</v>
      </c>
    </row>
    <row r="625" spans="2:16" x14ac:dyDescent="0.25">
      <c r="B625">
        <v>614</v>
      </c>
      <c r="P625">
        <v>434</v>
      </c>
    </row>
    <row r="626" spans="2:16" x14ac:dyDescent="0.25">
      <c r="B626">
        <v>615</v>
      </c>
      <c r="P626">
        <v>435</v>
      </c>
    </row>
    <row r="627" spans="2:16" x14ac:dyDescent="0.25">
      <c r="B627">
        <v>616</v>
      </c>
      <c r="P627">
        <v>436</v>
      </c>
    </row>
    <row r="628" spans="2:16" x14ac:dyDescent="0.25">
      <c r="B628">
        <v>617</v>
      </c>
      <c r="P628">
        <v>437</v>
      </c>
    </row>
    <row r="629" spans="2:16" x14ac:dyDescent="0.25">
      <c r="B629">
        <v>618</v>
      </c>
      <c r="P629">
        <v>438</v>
      </c>
    </row>
    <row r="630" spans="2:16" x14ac:dyDescent="0.25">
      <c r="B630">
        <v>619</v>
      </c>
      <c r="P630">
        <v>439</v>
      </c>
    </row>
    <row r="631" spans="2:16" x14ac:dyDescent="0.25">
      <c r="B631">
        <v>620</v>
      </c>
      <c r="P631">
        <v>440</v>
      </c>
    </row>
    <row r="632" spans="2:16" x14ac:dyDescent="0.25">
      <c r="B632">
        <v>621</v>
      </c>
      <c r="P632">
        <v>441</v>
      </c>
    </row>
    <row r="633" spans="2:16" x14ac:dyDescent="0.25">
      <c r="B633">
        <v>622</v>
      </c>
      <c r="P633">
        <v>442</v>
      </c>
    </row>
    <row r="634" spans="2:16" x14ac:dyDescent="0.25">
      <c r="B634">
        <v>623</v>
      </c>
      <c r="P634">
        <v>443</v>
      </c>
    </row>
    <row r="635" spans="2:16" x14ac:dyDescent="0.25">
      <c r="B635">
        <v>624</v>
      </c>
      <c r="P635">
        <v>444</v>
      </c>
    </row>
    <row r="636" spans="2:16" x14ac:dyDescent="0.25">
      <c r="B636">
        <v>625</v>
      </c>
      <c r="P636">
        <v>445</v>
      </c>
    </row>
    <row r="637" spans="2:16" x14ac:dyDescent="0.25">
      <c r="B637">
        <v>626</v>
      </c>
      <c r="P637">
        <v>446</v>
      </c>
    </row>
    <row r="638" spans="2:16" x14ac:dyDescent="0.25">
      <c r="B638">
        <v>627</v>
      </c>
      <c r="P638">
        <v>447</v>
      </c>
    </row>
    <row r="639" spans="2:16" x14ac:dyDescent="0.25">
      <c r="B639">
        <v>628</v>
      </c>
      <c r="P639">
        <v>448</v>
      </c>
    </row>
    <row r="640" spans="2:16" x14ac:dyDescent="0.25">
      <c r="B640">
        <v>629</v>
      </c>
      <c r="P640">
        <v>449</v>
      </c>
    </row>
    <row r="641" spans="2:16" x14ac:dyDescent="0.25">
      <c r="B641">
        <v>630</v>
      </c>
      <c r="P641">
        <v>450</v>
      </c>
    </row>
    <row r="642" spans="2:16" x14ac:dyDescent="0.25">
      <c r="B642">
        <v>631</v>
      </c>
      <c r="P642">
        <v>451</v>
      </c>
    </row>
    <row r="643" spans="2:16" x14ac:dyDescent="0.25">
      <c r="B643">
        <v>632</v>
      </c>
      <c r="P643">
        <v>452</v>
      </c>
    </row>
    <row r="644" spans="2:16" x14ac:dyDescent="0.25">
      <c r="B644">
        <v>633</v>
      </c>
      <c r="P644">
        <v>453</v>
      </c>
    </row>
    <row r="645" spans="2:16" x14ac:dyDescent="0.25">
      <c r="B645">
        <v>634</v>
      </c>
      <c r="P645">
        <v>454</v>
      </c>
    </row>
    <row r="646" spans="2:16" x14ac:dyDescent="0.25">
      <c r="B646">
        <v>635</v>
      </c>
      <c r="P646">
        <v>455</v>
      </c>
    </row>
    <row r="647" spans="2:16" x14ac:dyDescent="0.25">
      <c r="B647">
        <v>636</v>
      </c>
      <c r="P647">
        <v>456</v>
      </c>
    </row>
    <row r="648" spans="2:16" x14ac:dyDescent="0.25">
      <c r="B648">
        <v>637</v>
      </c>
      <c r="P648">
        <v>457</v>
      </c>
    </row>
    <row r="649" spans="2:16" x14ac:dyDescent="0.25">
      <c r="B649">
        <v>638</v>
      </c>
      <c r="P649">
        <v>458</v>
      </c>
    </row>
    <row r="650" spans="2:16" x14ac:dyDescent="0.25">
      <c r="B650">
        <v>639</v>
      </c>
      <c r="P650">
        <v>459</v>
      </c>
    </row>
    <row r="651" spans="2:16" x14ac:dyDescent="0.25">
      <c r="B651">
        <v>640</v>
      </c>
      <c r="P651">
        <v>460</v>
      </c>
    </row>
    <row r="652" spans="2:16" x14ac:dyDescent="0.25">
      <c r="B652">
        <v>641</v>
      </c>
      <c r="P652">
        <v>461</v>
      </c>
    </row>
    <row r="653" spans="2:16" x14ac:dyDescent="0.25">
      <c r="B653">
        <v>642</v>
      </c>
      <c r="P653">
        <v>462</v>
      </c>
    </row>
    <row r="654" spans="2:16" x14ac:dyDescent="0.25">
      <c r="B654">
        <v>643</v>
      </c>
      <c r="P654">
        <v>463</v>
      </c>
    </row>
    <row r="655" spans="2:16" x14ac:dyDescent="0.25">
      <c r="B655">
        <v>644</v>
      </c>
      <c r="P655">
        <v>464</v>
      </c>
    </row>
    <row r="656" spans="2:16" x14ac:dyDescent="0.25">
      <c r="B656">
        <v>645</v>
      </c>
      <c r="P656">
        <v>465</v>
      </c>
    </row>
    <row r="657" spans="2:16" x14ac:dyDescent="0.25">
      <c r="B657">
        <v>646</v>
      </c>
      <c r="P657">
        <v>466</v>
      </c>
    </row>
    <row r="658" spans="2:16" x14ac:dyDescent="0.25">
      <c r="B658">
        <v>647</v>
      </c>
      <c r="P658">
        <v>467</v>
      </c>
    </row>
    <row r="659" spans="2:16" x14ac:dyDescent="0.25">
      <c r="B659">
        <v>648</v>
      </c>
      <c r="P659">
        <v>468</v>
      </c>
    </row>
    <row r="660" spans="2:16" x14ac:dyDescent="0.25">
      <c r="B660">
        <v>649</v>
      </c>
      <c r="P660">
        <v>469</v>
      </c>
    </row>
    <row r="661" spans="2:16" x14ac:dyDescent="0.25">
      <c r="B661">
        <v>650</v>
      </c>
      <c r="P661">
        <v>470</v>
      </c>
    </row>
    <row r="662" spans="2:16" x14ac:dyDescent="0.25">
      <c r="B662">
        <v>651</v>
      </c>
      <c r="P662">
        <v>471</v>
      </c>
    </row>
    <row r="663" spans="2:16" x14ac:dyDescent="0.25">
      <c r="B663">
        <v>652</v>
      </c>
      <c r="P663">
        <v>472</v>
      </c>
    </row>
    <row r="664" spans="2:16" x14ac:dyDescent="0.25">
      <c r="B664">
        <v>653</v>
      </c>
      <c r="P664">
        <v>473</v>
      </c>
    </row>
    <row r="665" spans="2:16" x14ac:dyDescent="0.25">
      <c r="B665">
        <v>654</v>
      </c>
      <c r="P665">
        <v>474</v>
      </c>
    </row>
    <row r="666" spans="2:16" x14ac:dyDescent="0.25">
      <c r="B666">
        <v>655</v>
      </c>
      <c r="P666">
        <v>475</v>
      </c>
    </row>
    <row r="667" spans="2:16" x14ac:dyDescent="0.25">
      <c r="B667">
        <v>656</v>
      </c>
      <c r="P667">
        <v>476</v>
      </c>
    </row>
    <row r="668" spans="2:16" x14ac:dyDescent="0.25">
      <c r="B668">
        <v>657</v>
      </c>
      <c r="P668">
        <v>477</v>
      </c>
    </row>
    <row r="669" spans="2:16" x14ac:dyDescent="0.25">
      <c r="B669">
        <v>658</v>
      </c>
      <c r="P669">
        <v>478</v>
      </c>
    </row>
    <row r="670" spans="2:16" x14ac:dyDescent="0.25">
      <c r="B670">
        <v>659</v>
      </c>
      <c r="P670">
        <v>479</v>
      </c>
    </row>
    <row r="671" spans="2:16" x14ac:dyDescent="0.25">
      <c r="B671">
        <v>660</v>
      </c>
      <c r="P671">
        <v>480</v>
      </c>
    </row>
    <row r="672" spans="2:16" x14ac:dyDescent="0.25">
      <c r="B672">
        <v>661</v>
      </c>
      <c r="P672">
        <v>481</v>
      </c>
    </row>
    <row r="673" spans="2:16" x14ac:dyDescent="0.25">
      <c r="B673">
        <v>662</v>
      </c>
      <c r="P673">
        <v>482</v>
      </c>
    </row>
    <row r="674" spans="2:16" x14ac:dyDescent="0.25">
      <c r="B674">
        <v>663</v>
      </c>
      <c r="P674">
        <v>483</v>
      </c>
    </row>
    <row r="675" spans="2:16" x14ac:dyDescent="0.25">
      <c r="B675">
        <v>664</v>
      </c>
      <c r="P675">
        <v>484</v>
      </c>
    </row>
    <row r="676" spans="2:16" x14ac:dyDescent="0.25">
      <c r="B676">
        <v>665</v>
      </c>
      <c r="P676">
        <v>485</v>
      </c>
    </row>
    <row r="677" spans="2:16" x14ac:dyDescent="0.25">
      <c r="B677">
        <v>666</v>
      </c>
      <c r="P677">
        <v>486</v>
      </c>
    </row>
    <row r="678" spans="2:16" x14ac:dyDescent="0.25">
      <c r="B678">
        <v>667</v>
      </c>
      <c r="P678">
        <v>487</v>
      </c>
    </row>
    <row r="679" spans="2:16" x14ac:dyDescent="0.25">
      <c r="B679">
        <v>668</v>
      </c>
      <c r="P679">
        <v>488</v>
      </c>
    </row>
    <row r="680" spans="2:16" x14ac:dyDescent="0.25">
      <c r="B680">
        <v>669</v>
      </c>
      <c r="P680">
        <v>489</v>
      </c>
    </row>
    <row r="681" spans="2:16" x14ac:dyDescent="0.25">
      <c r="B681">
        <v>670</v>
      </c>
      <c r="P681">
        <v>490</v>
      </c>
    </row>
    <row r="682" spans="2:16" x14ac:dyDescent="0.25">
      <c r="B682">
        <v>671</v>
      </c>
      <c r="P682">
        <v>491</v>
      </c>
    </row>
    <row r="683" spans="2:16" x14ac:dyDescent="0.25">
      <c r="B683">
        <v>672</v>
      </c>
      <c r="P683">
        <v>492</v>
      </c>
    </row>
    <row r="684" spans="2:16" x14ac:dyDescent="0.25">
      <c r="B684">
        <v>673</v>
      </c>
      <c r="P684">
        <v>493</v>
      </c>
    </row>
    <row r="685" spans="2:16" x14ac:dyDescent="0.25">
      <c r="B685">
        <v>674</v>
      </c>
      <c r="P685">
        <v>494</v>
      </c>
    </row>
    <row r="686" spans="2:16" x14ac:dyDescent="0.25">
      <c r="B686">
        <v>675</v>
      </c>
      <c r="P686">
        <v>495</v>
      </c>
    </row>
    <row r="687" spans="2:16" x14ac:dyDescent="0.25">
      <c r="B687">
        <v>676</v>
      </c>
      <c r="P687">
        <v>496</v>
      </c>
    </row>
    <row r="688" spans="2:16" x14ac:dyDescent="0.25">
      <c r="B688">
        <v>677</v>
      </c>
      <c r="P688">
        <v>497</v>
      </c>
    </row>
    <row r="689" spans="2:16" x14ac:dyDescent="0.25">
      <c r="B689">
        <v>678</v>
      </c>
      <c r="P689">
        <v>498</v>
      </c>
    </row>
    <row r="690" spans="2:16" x14ac:dyDescent="0.25">
      <c r="B690">
        <v>679</v>
      </c>
      <c r="P690">
        <v>499</v>
      </c>
    </row>
    <row r="691" spans="2:16" x14ac:dyDescent="0.25">
      <c r="B691">
        <v>680</v>
      </c>
      <c r="P691">
        <v>500</v>
      </c>
    </row>
    <row r="692" spans="2:16" x14ac:dyDescent="0.25">
      <c r="B692">
        <v>681</v>
      </c>
      <c r="P692">
        <v>501</v>
      </c>
    </row>
    <row r="693" spans="2:16" x14ac:dyDescent="0.25">
      <c r="B693">
        <v>682</v>
      </c>
      <c r="P693">
        <v>502</v>
      </c>
    </row>
    <row r="694" spans="2:16" x14ac:dyDescent="0.25">
      <c r="B694">
        <v>683</v>
      </c>
      <c r="P694">
        <v>503</v>
      </c>
    </row>
    <row r="695" spans="2:16" x14ac:dyDescent="0.25">
      <c r="B695">
        <v>684</v>
      </c>
      <c r="P695">
        <v>504</v>
      </c>
    </row>
    <row r="696" spans="2:16" x14ac:dyDescent="0.25">
      <c r="B696">
        <v>685</v>
      </c>
      <c r="P696">
        <v>505</v>
      </c>
    </row>
    <row r="697" spans="2:16" x14ac:dyDescent="0.25">
      <c r="B697">
        <v>686</v>
      </c>
      <c r="P697">
        <v>506</v>
      </c>
    </row>
    <row r="698" spans="2:16" x14ac:dyDescent="0.25">
      <c r="B698">
        <v>687</v>
      </c>
      <c r="P698">
        <v>507</v>
      </c>
    </row>
    <row r="699" spans="2:16" x14ac:dyDescent="0.25">
      <c r="B699">
        <v>688</v>
      </c>
      <c r="P699">
        <v>508</v>
      </c>
    </row>
    <row r="700" spans="2:16" x14ac:dyDescent="0.25">
      <c r="B700">
        <v>689</v>
      </c>
      <c r="P700">
        <v>509</v>
      </c>
    </row>
    <row r="701" spans="2:16" x14ac:dyDescent="0.25">
      <c r="B701">
        <v>690</v>
      </c>
      <c r="P701">
        <v>510</v>
      </c>
    </row>
    <row r="702" spans="2:16" x14ac:dyDescent="0.25">
      <c r="B702">
        <v>691</v>
      </c>
      <c r="P702">
        <v>511</v>
      </c>
    </row>
    <row r="703" spans="2:16" x14ac:dyDescent="0.25">
      <c r="B703">
        <v>692</v>
      </c>
      <c r="P703">
        <v>512</v>
      </c>
    </row>
    <row r="704" spans="2:16" x14ac:dyDescent="0.25">
      <c r="B704">
        <v>693</v>
      </c>
      <c r="P704">
        <v>513</v>
      </c>
    </row>
    <row r="705" spans="2:16" x14ac:dyDescent="0.25">
      <c r="B705">
        <v>694</v>
      </c>
      <c r="P705">
        <v>514</v>
      </c>
    </row>
    <row r="706" spans="2:16" x14ac:dyDescent="0.25">
      <c r="B706">
        <v>695</v>
      </c>
      <c r="P706">
        <v>515</v>
      </c>
    </row>
    <row r="707" spans="2:16" x14ac:dyDescent="0.25">
      <c r="B707">
        <v>696</v>
      </c>
      <c r="P707">
        <v>516</v>
      </c>
    </row>
    <row r="708" spans="2:16" x14ac:dyDescent="0.25">
      <c r="B708">
        <v>697</v>
      </c>
      <c r="P708">
        <v>517</v>
      </c>
    </row>
    <row r="709" spans="2:16" x14ac:dyDescent="0.25">
      <c r="B709">
        <v>698</v>
      </c>
      <c r="P709">
        <v>518</v>
      </c>
    </row>
    <row r="710" spans="2:16" x14ac:dyDescent="0.25">
      <c r="B710">
        <v>699</v>
      </c>
      <c r="P710">
        <v>519</v>
      </c>
    </row>
    <row r="711" spans="2:16" x14ac:dyDescent="0.25">
      <c r="B711">
        <v>700</v>
      </c>
      <c r="P711">
        <v>520</v>
      </c>
    </row>
    <row r="712" spans="2:16" x14ac:dyDescent="0.25">
      <c r="B712">
        <v>701</v>
      </c>
      <c r="P712">
        <v>521</v>
      </c>
    </row>
    <row r="713" spans="2:16" x14ac:dyDescent="0.25">
      <c r="B713">
        <v>702</v>
      </c>
      <c r="P713">
        <v>522</v>
      </c>
    </row>
    <row r="714" spans="2:16" x14ac:dyDescent="0.25">
      <c r="B714">
        <v>703</v>
      </c>
      <c r="P714">
        <v>523</v>
      </c>
    </row>
    <row r="715" spans="2:16" x14ac:dyDescent="0.25">
      <c r="B715">
        <v>704</v>
      </c>
      <c r="P715">
        <v>524</v>
      </c>
    </row>
    <row r="716" spans="2:16" x14ac:dyDescent="0.25">
      <c r="B716">
        <v>705</v>
      </c>
      <c r="P716">
        <v>525</v>
      </c>
    </row>
    <row r="717" spans="2:16" x14ac:dyDescent="0.25">
      <c r="B717">
        <v>706</v>
      </c>
      <c r="P717">
        <v>526</v>
      </c>
    </row>
    <row r="718" spans="2:16" x14ac:dyDescent="0.25">
      <c r="B718">
        <v>707</v>
      </c>
      <c r="P718">
        <v>527</v>
      </c>
    </row>
    <row r="719" spans="2:16" x14ac:dyDescent="0.25">
      <c r="B719">
        <v>708</v>
      </c>
      <c r="P719">
        <v>528</v>
      </c>
    </row>
    <row r="720" spans="2:16" x14ac:dyDescent="0.25">
      <c r="B720">
        <v>709</v>
      </c>
      <c r="P720">
        <v>529</v>
      </c>
    </row>
    <row r="721" spans="2:16" x14ac:dyDescent="0.25">
      <c r="B721">
        <v>710</v>
      </c>
      <c r="P721">
        <v>530</v>
      </c>
    </row>
    <row r="722" spans="2:16" x14ac:dyDescent="0.25">
      <c r="B722">
        <v>711</v>
      </c>
      <c r="P722">
        <v>531</v>
      </c>
    </row>
    <row r="723" spans="2:16" x14ac:dyDescent="0.25">
      <c r="B723">
        <v>712</v>
      </c>
      <c r="P723">
        <v>532</v>
      </c>
    </row>
    <row r="724" spans="2:16" x14ac:dyDescent="0.25">
      <c r="B724">
        <v>713</v>
      </c>
      <c r="P724">
        <v>533</v>
      </c>
    </row>
    <row r="725" spans="2:16" x14ac:dyDescent="0.25">
      <c r="B725">
        <v>714</v>
      </c>
      <c r="P725">
        <v>534</v>
      </c>
    </row>
    <row r="726" spans="2:16" x14ac:dyDescent="0.25">
      <c r="B726">
        <v>715</v>
      </c>
      <c r="P726">
        <v>535</v>
      </c>
    </row>
    <row r="727" spans="2:16" x14ac:dyDescent="0.25">
      <c r="B727">
        <v>716</v>
      </c>
      <c r="P727">
        <v>536</v>
      </c>
    </row>
    <row r="728" spans="2:16" x14ac:dyDescent="0.25">
      <c r="B728">
        <v>717</v>
      </c>
      <c r="P728">
        <v>537</v>
      </c>
    </row>
    <row r="729" spans="2:16" x14ac:dyDescent="0.25">
      <c r="B729">
        <v>718</v>
      </c>
      <c r="P729">
        <v>538</v>
      </c>
    </row>
    <row r="730" spans="2:16" x14ac:dyDescent="0.25">
      <c r="B730">
        <v>719</v>
      </c>
      <c r="P730">
        <v>539</v>
      </c>
    </row>
    <row r="731" spans="2:16" x14ac:dyDescent="0.25">
      <c r="B731">
        <v>720</v>
      </c>
      <c r="P731">
        <v>540</v>
      </c>
    </row>
  </sheetData>
  <mergeCells count="1">
    <mergeCell ref="B4:I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2B5BD-2109-4A01-90FA-1B5178A5C8F5}">
  <dimension ref="B4:R17"/>
  <sheetViews>
    <sheetView workbookViewId="0">
      <selection activeCell="W6" sqref="W6"/>
    </sheetView>
  </sheetViews>
  <sheetFormatPr defaultRowHeight="15" x14ac:dyDescent="0.25"/>
  <sheetData>
    <row r="4" spans="2:18" x14ac:dyDescent="0.25">
      <c r="B4" s="125" t="s">
        <v>80</v>
      </c>
      <c r="C4" s="125"/>
      <c r="D4" s="125"/>
      <c r="E4" s="125"/>
      <c r="F4" s="125"/>
      <c r="G4" s="125"/>
    </row>
    <row r="5" spans="2:18" x14ac:dyDescent="0.25">
      <c r="B5" s="125"/>
      <c r="C5" s="125"/>
      <c r="D5" s="125"/>
      <c r="E5" s="125"/>
      <c r="F5" s="125"/>
      <c r="G5" s="125"/>
    </row>
    <row r="8" spans="2:18" ht="15.75" thickBot="1" x14ac:dyDescent="0.3">
      <c r="B8" t="s">
        <v>138</v>
      </c>
      <c r="D8" t="s">
        <v>137</v>
      </c>
      <c r="F8" t="s">
        <v>135</v>
      </c>
      <c r="H8" t="s">
        <v>136</v>
      </c>
      <c r="N8" t="s">
        <v>140</v>
      </c>
      <c r="P8" t="s">
        <v>141</v>
      </c>
      <c r="R8" t="s">
        <v>142</v>
      </c>
    </row>
    <row r="9" spans="2:18" ht="15.75" thickBot="1" x14ac:dyDescent="0.3">
      <c r="B9">
        <v>1.75</v>
      </c>
      <c r="D9" s="71">
        <v>0.15309800000000001</v>
      </c>
      <c r="F9">
        <f>PI()*35*B9</f>
        <v>192.42255003237483</v>
      </c>
      <c r="H9">
        <f>SUMPRODUCT(D9:D16, F9:F16)/SUM(F9:F16)</f>
        <v>0.51686405000000002</v>
      </c>
      <c r="N9">
        <f>25*249.0889</f>
        <v>6227.2224999999999</v>
      </c>
      <c r="P9">
        <v>1.18</v>
      </c>
      <c r="R9">
        <f>D9*F9*102.7357</f>
        <v>3026.54313133083</v>
      </c>
    </row>
    <row r="10" spans="2:18" ht="15.75" thickBot="1" x14ac:dyDescent="0.3">
      <c r="B10">
        <v>3.5</v>
      </c>
      <c r="D10" s="71">
        <v>0.280115</v>
      </c>
      <c r="F10">
        <f t="shared" ref="F10:F16" si="0">PI()*35*B10</f>
        <v>384.84510006474966</v>
      </c>
      <c r="R10">
        <f t="shared" ref="R10:R16" si="1">D10*F10*102.7357</f>
        <v>11074.999402118061</v>
      </c>
    </row>
    <row r="11" spans="2:18" ht="15.75" customHeight="1" thickBot="1" x14ac:dyDescent="0.3">
      <c r="B11">
        <v>5.25</v>
      </c>
      <c r="D11" s="71">
        <v>0.39163399999999998</v>
      </c>
      <c r="F11">
        <f t="shared" si="0"/>
        <v>577.26765009712449</v>
      </c>
      <c r="H11" s="113" t="s">
        <v>139</v>
      </c>
      <c r="I11" s="113"/>
      <c r="J11" s="113"/>
      <c r="K11" s="113"/>
      <c r="N11">
        <f>SQRT(2*N9/P9)</f>
        <v>102.73565304595898</v>
      </c>
      <c r="R11">
        <f t="shared" si="1"/>
        <v>23226.244484492643</v>
      </c>
    </row>
    <row r="12" spans="2:18" ht="15.75" thickBot="1" x14ac:dyDescent="0.3">
      <c r="B12">
        <v>7</v>
      </c>
      <c r="D12" s="71">
        <v>0.49213220000000002</v>
      </c>
      <c r="F12">
        <f t="shared" si="0"/>
        <v>769.69020012949932</v>
      </c>
      <c r="H12" s="113"/>
      <c r="I12" s="113"/>
      <c r="J12" s="113"/>
      <c r="K12" s="113"/>
      <c r="R12">
        <f t="shared" si="1"/>
        <v>38915.187125023978</v>
      </c>
    </row>
    <row r="13" spans="2:18" ht="15.75" thickBot="1" x14ac:dyDescent="0.3">
      <c r="B13">
        <v>8.75</v>
      </c>
      <c r="D13" s="71">
        <v>0.51268400000000003</v>
      </c>
      <c r="F13">
        <f t="shared" si="0"/>
        <v>962.11275016187415</v>
      </c>
      <c r="H13" s="113"/>
      <c r="I13" s="113"/>
      <c r="J13" s="113"/>
      <c r="K13" s="113"/>
      <c r="R13">
        <f t="shared" si="1"/>
        <v>50675.392191381179</v>
      </c>
    </row>
    <row r="14" spans="2:18" ht="15.75" thickBot="1" x14ac:dyDescent="0.3">
      <c r="B14">
        <v>10.5</v>
      </c>
      <c r="D14" s="71">
        <v>0.54828699999999997</v>
      </c>
      <c r="F14">
        <f t="shared" si="0"/>
        <v>1154.535300194249</v>
      </c>
      <c r="H14" s="113"/>
      <c r="I14" s="113"/>
      <c r="J14" s="113"/>
      <c r="K14" s="113"/>
      <c r="R14">
        <f t="shared" si="1"/>
        <v>65033.413389384055</v>
      </c>
    </row>
    <row r="15" spans="2:18" ht="15.75" thickBot="1" x14ac:dyDescent="0.3">
      <c r="B15">
        <v>12.25</v>
      </c>
      <c r="D15" s="71">
        <v>0.58745099999999995</v>
      </c>
      <c r="F15">
        <f t="shared" si="0"/>
        <v>1346.9578502266238</v>
      </c>
      <c r="H15" s="113"/>
      <c r="I15" s="113"/>
      <c r="J15" s="113"/>
      <c r="K15" s="113"/>
      <c r="R15">
        <f t="shared" si="1"/>
        <v>81291.85569572424</v>
      </c>
    </row>
    <row r="16" spans="2:18" x14ac:dyDescent="0.25">
      <c r="B16">
        <v>14</v>
      </c>
      <c r="D16" s="72">
        <v>0.59813099999999997</v>
      </c>
      <c r="F16">
        <f t="shared" si="0"/>
        <v>1539.3804002589986</v>
      </c>
      <c r="H16" s="113"/>
      <c r="I16" s="113"/>
      <c r="J16" s="113"/>
      <c r="K16" s="113"/>
      <c r="R16">
        <f t="shared" si="1"/>
        <v>94594.012707470538</v>
      </c>
    </row>
    <row r="17" spans="8:11" x14ac:dyDescent="0.25">
      <c r="H17" s="113"/>
      <c r="I17" s="113"/>
      <c r="J17" s="113"/>
      <c r="K17" s="113"/>
    </row>
  </sheetData>
  <mergeCells count="2">
    <mergeCell ref="B4:G5"/>
    <mergeCell ref="H11:K1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E85F8-4268-43A2-9BCD-44E41AB74F0D}">
  <dimension ref="B4:Y21"/>
  <sheetViews>
    <sheetView workbookViewId="0">
      <selection activeCell="S8" sqref="S8:Y21"/>
    </sheetView>
  </sheetViews>
  <sheetFormatPr defaultRowHeight="15" x14ac:dyDescent="0.25"/>
  <sheetData>
    <row r="4" spans="2:25" x14ac:dyDescent="0.25">
      <c r="B4" s="125" t="s">
        <v>81</v>
      </c>
      <c r="C4" s="125"/>
      <c r="D4" s="125"/>
      <c r="E4" s="125"/>
      <c r="F4" s="125"/>
      <c r="G4" s="125"/>
    </row>
    <row r="5" spans="2:25" x14ac:dyDescent="0.25">
      <c r="B5" s="125"/>
      <c r="C5" s="125"/>
      <c r="D5" s="125"/>
      <c r="E5" s="125"/>
      <c r="F5" s="125"/>
      <c r="G5" s="125"/>
    </row>
    <row r="7" spans="2:25" ht="15.75" x14ac:dyDescent="0.25">
      <c r="B7" s="127" t="s">
        <v>148</v>
      </c>
      <c r="C7" s="128"/>
      <c r="K7" s="122" t="s">
        <v>150</v>
      </c>
      <c r="L7" s="122"/>
      <c r="M7" s="122"/>
      <c r="S7" s="122" t="s">
        <v>152</v>
      </c>
      <c r="T7" s="122"/>
      <c r="U7" s="122"/>
      <c r="V7" s="122"/>
    </row>
    <row r="8" spans="2:25" x14ac:dyDescent="0.25">
      <c r="B8" s="113" t="s">
        <v>149</v>
      </c>
      <c r="C8" s="113"/>
      <c r="D8" s="113"/>
      <c r="E8" s="113"/>
      <c r="F8" s="113"/>
      <c r="G8" s="113"/>
      <c r="H8" s="113"/>
      <c r="K8" s="113" t="s">
        <v>153</v>
      </c>
      <c r="L8" s="113"/>
      <c r="M8" s="113"/>
      <c r="N8" s="113"/>
      <c r="O8" s="113"/>
      <c r="P8" s="113"/>
      <c r="Q8" s="113"/>
      <c r="S8" s="113" t="s">
        <v>154</v>
      </c>
      <c r="T8" s="113"/>
      <c r="U8" s="113"/>
      <c r="V8" s="113"/>
      <c r="W8" s="113"/>
      <c r="X8" s="113"/>
      <c r="Y8" s="113"/>
    </row>
    <row r="9" spans="2:25" x14ac:dyDescent="0.25">
      <c r="B9" s="113"/>
      <c r="C9" s="113"/>
      <c r="D9" s="113"/>
      <c r="E9" s="113"/>
      <c r="F9" s="113"/>
      <c r="G9" s="113"/>
      <c r="H9" s="113"/>
      <c r="K9" s="113"/>
      <c r="L9" s="113"/>
      <c r="M9" s="113"/>
      <c r="N9" s="113"/>
      <c r="O9" s="113"/>
      <c r="P9" s="113"/>
      <c r="Q9" s="113"/>
      <c r="S9" s="113"/>
      <c r="T9" s="113"/>
      <c r="U9" s="113"/>
      <c r="V9" s="113"/>
      <c r="W9" s="113"/>
      <c r="X9" s="113"/>
      <c r="Y9" s="113"/>
    </row>
    <row r="10" spans="2:25" x14ac:dyDescent="0.25">
      <c r="B10" s="113"/>
      <c r="C10" s="113"/>
      <c r="D10" s="113"/>
      <c r="E10" s="113"/>
      <c r="F10" s="113"/>
      <c r="G10" s="113"/>
      <c r="H10" s="113"/>
      <c r="K10" s="113"/>
      <c r="L10" s="113"/>
      <c r="M10" s="113"/>
      <c r="N10" s="113"/>
      <c r="O10" s="113"/>
      <c r="P10" s="113"/>
      <c r="Q10" s="113"/>
      <c r="S10" s="113"/>
      <c r="T10" s="113"/>
      <c r="U10" s="113"/>
      <c r="V10" s="113"/>
      <c r="W10" s="113"/>
      <c r="X10" s="113"/>
      <c r="Y10" s="113"/>
    </row>
    <row r="11" spans="2:25" x14ac:dyDescent="0.25">
      <c r="B11" s="113"/>
      <c r="C11" s="113"/>
      <c r="D11" s="113"/>
      <c r="E11" s="113"/>
      <c r="F11" s="113"/>
      <c r="G11" s="113"/>
      <c r="H11" s="113"/>
      <c r="K11" s="113"/>
      <c r="L11" s="113"/>
      <c r="M11" s="113"/>
      <c r="N11" s="113"/>
      <c r="O11" s="113"/>
      <c r="P11" s="113"/>
      <c r="Q11" s="113"/>
      <c r="S11" s="113"/>
      <c r="T11" s="113"/>
      <c r="U11" s="113"/>
      <c r="V11" s="113"/>
      <c r="W11" s="113"/>
      <c r="X11" s="113"/>
      <c r="Y11" s="113"/>
    </row>
    <row r="12" spans="2:25" x14ac:dyDescent="0.25">
      <c r="B12" s="113"/>
      <c r="C12" s="113"/>
      <c r="D12" s="113"/>
      <c r="E12" s="113"/>
      <c r="F12" s="113"/>
      <c r="G12" s="113"/>
      <c r="H12" s="113"/>
      <c r="K12" s="113"/>
      <c r="L12" s="113"/>
      <c r="M12" s="113"/>
      <c r="N12" s="113"/>
      <c r="O12" s="113"/>
      <c r="P12" s="113"/>
      <c r="Q12" s="113"/>
      <c r="S12" s="113"/>
      <c r="T12" s="113"/>
      <c r="U12" s="113"/>
      <c r="V12" s="113"/>
      <c r="W12" s="113"/>
      <c r="X12" s="113"/>
      <c r="Y12" s="113"/>
    </row>
    <row r="13" spans="2:25" x14ac:dyDescent="0.25">
      <c r="B13" s="113"/>
      <c r="C13" s="113"/>
      <c r="D13" s="113"/>
      <c r="E13" s="113"/>
      <c r="F13" s="113"/>
      <c r="G13" s="113"/>
      <c r="H13" s="113"/>
      <c r="K13" s="113"/>
      <c r="L13" s="113"/>
      <c r="M13" s="113"/>
      <c r="N13" s="113"/>
      <c r="O13" s="113"/>
      <c r="P13" s="113"/>
      <c r="Q13" s="113"/>
      <c r="S13" s="113"/>
      <c r="T13" s="113"/>
      <c r="U13" s="113"/>
      <c r="V13" s="113"/>
      <c r="W13" s="113"/>
      <c r="X13" s="113"/>
      <c r="Y13" s="113"/>
    </row>
    <row r="14" spans="2:25" x14ac:dyDescent="0.25">
      <c r="B14" s="113"/>
      <c r="C14" s="113"/>
      <c r="D14" s="113"/>
      <c r="E14" s="113"/>
      <c r="F14" s="113"/>
      <c r="G14" s="113"/>
      <c r="H14" s="113"/>
      <c r="K14" s="113"/>
      <c r="L14" s="113"/>
      <c r="M14" s="113"/>
      <c r="N14" s="113"/>
      <c r="O14" s="113"/>
      <c r="P14" s="113"/>
      <c r="Q14" s="113"/>
      <c r="S14" s="113"/>
      <c r="T14" s="113"/>
      <c r="U14" s="113"/>
      <c r="V14" s="113"/>
      <c r="W14" s="113"/>
      <c r="X14" s="113"/>
      <c r="Y14" s="113"/>
    </row>
    <row r="15" spans="2:25" x14ac:dyDescent="0.25">
      <c r="B15" s="113"/>
      <c r="C15" s="113"/>
      <c r="D15" s="113"/>
      <c r="E15" s="113"/>
      <c r="F15" s="113"/>
      <c r="G15" s="113"/>
      <c r="H15" s="113"/>
      <c r="K15" s="113"/>
      <c r="L15" s="113"/>
      <c r="M15" s="113"/>
      <c r="N15" s="113"/>
      <c r="O15" s="113"/>
      <c r="P15" s="113"/>
      <c r="Q15" s="113"/>
      <c r="S15" s="113"/>
      <c r="T15" s="113"/>
      <c r="U15" s="113"/>
      <c r="V15" s="113"/>
      <c r="W15" s="113"/>
      <c r="X15" s="113"/>
      <c r="Y15" s="113"/>
    </row>
    <row r="16" spans="2:25" x14ac:dyDescent="0.25">
      <c r="B16" s="113"/>
      <c r="C16" s="113"/>
      <c r="D16" s="113"/>
      <c r="E16" s="113"/>
      <c r="F16" s="113"/>
      <c r="G16" s="113"/>
      <c r="H16" s="113"/>
      <c r="K16" s="113"/>
      <c r="L16" s="113"/>
      <c r="M16" s="113"/>
      <c r="N16" s="113"/>
      <c r="O16" s="113"/>
      <c r="P16" s="113"/>
      <c r="Q16" s="113"/>
      <c r="S16" s="113"/>
      <c r="T16" s="113"/>
      <c r="U16" s="113"/>
      <c r="V16" s="113"/>
      <c r="W16" s="113"/>
      <c r="X16" s="113"/>
      <c r="Y16" s="113"/>
    </row>
    <row r="17" spans="2:25" x14ac:dyDescent="0.25">
      <c r="B17" s="113"/>
      <c r="C17" s="113"/>
      <c r="D17" s="113"/>
      <c r="E17" s="113"/>
      <c r="F17" s="113"/>
      <c r="G17" s="113"/>
      <c r="H17" s="113"/>
      <c r="K17" s="113"/>
      <c r="L17" s="113"/>
      <c r="M17" s="113"/>
      <c r="N17" s="113"/>
      <c r="O17" s="113"/>
      <c r="P17" s="113"/>
      <c r="Q17" s="113"/>
      <c r="S17" s="113"/>
      <c r="T17" s="113"/>
      <c r="U17" s="113"/>
      <c r="V17" s="113"/>
      <c r="W17" s="113"/>
      <c r="X17" s="113"/>
      <c r="Y17" s="113"/>
    </row>
    <row r="18" spans="2:25" x14ac:dyDescent="0.25">
      <c r="B18" s="113"/>
      <c r="C18" s="113"/>
      <c r="D18" s="113"/>
      <c r="E18" s="113"/>
      <c r="F18" s="113"/>
      <c r="G18" s="113"/>
      <c r="H18" s="113"/>
      <c r="K18" s="113"/>
      <c r="L18" s="113"/>
      <c r="M18" s="113"/>
      <c r="N18" s="113"/>
      <c r="O18" s="113"/>
      <c r="P18" s="113"/>
      <c r="Q18" s="113"/>
      <c r="S18" s="113"/>
      <c r="T18" s="113"/>
      <c r="U18" s="113"/>
      <c r="V18" s="113"/>
      <c r="W18" s="113"/>
      <c r="X18" s="113"/>
      <c r="Y18" s="113"/>
    </row>
    <row r="19" spans="2:25" x14ac:dyDescent="0.25">
      <c r="B19" s="113"/>
      <c r="C19" s="113"/>
      <c r="D19" s="113"/>
      <c r="E19" s="113"/>
      <c r="F19" s="113"/>
      <c r="G19" s="113"/>
      <c r="H19" s="113"/>
      <c r="K19" s="113"/>
      <c r="L19" s="113"/>
      <c r="M19" s="113"/>
      <c r="N19" s="113"/>
      <c r="O19" s="113"/>
      <c r="P19" s="113"/>
      <c r="Q19" s="113"/>
      <c r="S19" s="113"/>
      <c r="T19" s="113"/>
      <c r="U19" s="113"/>
      <c r="V19" s="113"/>
      <c r="W19" s="113"/>
      <c r="X19" s="113"/>
      <c r="Y19" s="113"/>
    </row>
    <row r="20" spans="2:25" x14ac:dyDescent="0.25">
      <c r="B20" s="113"/>
      <c r="C20" s="113"/>
      <c r="D20" s="113"/>
      <c r="E20" s="113"/>
      <c r="F20" s="113"/>
      <c r="G20" s="113"/>
      <c r="H20" s="113"/>
      <c r="K20" s="113"/>
      <c r="L20" s="113"/>
      <c r="M20" s="113"/>
      <c r="N20" s="113"/>
      <c r="O20" s="113"/>
      <c r="P20" s="113"/>
      <c r="Q20" s="113"/>
      <c r="S20" s="113"/>
      <c r="T20" s="113"/>
      <c r="U20" s="113"/>
      <c r="V20" s="113"/>
      <c r="W20" s="113"/>
      <c r="X20" s="113"/>
      <c r="Y20" s="113"/>
    </row>
    <row r="21" spans="2:25" x14ac:dyDescent="0.25">
      <c r="B21" s="113"/>
      <c r="C21" s="113"/>
      <c r="D21" s="113"/>
      <c r="E21" s="113"/>
      <c r="F21" s="113"/>
      <c r="G21" s="113"/>
      <c r="H21" s="113"/>
      <c r="K21" s="113"/>
      <c r="L21" s="113"/>
      <c r="M21" s="113"/>
      <c r="N21" s="113"/>
      <c r="O21" s="113"/>
      <c r="P21" s="113"/>
      <c r="Q21" s="113"/>
      <c r="S21" s="113"/>
      <c r="T21" s="113"/>
      <c r="U21" s="113"/>
      <c r="V21" s="113"/>
      <c r="W21" s="113"/>
      <c r="X21" s="113"/>
      <c r="Y21" s="113"/>
    </row>
  </sheetData>
  <mergeCells count="7">
    <mergeCell ref="S8:Y21"/>
    <mergeCell ref="S7:V7"/>
    <mergeCell ref="B4:G5"/>
    <mergeCell ref="B7:C7"/>
    <mergeCell ref="B8:H21"/>
    <mergeCell ref="K7:M7"/>
    <mergeCell ref="K8:Q2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C4910-798F-4385-B6DF-B0496EB4643C}">
  <dimension ref="B2:AW726"/>
  <sheetViews>
    <sheetView tabSelected="1" topLeftCell="AE1" zoomScaleNormal="100" workbookViewId="0">
      <selection activeCell="AY8" sqref="AY8"/>
    </sheetView>
  </sheetViews>
  <sheetFormatPr defaultRowHeight="15" x14ac:dyDescent="0.25"/>
  <sheetData>
    <row r="2" spans="2:49" x14ac:dyDescent="0.25">
      <c r="B2" s="116" t="s">
        <v>104</v>
      </c>
      <c r="C2" s="116"/>
      <c r="D2" s="116"/>
      <c r="E2" s="116" t="s">
        <v>105</v>
      </c>
      <c r="F2" s="116"/>
    </row>
    <row r="3" spans="2:49" x14ac:dyDescent="0.25">
      <c r="B3" s="116" t="s">
        <v>106</v>
      </c>
      <c r="C3" s="116"/>
      <c r="D3" s="116"/>
      <c r="E3" s="116" t="s">
        <v>106</v>
      </c>
      <c r="F3" s="116"/>
    </row>
    <row r="4" spans="2:49" x14ac:dyDescent="0.25">
      <c r="B4" s="1" t="s">
        <v>107</v>
      </c>
      <c r="C4" s="1" t="s">
        <v>108</v>
      </c>
      <c r="D4" s="116"/>
      <c r="E4" s="1" t="s">
        <v>107</v>
      </c>
      <c r="F4" s="1" t="s">
        <v>108</v>
      </c>
    </row>
    <row r="5" spans="2:49" x14ac:dyDescent="0.25">
      <c r="B5" s="1"/>
      <c r="C5" s="1" t="s">
        <v>109</v>
      </c>
      <c r="D5" s="116"/>
      <c r="E5" s="1"/>
      <c r="F5" s="1" t="s">
        <v>109</v>
      </c>
      <c r="T5" t="s">
        <v>126</v>
      </c>
      <c r="W5" s="116" t="s">
        <v>127</v>
      </c>
      <c r="X5" s="116"/>
    </row>
    <row r="6" spans="2:49" x14ac:dyDescent="0.25">
      <c r="B6" s="116"/>
      <c r="C6" s="116"/>
      <c r="D6" s="116"/>
      <c r="E6" s="116"/>
      <c r="F6" s="116"/>
      <c r="AA6" t="s">
        <v>125</v>
      </c>
      <c r="AC6" t="s">
        <v>124</v>
      </c>
      <c r="AF6" t="s">
        <v>128</v>
      </c>
      <c r="AH6" t="s">
        <v>129</v>
      </c>
      <c r="AJ6" t="s">
        <v>130</v>
      </c>
      <c r="AT6" t="s">
        <v>147</v>
      </c>
      <c r="AW6" t="s">
        <v>160</v>
      </c>
    </row>
    <row r="7" spans="2:49" x14ac:dyDescent="0.25">
      <c r="B7">
        <v>1</v>
      </c>
      <c r="C7">
        <v>0.01</v>
      </c>
      <c r="D7" s="116"/>
      <c r="E7">
        <v>1</v>
      </c>
      <c r="I7">
        <v>90</v>
      </c>
      <c r="J7">
        <v>0.11</v>
      </c>
      <c r="M7">
        <f>2*B7</f>
        <v>2</v>
      </c>
      <c r="P7">
        <f>I7*2</f>
        <v>180</v>
      </c>
      <c r="Q7">
        <v>0.11</v>
      </c>
      <c r="T7">
        <v>1</v>
      </c>
      <c r="W7">
        <v>541</v>
      </c>
      <c r="AA7">
        <v>0</v>
      </c>
      <c r="AF7">
        <v>0</v>
      </c>
      <c r="AT7">
        <f>PI()*(35/1000)*(U7/1000)</f>
        <v>0</v>
      </c>
    </row>
    <row r="8" spans="2:49" x14ac:dyDescent="0.25">
      <c r="B8">
        <v>2</v>
      </c>
      <c r="C8">
        <v>0.01</v>
      </c>
      <c r="D8" s="116"/>
      <c r="E8">
        <v>2</v>
      </c>
      <c r="I8">
        <v>91</v>
      </c>
      <c r="J8">
        <v>0.11</v>
      </c>
      <c r="M8">
        <f t="shared" ref="M8:M71" si="0">2*B8</f>
        <v>4</v>
      </c>
      <c r="P8">
        <f t="shared" ref="P8:P71" si="1">I8*2</f>
        <v>182</v>
      </c>
      <c r="Q8">
        <v>0.11</v>
      </c>
      <c r="T8">
        <v>2</v>
      </c>
      <c r="W8">
        <v>542</v>
      </c>
      <c r="X8">
        <v>0.11</v>
      </c>
      <c r="AA8">
        <v>0</v>
      </c>
      <c r="AF8">
        <f>(F8-F7)*24000</f>
        <v>0</v>
      </c>
      <c r="AH8">
        <f>(AF8-AF7)/(24000)</f>
        <v>0</v>
      </c>
      <c r="AJ8">
        <f>(AH8-AH7)/(T8-T7)</f>
        <v>0</v>
      </c>
      <c r="AT8">
        <f t="shared" ref="AT8:AT71" si="2">PI()*(35/1000)*(U8/1000)</f>
        <v>0</v>
      </c>
      <c r="AW8">
        <f>AJ8*(6*4000)^2/1000</f>
        <v>0</v>
      </c>
    </row>
    <row r="9" spans="2:49" x14ac:dyDescent="0.25">
      <c r="B9">
        <v>3</v>
      </c>
      <c r="C9">
        <v>0.01</v>
      </c>
      <c r="D9" s="116"/>
      <c r="E9">
        <v>3</v>
      </c>
      <c r="I9">
        <v>92</v>
      </c>
      <c r="J9">
        <v>0.11</v>
      </c>
      <c r="M9">
        <f t="shared" si="0"/>
        <v>6</v>
      </c>
      <c r="P9">
        <f t="shared" si="1"/>
        <v>184</v>
      </c>
      <c r="Q9">
        <v>0.11</v>
      </c>
      <c r="T9">
        <v>3</v>
      </c>
      <c r="W9">
        <v>543</v>
      </c>
      <c r="AA9">
        <v>0</v>
      </c>
      <c r="AF9">
        <f t="shared" ref="AF9:AF72" si="3">(F9-F8)*24000</f>
        <v>0</v>
      </c>
      <c r="AH9">
        <f t="shared" ref="AH9:AH72" si="4">(AF9-AF8)/(24000)</f>
        <v>0</v>
      </c>
      <c r="AJ9">
        <f t="shared" ref="AJ9:AJ72" si="5">(AH9-AH8)/(T9-T8)</f>
        <v>0</v>
      </c>
      <c r="AT9">
        <f t="shared" si="2"/>
        <v>0</v>
      </c>
      <c r="AW9">
        <f t="shared" ref="AW9:AW72" si="6">AJ9*(6*4000)^2/1000</f>
        <v>0</v>
      </c>
    </row>
    <row r="10" spans="2:49" x14ac:dyDescent="0.25">
      <c r="B10">
        <v>4</v>
      </c>
      <c r="C10">
        <v>0.01</v>
      </c>
      <c r="D10" s="116"/>
      <c r="E10">
        <v>4</v>
      </c>
      <c r="I10">
        <v>93</v>
      </c>
      <c r="J10">
        <v>0.11</v>
      </c>
      <c r="M10">
        <f t="shared" si="0"/>
        <v>8</v>
      </c>
      <c r="P10">
        <f t="shared" si="1"/>
        <v>186</v>
      </c>
      <c r="Q10">
        <v>0.11</v>
      </c>
      <c r="T10">
        <v>4</v>
      </c>
      <c r="W10">
        <v>544</v>
      </c>
      <c r="X10">
        <v>0.11</v>
      </c>
      <c r="AA10">
        <f>(U10-U8)*24000</f>
        <v>0</v>
      </c>
      <c r="AC10">
        <f>(X10-X8)*24000</f>
        <v>0</v>
      </c>
      <c r="AF10">
        <f t="shared" si="3"/>
        <v>0</v>
      </c>
      <c r="AH10">
        <f t="shared" si="4"/>
        <v>0</v>
      </c>
      <c r="AJ10">
        <f t="shared" si="5"/>
        <v>0</v>
      </c>
      <c r="AT10">
        <f t="shared" si="2"/>
        <v>0</v>
      </c>
      <c r="AW10">
        <f t="shared" si="6"/>
        <v>0</v>
      </c>
    </row>
    <row r="11" spans="2:49" x14ac:dyDescent="0.25">
      <c r="B11">
        <v>5</v>
      </c>
      <c r="C11">
        <v>0.02</v>
      </c>
      <c r="D11" s="116"/>
      <c r="E11">
        <v>5</v>
      </c>
      <c r="I11">
        <v>94</v>
      </c>
      <c r="J11">
        <v>0.11</v>
      </c>
      <c r="M11">
        <f t="shared" si="0"/>
        <v>10</v>
      </c>
      <c r="P11">
        <f t="shared" si="1"/>
        <v>188</v>
      </c>
      <c r="Q11">
        <v>0.11</v>
      </c>
      <c r="T11">
        <v>5</v>
      </c>
      <c r="W11">
        <v>545</v>
      </c>
      <c r="AA11">
        <f t="shared" ref="AA11:AA74" si="7">(U11-U9)*24000</f>
        <v>0</v>
      </c>
      <c r="AC11">
        <f t="shared" ref="AC11:AC74" si="8">(X11-X9)*24000</f>
        <v>0</v>
      </c>
      <c r="AF11">
        <f t="shared" si="3"/>
        <v>0</v>
      </c>
      <c r="AH11">
        <f t="shared" si="4"/>
        <v>0</v>
      </c>
      <c r="AJ11">
        <f t="shared" si="5"/>
        <v>0</v>
      </c>
      <c r="AT11">
        <f t="shared" si="2"/>
        <v>0</v>
      </c>
      <c r="AW11">
        <f t="shared" si="6"/>
        <v>0</v>
      </c>
    </row>
    <row r="12" spans="2:49" x14ac:dyDescent="0.25">
      <c r="B12">
        <v>6</v>
      </c>
      <c r="C12">
        <v>0.02</v>
      </c>
      <c r="D12" s="116"/>
      <c r="E12">
        <v>6</v>
      </c>
      <c r="I12">
        <v>95</v>
      </c>
      <c r="J12">
        <v>0.11</v>
      </c>
      <c r="M12">
        <f t="shared" si="0"/>
        <v>12</v>
      </c>
      <c r="P12">
        <f t="shared" si="1"/>
        <v>190</v>
      </c>
      <c r="Q12">
        <v>0.11</v>
      </c>
      <c r="T12">
        <v>6</v>
      </c>
      <c r="W12">
        <v>546</v>
      </c>
      <c r="X12">
        <v>0.11</v>
      </c>
      <c r="AA12">
        <f t="shared" si="7"/>
        <v>0</v>
      </c>
      <c r="AC12">
        <f t="shared" si="8"/>
        <v>0</v>
      </c>
      <c r="AF12">
        <f t="shared" si="3"/>
        <v>0</v>
      </c>
      <c r="AH12">
        <f t="shared" si="4"/>
        <v>0</v>
      </c>
      <c r="AJ12">
        <f t="shared" si="5"/>
        <v>0</v>
      </c>
      <c r="AT12">
        <f t="shared" si="2"/>
        <v>0</v>
      </c>
      <c r="AW12">
        <f t="shared" si="6"/>
        <v>0</v>
      </c>
    </row>
    <row r="13" spans="2:49" x14ac:dyDescent="0.25">
      <c r="B13">
        <v>7</v>
      </c>
      <c r="C13">
        <v>0.02</v>
      </c>
      <c r="D13" s="116"/>
      <c r="E13">
        <v>7</v>
      </c>
      <c r="F13">
        <v>0.01</v>
      </c>
      <c r="I13">
        <v>96</v>
      </c>
      <c r="J13">
        <v>0.11</v>
      </c>
      <c r="M13">
        <f t="shared" si="0"/>
        <v>14</v>
      </c>
      <c r="N13">
        <v>0.01</v>
      </c>
      <c r="P13">
        <f t="shared" si="1"/>
        <v>192</v>
      </c>
      <c r="Q13">
        <v>0.11</v>
      </c>
      <c r="T13">
        <v>7</v>
      </c>
      <c r="W13">
        <v>547</v>
      </c>
      <c r="AA13">
        <f t="shared" si="7"/>
        <v>0</v>
      </c>
      <c r="AC13">
        <f t="shared" si="8"/>
        <v>0</v>
      </c>
      <c r="AF13">
        <f t="shared" si="3"/>
        <v>240</v>
      </c>
      <c r="AH13">
        <f t="shared" si="4"/>
        <v>0.01</v>
      </c>
      <c r="AJ13">
        <f t="shared" si="5"/>
        <v>0.01</v>
      </c>
      <c r="AT13">
        <f t="shared" si="2"/>
        <v>0</v>
      </c>
      <c r="AW13">
        <f t="shared" si="6"/>
        <v>5760</v>
      </c>
    </row>
    <row r="14" spans="2:49" x14ac:dyDescent="0.25">
      <c r="B14">
        <v>8</v>
      </c>
      <c r="C14">
        <v>0.02</v>
      </c>
      <c r="D14" s="116"/>
      <c r="E14">
        <v>8</v>
      </c>
      <c r="F14">
        <v>0.01</v>
      </c>
      <c r="I14">
        <v>97</v>
      </c>
      <c r="J14">
        <v>0.11</v>
      </c>
      <c r="M14">
        <f t="shared" si="0"/>
        <v>16</v>
      </c>
      <c r="N14">
        <v>0.01</v>
      </c>
      <c r="P14">
        <f t="shared" si="1"/>
        <v>194</v>
      </c>
      <c r="Q14">
        <v>0.11</v>
      </c>
      <c r="T14">
        <v>8</v>
      </c>
      <c r="W14">
        <v>548</v>
      </c>
      <c r="X14">
        <v>0.11</v>
      </c>
      <c r="AA14">
        <f t="shared" si="7"/>
        <v>0</v>
      </c>
      <c r="AC14">
        <f t="shared" si="8"/>
        <v>0</v>
      </c>
      <c r="AF14">
        <f t="shared" si="3"/>
        <v>0</v>
      </c>
      <c r="AH14">
        <f t="shared" si="4"/>
        <v>-0.01</v>
      </c>
      <c r="AJ14">
        <f t="shared" si="5"/>
        <v>-0.02</v>
      </c>
      <c r="AT14">
        <f t="shared" si="2"/>
        <v>0</v>
      </c>
      <c r="AW14">
        <f t="shared" si="6"/>
        <v>-11520</v>
      </c>
    </row>
    <row r="15" spans="2:49" x14ac:dyDescent="0.25">
      <c r="B15">
        <v>9</v>
      </c>
      <c r="C15">
        <v>0.02</v>
      </c>
      <c r="D15" s="116"/>
      <c r="E15">
        <v>9</v>
      </c>
      <c r="F15">
        <v>0.01</v>
      </c>
      <c r="I15">
        <v>98</v>
      </c>
      <c r="J15">
        <v>0.11</v>
      </c>
      <c r="M15">
        <f t="shared" si="0"/>
        <v>18</v>
      </c>
      <c r="N15">
        <v>0.01</v>
      </c>
      <c r="P15">
        <f t="shared" si="1"/>
        <v>196</v>
      </c>
      <c r="Q15">
        <v>0.11</v>
      </c>
      <c r="T15">
        <v>9</v>
      </c>
      <c r="W15">
        <v>549</v>
      </c>
      <c r="AA15">
        <f t="shared" si="7"/>
        <v>0</v>
      </c>
      <c r="AC15">
        <f t="shared" si="8"/>
        <v>0</v>
      </c>
      <c r="AF15">
        <f t="shared" si="3"/>
        <v>0</v>
      </c>
      <c r="AH15">
        <f t="shared" si="4"/>
        <v>0</v>
      </c>
      <c r="AJ15">
        <f t="shared" si="5"/>
        <v>0.01</v>
      </c>
      <c r="AT15">
        <f t="shared" si="2"/>
        <v>0</v>
      </c>
      <c r="AW15">
        <f t="shared" si="6"/>
        <v>5760</v>
      </c>
    </row>
    <row r="16" spans="2:49" x14ac:dyDescent="0.25">
      <c r="B16">
        <v>10</v>
      </c>
      <c r="C16">
        <v>0.02</v>
      </c>
      <c r="D16" s="116"/>
      <c r="E16">
        <v>10</v>
      </c>
      <c r="F16">
        <v>0.01</v>
      </c>
      <c r="I16">
        <v>99</v>
      </c>
      <c r="J16">
        <v>0.11</v>
      </c>
      <c r="M16">
        <f t="shared" si="0"/>
        <v>20</v>
      </c>
      <c r="N16">
        <v>0.01</v>
      </c>
      <c r="P16">
        <f t="shared" si="1"/>
        <v>198</v>
      </c>
      <c r="Q16">
        <v>0.11</v>
      </c>
      <c r="T16">
        <v>10</v>
      </c>
      <c r="W16">
        <v>550</v>
      </c>
      <c r="X16">
        <v>0.11</v>
      </c>
      <c r="AA16">
        <f t="shared" si="7"/>
        <v>0</v>
      </c>
      <c r="AC16">
        <f t="shared" si="8"/>
        <v>0</v>
      </c>
      <c r="AF16">
        <f t="shared" si="3"/>
        <v>0</v>
      </c>
      <c r="AH16">
        <f t="shared" si="4"/>
        <v>0</v>
      </c>
      <c r="AJ16">
        <f t="shared" si="5"/>
        <v>0</v>
      </c>
      <c r="AT16">
        <f t="shared" si="2"/>
        <v>0</v>
      </c>
      <c r="AW16">
        <f t="shared" si="6"/>
        <v>0</v>
      </c>
    </row>
    <row r="17" spans="2:49" x14ac:dyDescent="0.25">
      <c r="B17">
        <v>11</v>
      </c>
      <c r="C17">
        <v>0.03</v>
      </c>
      <c r="D17" s="116"/>
      <c r="E17">
        <v>11</v>
      </c>
      <c r="F17">
        <v>0.01</v>
      </c>
      <c r="I17">
        <v>100</v>
      </c>
      <c r="J17">
        <v>0.11</v>
      </c>
      <c r="M17">
        <f t="shared" si="0"/>
        <v>22</v>
      </c>
      <c r="N17">
        <v>0.01</v>
      </c>
      <c r="P17">
        <f t="shared" si="1"/>
        <v>200</v>
      </c>
      <c r="Q17">
        <v>0.11</v>
      </c>
      <c r="T17">
        <v>11</v>
      </c>
      <c r="W17">
        <v>551</v>
      </c>
      <c r="AA17">
        <f t="shared" si="7"/>
        <v>0</v>
      </c>
      <c r="AC17">
        <f t="shared" si="8"/>
        <v>0</v>
      </c>
      <c r="AF17">
        <f t="shared" si="3"/>
        <v>0</v>
      </c>
      <c r="AH17">
        <f t="shared" si="4"/>
        <v>0</v>
      </c>
      <c r="AJ17">
        <f t="shared" si="5"/>
        <v>0</v>
      </c>
      <c r="AT17">
        <f t="shared" si="2"/>
        <v>0</v>
      </c>
      <c r="AW17">
        <f t="shared" si="6"/>
        <v>0</v>
      </c>
    </row>
    <row r="18" spans="2:49" x14ac:dyDescent="0.25">
      <c r="B18">
        <v>12</v>
      </c>
      <c r="C18">
        <v>0.03</v>
      </c>
      <c r="D18" s="116"/>
      <c r="E18">
        <v>12</v>
      </c>
      <c r="F18">
        <v>0.01</v>
      </c>
      <c r="I18">
        <v>101</v>
      </c>
      <c r="J18">
        <v>0.11</v>
      </c>
      <c r="M18">
        <f t="shared" si="0"/>
        <v>24</v>
      </c>
      <c r="N18">
        <v>0.01</v>
      </c>
      <c r="P18">
        <f t="shared" si="1"/>
        <v>202</v>
      </c>
      <c r="Q18">
        <v>0.11</v>
      </c>
      <c r="T18">
        <v>12</v>
      </c>
      <c r="W18">
        <v>552</v>
      </c>
      <c r="X18">
        <v>0.11</v>
      </c>
      <c r="AA18">
        <f t="shared" si="7"/>
        <v>0</v>
      </c>
      <c r="AC18">
        <f t="shared" si="8"/>
        <v>0</v>
      </c>
      <c r="AF18">
        <f t="shared" si="3"/>
        <v>0</v>
      </c>
      <c r="AH18">
        <f t="shared" si="4"/>
        <v>0</v>
      </c>
      <c r="AJ18">
        <f t="shared" si="5"/>
        <v>0</v>
      </c>
      <c r="AT18">
        <f t="shared" si="2"/>
        <v>0</v>
      </c>
      <c r="AW18">
        <f t="shared" si="6"/>
        <v>0</v>
      </c>
    </row>
    <row r="19" spans="2:49" x14ac:dyDescent="0.25">
      <c r="B19">
        <v>13</v>
      </c>
      <c r="C19">
        <v>0.03</v>
      </c>
      <c r="D19" s="116"/>
      <c r="E19">
        <v>13</v>
      </c>
      <c r="F19">
        <v>0.01</v>
      </c>
      <c r="I19">
        <v>102</v>
      </c>
      <c r="J19">
        <v>0.11</v>
      </c>
      <c r="M19">
        <f t="shared" si="0"/>
        <v>26</v>
      </c>
      <c r="N19">
        <v>0.01</v>
      </c>
      <c r="P19">
        <f t="shared" si="1"/>
        <v>204</v>
      </c>
      <c r="Q19">
        <v>0.11</v>
      </c>
      <c r="T19">
        <v>13</v>
      </c>
      <c r="W19">
        <v>553</v>
      </c>
      <c r="AA19">
        <f t="shared" si="7"/>
        <v>0</v>
      </c>
      <c r="AC19">
        <f t="shared" si="8"/>
        <v>0</v>
      </c>
      <c r="AF19">
        <f t="shared" si="3"/>
        <v>0</v>
      </c>
      <c r="AH19">
        <f t="shared" si="4"/>
        <v>0</v>
      </c>
      <c r="AJ19">
        <f t="shared" si="5"/>
        <v>0</v>
      </c>
      <c r="AT19">
        <f t="shared" si="2"/>
        <v>0</v>
      </c>
      <c r="AW19">
        <f t="shared" si="6"/>
        <v>0</v>
      </c>
    </row>
    <row r="20" spans="2:49" x14ac:dyDescent="0.25">
      <c r="B20">
        <v>14</v>
      </c>
      <c r="C20">
        <v>0.03</v>
      </c>
      <c r="D20" s="116"/>
      <c r="E20">
        <v>14</v>
      </c>
      <c r="F20">
        <v>0.01</v>
      </c>
      <c r="I20">
        <v>103</v>
      </c>
      <c r="J20">
        <v>0.11</v>
      </c>
      <c r="M20">
        <f t="shared" si="0"/>
        <v>28</v>
      </c>
      <c r="N20">
        <v>0.01</v>
      </c>
      <c r="P20">
        <f t="shared" si="1"/>
        <v>206</v>
      </c>
      <c r="Q20">
        <v>0.11</v>
      </c>
      <c r="T20">
        <v>14</v>
      </c>
      <c r="U20">
        <v>0.01</v>
      </c>
      <c r="W20">
        <v>554</v>
      </c>
      <c r="X20">
        <v>0.11</v>
      </c>
      <c r="AA20">
        <f t="shared" si="7"/>
        <v>240</v>
      </c>
      <c r="AC20">
        <f t="shared" si="8"/>
        <v>0</v>
      </c>
      <c r="AF20">
        <f t="shared" si="3"/>
        <v>0</v>
      </c>
      <c r="AH20">
        <f t="shared" si="4"/>
        <v>0</v>
      </c>
      <c r="AJ20">
        <f t="shared" si="5"/>
        <v>0</v>
      </c>
      <c r="AT20">
        <f t="shared" si="2"/>
        <v>1.0995574287564279E-6</v>
      </c>
      <c r="AW20">
        <f t="shared" si="6"/>
        <v>0</v>
      </c>
    </row>
    <row r="21" spans="2:49" x14ac:dyDescent="0.25">
      <c r="B21">
        <v>15</v>
      </c>
      <c r="C21">
        <v>0.03</v>
      </c>
      <c r="D21" s="116"/>
      <c r="E21">
        <v>15</v>
      </c>
      <c r="F21">
        <v>0.01</v>
      </c>
      <c r="I21">
        <v>104</v>
      </c>
      <c r="J21">
        <v>0.11</v>
      </c>
      <c r="M21">
        <f t="shared" si="0"/>
        <v>30</v>
      </c>
      <c r="N21">
        <v>0.01</v>
      </c>
      <c r="P21">
        <f t="shared" si="1"/>
        <v>208</v>
      </c>
      <c r="Q21">
        <v>0.11</v>
      </c>
      <c r="T21">
        <v>15</v>
      </c>
      <c r="W21">
        <v>555</v>
      </c>
      <c r="AA21">
        <f t="shared" si="7"/>
        <v>0</v>
      </c>
      <c r="AC21">
        <f t="shared" si="8"/>
        <v>0</v>
      </c>
      <c r="AF21">
        <f t="shared" si="3"/>
        <v>0</v>
      </c>
      <c r="AH21">
        <f t="shared" si="4"/>
        <v>0</v>
      </c>
      <c r="AJ21">
        <f t="shared" si="5"/>
        <v>0</v>
      </c>
      <c r="AT21">
        <f t="shared" si="2"/>
        <v>0</v>
      </c>
      <c r="AW21">
        <f t="shared" si="6"/>
        <v>0</v>
      </c>
    </row>
    <row r="22" spans="2:49" x14ac:dyDescent="0.25">
      <c r="B22">
        <v>16</v>
      </c>
      <c r="C22">
        <v>0.03</v>
      </c>
      <c r="D22" s="116"/>
      <c r="E22">
        <v>16</v>
      </c>
      <c r="F22">
        <v>0.01</v>
      </c>
      <c r="I22">
        <v>105</v>
      </c>
      <c r="J22">
        <v>0.12</v>
      </c>
      <c r="M22">
        <f t="shared" si="0"/>
        <v>32</v>
      </c>
      <c r="N22">
        <v>0.01</v>
      </c>
      <c r="P22">
        <f t="shared" si="1"/>
        <v>210</v>
      </c>
      <c r="Q22">
        <v>0.12</v>
      </c>
      <c r="T22">
        <v>16</v>
      </c>
      <c r="U22">
        <v>0.01</v>
      </c>
      <c r="W22">
        <v>556</v>
      </c>
      <c r="X22">
        <v>0.11</v>
      </c>
      <c r="AA22">
        <f t="shared" si="7"/>
        <v>0</v>
      </c>
      <c r="AC22">
        <f t="shared" si="8"/>
        <v>0</v>
      </c>
      <c r="AF22">
        <f t="shared" si="3"/>
        <v>0</v>
      </c>
      <c r="AH22">
        <f t="shared" si="4"/>
        <v>0</v>
      </c>
      <c r="AJ22">
        <f t="shared" si="5"/>
        <v>0</v>
      </c>
      <c r="AT22">
        <f t="shared" si="2"/>
        <v>1.0995574287564279E-6</v>
      </c>
      <c r="AW22">
        <f t="shared" si="6"/>
        <v>0</v>
      </c>
    </row>
    <row r="23" spans="2:49" x14ac:dyDescent="0.25">
      <c r="B23">
        <v>17</v>
      </c>
      <c r="C23">
        <v>0.04</v>
      </c>
      <c r="D23" s="116"/>
      <c r="E23">
        <v>17</v>
      </c>
      <c r="I23">
        <v>106</v>
      </c>
      <c r="J23">
        <v>0.13</v>
      </c>
      <c r="M23">
        <f t="shared" si="0"/>
        <v>34</v>
      </c>
      <c r="P23">
        <f t="shared" si="1"/>
        <v>212</v>
      </c>
      <c r="Q23">
        <v>0.13</v>
      </c>
      <c r="T23">
        <v>17</v>
      </c>
      <c r="W23">
        <v>557</v>
      </c>
      <c r="AA23">
        <f t="shared" si="7"/>
        <v>0</v>
      </c>
      <c r="AC23">
        <f t="shared" si="8"/>
        <v>0</v>
      </c>
      <c r="AF23">
        <f t="shared" si="3"/>
        <v>-240</v>
      </c>
      <c r="AH23">
        <f t="shared" si="4"/>
        <v>-0.01</v>
      </c>
      <c r="AJ23">
        <f t="shared" si="5"/>
        <v>-0.01</v>
      </c>
      <c r="AT23">
        <f t="shared" si="2"/>
        <v>0</v>
      </c>
      <c r="AW23">
        <f t="shared" si="6"/>
        <v>-5760</v>
      </c>
    </row>
    <row r="24" spans="2:49" x14ac:dyDescent="0.25">
      <c r="B24">
        <v>18</v>
      </c>
      <c r="C24">
        <v>0.04</v>
      </c>
      <c r="D24" s="116"/>
      <c r="E24">
        <v>18</v>
      </c>
      <c r="I24">
        <v>107</v>
      </c>
      <c r="J24">
        <v>0.14000000000000001</v>
      </c>
      <c r="M24">
        <f t="shared" si="0"/>
        <v>36</v>
      </c>
      <c r="P24">
        <f t="shared" si="1"/>
        <v>214</v>
      </c>
      <c r="Q24">
        <v>0.14000000000000001</v>
      </c>
      <c r="T24">
        <v>18</v>
      </c>
      <c r="U24">
        <v>0.01</v>
      </c>
      <c r="W24">
        <v>558</v>
      </c>
      <c r="X24">
        <v>0.11</v>
      </c>
      <c r="AA24">
        <f t="shared" si="7"/>
        <v>0</v>
      </c>
      <c r="AC24">
        <f t="shared" si="8"/>
        <v>0</v>
      </c>
      <c r="AF24">
        <f t="shared" si="3"/>
        <v>0</v>
      </c>
      <c r="AH24">
        <f t="shared" si="4"/>
        <v>0.01</v>
      </c>
      <c r="AJ24">
        <f t="shared" si="5"/>
        <v>0.02</v>
      </c>
      <c r="AT24">
        <f t="shared" si="2"/>
        <v>1.0995574287564279E-6</v>
      </c>
      <c r="AW24">
        <f t="shared" si="6"/>
        <v>11520</v>
      </c>
    </row>
    <row r="25" spans="2:49" x14ac:dyDescent="0.25">
      <c r="B25">
        <v>19</v>
      </c>
      <c r="C25">
        <v>0.04</v>
      </c>
      <c r="D25" s="116"/>
      <c r="E25">
        <v>19</v>
      </c>
      <c r="I25">
        <v>108</v>
      </c>
      <c r="J25">
        <v>0.15</v>
      </c>
      <c r="M25">
        <f t="shared" si="0"/>
        <v>38</v>
      </c>
      <c r="P25">
        <f t="shared" si="1"/>
        <v>216</v>
      </c>
      <c r="Q25">
        <v>0.15</v>
      </c>
      <c r="T25">
        <v>19</v>
      </c>
      <c r="W25">
        <v>559</v>
      </c>
      <c r="AA25">
        <f t="shared" si="7"/>
        <v>0</v>
      </c>
      <c r="AC25">
        <f t="shared" si="8"/>
        <v>0</v>
      </c>
      <c r="AF25">
        <f t="shared" si="3"/>
        <v>0</v>
      </c>
      <c r="AH25">
        <f t="shared" si="4"/>
        <v>0</v>
      </c>
      <c r="AJ25">
        <f t="shared" si="5"/>
        <v>-0.01</v>
      </c>
      <c r="AT25">
        <f t="shared" si="2"/>
        <v>0</v>
      </c>
      <c r="AW25">
        <f t="shared" si="6"/>
        <v>-5760</v>
      </c>
    </row>
    <row r="26" spans="2:49" x14ac:dyDescent="0.25">
      <c r="B26">
        <v>20</v>
      </c>
      <c r="C26">
        <v>0.04</v>
      </c>
      <c r="D26" s="116"/>
      <c r="E26">
        <v>20</v>
      </c>
      <c r="I26">
        <v>109</v>
      </c>
      <c r="J26">
        <v>0.16</v>
      </c>
      <c r="M26">
        <f t="shared" si="0"/>
        <v>40</v>
      </c>
      <c r="P26">
        <f t="shared" si="1"/>
        <v>218</v>
      </c>
      <c r="Q26">
        <v>0.16</v>
      </c>
      <c r="T26">
        <v>20</v>
      </c>
      <c r="U26">
        <v>0.01</v>
      </c>
      <c r="W26">
        <v>560</v>
      </c>
      <c r="X26">
        <v>0.11</v>
      </c>
      <c r="AA26">
        <f t="shared" si="7"/>
        <v>0</v>
      </c>
      <c r="AC26">
        <f t="shared" si="8"/>
        <v>0</v>
      </c>
      <c r="AF26">
        <f t="shared" si="3"/>
        <v>0</v>
      </c>
      <c r="AH26">
        <f t="shared" si="4"/>
        <v>0</v>
      </c>
      <c r="AJ26">
        <f t="shared" si="5"/>
        <v>0</v>
      </c>
      <c r="AT26">
        <f t="shared" si="2"/>
        <v>1.0995574287564279E-6</v>
      </c>
      <c r="AW26">
        <f t="shared" si="6"/>
        <v>0</v>
      </c>
    </row>
    <row r="27" spans="2:49" x14ac:dyDescent="0.25">
      <c r="B27">
        <v>21</v>
      </c>
      <c r="C27">
        <v>0.04</v>
      </c>
      <c r="D27" s="116"/>
      <c r="E27">
        <v>21</v>
      </c>
      <c r="I27">
        <v>110</v>
      </c>
      <c r="J27">
        <v>0.18</v>
      </c>
      <c r="M27">
        <f t="shared" si="0"/>
        <v>42</v>
      </c>
      <c r="P27">
        <f t="shared" si="1"/>
        <v>220</v>
      </c>
      <c r="Q27">
        <v>0.18</v>
      </c>
      <c r="T27">
        <v>21</v>
      </c>
      <c r="W27">
        <v>561</v>
      </c>
      <c r="AA27">
        <f t="shared" si="7"/>
        <v>0</v>
      </c>
      <c r="AC27">
        <f t="shared" si="8"/>
        <v>0</v>
      </c>
      <c r="AF27">
        <f t="shared" si="3"/>
        <v>0</v>
      </c>
      <c r="AH27">
        <f t="shared" si="4"/>
        <v>0</v>
      </c>
      <c r="AJ27">
        <f t="shared" si="5"/>
        <v>0</v>
      </c>
      <c r="AT27">
        <f t="shared" si="2"/>
        <v>0</v>
      </c>
      <c r="AW27">
        <f t="shared" si="6"/>
        <v>0</v>
      </c>
    </row>
    <row r="28" spans="2:49" x14ac:dyDescent="0.25">
      <c r="B28">
        <v>22</v>
      </c>
      <c r="C28">
        <v>0.04</v>
      </c>
      <c r="D28" s="116"/>
      <c r="E28">
        <v>22</v>
      </c>
      <c r="I28">
        <v>111</v>
      </c>
      <c r="J28">
        <v>0.2</v>
      </c>
      <c r="M28">
        <f t="shared" si="0"/>
        <v>44</v>
      </c>
      <c r="P28">
        <f t="shared" si="1"/>
        <v>222</v>
      </c>
      <c r="Q28">
        <v>0.2</v>
      </c>
      <c r="T28">
        <v>22</v>
      </c>
      <c r="U28">
        <v>0.01</v>
      </c>
      <c r="W28">
        <v>562</v>
      </c>
      <c r="X28">
        <v>0.11</v>
      </c>
      <c r="AA28">
        <f t="shared" si="7"/>
        <v>0</v>
      </c>
      <c r="AC28">
        <f t="shared" si="8"/>
        <v>0</v>
      </c>
      <c r="AF28">
        <f t="shared" si="3"/>
        <v>0</v>
      </c>
      <c r="AH28">
        <f t="shared" si="4"/>
        <v>0</v>
      </c>
      <c r="AJ28">
        <f t="shared" si="5"/>
        <v>0</v>
      </c>
      <c r="AT28">
        <f t="shared" si="2"/>
        <v>1.0995574287564279E-6</v>
      </c>
      <c r="AW28">
        <f t="shared" si="6"/>
        <v>0</v>
      </c>
    </row>
    <row r="29" spans="2:49" x14ac:dyDescent="0.25">
      <c r="B29">
        <v>23</v>
      </c>
      <c r="C29">
        <v>0.05</v>
      </c>
      <c r="D29" s="116"/>
      <c r="E29">
        <v>23</v>
      </c>
      <c r="I29">
        <v>112</v>
      </c>
      <c r="J29">
        <v>0.22</v>
      </c>
      <c r="M29">
        <f t="shared" si="0"/>
        <v>46</v>
      </c>
      <c r="P29">
        <f t="shared" si="1"/>
        <v>224</v>
      </c>
      <c r="Q29">
        <v>0.22</v>
      </c>
      <c r="T29">
        <v>23</v>
      </c>
      <c r="W29">
        <v>563</v>
      </c>
      <c r="AA29">
        <f t="shared" si="7"/>
        <v>0</v>
      </c>
      <c r="AC29">
        <f t="shared" si="8"/>
        <v>0</v>
      </c>
      <c r="AF29">
        <f t="shared" si="3"/>
        <v>0</v>
      </c>
      <c r="AH29">
        <f t="shared" si="4"/>
        <v>0</v>
      </c>
      <c r="AJ29">
        <f t="shared" si="5"/>
        <v>0</v>
      </c>
      <c r="AT29">
        <f t="shared" si="2"/>
        <v>0</v>
      </c>
      <c r="AW29">
        <f t="shared" si="6"/>
        <v>0</v>
      </c>
    </row>
    <row r="30" spans="2:49" x14ac:dyDescent="0.25">
      <c r="B30">
        <v>24</v>
      </c>
      <c r="C30">
        <v>0.05</v>
      </c>
      <c r="D30" s="116"/>
      <c r="E30">
        <v>24</v>
      </c>
      <c r="I30">
        <v>113</v>
      </c>
      <c r="J30">
        <v>0.23</v>
      </c>
      <c r="M30">
        <f t="shared" si="0"/>
        <v>48</v>
      </c>
      <c r="P30">
        <f t="shared" si="1"/>
        <v>226</v>
      </c>
      <c r="Q30">
        <v>0.23</v>
      </c>
      <c r="T30">
        <v>24</v>
      </c>
      <c r="U30">
        <v>0.01</v>
      </c>
      <c r="W30">
        <v>564</v>
      </c>
      <c r="X30">
        <v>0.11</v>
      </c>
      <c r="AA30">
        <f t="shared" si="7"/>
        <v>0</v>
      </c>
      <c r="AC30">
        <f t="shared" si="8"/>
        <v>0</v>
      </c>
      <c r="AF30">
        <f t="shared" si="3"/>
        <v>0</v>
      </c>
      <c r="AH30">
        <f t="shared" si="4"/>
        <v>0</v>
      </c>
      <c r="AJ30">
        <f t="shared" si="5"/>
        <v>0</v>
      </c>
      <c r="AT30">
        <f t="shared" si="2"/>
        <v>1.0995574287564279E-6</v>
      </c>
      <c r="AW30">
        <f t="shared" si="6"/>
        <v>0</v>
      </c>
    </row>
    <row r="31" spans="2:49" x14ac:dyDescent="0.25">
      <c r="B31">
        <v>25</v>
      </c>
      <c r="C31">
        <v>0.05</v>
      </c>
      <c r="D31" s="116"/>
      <c r="E31">
        <v>25</v>
      </c>
      <c r="I31">
        <v>114</v>
      </c>
      <c r="J31">
        <v>0.25</v>
      </c>
      <c r="M31">
        <f t="shared" si="0"/>
        <v>50</v>
      </c>
      <c r="P31">
        <f t="shared" si="1"/>
        <v>228</v>
      </c>
      <c r="Q31">
        <v>0.25</v>
      </c>
      <c r="T31">
        <v>25</v>
      </c>
      <c r="W31">
        <v>565</v>
      </c>
      <c r="AA31">
        <f t="shared" si="7"/>
        <v>0</v>
      </c>
      <c r="AC31">
        <f t="shared" si="8"/>
        <v>0</v>
      </c>
      <c r="AF31">
        <f t="shared" si="3"/>
        <v>0</v>
      </c>
      <c r="AH31">
        <f t="shared" si="4"/>
        <v>0</v>
      </c>
      <c r="AJ31">
        <f t="shared" si="5"/>
        <v>0</v>
      </c>
      <c r="AT31">
        <f t="shared" si="2"/>
        <v>0</v>
      </c>
      <c r="AW31">
        <f t="shared" si="6"/>
        <v>0</v>
      </c>
    </row>
    <row r="32" spans="2:49" x14ac:dyDescent="0.25">
      <c r="B32">
        <v>26</v>
      </c>
      <c r="C32">
        <v>0.05</v>
      </c>
      <c r="D32" s="116"/>
      <c r="E32">
        <v>26</v>
      </c>
      <c r="I32">
        <v>115</v>
      </c>
      <c r="J32">
        <v>0.27</v>
      </c>
      <c r="M32">
        <f t="shared" si="0"/>
        <v>52</v>
      </c>
      <c r="P32">
        <f t="shared" si="1"/>
        <v>230</v>
      </c>
      <c r="Q32">
        <v>0.27</v>
      </c>
      <c r="T32">
        <v>26</v>
      </c>
      <c r="U32">
        <v>0.01</v>
      </c>
      <c r="W32">
        <v>566</v>
      </c>
      <c r="X32">
        <v>0.11</v>
      </c>
      <c r="AA32">
        <f t="shared" si="7"/>
        <v>0</v>
      </c>
      <c r="AC32">
        <f t="shared" si="8"/>
        <v>0</v>
      </c>
      <c r="AF32">
        <f t="shared" si="3"/>
        <v>0</v>
      </c>
      <c r="AH32">
        <f t="shared" si="4"/>
        <v>0</v>
      </c>
      <c r="AJ32">
        <f t="shared" si="5"/>
        <v>0</v>
      </c>
      <c r="AT32">
        <f t="shared" si="2"/>
        <v>1.0995574287564279E-6</v>
      </c>
      <c r="AW32">
        <f t="shared" si="6"/>
        <v>0</v>
      </c>
    </row>
    <row r="33" spans="2:49" x14ac:dyDescent="0.25">
      <c r="B33">
        <v>27</v>
      </c>
      <c r="C33">
        <v>0.05</v>
      </c>
      <c r="D33" s="116"/>
      <c r="E33">
        <v>27</v>
      </c>
      <c r="I33">
        <v>116</v>
      </c>
      <c r="J33">
        <v>0.28999999999999998</v>
      </c>
      <c r="M33">
        <f t="shared" si="0"/>
        <v>54</v>
      </c>
      <c r="P33">
        <f t="shared" si="1"/>
        <v>232</v>
      </c>
      <c r="Q33">
        <v>0.28999999999999998</v>
      </c>
      <c r="T33">
        <v>27</v>
      </c>
      <c r="W33">
        <v>567</v>
      </c>
      <c r="AA33">
        <f t="shared" si="7"/>
        <v>0</v>
      </c>
      <c r="AC33">
        <f t="shared" si="8"/>
        <v>0</v>
      </c>
      <c r="AF33">
        <f t="shared" si="3"/>
        <v>0</v>
      </c>
      <c r="AH33">
        <f t="shared" si="4"/>
        <v>0</v>
      </c>
      <c r="AJ33">
        <f t="shared" si="5"/>
        <v>0</v>
      </c>
      <c r="AT33">
        <f t="shared" si="2"/>
        <v>0</v>
      </c>
      <c r="AW33">
        <f t="shared" si="6"/>
        <v>0</v>
      </c>
    </row>
    <row r="34" spans="2:49" x14ac:dyDescent="0.25">
      <c r="B34">
        <v>28</v>
      </c>
      <c r="C34">
        <v>0.05</v>
      </c>
      <c r="D34" s="116"/>
      <c r="E34">
        <v>28</v>
      </c>
      <c r="I34">
        <v>117</v>
      </c>
      <c r="J34">
        <v>0.3</v>
      </c>
      <c r="M34">
        <f t="shared" si="0"/>
        <v>56</v>
      </c>
      <c r="P34">
        <f t="shared" si="1"/>
        <v>234</v>
      </c>
      <c r="Q34">
        <v>0.3</v>
      </c>
      <c r="T34">
        <v>28</v>
      </c>
      <c r="U34">
        <v>0.01</v>
      </c>
      <c r="W34">
        <v>568</v>
      </c>
      <c r="X34">
        <v>0.11</v>
      </c>
      <c r="AA34">
        <f t="shared" si="7"/>
        <v>0</v>
      </c>
      <c r="AC34">
        <f t="shared" si="8"/>
        <v>0</v>
      </c>
      <c r="AF34">
        <f t="shared" si="3"/>
        <v>0</v>
      </c>
      <c r="AH34">
        <f t="shared" si="4"/>
        <v>0</v>
      </c>
      <c r="AJ34">
        <f t="shared" si="5"/>
        <v>0</v>
      </c>
      <c r="AT34">
        <f t="shared" si="2"/>
        <v>1.0995574287564279E-6</v>
      </c>
      <c r="AW34">
        <f t="shared" si="6"/>
        <v>0</v>
      </c>
    </row>
    <row r="35" spans="2:49" x14ac:dyDescent="0.25">
      <c r="B35">
        <v>29</v>
      </c>
      <c r="C35">
        <v>0.06</v>
      </c>
      <c r="D35" s="116"/>
      <c r="E35">
        <v>29</v>
      </c>
      <c r="I35">
        <v>118</v>
      </c>
      <c r="J35">
        <v>0.32</v>
      </c>
      <c r="M35">
        <f t="shared" si="0"/>
        <v>58</v>
      </c>
      <c r="P35">
        <f t="shared" si="1"/>
        <v>236</v>
      </c>
      <c r="Q35">
        <v>0.32</v>
      </c>
      <c r="T35">
        <v>29</v>
      </c>
      <c r="W35">
        <v>569</v>
      </c>
      <c r="AA35">
        <f t="shared" si="7"/>
        <v>0</v>
      </c>
      <c r="AC35">
        <f t="shared" si="8"/>
        <v>0</v>
      </c>
      <c r="AF35">
        <f t="shared" si="3"/>
        <v>0</v>
      </c>
      <c r="AH35">
        <f t="shared" si="4"/>
        <v>0</v>
      </c>
      <c r="AJ35">
        <f t="shared" si="5"/>
        <v>0</v>
      </c>
      <c r="AT35">
        <f t="shared" si="2"/>
        <v>0</v>
      </c>
      <c r="AW35">
        <f t="shared" si="6"/>
        <v>0</v>
      </c>
    </row>
    <row r="36" spans="2:49" x14ac:dyDescent="0.25">
      <c r="B36">
        <v>30</v>
      </c>
      <c r="C36">
        <v>0.06</v>
      </c>
      <c r="D36" s="116"/>
      <c r="E36">
        <v>30</v>
      </c>
      <c r="I36">
        <v>119</v>
      </c>
      <c r="J36">
        <v>0.34</v>
      </c>
      <c r="M36">
        <f t="shared" si="0"/>
        <v>60</v>
      </c>
      <c r="P36">
        <f t="shared" si="1"/>
        <v>238</v>
      </c>
      <c r="Q36">
        <v>0.34</v>
      </c>
      <c r="T36">
        <v>30</v>
      </c>
      <c r="U36">
        <v>0.01</v>
      </c>
      <c r="W36">
        <v>570</v>
      </c>
      <c r="X36">
        <v>0.11</v>
      </c>
      <c r="AA36">
        <f t="shared" si="7"/>
        <v>0</v>
      </c>
      <c r="AC36">
        <f t="shared" si="8"/>
        <v>0</v>
      </c>
      <c r="AF36">
        <f t="shared" si="3"/>
        <v>0</v>
      </c>
      <c r="AH36">
        <f t="shared" si="4"/>
        <v>0</v>
      </c>
      <c r="AJ36">
        <f t="shared" si="5"/>
        <v>0</v>
      </c>
      <c r="AT36">
        <f t="shared" si="2"/>
        <v>1.0995574287564279E-6</v>
      </c>
      <c r="AW36">
        <f t="shared" si="6"/>
        <v>0</v>
      </c>
    </row>
    <row r="37" spans="2:49" x14ac:dyDescent="0.25">
      <c r="B37">
        <v>31</v>
      </c>
      <c r="C37">
        <v>0.06</v>
      </c>
      <c r="D37" s="116"/>
      <c r="E37">
        <v>31</v>
      </c>
      <c r="I37">
        <v>120</v>
      </c>
      <c r="J37">
        <v>0.36</v>
      </c>
      <c r="M37">
        <f t="shared" si="0"/>
        <v>62</v>
      </c>
      <c r="P37">
        <f t="shared" si="1"/>
        <v>240</v>
      </c>
      <c r="Q37">
        <v>0.36</v>
      </c>
      <c r="T37">
        <v>31</v>
      </c>
      <c r="W37">
        <v>571</v>
      </c>
      <c r="AA37">
        <f t="shared" si="7"/>
        <v>0</v>
      </c>
      <c r="AC37">
        <f t="shared" si="8"/>
        <v>0</v>
      </c>
      <c r="AF37">
        <f t="shared" si="3"/>
        <v>0</v>
      </c>
      <c r="AH37">
        <f t="shared" si="4"/>
        <v>0</v>
      </c>
      <c r="AJ37">
        <f t="shared" si="5"/>
        <v>0</v>
      </c>
      <c r="AT37">
        <f t="shared" si="2"/>
        <v>0</v>
      </c>
      <c r="AW37">
        <f t="shared" si="6"/>
        <v>0</v>
      </c>
    </row>
    <row r="38" spans="2:49" x14ac:dyDescent="0.25">
      <c r="B38">
        <v>32</v>
      </c>
      <c r="C38">
        <v>0.06</v>
      </c>
      <c r="D38" s="116"/>
      <c r="E38">
        <v>32</v>
      </c>
      <c r="I38">
        <v>121</v>
      </c>
      <c r="J38">
        <v>0.38</v>
      </c>
      <c r="M38">
        <f t="shared" si="0"/>
        <v>64</v>
      </c>
      <c r="P38">
        <f t="shared" si="1"/>
        <v>242</v>
      </c>
      <c r="Q38">
        <v>0.38</v>
      </c>
      <c r="T38">
        <v>32</v>
      </c>
      <c r="U38">
        <v>0.01</v>
      </c>
      <c r="W38">
        <v>572</v>
      </c>
      <c r="X38">
        <v>0.12</v>
      </c>
      <c r="AA38">
        <f t="shared" si="7"/>
        <v>0</v>
      </c>
      <c r="AC38">
        <f t="shared" si="8"/>
        <v>239.99999999999989</v>
      </c>
      <c r="AF38">
        <f t="shared" si="3"/>
        <v>0</v>
      </c>
      <c r="AH38">
        <f t="shared" si="4"/>
        <v>0</v>
      </c>
      <c r="AJ38">
        <f t="shared" si="5"/>
        <v>0</v>
      </c>
      <c r="AT38">
        <f t="shared" si="2"/>
        <v>1.0995574287564279E-6</v>
      </c>
      <c r="AW38">
        <f t="shared" si="6"/>
        <v>0</v>
      </c>
    </row>
    <row r="39" spans="2:49" x14ac:dyDescent="0.25">
      <c r="B39">
        <v>33</v>
      </c>
      <c r="C39">
        <v>0.06</v>
      </c>
      <c r="D39" s="116"/>
      <c r="E39">
        <v>33</v>
      </c>
      <c r="I39">
        <v>122</v>
      </c>
      <c r="J39">
        <v>0.4</v>
      </c>
      <c r="M39">
        <f t="shared" si="0"/>
        <v>66</v>
      </c>
      <c r="P39">
        <f t="shared" si="1"/>
        <v>244</v>
      </c>
      <c r="Q39">
        <v>0.4</v>
      </c>
      <c r="T39">
        <v>33</v>
      </c>
      <c r="W39">
        <v>573</v>
      </c>
      <c r="AA39">
        <f t="shared" si="7"/>
        <v>0</v>
      </c>
      <c r="AF39">
        <f t="shared" si="3"/>
        <v>0</v>
      </c>
      <c r="AH39">
        <f t="shared" si="4"/>
        <v>0</v>
      </c>
      <c r="AJ39">
        <f t="shared" si="5"/>
        <v>0</v>
      </c>
      <c r="AT39">
        <f t="shared" si="2"/>
        <v>0</v>
      </c>
      <c r="AW39">
        <f t="shared" si="6"/>
        <v>0</v>
      </c>
    </row>
    <row r="40" spans="2:49" x14ac:dyDescent="0.25">
      <c r="B40">
        <v>34</v>
      </c>
      <c r="C40">
        <v>0.06</v>
      </c>
      <c r="D40" s="116"/>
      <c r="E40">
        <v>34</v>
      </c>
      <c r="I40">
        <v>123</v>
      </c>
      <c r="J40">
        <v>0.41</v>
      </c>
      <c r="M40">
        <f t="shared" si="0"/>
        <v>68</v>
      </c>
      <c r="P40">
        <f t="shared" si="1"/>
        <v>246</v>
      </c>
      <c r="Q40">
        <v>0.41</v>
      </c>
      <c r="T40">
        <v>34</v>
      </c>
      <c r="W40">
        <v>574</v>
      </c>
      <c r="X40">
        <v>0.13</v>
      </c>
      <c r="AA40">
        <f t="shared" si="7"/>
        <v>-240</v>
      </c>
      <c r="AC40">
        <f t="shared" si="8"/>
        <v>240.00000000000023</v>
      </c>
      <c r="AF40">
        <f t="shared" si="3"/>
        <v>0</v>
      </c>
      <c r="AH40">
        <f t="shared" si="4"/>
        <v>0</v>
      </c>
      <c r="AJ40">
        <f t="shared" si="5"/>
        <v>0</v>
      </c>
      <c r="AT40">
        <f t="shared" si="2"/>
        <v>0</v>
      </c>
      <c r="AW40">
        <f t="shared" si="6"/>
        <v>0</v>
      </c>
    </row>
    <row r="41" spans="2:49" x14ac:dyDescent="0.25">
      <c r="B41">
        <v>35</v>
      </c>
      <c r="C41">
        <v>7.0000000000000007E-2</v>
      </c>
      <c r="D41" s="116"/>
      <c r="E41">
        <v>35</v>
      </c>
      <c r="I41">
        <v>124</v>
      </c>
      <c r="J41">
        <v>0.43</v>
      </c>
      <c r="M41">
        <f t="shared" si="0"/>
        <v>70</v>
      </c>
      <c r="P41">
        <f t="shared" si="1"/>
        <v>248</v>
      </c>
      <c r="Q41">
        <v>0.43</v>
      </c>
      <c r="T41">
        <v>35</v>
      </c>
      <c r="W41">
        <v>575</v>
      </c>
      <c r="AA41">
        <f t="shared" si="7"/>
        <v>0</v>
      </c>
      <c r="AF41">
        <f t="shared" si="3"/>
        <v>0</v>
      </c>
      <c r="AH41">
        <f t="shared" si="4"/>
        <v>0</v>
      </c>
      <c r="AJ41">
        <f t="shared" si="5"/>
        <v>0</v>
      </c>
      <c r="AT41">
        <f t="shared" si="2"/>
        <v>0</v>
      </c>
      <c r="AW41">
        <f t="shared" si="6"/>
        <v>0</v>
      </c>
    </row>
    <row r="42" spans="2:49" x14ac:dyDescent="0.25">
      <c r="B42">
        <v>36</v>
      </c>
      <c r="C42">
        <v>7.0000000000000007E-2</v>
      </c>
      <c r="D42" s="116"/>
      <c r="E42">
        <v>36</v>
      </c>
      <c r="I42">
        <v>125</v>
      </c>
      <c r="J42">
        <v>0.45</v>
      </c>
      <c r="M42">
        <f t="shared" si="0"/>
        <v>72</v>
      </c>
      <c r="P42">
        <f t="shared" si="1"/>
        <v>250</v>
      </c>
      <c r="Q42">
        <v>0.45</v>
      </c>
      <c r="T42">
        <v>36</v>
      </c>
      <c r="W42">
        <v>576</v>
      </c>
      <c r="X42">
        <v>0.14000000000000001</v>
      </c>
      <c r="AA42">
        <f t="shared" si="7"/>
        <v>0</v>
      </c>
      <c r="AC42">
        <f t="shared" si="8"/>
        <v>240.00000000000023</v>
      </c>
      <c r="AF42">
        <f t="shared" si="3"/>
        <v>0</v>
      </c>
      <c r="AH42">
        <f t="shared" si="4"/>
        <v>0</v>
      </c>
      <c r="AJ42">
        <f t="shared" si="5"/>
        <v>0</v>
      </c>
      <c r="AT42">
        <f t="shared" si="2"/>
        <v>0</v>
      </c>
      <c r="AW42">
        <f t="shared" si="6"/>
        <v>0</v>
      </c>
    </row>
    <row r="43" spans="2:49" x14ac:dyDescent="0.25">
      <c r="B43">
        <v>37</v>
      </c>
      <c r="C43">
        <v>7.0000000000000007E-2</v>
      </c>
      <c r="D43" s="116"/>
      <c r="E43">
        <v>37</v>
      </c>
      <c r="I43">
        <v>126</v>
      </c>
      <c r="J43">
        <v>0.47</v>
      </c>
      <c r="M43">
        <f t="shared" si="0"/>
        <v>74</v>
      </c>
      <c r="P43">
        <f t="shared" si="1"/>
        <v>252</v>
      </c>
      <c r="Q43">
        <v>0.47</v>
      </c>
      <c r="T43">
        <v>37</v>
      </c>
      <c r="W43">
        <v>577</v>
      </c>
      <c r="AA43">
        <f t="shared" si="7"/>
        <v>0</v>
      </c>
      <c r="AF43">
        <f t="shared" si="3"/>
        <v>0</v>
      </c>
      <c r="AH43">
        <f t="shared" si="4"/>
        <v>0</v>
      </c>
      <c r="AJ43">
        <f t="shared" si="5"/>
        <v>0</v>
      </c>
      <c r="AT43">
        <f t="shared" si="2"/>
        <v>0</v>
      </c>
      <c r="AW43">
        <f t="shared" si="6"/>
        <v>0</v>
      </c>
    </row>
    <row r="44" spans="2:49" x14ac:dyDescent="0.25">
      <c r="B44">
        <v>38</v>
      </c>
      <c r="C44">
        <v>7.0000000000000007E-2</v>
      </c>
      <c r="D44" s="116"/>
      <c r="E44">
        <v>38</v>
      </c>
      <c r="I44">
        <v>127</v>
      </c>
      <c r="J44">
        <v>0.49</v>
      </c>
      <c r="M44">
        <f t="shared" si="0"/>
        <v>76</v>
      </c>
      <c r="P44">
        <f t="shared" si="1"/>
        <v>254</v>
      </c>
      <c r="Q44">
        <v>0.49</v>
      </c>
      <c r="T44">
        <v>38</v>
      </c>
      <c r="W44">
        <v>578</v>
      </c>
      <c r="X44">
        <v>0.15</v>
      </c>
      <c r="AA44">
        <f t="shared" si="7"/>
        <v>0</v>
      </c>
      <c r="AC44">
        <f t="shared" si="8"/>
        <v>239.99999999999955</v>
      </c>
      <c r="AF44">
        <f t="shared" si="3"/>
        <v>0</v>
      </c>
      <c r="AH44">
        <f t="shared" si="4"/>
        <v>0</v>
      </c>
      <c r="AJ44">
        <f t="shared" si="5"/>
        <v>0</v>
      </c>
      <c r="AT44">
        <f t="shared" si="2"/>
        <v>0</v>
      </c>
      <c r="AW44">
        <f t="shared" si="6"/>
        <v>0</v>
      </c>
    </row>
    <row r="45" spans="2:49" x14ac:dyDescent="0.25">
      <c r="B45">
        <v>39</v>
      </c>
      <c r="C45">
        <v>7.0000000000000007E-2</v>
      </c>
      <c r="D45" s="116"/>
      <c r="E45">
        <v>39</v>
      </c>
      <c r="I45">
        <v>128</v>
      </c>
      <c r="J45">
        <v>0.51</v>
      </c>
      <c r="M45">
        <f t="shared" si="0"/>
        <v>78</v>
      </c>
      <c r="P45">
        <f t="shared" si="1"/>
        <v>256</v>
      </c>
      <c r="Q45">
        <v>0.51</v>
      </c>
      <c r="T45">
        <v>39</v>
      </c>
      <c r="W45">
        <v>579</v>
      </c>
      <c r="AA45">
        <f t="shared" si="7"/>
        <v>0</v>
      </c>
      <c r="AF45">
        <f t="shared" si="3"/>
        <v>0</v>
      </c>
      <c r="AH45">
        <f t="shared" si="4"/>
        <v>0</v>
      </c>
      <c r="AJ45">
        <f t="shared" si="5"/>
        <v>0</v>
      </c>
      <c r="AT45">
        <f t="shared" si="2"/>
        <v>0</v>
      </c>
      <c r="AW45">
        <f t="shared" si="6"/>
        <v>0</v>
      </c>
    </row>
    <row r="46" spans="2:49" x14ac:dyDescent="0.25">
      <c r="B46">
        <v>40</v>
      </c>
      <c r="C46">
        <v>7.0000000000000007E-2</v>
      </c>
      <c r="D46" s="116"/>
      <c r="E46">
        <v>40</v>
      </c>
      <c r="I46">
        <v>129</v>
      </c>
      <c r="J46">
        <v>0.53</v>
      </c>
      <c r="M46">
        <f t="shared" si="0"/>
        <v>80</v>
      </c>
      <c r="P46">
        <f t="shared" si="1"/>
        <v>258</v>
      </c>
      <c r="Q46">
        <v>0.53</v>
      </c>
      <c r="T46">
        <v>40</v>
      </c>
      <c r="W46">
        <v>580</v>
      </c>
      <c r="X46">
        <v>0.16</v>
      </c>
      <c r="AA46">
        <f t="shared" si="7"/>
        <v>0</v>
      </c>
      <c r="AC46">
        <f t="shared" si="8"/>
        <v>240.00000000000023</v>
      </c>
      <c r="AF46">
        <f t="shared" si="3"/>
        <v>0</v>
      </c>
      <c r="AH46">
        <f t="shared" si="4"/>
        <v>0</v>
      </c>
      <c r="AJ46">
        <f t="shared" si="5"/>
        <v>0</v>
      </c>
      <c r="AT46">
        <f t="shared" si="2"/>
        <v>0</v>
      </c>
      <c r="AW46">
        <f t="shared" si="6"/>
        <v>0</v>
      </c>
    </row>
    <row r="47" spans="2:49" x14ac:dyDescent="0.25">
      <c r="B47">
        <v>41</v>
      </c>
      <c r="C47">
        <v>0.08</v>
      </c>
      <c r="D47" s="116"/>
      <c r="E47">
        <v>41</v>
      </c>
      <c r="I47">
        <v>130</v>
      </c>
      <c r="J47">
        <v>0.56000000000000005</v>
      </c>
      <c r="M47">
        <f t="shared" si="0"/>
        <v>82</v>
      </c>
      <c r="P47">
        <f t="shared" si="1"/>
        <v>260</v>
      </c>
      <c r="Q47">
        <v>0.56000000000000005</v>
      </c>
      <c r="T47">
        <v>41</v>
      </c>
      <c r="W47">
        <v>581</v>
      </c>
      <c r="AA47">
        <f t="shared" si="7"/>
        <v>0</v>
      </c>
      <c r="AF47">
        <f t="shared" si="3"/>
        <v>0</v>
      </c>
      <c r="AH47">
        <f t="shared" si="4"/>
        <v>0</v>
      </c>
      <c r="AJ47">
        <f t="shared" si="5"/>
        <v>0</v>
      </c>
      <c r="AT47">
        <f t="shared" si="2"/>
        <v>0</v>
      </c>
      <c r="AW47">
        <f t="shared" si="6"/>
        <v>0</v>
      </c>
    </row>
    <row r="48" spans="2:49" x14ac:dyDescent="0.25">
      <c r="B48">
        <v>42</v>
      </c>
      <c r="C48">
        <v>0.08</v>
      </c>
      <c r="D48" s="116"/>
      <c r="E48">
        <v>42</v>
      </c>
      <c r="I48">
        <v>131</v>
      </c>
      <c r="J48">
        <v>0.59</v>
      </c>
      <c r="M48">
        <f t="shared" si="0"/>
        <v>84</v>
      </c>
      <c r="P48">
        <f t="shared" si="1"/>
        <v>262</v>
      </c>
      <c r="Q48">
        <v>0.59</v>
      </c>
      <c r="T48">
        <v>42</v>
      </c>
      <c r="W48">
        <v>582</v>
      </c>
      <c r="X48">
        <v>0.18</v>
      </c>
      <c r="AA48">
        <f t="shared" si="7"/>
        <v>0</v>
      </c>
      <c r="AC48">
        <f t="shared" si="8"/>
        <v>479.99999999999977</v>
      </c>
      <c r="AF48">
        <f t="shared" si="3"/>
        <v>0</v>
      </c>
      <c r="AH48">
        <f t="shared" si="4"/>
        <v>0</v>
      </c>
      <c r="AJ48">
        <f t="shared" si="5"/>
        <v>0</v>
      </c>
      <c r="AT48">
        <f t="shared" si="2"/>
        <v>0</v>
      </c>
      <c r="AW48">
        <f t="shared" si="6"/>
        <v>0</v>
      </c>
    </row>
    <row r="49" spans="2:49" x14ac:dyDescent="0.25">
      <c r="B49">
        <v>43</v>
      </c>
      <c r="C49">
        <v>0.08</v>
      </c>
      <c r="D49" s="116"/>
      <c r="E49">
        <v>43</v>
      </c>
      <c r="I49">
        <v>132</v>
      </c>
      <c r="J49">
        <v>0.63</v>
      </c>
      <c r="M49">
        <f t="shared" si="0"/>
        <v>86</v>
      </c>
      <c r="P49">
        <f t="shared" si="1"/>
        <v>264</v>
      </c>
      <c r="Q49">
        <v>0.63</v>
      </c>
      <c r="T49">
        <v>43</v>
      </c>
      <c r="W49">
        <v>583</v>
      </c>
      <c r="AA49">
        <f t="shared" si="7"/>
        <v>0</v>
      </c>
      <c r="AF49">
        <f t="shared" si="3"/>
        <v>0</v>
      </c>
      <c r="AH49">
        <f t="shared" si="4"/>
        <v>0</v>
      </c>
      <c r="AJ49">
        <f t="shared" si="5"/>
        <v>0</v>
      </c>
      <c r="AT49">
        <f t="shared" si="2"/>
        <v>0</v>
      </c>
      <c r="AW49">
        <f t="shared" si="6"/>
        <v>0</v>
      </c>
    </row>
    <row r="50" spans="2:49" x14ac:dyDescent="0.25">
      <c r="B50">
        <v>44</v>
      </c>
      <c r="C50">
        <v>0.08</v>
      </c>
      <c r="D50" s="116"/>
      <c r="E50">
        <v>44</v>
      </c>
      <c r="I50">
        <v>133</v>
      </c>
      <c r="J50">
        <v>0.67</v>
      </c>
      <c r="M50">
        <f t="shared" si="0"/>
        <v>88</v>
      </c>
      <c r="P50">
        <f t="shared" si="1"/>
        <v>266</v>
      </c>
      <c r="Q50">
        <v>0.67</v>
      </c>
      <c r="T50">
        <v>44</v>
      </c>
      <c r="W50">
        <v>584</v>
      </c>
      <c r="X50">
        <v>0.2</v>
      </c>
      <c r="AA50">
        <f t="shared" si="7"/>
        <v>0</v>
      </c>
      <c r="AC50">
        <f t="shared" si="8"/>
        <v>480.00000000000045</v>
      </c>
      <c r="AF50">
        <f t="shared" si="3"/>
        <v>0</v>
      </c>
      <c r="AH50">
        <f t="shared" si="4"/>
        <v>0</v>
      </c>
      <c r="AJ50">
        <f t="shared" si="5"/>
        <v>0</v>
      </c>
      <c r="AT50">
        <f t="shared" si="2"/>
        <v>0</v>
      </c>
      <c r="AW50">
        <f t="shared" si="6"/>
        <v>0</v>
      </c>
    </row>
    <row r="51" spans="2:49" x14ac:dyDescent="0.25">
      <c r="B51">
        <v>45</v>
      </c>
      <c r="C51">
        <v>0.08</v>
      </c>
      <c r="D51" s="116"/>
      <c r="E51">
        <v>45</v>
      </c>
      <c r="I51">
        <v>134</v>
      </c>
      <c r="J51">
        <v>0.71</v>
      </c>
      <c r="M51">
        <f t="shared" si="0"/>
        <v>90</v>
      </c>
      <c r="P51">
        <f t="shared" si="1"/>
        <v>268</v>
      </c>
      <c r="Q51">
        <v>0.71</v>
      </c>
      <c r="T51">
        <v>45</v>
      </c>
      <c r="W51">
        <v>585</v>
      </c>
      <c r="AA51">
        <f t="shared" si="7"/>
        <v>0</v>
      </c>
      <c r="AF51">
        <f t="shared" si="3"/>
        <v>0</v>
      </c>
      <c r="AH51">
        <f t="shared" si="4"/>
        <v>0</v>
      </c>
      <c r="AJ51">
        <f t="shared" si="5"/>
        <v>0</v>
      </c>
      <c r="AT51">
        <f t="shared" si="2"/>
        <v>0</v>
      </c>
      <c r="AW51">
        <f t="shared" si="6"/>
        <v>0</v>
      </c>
    </row>
    <row r="52" spans="2:49" x14ac:dyDescent="0.25">
      <c r="B52">
        <v>46</v>
      </c>
      <c r="C52">
        <v>0.08</v>
      </c>
      <c r="D52" s="116"/>
      <c r="E52">
        <v>46</v>
      </c>
      <c r="I52">
        <v>135</v>
      </c>
      <c r="J52">
        <v>0.77</v>
      </c>
      <c r="M52">
        <f t="shared" si="0"/>
        <v>92</v>
      </c>
      <c r="P52">
        <f t="shared" si="1"/>
        <v>270</v>
      </c>
      <c r="Q52">
        <v>0.77</v>
      </c>
      <c r="T52">
        <v>46</v>
      </c>
      <c r="W52">
        <v>586</v>
      </c>
      <c r="X52">
        <v>0.22</v>
      </c>
      <c r="AA52">
        <f t="shared" si="7"/>
        <v>0</v>
      </c>
      <c r="AC52">
        <f t="shared" si="8"/>
        <v>479.99999999999977</v>
      </c>
      <c r="AF52">
        <f t="shared" si="3"/>
        <v>0</v>
      </c>
      <c r="AH52">
        <f t="shared" si="4"/>
        <v>0</v>
      </c>
      <c r="AJ52">
        <f t="shared" si="5"/>
        <v>0</v>
      </c>
      <c r="AT52">
        <f t="shared" si="2"/>
        <v>0</v>
      </c>
      <c r="AW52">
        <f t="shared" si="6"/>
        <v>0</v>
      </c>
    </row>
    <row r="53" spans="2:49" x14ac:dyDescent="0.25">
      <c r="B53">
        <v>47</v>
      </c>
      <c r="C53">
        <v>0.08</v>
      </c>
      <c r="D53" s="116"/>
      <c r="E53">
        <v>47</v>
      </c>
      <c r="I53">
        <v>136</v>
      </c>
      <c r="J53">
        <v>0.82</v>
      </c>
      <c r="M53">
        <f t="shared" si="0"/>
        <v>94</v>
      </c>
      <c r="P53">
        <f t="shared" si="1"/>
        <v>272</v>
      </c>
      <c r="Q53">
        <v>0.82</v>
      </c>
      <c r="T53">
        <v>47</v>
      </c>
      <c r="W53">
        <v>587</v>
      </c>
      <c r="AA53">
        <f t="shared" si="7"/>
        <v>0</v>
      </c>
      <c r="AF53">
        <f t="shared" si="3"/>
        <v>0</v>
      </c>
      <c r="AH53">
        <f t="shared" si="4"/>
        <v>0</v>
      </c>
      <c r="AJ53">
        <f t="shared" si="5"/>
        <v>0</v>
      </c>
      <c r="AT53">
        <f t="shared" si="2"/>
        <v>0</v>
      </c>
      <c r="AW53">
        <f t="shared" si="6"/>
        <v>0</v>
      </c>
    </row>
    <row r="54" spans="2:49" x14ac:dyDescent="0.25">
      <c r="B54">
        <v>48</v>
      </c>
      <c r="C54">
        <v>0.08</v>
      </c>
      <c r="D54" s="116"/>
      <c r="E54">
        <v>48</v>
      </c>
      <c r="I54">
        <v>137</v>
      </c>
      <c r="J54">
        <v>0.89</v>
      </c>
      <c r="M54">
        <f t="shared" si="0"/>
        <v>96</v>
      </c>
      <c r="P54">
        <f t="shared" si="1"/>
        <v>274</v>
      </c>
      <c r="Q54">
        <v>0.89</v>
      </c>
      <c r="T54">
        <v>48</v>
      </c>
      <c r="W54">
        <v>588</v>
      </c>
      <c r="X54">
        <v>0.23</v>
      </c>
      <c r="AA54">
        <f t="shared" si="7"/>
        <v>0</v>
      </c>
      <c r="AC54">
        <f t="shared" si="8"/>
        <v>240.00000000000023</v>
      </c>
      <c r="AF54">
        <f t="shared" si="3"/>
        <v>0</v>
      </c>
      <c r="AH54">
        <f t="shared" si="4"/>
        <v>0</v>
      </c>
      <c r="AJ54">
        <f t="shared" si="5"/>
        <v>0</v>
      </c>
      <c r="AT54">
        <f t="shared" si="2"/>
        <v>0</v>
      </c>
      <c r="AW54">
        <f t="shared" si="6"/>
        <v>0</v>
      </c>
    </row>
    <row r="55" spans="2:49" x14ac:dyDescent="0.25">
      <c r="B55">
        <v>49</v>
      </c>
      <c r="C55">
        <v>0.08</v>
      </c>
      <c r="D55" s="116"/>
      <c r="E55">
        <v>49</v>
      </c>
      <c r="I55">
        <v>138</v>
      </c>
      <c r="J55">
        <v>0.96</v>
      </c>
      <c r="M55">
        <f t="shared" si="0"/>
        <v>98</v>
      </c>
      <c r="P55">
        <f t="shared" si="1"/>
        <v>276</v>
      </c>
      <c r="Q55">
        <v>0.96</v>
      </c>
      <c r="T55">
        <v>49</v>
      </c>
      <c r="W55">
        <v>589</v>
      </c>
      <c r="AA55">
        <f t="shared" si="7"/>
        <v>0</v>
      </c>
      <c r="AF55">
        <f t="shared" si="3"/>
        <v>0</v>
      </c>
      <c r="AH55">
        <f t="shared" si="4"/>
        <v>0</v>
      </c>
      <c r="AJ55">
        <f t="shared" si="5"/>
        <v>0</v>
      </c>
      <c r="AT55">
        <f t="shared" si="2"/>
        <v>0</v>
      </c>
      <c r="AW55">
        <f t="shared" si="6"/>
        <v>0</v>
      </c>
    </row>
    <row r="56" spans="2:49" x14ac:dyDescent="0.25">
      <c r="B56">
        <v>50</v>
      </c>
      <c r="C56">
        <v>0.09</v>
      </c>
      <c r="D56" s="116"/>
      <c r="E56">
        <v>50</v>
      </c>
      <c r="I56">
        <v>139</v>
      </c>
      <c r="J56">
        <v>1.04</v>
      </c>
      <c r="M56">
        <f t="shared" si="0"/>
        <v>100</v>
      </c>
      <c r="P56">
        <f t="shared" si="1"/>
        <v>278</v>
      </c>
      <c r="Q56">
        <v>1.04</v>
      </c>
      <c r="T56">
        <v>50</v>
      </c>
      <c r="W56">
        <v>590</v>
      </c>
      <c r="X56">
        <v>0.25</v>
      </c>
      <c r="AA56">
        <f t="shared" si="7"/>
        <v>0</v>
      </c>
      <c r="AC56">
        <f t="shared" si="8"/>
        <v>479.99999999999977</v>
      </c>
      <c r="AF56">
        <f t="shared" si="3"/>
        <v>0</v>
      </c>
      <c r="AH56">
        <f t="shared" si="4"/>
        <v>0</v>
      </c>
      <c r="AJ56">
        <f t="shared" si="5"/>
        <v>0</v>
      </c>
      <c r="AT56">
        <f t="shared" si="2"/>
        <v>0</v>
      </c>
      <c r="AW56">
        <f t="shared" si="6"/>
        <v>0</v>
      </c>
    </row>
    <row r="57" spans="2:49" x14ac:dyDescent="0.25">
      <c r="B57">
        <v>51</v>
      </c>
      <c r="C57">
        <v>0.09</v>
      </c>
      <c r="D57" s="116"/>
      <c r="E57">
        <v>51</v>
      </c>
      <c r="I57">
        <v>140</v>
      </c>
      <c r="J57">
        <v>1.1100000000000001</v>
      </c>
      <c r="M57">
        <f t="shared" si="0"/>
        <v>102</v>
      </c>
      <c r="P57">
        <f t="shared" si="1"/>
        <v>280</v>
      </c>
      <c r="Q57">
        <v>1.1100000000000001</v>
      </c>
      <c r="T57">
        <v>51</v>
      </c>
      <c r="W57">
        <v>591</v>
      </c>
      <c r="AA57">
        <f t="shared" si="7"/>
        <v>0</v>
      </c>
      <c r="AF57">
        <f t="shared" si="3"/>
        <v>0</v>
      </c>
      <c r="AH57">
        <f t="shared" si="4"/>
        <v>0</v>
      </c>
      <c r="AJ57">
        <f t="shared" si="5"/>
        <v>0</v>
      </c>
      <c r="AT57">
        <f t="shared" si="2"/>
        <v>0</v>
      </c>
      <c r="AW57">
        <f t="shared" si="6"/>
        <v>0</v>
      </c>
    </row>
    <row r="58" spans="2:49" x14ac:dyDescent="0.25">
      <c r="B58">
        <v>52</v>
      </c>
      <c r="C58">
        <v>0.09</v>
      </c>
      <c r="D58" s="116"/>
      <c r="E58">
        <v>52</v>
      </c>
      <c r="I58">
        <v>141</v>
      </c>
      <c r="J58">
        <v>1.2</v>
      </c>
      <c r="M58">
        <f t="shared" si="0"/>
        <v>104</v>
      </c>
      <c r="P58">
        <f t="shared" si="1"/>
        <v>282</v>
      </c>
      <c r="Q58">
        <v>1.2</v>
      </c>
      <c r="T58">
        <v>52</v>
      </c>
      <c r="W58">
        <v>592</v>
      </c>
      <c r="X58">
        <v>0.27</v>
      </c>
      <c r="AA58">
        <f t="shared" si="7"/>
        <v>0</v>
      </c>
      <c r="AC58">
        <f t="shared" si="8"/>
        <v>480.00000000000045</v>
      </c>
      <c r="AF58">
        <f t="shared" si="3"/>
        <v>0</v>
      </c>
      <c r="AH58">
        <f t="shared" si="4"/>
        <v>0</v>
      </c>
      <c r="AJ58">
        <f t="shared" si="5"/>
        <v>0</v>
      </c>
      <c r="AT58">
        <f t="shared" si="2"/>
        <v>0</v>
      </c>
      <c r="AW58">
        <f t="shared" si="6"/>
        <v>0</v>
      </c>
    </row>
    <row r="59" spans="2:49" x14ac:dyDescent="0.25">
      <c r="B59">
        <v>53</v>
      </c>
      <c r="C59">
        <v>0.09</v>
      </c>
      <c r="D59" s="116"/>
      <c r="E59">
        <v>53</v>
      </c>
      <c r="I59">
        <v>142</v>
      </c>
      <c r="J59">
        <v>1.29</v>
      </c>
      <c r="M59">
        <f t="shared" si="0"/>
        <v>106</v>
      </c>
      <c r="P59">
        <f t="shared" si="1"/>
        <v>284</v>
      </c>
      <c r="Q59">
        <v>1.29</v>
      </c>
      <c r="T59">
        <v>53</v>
      </c>
      <c r="W59">
        <v>593</v>
      </c>
      <c r="AA59">
        <f t="shared" si="7"/>
        <v>0</v>
      </c>
      <c r="AF59">
        <f t="shared" si="3"/>
        <v>0</v>
      </c>
      <c r="AH59">
        <f t="shared" si="4"/>
        <v>0</v>
      </c>
      <c r="AJ59">
        <f t="shared" si="5"/>
        <v>0</v>
      </c>
      <c r="AT59">
        <f t="shared" si="2"/>
        <v>0</v>
      </c>
      <c r="AW59">
        <f t="shared" si="6"/>
        <v>0</v>
      </c>
    </row>
    <row r="60" spans="2:49" x14ac:dyDescent="0.25">
      <c r="B60">
        <v>54</v>
      </c>
      <c r="C60">
        <v>0.09</v>
      </c>
      <c r="D60" s="116"/>
      <c r="E60">
        <v>54</v>
      </c>
      <c r="I60">
        <v>143</v>
      </c>
      <c r="J60">
        <v>1.38</v>
      </c>
      <c r="M60">
        <f t="shared" si="0"/>
        <v>108</v>
      </c>
      <c r="P60">
        <f t="shared" si="1"/>
        <v>286</v>
      </c>
      <c r="Q60">
        <v>1.38</v>
      </c>
      <c r="T60">
        <v>54</v>
      </c>
      <c r="W60">
        <v>594</v>
      </c>
      <c r="X60">
        <v>0.28999999999999998</v>
      </c>
      <c r="AA60">
        <f t="shared" si="7"/>
        <v>0</v>
      </c>
      <c r="AC60">
        <f t="shared" si="8"/>
        <v>479.99999999999909</v>
      </c>
      <c r="AF60">
        <f t="shared" si="3"/>
        <v>0</v>
      </c>
      <c r="AH60">
        <f t="shared" si="4"/>
        <v>0</v>
      </c>
      <c r="AJ60">
        <f t="shared" si="5"/>
        <v>0</v>
      </c>
      <c r="AT60">
        <f t="shared" si="2"/>
        <v>0</v>
      </c>
      <c r="AW60">
        <f t="shared" si="6"/>
        <v>0</v>
      </c>
    </row>
    <row r="61" spans="2:49" x14ac:dyDescent="0.25">
      <c r="B61">
        <v>55</v>
      </c>
      <c r="C61">
        <v>0.09</v>
      </c>
      <c r="D61" s="116"/>
      <c r="E61">
        <v>55</v>
      </c>
      <c r="I61">
        <v>144</v>
      </c>
      <c r="J61">
        <v>1.48</v>
      </c>
      <c r="M61">
        <f t="shared" si="0"/>
        <v>110</v>
      </c>
      <c r="P61">
        <f t="shared" si="1"/>
        <v>288</v>
      </c>
      <c r="Q61">
        <v>1.48</v>
      </c>
      <c r="T61">
        <v>55</v>
      </c>
      <c r="W61">
        <v>595</v>
      </c>
      <c r="AA61">
        <f t="shared" si="7"/>
        <v>0</v>
      </c>
      <c r="AF61">
        <f t="shared" si="3"/>
        <v>0</v>
      </c>
      <c r="AH61">
        <f t="shared" si="4"/>
        <v>0</v>
      </c>
      <c r="AJ61">
        <f t="shared" si="5"/>
        <v>0</v>
      </c>
      <c r="AT61">
        <f t="shared" si="2"/>
        <v>0</v>
      </c>
      <c r="AW61">
        <f t="shared" si="6"/>
        <v>0</v>
      </c>
    </row>
    <row r="62" spans="2:49" x14ac:dyDescent="0.25">
      <c r="B62">
        <v>56</v>
      </c>
      <c r="C62">
        <v>0.1</v>
      </c>
      <c r="D62" s="116"/>
      <c r="E62">
        <v>56</v>
      </c>
      <c r="I62">
        <v>145</v>
      </c>
      <c r="J62">
        <v>1.56</v>
      </c>
      <c r="M62">
        <f t="shared" si="0"/>
        <v>112</v>
      </c>
      <c r="P62">
        <f t="shared" si="1"/>
        <v>290</v>
      </c>
      <c r="Q62">
        <v>1.56</v>
      </c>
      <c r="T62">
        <v>56</v>
      </c>
      <c r="W62">
        <v>596</v>
      </c>
      <c r="X62">
        <v>0.3</v>
      </c>
      <c r="AA62">
        <f t="shared" si="7"/>
        <v>0</v>
      </c>
      <c r="AC62">
        <f t="shared" si="8"/>
        <v>240.00000000000023</v>
      </c>
      <c r="AF62">
        <f t="shared" si="3"/>
        <v>0</v>
      </c>
      <c r="AH62">
        <f t="shared" si="4"/>
        <v>0</v>
      </c>
      <c r="AJ62">
        <f t="shared" si="5"/>
        <v>0</v>
      </c>
      <c r="AT62">
        <f t="shared" si="2"/>
        <v>0</v>
      </c>
      <c r="AW62">
        <f t="shared" si="6"/>
        <v>0</v>
      </c>
    </row>
    <row r="63" spans="2:49" x14ac:dyDescent="0.25">
      <c r="B63">
        <v>57</v>
      </c>
      <c r="C63">
        <v>0.1</v>
      </c>
      <c r="D63" s="116"/>
      <c r="E63">
        <v>57</v>
      </c>
      <c r="I63">
        <v>146</v>
      </c>
      <c r="J63">
        <v>1.69</v>
      </c>
      <c r="M63">
        <f t="shared" si="0"/>
        <v>114</v>
      </c>
      <c r="P63">
        <f t="shared" si="1"/>
        <v>292</v>
      </c>
      <c r="Q63">
        <v>1.69</v>
      </c>
      <c r="T63">
        <v>57</v>
      </c>
      <c r="W63">
        <v>597</v>
      </c>
      <c r="AA63">
        <f t="shared" si="7"/>
        <v>0</v>
      </c>
      <c r="AF63">
        <f t="shared" si="3"/>
        <v>0</v>
      </c>
      <c r="AH63">
        <f t="shared" si="4"/>
        <v>0</v>
      </c>
      <c r="AJ63">
        <f t="shared" si="5"/>
        <v>0</v>
      </c>
      <c r="AT63">
        <f t="shared" si="2"/>
        <v>0</v>
      </c>
      <c r="AW63">
        <f t="shared" si="6"/>
        <v>0</v>
      </c>
    </row>
    <row r="64" spans="2:49" x14ac:dyDescent="0.25">
      <c r="B64">
        <v>58</v>
      </c>
      <c r="C64">
        <v>0.1</v>
      </c>
      <c r="D64" s="116"/>
      <c r="E64">
        <v>58</v>
      </c>
      <c r="I64">
        <v>147</v>
      </c>
      <c r="J64">
        <v>1.81</v>
      </c>
      <c r="M64">
        <f t="shared" si="0"/>
        <v>116</v>
      </c>
      <c r="P64">
        <f t="shared" si="1"/>
        <v>294</v>
      </c>
      <c r="Q64">
        <v>1.81</v>
      </c>
      <c r="T64">
        <v>58</v>
      </c>
      <c r="W64">
        <v>598</v>
      </c>
      <c r="X64">
        <v>0.32</v>
      </c>
      <c r="AA64">
        <f t="shared" si="7"/>
        <v>0</v>
      </c>
      <c r="AC64">
        <f t="shared" si="8"/>
        <v>480.00000000000045</v>
      </c>
      <c r="AF64">
        <f t="shared" si="3"/>
        <v>0</v>
      </c>
      <c r="AH64">
        <f t="shared" si="4"/>
        <v>0</v>
      </c>
      <c r="AJ64">
        <f t="shared" si="5"/>
        <v>0</v>
      </c>
      <c r="AT64">
        <f t="shared" si="2"/>
        <v>0</v>
      </c>
      <c r="AW64">
        <f t="shared" si="6"/>
        <v>0</v>
      </c>
    </row>
    <row r="65" spans="2:49" x14ac:dyDescent="0.25">
      <c r="B65">
        <v>59</v>
      </c>
      <c r="C65">
        <v>0.1</v>
      </c>
      <c r="D65" s="116"/>
      <c r="E65">
        <v>59</v>
      </c>
      <c r="I65">
        <v>148</v>
      </c>
      <c r="J65">
        <v>1.93</v>
      </c>
      <c r="M65">
        <f t="shared" si="0"/>
        <v>118</v>
      </c>
      <c r="P65">
        <f t="shared" si="1"/>
        <v>296</v>
      </c>
      <c r="Q65">
        <v>1.93</v>
      </c>
      <c r="T65">
        <v>59</v>
      </c>
      <c r="W65">
        <v>599</v>
      </c>
      <c r="AA65">
        <f t="shared" si="7"/>
        <v>0</v>
      </c>
      <c r="AF65">
        <f t="shared" si="3"/>
        <v>0</v>
      </c>
      <c r="AH65">
        <f t="shared" si="4"/>
        <v>0</v>
      </c>
      <c r="AJ65">
        <f t="shared" si="5"/>
        <v>0</v>
      </c>
      <c r="AT65">
        <f t="shared" si="2"/>
        <v>0</v>
      </c>
      <c r="AW65">
        <f t="shared" si="6"/>
        <v>0</v>
      </c>
    </row>
    <row r="66" spans="2:49" x14ac:dyDescent="0.25">
      <c r="B66">
        <v>60</v>
      </c>
      <c r="C66">
        <v>0.1</v>
      </c>
      <c r="D66" s="116"/>
      <c r="E66">
        <v>60</v>
      </c>
      <c r="I66">
        <v>149</v>
      </c>
      <c r="J66">
        <v>2.06</v>
      </c>
      <c r="M66">
        <f t="shared" si="0"/>
        <v>120</v>
      </c>
      <c r="P66">
        <f t="shared" si="1"/>
        <v>298</v>
      </c>
      <c r="Q66">
        <v>2.06</v>
      </c>
      <c r="T66">
        <v>60</v>
      </c>
      <c r="W66">
        <v>600</v>
      </c>
      <c r="X66">
        <v>0.34</v>
      </c>
      <c r="AA66">
        <f t="shared" si="7"/>
        <v>0</v>
      </c>
      <c r="AC66">
        <f t="shared" si="8"/>
        <v>480.00000000000045</v>
      </c>
      <c r="AF66">
        <f t="shared" si="3"/>
        <v>0</v>
      </c>
      <c r="AH66">
        <f t="shared" si="4"/>
        <v>0</v>
      </c>
      <c r="AJ66">
        <f t="shared" si="5"/>
        <v>0</v>
      </c>
      <c r="AT66">
        <f t="shared" si="2"/>
        <v>0</v>
      </c>
      <c r="AW66">
        <f t="shared" si="6"/>
        <v>0</v>
      </c>
    </row>
    <row r="67" spans="2:49" x14ac:dyDescent="0.25">
      <c r="B67">
        <v>61</v>
      </c>
      <c r="C67">
        <v>0.1</v>
      </c>
      <c r="D67" s="116"/>
      <c r="E67">
        <v>61</v>
      </c>
      <c r="I67">
        <v>150</v>
      </c>
      <c r="J67">
        <v>2.2000000000000002</v>
      </c>
      <c r="M67">
        <f t="shared" si="0"/>
        <v>122</v>
      </c>
      <c r="P67">
        <f t="shared" si="1"/>
        <v>300</v>
      </c>
      <c r="Q67">
        <v>2.2000000000000002</v>
      </c>
      <c r="T67">
        <v>61</v>
      </c>
      <c r="W67">
        <v>601</v>
      </c>
      <c r="AA67">
        <f t="shared" si="7"/>
        <v>0</v>
      </c>
      <c r="AF67">
        <f t="shared" si="3"/>
        <v>0</v>
      </c>
      <c r="AH67">
        <f t="shared" si="4"/>
        <v>0</v>
      </c>
      <c r="AJ67">
        <f t="shared" si="5"/>
        <v>0</v>
      </c>
      <c r="AT67">
        <f t="shared" si="2"/>
        <v>0</v>
      </c>
      <c r="AW67">
        <f t="shared" si="6"/>
        <v>0</v>
      </c>
    </row>
    <row r="68" spans="2:49" x14ac:dyDescent="0.25">
      <c r="B68">
        <v>62</v>
      </c>
      <c r="C68">
        <v>0.1</v>
      </c>
      <c r="D68" s="116"/>
      <c r="E68">
        <v>62</v>
      </c>
      <c r="I68">
        <v>151</v>
      </c>
      <c r="J68">
        <v>2.34</v>
      </c>
      <c r="M68">
        <f t="shared" si="0"/>
        <v>124</v>
      </c>
      <c r="P68">
        <f t="shared" si="1"/>
        <v>302</v>
      </c>
      <c r="Q68">
        <v>2.34</v>
      </c>
      <c r="T68">
        <v>62</v>
      </c>
      <c r="W68">
        <v>602</v>
      </c>
      <c r="X68">
        <v>0.36</v>
      </c>
      <c r="AA68">
        <f t="shared" si="7"/>
        <v>0</v>
      </c>
      <c r="AC68">
        <f t="shared" si="8"/>
        <v>479.99999999999909</v>
      </c>
      <c r="AF68">
        <f t="shared" si="3"/>
        <v>0</v>
      </c>
      <c r="AH68">
        <f t="shared" si="4"/>
        <v>0</v>
      </c>
      <c r="AJ68">
        <f t="shared" si="5"/>
        <v>0</v>
      </c>
      <c r="AT68">
        <f t="shared" si="2"/>
        <v>0</v>
      </c>
      <c r="AW68">
        <f t="shared" si="6"/>
        <v>0</v>
      </c>
    </row>
    <row r="69" spans="2:49" x14ac:dyDescent="0.25">
      <c r="B69">
        <v>63</v>
      </c>
      <c r="C69">
        <v>0.1</v>
      </c>
      <c r="D69" s="116"/>
      <c r="E69">
        <v>63</v>
      </c>
      <c r="I69">
        <v>152</v>
      </c>
      <c r="J69">
        <v>2.4900000000000002</v>
      </c>
      <c r="M69">
        <f t="shared" si="0"/>
        <v>126</v>
      </c>
      <c r="P69">
        <f t="shared" si="1"/>
        <v>304</v>
      </c>
      <c r="Q69">
        <v>2.4900000000000002</v>
      </c>
      <c r="T69">
        <v>63</v>
      </c>
      <c r="W69">
        <v>603</v>
      </c>
      <c r="AA69">
        <f t="shared" si="7"/>
        <v>0</v>
      </c>
      <c r="AF69">
        <f t="shared" si="3"/>
        <v>0</v>
      </c>
      <c r="AH69">
        <f t="shared" si="4"/>
        <v>0</v>
      </c>
      <c r="AJ69">
        <f t="shared" si="5"/>
        <v>0</v>
      </c>
      <c r="AT69">
        <f t="shared" si="2"/>
        <v>0</v>
      </c>
      <c r="AW69">
        <f t="shared" si="6"/>
        <v>0</v>
      </c>
    </row>
    <row r="70" spans="2:49" x14ac:dyDescent="0.25">
      <c r="B70">
        <v>64</v>
      </c>
      <c r="C70">
        <v>0.1</v>
      </c>
      <c r="D70" s="116"/>
      <c r="E70">
        <v>64</v>
      </c>
      <c r="I70">
        <v>153</v>
      </c>
      <c r="J70">
        <v>2.63</v>
      </c>
      <c r="M70">
        <f t="shared" si="0"/>
        <v>128</v>
      </c>
      <c r="P70">
        <f t="shared" si="1"/>
        <v>306</v>
      </c>
      <c r="Q70">
        <v>2.63</v>
      </c>
      <c r="T70">
        <v>64</v>
      </c>
      <c r="W70">
        <v>604</v>
      </c>
      <c r="X70">
        <v>0.38</v>
      </c>
      <c r="AA70">
        <f t="shared" si="7"/>
        <v>0</v>
      </c>
      <c r="AC70">
        <f t="shared" si="8"/>
        <v>480.00000000000045</v>
      </c>
      <c r="AF70">
        <f t="shared" si="3"/>
        <v>0</v>
      </c>
      <c r="AH70">
        <f t="shared" si="4"/>
        <v>0</v>
      </c>
      <c r="AJ70">
        <f t="shared" si="5"/>
        <v>0</v>
      </c>
      <c r="AT70">
        <f t="shared" si="2"/>
        <v>0</v>
      </c>
      <c r="AW70">
        <f t="shared" si="6"/>
        <v>0</v>
      </c>
    </row>
    <row r="71" spans="2:49" x14ac:dyDescent="0.25">
      <c r="B71">
        <v>65</v>
      </c>
      <c r="C71">
        <v>0.1</v>
      </c>
      <c r="D71" s="116"/>
      <c r="E71">
        <v>65</v>
      </c>
      <c r="I71">
        <v>154</v>
      </c>
      <c r="J71">
        <v>2.7</v>
      </c>
      <c r="M71">
        <f t="shared" si="0"/>
        <v>130</v>
      </c>
      <c r="P71">
        <f t="shared" si="1"/>
        <v>308</v>
      </c>
      <c r="Q71">
        <v>2.7</v>
      </c>
      <c r="T71">
        <v>65</v>
      </c>
      <c r="W71">
        <v>605</v>
      </c>
      <c r="AA71">
        <f t="shared" si="7"/>
        <v>0</v>
      </c>
      <c r="AF71">
        <f t="shared" si="3"/>
        <v>0</v>
      </c>
      <c r="AH71">
        <f t="shared" si="4"/>
        <v>0</v>
      </c>
      <c r="AJ71">
        <f t="shared" si="5"/>
        <v>0</v>
      </c>
      <c r="AT71">
        <f t="shared" si="2"/>
        <v>0</v>
      </c>
      <c r="AW71">
        <f t="shared" si="6"/>
        <v>0</v>
      </c>
    </row>
    <row r="72" spans="2:49" x14ac:dyDescent="0.25">
      <c r="B72">
        <v>66</v>
      </c>
      <c r="C72">
        <v>0.1</v>
      </c>
      <c r="D72" s="116"/>
      <c r="E72">
        <v>66</v>
      </c>
      <c r="I72">
        <v>155</v>
      </c>
      <c r="J72">
        <v>2.94</v>
      </c>
      <c r="M72">
        <f t="shared" ref="M72:M135" si="9">2*B72</f>
        <v>132</v>
      </c>
      <c r="P72">
        <f t="shared" ref="P72:P135" si="10">I72*2</f>
        <v>310</v>
      </c>
      <c r="Q72">
        <v>2.94</v>
      </c>
      <c r="T72">
        <v>66</v>
      </c>
      <c r="W72">
        <v>606</v>
      </c>
      <c r="X72">
        <v>0.4</v>
      </c>
      <c r="AA72">
        <f t="shared" si="7"/>
        <v>0</v>
      </c>
      <c r="AC72">
        <f t="shared" si="8"/>
        <v>480.00000000000045</v>
      </c>
      <c r="AF72">
        <f t="shared" si="3"/>
        <v>0</v>
      </c>
      <c r="AH72">
        <f t="shared" si="4"/>
        <v>0</v>
      </c>
      <c r="AJ72">
        <f t="shared" si="5"/>
        <v>0</v>
      </c>
      <c r="AT72">
        <f t="shared" ref="AT72:AT135" si="11">PI()*(35/1000)*(U72/1000)</f>
        <v>0</v>
      </c>
      <c r="AW72">
        <f t="shared" si="6"/>
        <v>0</v>
      </c>
    </row>
    <row r="73" spans="2:49" x14ac:dyDescent="0.25">
      <c r="B73">
        <v>67</v>
      </c>
      <c r="C73">
        <v>0.1</v>
      </c>
      <c r="D73" s="116"/>
      <c r="E73">
        <v>67</v>
      </c>
      <c r="F73">
        <v>0.01</v>
      </c>
      <c r="I73">
        <v>156</v>
      </c>
      <c r="J73">
        <v>3.15</v>
      </c>
      <c r="M73">
        <f t="shared" si="9"/>
        <v>134</v>
      </c>
      <c r="N73">
        <v>0.01</v>
      </c>
      <c r="P73">
        <f t="shared" si="10"/>
        <v>312</v>
      </c>
      <c r="Q73">
        <v>3.15</v>
      </c>
      <c r="T73">
        <v>67</v>
      </c>
      <c r="W73">
        <v>607</v>
      </c>
      <c r="AA73">
        <f t="shared" si="7"/>
        <v>0</v>
      </c>
      <c r="AF73">
        <f t="shared" ref="AF73:AF136" si="12">(F73-F72)*24000</f>
        <v>240</v>
      </c>
      <c r="AH73">
        <f t="shared" ref="AH73:AH136" si="13">(AF73-AF72)/(24000)</f>
        <v>0.01</v>
      </c>
      <c r="AJ73">
        <f t="shared" ref="AJ73:AJ136" si="14">(AH73-AH72)/(T73-T72)</f>
        <v>0.01</v>
      </c>
      <c r="AT73">
        <f t="shared" si="11"/>
        <v>0</v>
      </c>
      <c r="AW73">
        <f t="shared" ref="AW73:AW136" si="15">AJ73*(6*4000)^2/1000</f>
        <v>5760</v>
      </c>
    </row>
    <row r="74" spans="2:49" x14ac:dyDescent="0.25">
      <c r="B74">
        <v>68</v>
      </c>
      <c r="C74">
        <v>0.1</v>
      </c>
      <c r="D74" s="116"/>
      <c r="E74">
        <v>68</v>
      </c>
      <c r="F74">
        <v>0.01</v>
      </c>
      <c r="I74">
        <v>157</v>
      </c>
      <c r="J74">
        <v>3.3</v>
      </c>
      <c r="M74">
        <f t="shared" si="9"/>
        <v>136</v>
      </c>
      <c r="N74">
        <v>0.01</v>
      </c>
      <c r="P74">
        <f t="shared" si="10"/>
        <v>314</v>
      </c>
      <c r="Q74">
        <v>3.3</v>
      </c>
      <c r="T74">
        <v>68</v>
      </c>
      <c r="W74">
        <v>608</v>
      </c>
      <c r="X74">
        <v>0.41</v>
      </c>
      <c r="AA74">
        <f t="shared" si="7"/>
        <v>0</v>
      </c>
      <c r="AC74">
        <f t="shared" si="8"/>
        <v>239.99999999999889</v>
      </c>
      <c r="AF74">
        <f t="shared" si="12"/>
        <v>0</v>
      </c>
      <c r="AH74">
        <f t="shared" si="13"/>
        <v>-0.01</v>
      </c>
      <c r="AJ74">
        <f t="shared" si="14"/>
        <v>-0.02</v>
      </c>
      <c r="AT74">
        <f t="shared" si="11"/>
        <v>0</v>
      </c>
      <c r="AW74">
        <f t="shared" si="15"/>
        <v>-11520</v>
      </c>
    </row>
    <row r="75" spans="2:49" x14ac:dyDescent="0.25">
      <c r="B75">
        <v>69</v>
      </c>
      <c r="C75">
        <v>0.1</v>
      </c>
      <c r="D75" s="116"/>
      <c r="E75">
        <v>69</v>
      </c>
      <c r="F75">
        <v>0.01</v>
      </c>
      <c r="I75">
        <v>158</v>
      </c>
      <c r="J75">
        <v>3.51</v>
      </c>
      <c r="M75">
        <f t="shared" si="9"/>
        <v>138</v>
      </c>
      <c r="N75">
        <v>0.01</v>
      </c>
      <c r="P75">
        <f t="shared" si="10"/>
        <v>316</v>
      </c>
      <c r="Q75">
        <v>3.51</v>
      </c>
      <c r="T75">
        <v>69</v>
      </c>
      <c r="W75">
        <v>609</v>
      </c>
      <c r="AA75">
        <f t="shared" ref="AA75:AA138" si="16">(U75-U73)*24000</f>
        <v>0</v>
      </c>
      <c r="AF75">
        <f t="shared" si="12"/>
        <v>0</v>
      </c>
      <c r="AH75">
        <f t="shared" si="13"/>
        <v>0</v>
      </c>
      <c r="AJ75">
        <f t="shared" si="14"/>
        <v>0.01</v>
      </c>
      <c r="AT75">
        <f t="shared" si="11"/>
        <v>0</v>
      </c>
      <c r="AW75">
        <f t="shared" si="15"/>
        <v>5760</v>
      </c>
    </row>
    <row r="76" spans="2:49" x14ac:dyDescent="0.25">
      <c r="B76">
        <v>70</v>
      </c>
      <c r="C76">
        <v>0.1</v>
      </c>
      <c r="D76" s="116"/>
      <c r="E76">
        <v>70</v>
      </c>
      <c r="F76">
        <v>0.01</v>
      </c>
      <c r="I76">
        <v>159</v>
      </c>
      <c r="J76">
        <v>3.69</v>
      </c>
      <c r="M76">
        <f t="shared" si="9"/>
        <v>140</v>
      </c>
      <c r="N76">
        <v>0.01</v>
      </c>
      <c r="P76">
        <f t="shared" si="10"/>
        <v>318</v>
      </c>
      <c r="Q76">
        <v>3.69</v>
      </c>
      <c r="T76">
        <v>70</v>
      </c>
      <c r="W76">
        <v>610</v>
      </c>
      <c r="X76">
        <v>0.43</v>
      </c>
      <c r="AA76">
        <f t="shared" si="16"/>
        <v>0</v>
      </c>
      <c r="AC76">
        <f t="shared" ref="AC76:AC138" si="17">(X76-X74)*24000</f>
        <v>480.00000000000045</v>
      </c>
      <c r="AF76">
        <f t="shared" si="12"/>
        <v>0</v>
      </c>
      <c r="AH76">
        <f t="shared" si="13"/>
        <v>0</v>
      </c>
      <c r="AJ76">
        <f t="shared" si="14"/>
        <v>0</v>
      </c>
      <c r="AT76">
        <f t="shared" si="11"/>
        <v>0</v>
      </c>
      <c r="AW76">
        <f t="shared" si="15"/>
        <v>0</v>
      </c>
    </row>
    <row r="77" spans="2:49" x14ac:dyDescent="0.25">
      <c r="B77">
        <v>71</v>
      </c>
      <c r="C77">
        <v>0.1</v>
      </c>
      <c r="D77" s="116"/>
      <c r="E77">
        <v>71</v>
      </c>
      <c r="F77">
        <v>0.01</v>
      </c>
      <c r="I77">
        <v>160</v>
      </c>
      <c r="J77">
        <v>3.89</v>
      </c>
      <c r="M77">
        <f t="shared" si="9"/>
        <v>142</v>
      </c>
      <c r="N77">
        <v>0.01</v>
      </c>
      <c r="P77">
        <f t="shared" si="10"/>
        <v>320</v>
      </c>
      <c r="Q77">
        <v>3.89</v>
      </c>
      <c r="T77">
        <v>71</v>
      </c>
      <c r="W77">
        <v>611</v>
      </c>
      <c r="AA77">
        <f t="shared" si="16"/>
        <v>0</v>
      </c>
      <c r="AF77">
        <f t="shared" si="12"/>
        <v>0</v>
      </c>
      <c r="AH77">
        <f t="shared" si="13"/>
        <v>0</v>
      </c>
      <c r="AJ77">
        <f t="shared" si="14"/>
        <v>0</v>
      </c>
      <c r="AT77">
        <f t="shared" si="11"/>
        <v>0</v>
      </c>
      <c r="AW77">
        <f t="shared" si="15"/>
        <v>0</v>
      </c>
    </row>
    <row r="78" spans="2:49" x14ac:dyDescent="0.25">
      <c r="B78">
        <v>72</v>
      </c>
      <c r="C78">
        <v>0.1</v>
      </c>
      <c r="D78" s="116"/>
      <c r="E78">
        <v>72</v>
      </c>
      <c r="F78">
        <v>0.01</v>
      </c>
      <c r="I78">
        <v>161</v>
      </c>
      <c r="J78">
        <v>4.12</v>
      </c>
      <c r="M78">
        <f t="shared" si="9"/>
        <v>144</v>
      </c>
      <c r="N78">
        <v>0.01</v>
      </c>
      <c r="P78">
        <f t="shared" si="10"/>
        <v>322</v>
      </c>
      <c r="Q78">
        <v>4.12</v>
      </c>
      <c r="T78">
        <v>72</v>
      </c>
      <c r="W78">
        <v>612</v>
      </c>
      <c r="X78">
        <v>0.45</v>
      </c>
      <c r="AA78">
        <f t="shared" si="16"/>
        <v>0</v>
      </c>
      <c r="AC78">
        <f t="shared" si="17"/>
        <v>480.00000000000045</v>
      </c>
      <c r="AF78">
        <f t="shared" si="12"/>
        <v>0</v>
      </c>
      <c r="AH78">
        <f t="shared" si="13"/>
        <v>0</v>
      </c>
      <c r="AJ78">
        <f t="shared" si="14"/>
        <v>0</v>
      </c>
      <c r="AT78">
        <f t="shared" si="11"/>
        <v>0</v>
      </c>
      <c r="AW78">
        <f t="shared" si="15"/>
        <v>0</v>
      </c>
    </row>
    <row r="79" spans="2:49" x14ac:dyDescent="0.25">
      <c r="B79">
        <v>73</v>
      </c>
      <c r="C79">
        <v>0.11</v>
      </c>
      <c r="D79" s="116"/>
      <c r="E79">
        <v>73</v>
      </c>
      <c r="F79">
        <v>0.01</v>
      </c>
      <c r="I79">
        <v>162</v>
      </c>
      <c r="J79">
        <v>4.32</v>
      </c>
      <c r="M79">
        <f t="shared" si="9"/>
        <v>146</v>
      </c>
      <c r="N79">
        <v>0.01</v>
      </c>
      <c r="P79">
        <f t="shared" si="10"/>
        <v>324</v>
      </c>
      <c r="Q79">
        <v>4.32</v>
      </c>
      <c r="T79">
        <v>73</v>
      </c>
      <c r="W79">
        <v>613</v>
      </c>
      <c r="AA79">
        <f t="shared" si="16"/>
        <v>0</v>
      </c>
      <c r="AF79">
        <f t="shared" si="12"/>
        <v>0</v>
      </c>
      <c r="AH79">
        <f t="shared" si="13"/>
        <v>0</v>
      </c>
      <c r="AJ79">
        <f t="shared" si="14"/>
        <v>0</v>
      </c>
      <c r="AT79">
        <f t="shared" si="11"/>
        <v>0</v>
      </c>
      <c r="AW79">
        <f t="shared" si="15"/>
        <v>0</v>
      </c>
    </row>
    <row r="80" spans="2:49" x14ac:dyDescent="0.25">
      <c r="B80">
        <v>74</v>
      </c>
      <c r="C80">
        <v>0.11</v>
      </c>
      <c r="D80" s="116"/>
      <c r="E80">
        <v>74</v>
      </c>
      <c r="F80">
        <v>0.01</v>
      </c>
      <c r="I80">
        <v>163</v>
      </c>
      <c r="J80">
        <v>4.5599999999999996</v>
      </c>
      <c r="M80">
        <f t="shared" si="9"/>
        <v>148</v>
      </c>
      <c r="N80">
        <v>0.01</v>
      </c>
      <c r="P80">
        <f t="shared" si="10"/>
        <v>326</v>
      </c>
      <c r="Q80">
        <v>4.5599999999999996</v>
      </c>
      <c r="T80">
        <v>74</v>
      </c>
      <c r="W80">
        <v>614</v>
      </c>
      <c r="X80">
        <v>0.47</v>
      </c>
      <c r="AA80">
        <f t="shared" si="16"/>
        <v>0</v>
      </c>
      <c r="AC80">
        <f t="shared" si="17"/>
        <v>479.99999999999909</v>
      </c>
      <c r="AF80">
        <f t="shared" si="12"/>
        <v>0</v>
      </c>
      <c r="AH80">
        <f t="shared" si="13"/>
        <v>0</v>
      </c>
      <c r="AJ80">
        <f t="shared" si="14"/>
        <v>0</v>
      </c>
      <c r="AT80">
        <f t="shared" si="11"/>
        <v>0</v>
      </c>
      <c r="AW80">
        <f t="shared" si="15"/>
        <v>0</v>
      </c>
    </row>
    <row r="81" spans="2:49" x14ac:dyDescent="0.25">
      <c r="B81">
        <v>75</v>
      </c>
      <c r="C81">
        <v>0.11</v>
      </c>
      <c r="D81" s="116"/>
      <c r="E81">
        <v>75</v>
      </c>
      <c r="F81">
        <v>0.01</v>
      </c>
      <c r="I81">
        <v>164</v>
      </c>
      <c r="J81">
        <v>4.75</v>
      </c>
      <c r="M81">
        <f t="shared" si="9"/>
        <v>150</v>
      </c>
      <c r="N81">
        <v>0.01</v>
      </c>
      <c r="P81">
        <f t="shared" si="10"/>
        <v>328</v>
      </c>
      <c r="Q81">
        <v>4.75</v>
      </c>
      <c r="T81">
        <v>75</v>
      </c>
      <c r="W81">
        <v>615</v>
      </c>
      <c r="AA81">
        <f t="shared" si="16"/>
        <v>0</v>
      </c>
      <c r="AF81">
        <f t="shared" si="12"/>
        <v>0</v>
      </c>
      <c r="AH81">
        <f t="shared" si="13"/>
        <v>0</v>
      </c>
      <c r="AJ81">
        <f t="shared" si="14"/>
        <v>0</v>
      </c>
      <c r="AT81">
        <f t="shared" si="11"/>
        <v>0</v>
      </c>
      <c r="AW81">
        <f t="shared" si="15"/>
        <v>0</v>
      </c>
    </row>
    <row r="82" spans="2:49" x14ac:dyDescent="0.25">
      <c r="B82">
        <v>76</v>
      </c>
      <c r="C82">
        <v>0.11</v>
      </c>
      <c r="D82" s="116"/>
      <c r="E82">
        <v>76</v>
      </c>
      <c r="F82">
        <v>0.01</v>
      </c>
      <c r="I82">
        <v>165</v>
      </c>
      <c r="J82">
        <v>5.0599999999999996</v>
      </c>
      <c r="M82">
        <f t="shared" si="9"/>
        <v>152</v>
      </c>
      <c r="N82">
        <v>0.01</v>
      </c>
      <c r="P82">
        <f t="shared" si="10"/>
        <v>330</v>
      </c>
      <c r="Q82">
        <v>5.0599999999999996</v>
      </c>
      <c r="T82">
        <v>76</v>
      </c>
      <c r="W82">
        <v>616</v>
      </c>
      <c r="X82">
        <v>0.49</v>
      </c>
      <c r="AA82">
        <f t="shared" si="16"/>
        <v>0</v>
      </c>
      <c r="AC82">
        <f t="shared" si="17"/>
        <v>480.00000000000045</v>
      </c>
      <c r="AF82">
        <f t="shared" si="12"/>
        <v>0</v>
      </c>
      <c r="AH82">
        <f t="shared" si="13"/>
        <v>0</v>
      </c>
      <c r="AJ82">
        <f t="shared" si="14"/>
        <v>0</v>
      </c>
      <c r="AT82">
        <f t="shared" si="11"/>
        <v>0</v>
      </c>
      <c r="AW82">
        <f t="shared" si="15"/>
        <v>0</v>
      </c>
    </row>
    <row r="83" spans="2:49" x14ac:dyDescent="0.25">
      <c r="B83">
        <v>77</v>
      </c>
      <c r="C83">
        <v>0.11</v>
      </c>
      <c r="D83" s="116"/>
      <c r="E83">
        <v>77</v>
      </c>
      <c r="F83">
        <v>0.01</v>
      </c>
      <c r="I83">
        <v>166</v>
      </c>
      <c r="J83">
        <v>5.27</v>
      </c>
      <c r="M83">
        <f t="shared" si="9"/>
        <v>154</v>
      </c>
      <c r="N83">
        <v>0.01</v>
      </c>
      <c r="P83">
        <f t="shared" si="10"/>
        <v>332</v>
      </c>
      <c r="Q83">
        <v>5.27</v>
      </c>
      <c r="T83">
        <v>77</v>
      </c>
      <c r="W83">
        <v>617</v>
      </c>
      <c r="AA83">
        <f t="shared" si="16"/>
        <v>0</v>
      </c>
      <c r="AF83">
        <f t="shared" si="12"/>
        <v>0</v>
      </c>
      <c r="AH83">
        <f t="shared" si="13"/>
        <v>0</v>
      </c>
      <c r="AJ83">
        <f t="shared" si="14"/>
        <v>0</v>
      </c>
      <c r="AT83">
        <f t="shared" si="11"/>
        <v>0</v>
      </c>
      <c r="AW83">
        <f t="shared" si="15"/>
        <v>0</v>
      </c>
    </row>
    <row r="84" spans="2:49" x14ac:dyDescent="0.25">
      <c r="B84">
        <v>78</v>
      </c>
      <c r="C84">
        <v>0.11</v>
      </c>
      <c r="D84" s="116"/>
      <c r="E84">
        <v>78</v>
      </c>
      <c r="F84">
        <v>0.01</v>
      </c>
      <c r="I84">
        <v>167</v>
      </c>
      <c r="J84">
        <v>5.53</v>
      </c>
      <c r="M84">
        <f t="shared" si="9"/>
        <v>156</v>
      </c>
      <c r="N84">
        <v>0.01</v>
      </c>
      <c r="P84">
        <f t="shared" si="10"/>
        <v>334</v>
      </c>
      <c r="Q84">
        <v>5.53</v>
      </c>
      <c r="T84">
        <v>78</v>
      </c>
      <c r="W84">
        <v>618</v>
      </c>
      <c r="X84">
        <v>0.51</v>
      </c>
      <c r="AA84">
        <f t="shared" si="16"/>
        <v>0</v>
      </c>
      <c r="AC84">
        <f t="shared" si="17"/>
        <v>480.00000000000045</v>
      </c>
      <c r="AF84">
        <f t="shared" si="12"/>
        <v>0</v>
      </c>
      <c r="AH84">
        <f t="shared" si="13"/>
        <v>0</v>
      </c>
      <c r="AJ84">
        <f t="shared" si="14"/>
        <v>0</v>
      </c>
      <c r="AT84">
        <f t="shared" si="11"/>
        <v>0</v>
      </c>
      <c r="AW84">
        <f t="shared" si="15"/>
        <v>0</v>
      </c>
    </row>
    <row r="85" spans="2:49" x14ac:dyDescent="0.25">
      <c r="B85">
        <v>79</v>
      </c>
      <c r="C85">
        <v>0.11</v>
      </c>
      <c r="D85" s="116"/>
      <c r="E85">
        <v>79</v>
      </c>
      <c r="F85">
        <v>0.01</v>
      </c>
      <c r="I85">
        <v>168</v>
      </c>
      <c r="J85">
        <v>5.79</v>
      </c>
      <c r="M85">
        <f t="shared" si="9"/>
        <v>158</v>
      </c>
      <c r="N85">
        <v>0.01</v>
      </c>
      <c r="P85">
        <f t="shared" si="10"/>
        <v>336</v>
      </c>
      <c r="Q85">
        <v>5.79</v>
      </c>
      <c r="T85">
        <v>79</v>
      </c>
      <c r="W85">
        <v>619</v>
      </c>
      <c r="AA85">
        <f t="shared" si="16"/>
        <v>0</v>
      </c>
      <c r="AF85">
        <f t="shared" si="12"/>
        <v>0</v>
      </c>
      <c r="AH85">
        <f t="shared" si="13"/>
        <v>0</v>
      </c>
      <c r="AJ85">
        <f t="shared" si="14"/>
        <v>0</v>
      </c>
      <c r="AT85">
        <f t="shared" si="11"/>
        <v>0</v>
      </c>
      <c r="AW85">
        <f t="shared" si="15"/>
        <v>0</v>
      </c>
    </row>
    <row r="86" spans="2:49" x14ac:dyDescent="0.25">
      <c r="B86">
        <v>80</v>
      </c>
      <c r="C86">
        <v>0.11</v>
      </c>
      <c r="D86" s="116"/>
      <c r="E86">
        <v>80</v>
      </c>
      <c r="F86">
        <v>0.01</v>
      </c>
      <c r="I86">
        <v>169</v>
      </c>
      <c r="J86">
        <v>6.12</v>
      </c>
      <c r="M86">
        <f t="shared" si="9"/>
        <v>160</v>
      </c>
      <c r="N86">
        <v>0.01</v>
      </c>
      <c r="P86">
        <f t="shared" si="10"/>
        <v>338</v>
      </c>
      <c r="Q86">
        <v>6.12</v>
      </c>
      <c r="T86">
        <v>80</v>
      </c>
      <c r="W86">
        <v>620</v>
      </c>
      <c r="X86">
        <v>0.53</v>
      </c>
      <c r="AA86">
        <f t="shared" si="16"/>
        <v>0</v>
      </c>
      <c r="AC86">
        <f t="shared" si="17"/>
        <v>480.00000000000045</v>
      </c>
      <c r="AF86">
        <f t="shared" si="12"/>
        <v>0</v>
      </c>
      <c r="AH86">
        <f t="shared" si="13"/>
        <v>0</v>
      </c>
      <c r="AJ86">
        <f t="shared" si="14"/>
        <v>0</v>
      </c>
      <c r="AT86">
        <f t="shared" si="11"/>
        <v>0</v>
      </c>
      <c r="AW86">
        <f t="shared" si="15"/>
        <v>0</v>
      </c>
    </row>
    <row r="87" spans="2:49" x14ac:dyDescent="0.25">
      <c r="B87">
        <v>81</v>
      </c>
      <c r="C87">
        <v>0.11</v>
      </c>
      <c r="D87" s="116"/>
      <c r="E87">
        <v>81</v>
      </c>
      <c r="F87">
        <v>0.01</v>
      </c>
      <c r="I87">
        <v>170</v>
      </c>
      <c r="J87">
        <v>6.38</v>
      </c>
      <c r="M87">
        <f t="shared" si="9"/>
        <v>162</v>
      </c>
      <c r="N87">
        <v>0.01</v>
      </c>
      <c r="P87">
        <f t="shared" si="10"/>
        <v>340</v>
      </c>
      <c r="Q87">
        <v>6.38</v>
      </c>
      <c r="T87">
        <v>81</v>
      </c>
      <c r="W87">
        <v>621</v>
      </c>
      <c r="AA87">
        <f t="shared" si="16"/>
        <v>0</v>
      </c>
      <c r="AF87">
        <f t="shared" si="12"/>
        <v>0</v>
      </c>
      <c r="AH87">
        <f t="shared" si="13"/>
        <v>0</v>
      </c>
      <c r="AJ87">
        <f t="shared" si="14"/>
        <v>0</v>
      </c>
      <c r="AT87">
        <f t="shared" si="11"/>
        <v>0</v>
      </c>
      <c r="AW87">
        <f t="shared" si="15"/>
        <v>0</v>
      </c>
    </row>
    <row r="88" spans="2:49" x14ac:dyDescent="0.25">
      <c r="B88">
        <v>82</v>
      </c>
      <c r="C88">
        <v>0.11</v>
      </c>
      <c r="D88" s="116"/>
      <c r="E88">
        <v>82</v>
      </c>
      <c r="F88">
        <v>0.01</v>
      </c>
      <c r="I88">
        <v>171</v>
      </c>
      <c r="J88">
        <v>6.59</v>
      </c>
      <c r="M88">
        <f t="shared" si="9"/>
        <v>164</v>
      </c>
      <c r="N88">
        <v>0.01</v>
      </c>
      <c r="P88">
        <f t="shared" si="10"/>
        <v>342</v>
      </c>
      <c r="Q88">
        <v>6.59</v>
      </c>
      <c r="T88">
        <v>82</v>
      </c>
      <c r="W88">
        <v>622</v>
      </c>
      <c r="X88">
        <v>0.56000000000000005</v>
      </c>
      <c r="AA88">
        <f t="shared" si="16"/>
        <v>0</v>
      </c>
      <c r="AC88">
        <f t="shared" si="17"/>
        <v>720.00000000000068</v>
      </c>
      <c r="AF88">
        <f t="shared" si="12"/>
        <v>0</v>
      </c>
      <c r="AH88">
        <f t="shared" si="13"/>
        <v>0</v>
      </c>
      <c r="AJ88">
        <f t="shared" si="14"/>
        <v>0</v>
      </c>
      <c r="AT88">
        <f t="shared" si="11"/>
        <v>0</v>
      </c>
      <c r="AW88">
        <f t="shared" si="15"/>
        <v>0</v>
      </c>
    </row>
    <row r="89" spans="2:49" x14ac:dyDescent="0.25">
      <c r="B89">
        <v>83</v>
      </c>
      <c r="C89">
        <v>0.11</v>
      </c>
      <c r="D89" s="116"/>
      <c r="E89">
        <v>83</v>
      </c>
      <c r="F89">
        <v>0.01</v>
      </c>
      <c r="I89">
        <v>172</v>
      </c>
      <c r="J89">
        <v>6.89</v>
      </c>
      <c r="M89">
        <f t="shared" si="9"/>
        <v>166</v>
      </c>
      <c r="N89">
        <v>0.01</v>
      </c>
      <c r="P89">
        <f t="shared" si="10"/>
        <v>344</v>
      </c>
      <c r="Q89">
        <v>6.89</v>
      </c>
      <c r="T89">
        <v>83</v>
      </c>
      <c r="W89">
        <v>623</v>
      </c>
      <c r="AA89">
        <f t="shared" si="16"/>
        <v>0</v>
      </c>
      <c r="AF89">
        <f t="shared" si="12"/>
        <v>0</v>
      </c>
      <c r="AH89">
        <f t="shared" si="13"/>
        <v>0</v>
      </c>
      <c r="AJ89">
        <f t="shared" si="14"/>
        <v>0</v>
      </c>
      <c r="AT89">
        <f t="shared" si="11"/>
        <v>0</v>
      </c>
      <c r="AW89">
        <f t="shared" si="15"/>
        <v>0</v>
      </c>
    </row>
    <row r="90" spans="2:49" x14ac:dyDescent="0.25">
      <c r="B90">
        <v>84</v>
      </c>
      <c r="C90">
        <v>0.11</v>
      </c>
      <c r="D90" s="116"/>
      <c r="E90">
        <v>84</v>
      </c>
      <c r="F90">
        <v>0.01</v>
      </c>
      <c r="I90">
        <v>173</v>
      </c>
      <c r="J90">
        <v>7.16</v>
      </c>
      <c r="M90">
        <f t="shared" si="9"/>
        <v>168</v>
      </c>
      <c r="N90">
        <v>0.01</v>
      </c>
      <c r="P90">
        <f t="shared" si="10"/>
        <v>346</v>
      </c>
      <c r="Q90">
        <v>7.16</v>
      </c>
      <c r="T90">
        <v>84</v>
      </c>
      <c r="W90">
        <v>624</v>
      </c>
      <c r="X90">
        <v>0.59</v>
      </c>
      <c r="AA90">
        <f t="shared" si="16"/>
        <v>0</v>
      </c>
      <c r="AC90">
        <f t="shared" si="17"/>
        <v>719.99999999999795</v>
      </c>
      <c r="AF90">
        <f t="shared" si="12"/>
        <v>0</v>
      </c>
      <c r="AH90">
        <f t="shared" si="13"/>
        <v>0</v>
      </c>
      <c r="AJ90">
        <f t="shared" si="14"/>
        <v>0</v>
      </c>
      <c r="AT90">
        <f t="shared" si="11"/>
        <v>0</v>
      </c>
      <c r="AW90">
        <f t="shared" si="15"/>
        <v>0</v>
      </c>
    </row>
    <row r="91" spans="2:49" x14ac:dyDescent="0.25">
      <c r="B91">
        <v>85</v>
      </c>
      <c r="C91">
        <v>0.11</v>
      </c>
      <c r="D91" s="116"/>
      <c r="E91">
        <v>85</v>
      </c>
      <c r="F91">
        <v>0.01</v>
      </c>
      <c r="I91">
        <v>174</v>
      </c>
      <c r="J91">
        <v>7.41</v>
      </c>
      <c r="M91">
        <f t="shared" si="9"/>
        <v>170</v>
      </c>
      <c r="N91">
        <v>0.01</v>
      </c>
      <c r="P91">
        <f t="shared" si="10"/>
        <v>348</v>
      </c>
      <c r="Q91">
        <v>7.41</v>
      </c>
      <c r="T91">
        <v>85</v>
      </c>
      <c r="W91">
        <v>625</v>
      </c>
      <c r="AA91">
        <f t="shared" si="16"/>
        <v>0</v>
      </c>
      <c r="AF91">
        <f t="shared" si="12"/>
        <v>0</v>
      </c>
      <c r="AH91">
        <f t="shared" si="13"/>
        <v>0</v>
      </c>
      <c r="AJ91">
        <f t="shared" si="14"/>
        <v>0</v>
      </c>
      <c r="AT91">
        <f t="shared" si="11"/>
        <v>0</v>
      </c>
      <c r="AW91">
        <f t="shared" si="15"/>
        <v>0</v>
      </c>
    </row>
    <row r="92" spans="2:49" x14ac:dyDescent="0.25">
      <c r="B92">
        <v>86</v>
      </c>
      <c r="C92">
        <v>0.11</v>
      </c>
      <c r="D92" s="116"/>
      <c r="E92">
        <v>86</v>
      </c>
      <c r="F92">
        <v>0.01</v>
      </c>
      <c r="I92">
        <v>175</v>
      </c>
      <c r="J92">
        <v>7.63</v>
      </c>
      <c r="M92">
        <f t="shared" si="9"/>
        <v>172</v>
      </c>
      <c r="N92">
        <v>0.01</v>
      </c>
      <c r="P92">
        <f t="shared" si="10"/>
        <v>350</v>
      </c>
      <c r="Q92">
        <v>7.63</v>
      </c>
      <c r="T92">
        <v>86</v>
      </c>
      <c r="W92">
        <v>626</v>
      </c>
      <c r="X92">
        <v>0.63</v>
      </c>
      <c r="AA92">
        <f t="shared" si="16"/>
        <v>0</v>
      </c>
      <c r="AC92">
        <f t="shared" si="17"/>
        <v>960.00000000000091</v>
      </c>
      <c r="AF92">
        <f t="shared" si="12"/>
        <v>0</v>
      </c>
      <c r="AH92">
        <f t="shared" si="13"/>
        <v>0</v>
      </c>
      <c r="AJ92">
        <f t="shared" si="14"/>
        <v>0</v>
      </c>
      <c r="AT92">
        <f t="shared" si="11"/>
        <v>0</v>
      </c>
      <c r="AW92">
        <f t="shared" si="15"/>
        <v>0</v>
      </c>
    </row>
    <row r="93" spans="2:49" x14ac:dyDescent="0.25">
      <c r="B93">
        <v>87</v>
      </c>
      <c r="C93">
        <v>0.11</v>
      </c>
      <c r="D93" s="116"/>
      <c r="E93">
        <v>87</v>
      </c>
      <c r="F93">
        <v>0.01</v>
      </c>
      <c r="I93">
        <v>176</v>
      </c>
      <c r="J93">
        <v>7.84</v>
      </c>
      <c r="M93">
        <f t="shared" si="9"/>
        <v>174</v>
      </c>
      <c r="N93">
        <v>0.01</v>
      </c>
      <c r="P93">
        <f t="shared" si="10"/>
        <v>352</v>
      </c>
      <c r="Q93">
        <v>7.84</v>
      </c>
      <c r="T93">
        <v>87</v>
      </c>
      <c r="W93">
        <v>627</v>
      </c>
      <c r="AA93">
        <f t="shared" si="16"/>
        <v>0</v>
      </c>
      <c r="AF93">
        <f t="shared" si="12"/>
        <v>0</v>
      </c>
      <c r="AH93">
        <f t="shared" si="13"/>
        <v>0</v>
      </c>
      <c r="AJ93">
        <f t="shared" si="14"/>
        <v>0</v>
      </c>
      <c r="AT93">
        <f t="shared" si="11"/>
        <v>0</v>
      </c>
      <c r="AW93">
        <f t="shared" si="15"/>
        <v>0</v>
      </c>
    </row>
    <row r="94" spans="2:49" x14ac:dyDescent="0.25">
      <c r="B94">
        <v>88</v>
      </c>
      <c r="C94">
        <v>0.11</v>
      </c>
      <c r="D94" s="116"/>
      <c r="E94">
        <v>88</v>
      </c>
      <c r="F94">
        <v>0.01</v>
      </c>
      <c r="I94">
        <v>177</v>
      </c>
      <c r="J94">
        <v>8.02</v>
      </c>
      <c r="M94">
        <f t="shared" si="9"/>
        <v>176</v>
      </c>
      <c r="N94">
        <v>0.01</v>
      </c>
      <c r="P94">
        <f t="shared" si="10"/>
        <v>354</v>
      </c>
      <c r="Q94">
        <v>8.02</v>
      </c>
      <c r="T94">
        <v>88</v>
      </c>
      <c r="W94">
        <v>628</v>
      </c>
      <c r="X94">
        <v>0.67</v>
      </c>
      <c r="AA94">
        <f t="shared" si="16"/>
        <v>0</v>
      </c>
      <c r="AC94">
        <f t="shared" si="17"/>
        <v>960.00000000000091</v>
      </c>
      <c r="AF94">
        <f t="shared" si="12"/>
        <v>0</v>
      </c>
      <c r="AH94">
        <f t="shared" si="13"/>
        <v>0</v>
      </c>
      <c r="AJ94">
        <f t="shared" si="14"/>
        <v>0</v>
      </c>
      <c r="AT94">
        <f t="shared" si="11"/>
        <v>0</v>
      </c>
      <c r="AW94">
        <f t="shared" si="15"/>
        <v>0</v>
      </c>
    </row>
    <row r="95" spans="2:49" x14ac:dyDescent="0.25">
      <c r="B95">
        <v>89</v>
      </c>
      <c r="C95">
        <v>0.11</v>
      </c>
      <c r="D95" s="116"/>
      <c r="E95">
        <v>89</v>
      </c>
      <c r="F95">
        <v>0.01</v>
      </c>
      <c r="I95">
        <v>178</v>
      </c>
      <c r="J95">
        <v>8.11</v>
      </c>
      <c r="M95">
        <f t="shared" si="9"/>
        <v>178</v>
      </c>
      <c r="N95">
        <v>0.01</v>
      </c>
      <c r="P95">
        <f t="shared" si="10"/>
        <v>356</v>
      </c>
      <c r="Q95">
        <v>8.11</v>
      </c>
      <c r="T95">
        <v>89</v>
      </c>
      <c r="W95">
        <v>629</v>
      </c>
      <c r="AA95">
        <f t="shared" si="16"/>
        <v>0</v>
      </c>
      <c r="AF95">
        <f t="shared" si="12"/>
        <v>0</v>
      </c>
      <c r="AH95">
        <f t="shared" si="13"/>
        <v>0</v>
      </c>
      <c r="AJ95">
        <f t="shared" si="14"/>
        <v>0</v>
      </c>
      <c r="AT95">
        <f t="shared" si="11"/>
        <v>0</v>
      </c>
      <c r="AW95">
        <f t="shared" si="15"/>
        <v>0</v>
      </c>
    </row>
    <row r="96" spans="2:49" x14ac:dyDescent="0.25">
      <c r="B96" cm="1">
        <f t="array" aca="1" ref="B96" ca="1">B96:C35690</f>
        <v>0</v>
      </c>
      <c r="C96">
        <v>0.11</v>
      </c>
      <c r="D96" s="116"/>
      <c r="E96">
        <v>90</v>
      </c>
      <c r="F96">
        <v>0.01</v>
      </c>
      <c r="I96">
        <v>179</v>
      </c>
      <c r="J96">
        <v>8.17</v>
      </c>
      <c r="M96">
        <f t="shared" ca="1" si="9"/>
        <v>2</v>
      </c>
      <c r="N96">
        <v>0.01</v>
      </c>
      <c r="P96">
        <f t="shared" si="10"/>
        <v>358</v>
      </c>
      <c r="Q96">
        <v>8.17</v>
      </c>
      <c r="T96">
        <v>90</v>
      </c>
      <c r="W96">
        <v>630</v>
      </c>
      <c r="X96">
        <v>0.71</v>
      </c>
      <c r="AA96">
        <f t="shared" si="16"/>
        <v>0</v>
      </c>
      <c r="AC96">
        <f t="shared" si="17"/>
        <v>959.99999999999818</v>
      </c>
      <c r="AF96">
        <f t="shared" si="12"/>
        <v>0</v>
      </c>
      <c r="AH96">
        <f t="shared" si="13"/>
        <v>0</v>
      </c>
      <c r="AJ96">
        <f t="shared" si="14"/>
        <v>0</v>
      </c>
      <c r="AT96">
        <f t="shared" si="11"/>
        <v>0</v>
      </c>
      <c r="AW96">
        <f t="shared" si="15"/>
        <v>0</v>
      </c>
    </row>
    <row r="97" spans="2:49" x14ac:dyDescent="0.25">
      <c r="B97">
        <v>91</v>
      </c>
      <c r="C97">
        <v>0.11</v>
      </c>
      <c r="D97" s="116"/>
      <c r="E97">
        <v>91</v>
      </c>
      <c r="F97">
        <v>0.01</v>
      </c>
      <c r="I97">
        <v>180</v>
      </c>
      <c r="J97" s="112">
        <v>8.19</v>
      </c>
      <c r="M97">
        <f t="shared" si="9"/>
        <v>182</v>
      </c>
      <c r="N97">
        <v>0.01</v>
      </c>
      <c r="P97">
        <f t="shared" si="10"/>
        <v>360</v>
      </c>
      <c r="Q97" s="112">
        <v>8.19</v>
      </c>
      <c r="T97">
        <v>91</v>
      </c>
      <c r="W97">
        <v>631</v>
      </c>
      <c r="AA97">
        <f t="shared" si="16"/>
        <v>0</v>
      </c>
      <c r="AF97">
        <f t="shared" si="12"/>
        <v>0</v>
      </c>
      <c r="AH97">
        <f t="shared" si="13"/>
        <v>0</v>
      </c>
      <c r="AJ97">
        <f t="shared" si="14"/>
        <v>0</v>
      </c>
      <c r="AT97">
        <f t="shared" si="11"/>
        <v>0</v>
      </c>
      <c r="AW97">
        <f t="shared" si="15"/>
        <v>0</v>
      </c>
    </row>
    <row r="98" spans="2:49" x14ac:dyDescent="0.25">
      <c r="B98">
        <v>92</v>
      </c>
      <c r="C98">
        <v>0.11</v>
      </c>
      <c r="D98" s="116"/>
      <c r="E98">
        <v>92</v>
      </c>
      <c r="F98">
        <v>0.01</v>
      </c>
      <c r="I98">
        <v>181</v>
      </c>
      <c r="J98">
        <v>8.16</v>
      </c>
      <c r="M98">
        <f t="shared" si="9"/>
        <v>184</v>
      </c>
      <c r="N98">
        <v>0.01</v>
      </c>
      <c r="P98">
        <f t="shared" si="10"/>
        <v>362</v>
      </c>
      <c r="Q98">
        <v>8.16</v>
      </c>
      <c r="T98">
        <v>92</v>
      </c>
      <c r="W98">
        <v>632</v>
      </c>
      <c r="X98">
        <v>0.77</v>
      </c>
      <c r="AA98">
        <f t="shared" si="16"/>
        <v>0</v>
      </c>
      <c r="AC98">
        <f t="shared" si="17"/>
        <v>1440.0000000000014</v>
      </c>
      <c r="AF98">
        <f t="shared" si="12"/>
        <v>0</v>
      </c>
      <c r="AH98">
        <f t="shared" si="13"/>
        <v>0</v>
      </c>
      <c r="AJ98">
        <f t="shared" si="14"/>
        <v>0</v>
      </c>
      <c r="AT98">
        <f t="shared" si="11"/>
        <v>0</v>
      </c>
      <c r="AW98">
        <f t="shared" si="15"/>
        <v>0</v>
      </c>
    </row>
    <row r="99" spans="2:49" x14ac:dyDescent="0.25">
      <c r="B99">
        <v>93</v>
      </c>
      <c r="C99">
        <v>0.11</v>
      </c>
      <c r="D99" s="116"/>
      <c r="E99">
        <v>93</v>
      </c>
      <c r="F99">
        <v>0.01</v>
      </c>
      <c r="I99">
        <v>182</v>
      </c>
      <c r="J99">
        <v>8.09</v>
      </c>
      <c r="M99">
        <f t="shared" si="9"/>
        <v>186</v>
      </c>
      <c r="N99">
        <v>0.01</v>
      </c>
      <c r="P99">
        <f t="shared" si="10"/>
        <v>364</v>
      </c>
      <c r="Q99">
        <v>8.09</v>
      </c>
      <c r="T99">
        <v>93</v>
      </c>
      <c r="W99">
        <v>633</v>
      </c>
      <c r="AA99">
        <f t="shared" si="16"/>
        <v>0</v>
      </c>
      <c r="AF99">
        <f t="shared" si="12"/>
        <v>0</v>
      </c>
      <c r="AH99">
        <f t="shared" si="13"/>
        <v>0</v>
      </c>
      <c r="AJ99">
        <f t="shared" si="14"/>
        <v>0</v>
      </c>
      <c r="AT99">
        <f t="shared" si="11"/>
        <v>0</v>
      </c>
      <c r="AW99">
        <f t="shared" si="15"/>
        <v>0</v>
      </c>
    </row>
    <row r="100" spans="2:49" x14ac:dyDescent="0.25">
      <c r="B100">
        <v>94</v>
      </c>
      <c r="C100">
        <v>0.11</v>
      </c>
      <c r="D100" s="116"/>
      <c r="E100">
        <v>94</v>
      </c>
      <c r="F100">
        <v>0.01</v>
      </c>
      <c r="I100">
        <v>183</v>
      </c>
      <c r="J100">
        <v>7.94</v>
      </c>
      <c r="M100">
        <f t="shared" si="9"/>
        <v>188</v>
      </c>
      <c r="N100">
        <v>0.01</v>
      </c>
      <c r="P100">
        <f t="shared" si="10"/>
        <v>366</v>
      </c>
      <c r="Q100">
        <v>7.94</v>
      </c>
      <c r="T100">
        <v>94</v>
      </c>
      <c r="W100">
        <v>634</v>
      </c>
      <c r="X100">
        <v>0.82</v>
      </c>
      <c r="AA100">
        <f t="shared" si="16"/>
        <v>0</v>
      </c>
      <c r="AC100">
        <f t="shared" si="17"/>
        <v>1199.9999999999984</v>
      </c>
      <c r="AF100">
        <f t="shared" si="12"/>
        <v>0</v>
      </c>
      <c r="AH100">
        <f t="shared" si="13"/>
        <v>0</v>
      </c>
      <c r="AJ100">
        <f t="shared" si="14"/>
        <v>0</v>
      </c>
      <c r="AT100">
        <f t="shared" si="11"/>
        <v>0</v>
      </c>
      <c r="AW100">
        <f t="shared" si="15"/>
        <v>0</v>
      </c>
    </row>
    <row r="101" spans="2:49" x14ac:dyDescent="0.25">
      <c r="B101">
        <v>95</v>
      </c>
      <c r="C101">
        <v>0.11</v>
      </c>
      <c r="D101" s="116"/>
      <c r="E101">
        <v>95</v>
      </c>
      <c r="F101">
        <v>0.01</v>
      </c>
      <c r="I101">
        <v>184</v>
      </c>
      <c r="J101">
        <v>7.58</v>
      </c>
      <c r="M101">
        <f t="shared" si="9"/>
        <v>190</v>
      </c>
      <c r="N101">
        <v>0.01</v>
      </c>
      <c r="P101">
        <f t="shared" si="10"/>
        <v>368</v>
      </c>
      <c r="Q101">
        <v>7.58</v>
      </c>
      <c r="T101">
        <v>95</v>
      </c>
      <c r="W101">
        <v>635</v>
      </c>
      <c r="AA101">
        <f t="shared" si="16"/>
        <v>0</v>
      </c>
      <c r="AF101">
        <f t="shared" si="12"/>
        <v>0</v>
      </c>
      <c r="AH101">
        <f t="shared" si="13"/>
        <v>0</v>
      </c>
      <c r="AJ101">
        <f t="shared" si="14"/>
        <v>0</v>
      </c>
      <c r="AT101">
        <f t="shared" si="11"/>
        <v>0</v>
      </c>
      <c r="AW101">
        <f t="shared" si="15"/>
        <v>0</v>
      </c>
    </row>
    <row r="102" spans="2:49" x14ac:dyDescent="0.25">
      <c r="B102">
        <v>96</v>
      </c>
      <c r="C102">
        <v>0.11</v>
      </c>
      <c r="D102" s="116"/>
      <c r="E102">
        <v>96</v>
      </c>
      <c r="F102">
        <v>0.01</v>
      </c>
      <c r="I102">
        <v>185</v>
      </c>
      <c r="J102">
        <v>7.37</v>
      </c>
      <c r="M102">
        <f t="shared" si="9"/>
        <v>192</v>
      </c>
      <c r="N102">
        <v>0.01</v>
      </c>
      <c r="P102">
        <f t="shared" si="10"/>
        <v>370</v>
      </c>
      <c r="Q102">
        <v>7.37</v>
      </c>
      <c r="T102">
        <v>96</v>
      </c>
      <c r="W102">
        <v>636</v>
      </c>
      <c r="X102">
        <v>0.89</v>
      </c>
      <c r="AA102">
        <f t="shared" si="16"/>
        <v>0</v>
      </c>
      <c r="AC102">
        <f t="shared" si="17"/>
        <v>1680.0000000000016</v>
      </c>
      <c r="AF102">
        <f t="shared" si="12"/>
        <v>0</v>
      </c>
      <c r="AH102">
        <f t="shared" si="13"/>
        <v>0</v>
      </c>
      <c r="AJ102">
        <f t="shared" si="14"/>
        <v>0</v>
      </c>
      <c r="AT102">
        <f t="shared" si="11"/>
        <v>0</v>
      </c>
      <c r="AW102">
        <f t="shared" si="15"/>
        <v>0</v>
      </c>
    </row>
    <row r="103" spans="2:49" x14ac:dyDescent="0.25">
      <c r="B103">
        <v>97</v>
      </c>
      <c r="C103">
        <v>0.11</v>
      </c>
      <c r="D103" s="116"/>
      <c r="E103">
        <v>97</v>
      </c>
      <c r="F103">
        <v>0.01</v>
      </c>
      <c r="I103">
        <v>186</v>
      </c>
      <c r="J103">
        <v>7.08</v>
      </c>
      <c r="M103">
        <f t="shared" si="9"/>
        <v>194</v>
      </c>
      <c r="N103">
        <v>0.01</v>
      </c>
      <c r="P103">
        <f t="shared" si="10"/>
        <v>372</v>
      </c>
      <c r="Q103">
        <v>7.08</v>
      </c>
      <c r="T103">
        <v>97</v>
      </c>
      <c r="W103">
        <v>637</v>
      </c>
      <c r="AA103">
        <f t="shared" si="16"/>
        <v>0</v>
      </c>
      <c r="AF103">
        <f t="shared" si="12"/>
        <v>0</v>
      </c>
      <c r="AH103">
        <f t="shared" si="13"/>
        <v>0</v>
      </c>
      <c r="AJ103">
        <f t="shared" si="14"/>
        <v>0</v>
      </c>
      <c r="AT103">
        <f t="shared" si="11"/>
        <v>0</v>
      </c>
      <c r="AW103">
        <f t="shared" si="15"/>
        <v>0</v>
      </c>
    </row>
    <row r="104" spans="2:49" x14ac:dyDescent="0.25">
      <c r="B104">
        <v>98</v>
      </c>
      <c r="C104">
        <v>0.11</v>
      </c>
      <c r="D104" s="116"/>
      <c r="E104">
        <v>98</v>
      </c>
      <c r="F104">
        <v>0.01</v>
      </c>
      <c r="I104">
        <v>187</v>
      </c>
      <c r="J104">
        <v>6.76</v>
      </c>
      <c r="M104">
        <f t="shared" si="9"/>
        <v>196</v>
      </c>
      <c r="N104">
        <v>0.01</v>
      </c>
      <c r="P104">
        <f t="shared" si="10"/>
        <v>374</v>
      </c>
      <c r="Q104">
        <v>6.76</v>
      </c>
      <c r="T104">
        <v>98</v>
      </c>
      <c r="W104">
        <v>638</v>
      </c>
      <c r="X104">
        <v>0.96</v>
      </c>
      <c r="AA104">
        <f t="shared" si="16"/>
        <v>0</v>
      </c>
      <c r="AC104">
        <f t="shared" si="17"/>
        <v>1679.9999999999989</v>
      </c>
      <c r="AF104">
        <f t="shared" si="12"/>
        <v>0</v>
      </c>
      <c r="AH104">
        <f t="shared" si="13"/>
        <v>0</v>
      </c>
      <c r="AJ104">
        <f t="shared" si="14"/>
        <v>0</v>
      </c>
      <c r="AT104">
        <f t="shared" si="11"/>
        <v>0</v>
      </c>
      <c r="AW104">
        <f t="shared" si="15"/>
        <v>0</v>
      </c>
    </row>
    <row r="105" spans="2:49" x14ac:dyDescent="0.25">
      <c r="B105">
        <v>99</v>
      </c>
      <c r="C105">
        <v>0.11</v>
      </c>
      <c r="D105" s="116"/>
      <c r="E105">
        <v>99</v>
      </c>
      <c r="F105">
        <v>0.01</v>
      </c>
      <c r="I105">
        <v>188</v>
      </c>
      <c r="J105">
        <v>6.54</v>
      </c>
      <c r="M105">
        <f t="shared" si="9"/>
        <v>198</v>
      </c>
      <c r="N105">
        <v>0.01</v>
      </c>
      <c r="P105">
        <f t="shared" si="10"/>
        <v>376</v>
      </c>
      <c r="Q105">
        <v>6.54</v>
      </c>
      <c r="T105">
        <v>99</v>
      </c>
      <c r="W105">
        <v>639</v>
      </c>
      <c r="AA105">
        <f t="shared" si="16"/>
        <v>0</v>
      </c>
      <c r="AF105">
        <f t="shared" si="12"/>
        <v>0</v>
      </c>
      <c r="AH105">
        <f t="shared" si="13"/>
        <v>0</v>
      </c>
      <c r="AJ105">
        <f t="shared" si="14"/>
        <v>0</v>
      </c>
      <c r="AT105">
        <f t="shared" si="11"/>
        <v>0</v>
      </c>
      <c r="AW105">
        <f t="shared" si="15"/>
        <v>0</v>
      </c>
    </row>
    <row r="106" spans="2:49" x14ac:dyDescent="0.25">
      <c r="B106">
        <v>100</v>
      </c>
      <c r="C106">
        <v>0.11</v>
      </c>
      <c r="D106" s="116"/>
      <c r="E106">
        <v>100</v>
      </c>
      <c r="F106">
        <v>0.02</v>
      </c>
      <c r="I106">
        <v>189</v>
      </c>
      <c r="J106">
        <v>6.24</v>
      </c>
      <c r="M106">
        <f t="shared" si="9"/>
        <v>200</v>
      </c>
      <c r="N106">
        <v>0.02</v>
      </c>
      <c r="P106">
        <f t="shared" si="10"/>
        <v>378</v>
      </c>
      <c r="Q106">
        <v>6.24</v>
      </c>
      <c r="T106">
        <v>100</v>
      </c>
      <c r="W106">
        <v>640</v>
      </c>
      <c r="X106">
        <v>1.04</v>
      </c>
      <c r="AA106">
        <f t="shared" si="16"/>
        <v>0</v>
      </c>
      <c r="AC106">
        <f t="shared" si="17"/>
        <v>1920.0000000000018</v>
      </c>
      <c r="AF106">
        <f t="shared" si="12"/>
        <v>240</v>
      </c>
      <c r="AH106">
        <f t="shared" si="13"/>
        <v>0.01</v>
      </c>
      <c r="AJ106">
        <f t="shared" si="14"/>
        <v>0.01</v>
      </c>
      <c r="AT106">
        <f t="shared" si="11"/>
        <v>0</v>
      </c>
      <c r="AW106">
        <f t="shared" si="15"/>
        <v>5760</v>
      </c>
    </row>
    <row r="107" spans="2:49" x14ac:dyDescent="0.25">
      <c r="B107">
        <v>101</v>
      </c>
      <c r="C107">
        <v>0.11</v>
      </c>
      <c r="D107" s="116"/>
      <c r="E107">
        <v>101</v>
      </c>
      <c r="F107">
        <v>0.03</v>
      </c>
      <c r="I107">
        <v>190</v>
      </c>
      <c r="J107">
        <v>5.98</v>
      </c>
      <c r="M107">
        <f t="shared" si="9"/>
        <v>202</v>
      </c>
      <c r="N107">
        <v>0.03</v>
      </c>
      <c r="P107">
        <f t="shared" si="10"/>
        <v>380</v>
      </c>
      <c r="Q107">
        <v>5.98</v>
      </c>
      <c r="T107">
        <v>101</v>
      </c>
      <c r="W107">
        <v>641</v>
      </c>
      <c r="AA107">
        <f t="shared" si="16"/>
        <v>0</v>
      </c>
      <c r="AF107">
        <f t="shared" si="12"/>
        <v>239.99999999999997</v>
      </c>
      <c r="AH107">
        <f t="shared" si="13"/>
        <v>-1.1842378929335003E-18</v>
      </c>
      <c r="AJ107">
        <f t="shared" si="14"/>
        <v>-1.0000000000000002E-2</v>
      </c>
      <c r="AT107">
        <f t="shared" si="11"/>
        <v>0</v>
      </c>
      <c r="AW107">
        <f t="shared" si="15"/>
        <v>-5760.0000000000009</v>
      </c>
    </row>
    <row r="108" spans="2:49" x14ac:dyDescent="0.25">
      <c r="B108">
        <v>102</v>
      </c>
      <c r="C108">
        <v>0.11</v>
      </c>
      <c r="D108" s="116"/>
      <c r="E108">
        <v>102</v>
      </c>
      <c r="F108">
        <v>0.04</v>
      </c>
      <c r="I108">
        <v>191</v>
      </c>
      <c r="J108">
        <v>5.7</v>
      </c>
      <c r="M108">
        <f t="shared" si="9"/>
        <v>204</v>
      </c>
      <c r="N108">
        <v>0.04</v>
      </c>
      <c r="P108">
        <f t="shared" si="10"/>
        <v>382</v>
      </c>
      <c r="Q108">
        <v>5.7</v>
      </c>
      <c r="T108">
        <v>102</v>
      </c>
      <c r="W108">
        <v>642</v>
      </c>
      <c r="X108">
        <v>1.1100000000000001</v>
      </c>
      <c r="AA108">
        <f t="shared" si="16"/>
        <v>0</v>
      </c>
      <c r="AC108">
        <f t="shared" si="17"/>
        <v>1680.0000000000016</v>
      </c>
      <c r="AF108">
        <f t="shared" si="12"/>
        <v>240.00000000000006</v>
      </c>
      <c r="AH108">
        <f t="shared" si="13"/>
        <v>3.552713678800501E-18</v>
      </c>
      <c r="AJ108">
        <f t="shared" si="14"/>
        <v>4.7369515717340011E-18</v>
      </c>
      <c r="AT108">
        <f t="shared" si="11"/>
        <v>0</v>
      </c>
      <c r="AW108">
        <f t="shared" si="15"/>
        <v>2.7284841053187847E-12</v>
      </c>
    </row>
    <row r="109" spans="2:49" x14ac:dyDescent="0.25">
      <c r="B109">
        <v>103</v>
      </c>
      <c r="C109">
        <v>0.11</v>
      </c>
      <c r="D109" s="116"/>
      <c r="E109">
        <v>103</v>
      </c>
      <c r="F109">
        <v>0.05</v>
      </c>
      <c r="I109">
        <v>192</v>
      </c>
      <c r="J109">
        <v>5.42</v>
      </c>
      <c r="M109">
        <f t="shared" si="9"/>
        <v>206</v>
      </c>
      <c r="N109">
        <v>0.05</v>
      </c>
      <c r="P109">
        <f t="shared" si="10"/>
        <v>384</v>
      </c>
      <c r="Q109">
        <v>5.42</v>
      </c>
      <c r="T109">
        <v>103</v>
      </c>
      <c r="W109">
        <v>643</v>
      </c>
      <c r="AA109">
        <f t="shared" si="16"/>
        <v>0</v>
      </c>
      <c r="AF109">
        <f t="shared" si="12"/>
        <v>240.00000000000006</v>
      </c>
      <c r="AH109">
        <f t="shared" si="13"/>
        <v>0</v>
      </c>
      <c r="AJ109">
        <f t="shared" si="14"/>
        <v>-3.552713678800501E-18</v>
      </c>
      <c r="AT109">
        <f t="shared" si="11"/>
        <v>0</v>
      </c>
      <c r="AW109">
        <f t="shared" si="15"/>
        <v>-2.0463630789890885E-12</v>
      </c>
    </row>
    <row r="110" spans="2:49" x14ac:dyDescent="0.25">
      <c r="B110">
        <v>104</v>
      </c>
      <c r="C110">
        <v>0.11</v>
      </c>
      <c r="D110" s="116"/>
      <c r="E110">
        <v>104</v>
      </c>
      <c r="F110">
        <v>7.0000000000000007E-2</v>
      </c>
      <c r="I110">
        <v>193</v>
      </c>
      <c r="J110">
        <v>5.14</v>
      </c>
      <c r="M110">
        <f t="shared" si="9"/>
        <v>208</v>
      </c>
      <c r="N110">
        <v>7.0000000000000007E-2</v>
      </c>
      <c r="P110">
        <f t="shared" si="10"/>
        <v>386</v>
      </c>
      <c r="Q110">
        <v>5.14</v>
      </c>
      <c r="T110">
        <v>104</v>
      </c>
      <c r="W110">
        <v>644</v>
      </c>
      <c r="X110">
        <v>1.2</v>
      </c>
      <c r="AA110">
        <f t="shared" si="16"/>
        <v>0</v>
      </c>
      <c r="AC110">
        <f t="shared" si="17"/>
        <v>2159.9999999999964</v>
      </c>
      <c r="AF110">
        <f t="shared" si="12"/>
        <v>480.00000000000011</v>
      </c>
      <c r="AH110">
        <f t="shared" si="13"/>
        <v>1.0000000000000002E-2</v>
      </c>
      <c r="AJ110">
        <f t="shared" si="14"/>
        <v>1.0000000000000002E-2</v>
      </c>
      <c r="AT110">
        <f t="shared" si="11"/>
        <v>0</v>
      </c>
      <c r="AW110">
        <f t="shared" si="15"/>
        <v>5760.0000000000009</v>
      </c>
    </row>
    <row r="111" spans="2:49" x14ac:dyDescent="0.25">
      <c r="B111">
        <v>105</v>
      </c>
      <c r="C111">
        <v>0.12</v>
      </c>
      <c r="D111" s="116"/>
      <c r="E111">
        <v>105</v>
      </c>
      <c r="F111">
        <v>0.09</v>
      </c>
      <c r="I111">
        <v>194</v>
      </c>
      <c r="J111">
        <v>4.84</v>
      </c>
      <c r="M111">
        <f t="shared" si="9"/>
        <v>210</v>
      </c>
      <c r="N111">
        <v>0.09</v>
      </c>
      <c r="P111">
        <f t="shared" si="10"/>
        <v>388</v>
      </c>
      <c r="Q111">
        <v>4.84</v>
      </c>
      <c r="T111">
        <v>105</v>
      </c>
      <c r="W111">
        <v>645</v>
      </c>
      <c r="AA111">
        <f t="shared" si="16"/>
        <v>0</v>
      </c>
      <c r="AF111">
        <f t="shared" si="12"/>
        <v>479.99999999999977</v>
      </c>
      <c r="AH111">
        <f t="shared" si="13"/>
        <v>-1.4210854715202004E-17</v>
      </c>
      <c r="AJ111">
        <f t="shared" si="14"/>
        <v>-1.0000000000000016E-2</v>
      </c>
      <c r="AT111">
        <f t="shared" si="11"/>
        <v>0</v>
      </c>
      <c r="AW111">
        <f t="shared" si="15"/>
        <v>-5760.0000000000091</v>
      </c>
    </row>
    <row r="112" spans="2:49" x14ac:dyDescent="0.25">
      <c r="B112">
        <v>106</v>
      </c>
      <c r="C112">
        <v>0.13</v>
      </c>
      <c r="D112" s="116"/>
      <c r="E112">
        <v>106</v>
      </c>
      <c r="F112">
        <v>0.1</v>
      </c>
      <c r="I112">
        <v>195</v>
      </c>
      <c r="J112">
        <v>4.62</v>
      </c>
      <c r="M112">
        <f t="shared" si="9"/>
        <v>212</v>
      </c>
      <c r="N112">
        <v>0.1</v>
      </c>
      <c r="P112">
        <f t="shared" si="10"/>
        <v>390</v>
      </c>
      <c r="Q112">
        <v>4.62</v>
      </c>
      <c r="T112">
        <v>106</v>
      </c>
      <c r="W112">
        <v>646</v>
      </c>
      <c r="X112">
        <v>1.29</v>
      </c>
      <c r="AA112">
        <f t="shared" si="16"/>
        <v>0</v>
      </c>
      <c r="AC112">
        <f t="shared" si="17"/>
        <v>2160.0000000000018</v>
      </c>
      <c r="AF112">
        <f t="shared" si="12"/>
        <v>240.00000000000023</v>
      </c>
      <c r="AH112">
        <f t="shared" si="13"/>
        <v>-9.9999999999999811E-3</v>
      </c>
      <c r="AJ112">
        <f t="shared" si="14"/>
        <v>-9.9999999999999672E-3</v>
      </c>
      <c r="AT112">
        <f t="shared" si="11"/>
        <v>0</v>
      </c>
      <c r="AW112">
        <f t="shared" si="15"/>
        <v>-5759.9999999999818</v>
      </c>
    </row>
    <row r="113" spans="2:49" x14ac:dyDescent="0.25">
      <c r="B113">
        <v>107</v>
      </c>
      <c r="C113">
        <v>0.14000000000000001</v>
      </c>
      <c r="D113" s="116"/>
      <c r="E113">
        <v>107</v>
      </c>
      <c r="F113">
        <v>0.12</v>
      </c>
      <c r="I113">
        <v>196</v>
      </c>
      <c r="J113">
        <v>4.3600000000000003</v>
      </c>
      <c r="M113">
        <f t="shared" si="9"/>
        <v>214</v>
      </c>
      <c r="N113">
        <v>0.12</v>
      </c>
      <c r="P113">
        <f t="shared" si="10"/>
        <v>392</v>
      </c>
      <c r="Q113">
        <v>4.3600000000000003</v>
      </c>
      <c r="T113">
        <v>107</v>
      </c>
      <c r="W113">
        <v>647</v>
      </c>
      <c r="AA113">
        <f t="shared" si="16"/>
        <v>0</v>
      </c>
      <c r="AF113">
        <f t="shared" si="12"/>
        <v>479.99999999999977</v>
      </c>
      <c r="AH113">
        <f t="shared" si="13"/>
        <v>9.9999999999999811E-3</v>
      </c>
      <c r="AJ113">
        <f t="shared" si="14"/>
        <v>1.9999999999999962E-2</v>
      </c>
      <c r="AT113">
        <f t="shared" si="11"/>
        <v>0</v>
      </c>
      <c r="AW113">
        <f t="shared" si="15"/>
        <v>11519.999999999978</v>
      </c>
    </row>
    <row r="114" spans="2:49" x14ac:dyDescent="0.25">
      <c r="B114">
        <v>108</v>
      </c>
      <c r="C114">
        <v>0.15</v>
      </c>
      <c r="D114" s="116"/>
      <c r="E114">
        <v>108</v>
      </c>
      <c r="F114">
        <v>0.14000000000000001</v>
      </c>
      <c r="I114">
        <v>197</v>
      </c>
      <c r="J114">
        <v>4.1100000000000003</v>
      </c>
      <c r="M114">
        <f t="shared" si="9"/>
        <v>216</v>
      </c>
      <c r="N114">
        <v>0.14000000000000001</v>
      </c>
      <c r="P114">
        <f t="shared" si="10"/>
        <v>394</v>
      </c>
      <c r="Q114">
        <v>4.1100000000000003</v>
      </c>
      <c r="T114">
        <v>108</v>
      </c>
      <c r="W114">
        <v>648</v>
      </c>
      <c r="X114">
        <v>1.38</v>
      </c>
      <c r="AA114">
        <f t="shared" si="16"/>
        <v>0</v>
      </c>
      <c r="AC114">
        <f t="shared" si="17"/>
        <v>2159.9999999999964</v>
      </c>
      <c r="AF114">
        <f t="shared" si="12"/>
        <v>480.00000000000045</v>
      </c>
      <c r="AH114">
        <f t="shared" si="13"/>
        <v>2.8421709430404008E-17</v>
      </c>
      <c r="AJ114">
        <f t="shared" si="14"/>
        <v>-9.9999999999999534E-3</v>
      </c>
      <c r="AT114">
        <f t="shared" si="11"/>
        <v>0</v>
      </c>
      <c r="AW114">
        <f t="shared" si="15"/>
        <v>-5759.9999999999727</v>
      </c>
    </row>
    <row r="115" spans="2:49" x14ac:dyDescent="0.25">
      <c r="B115">
        <v>109</v>
      </c>
      <c r="C115">
        <v>0.16</v>
      </c>
      <c r="D115" s="116"/>
      <c r="E115">
        <v>109</v>
      </c>
      <c r="F115">
        <v>0.15</v>
      </c>
      <c r="I115">
        <v>198</v>
      </c>
      <c r="J115">
        <v>3.92</v>
      </c>
      <c r="M115">
        <f t="shared" si="9"/>
        <v>218</v>
      </c>
      <c r="N115">
        <v>0.15</v>
      </c>
      <c r="P115">
        <f t="shared" si="10"/>
        <v>396</v>
      </c>
      <c r="Q115">
        <v>3.92</v>
      </c>
      <c r="T115">
        <v>109</v>
      </c>
      <c r="W115">
        <v>649</v>
      </c>
      <c r="AA115">
        <f t="shared" si="16"/>
        <v>0</v>
      </c>
      <c r="AF115">
        <f t="shared" si="12"/>
        <v>239.99999999999955</v>
      </c>
      <c r="AH115">
        <f t="shared" si="13"/>
        <v>-1.0000000000000038E-2</v>
      </c>
      <c r="AJ115">
        <f t="shared" si="14"/>
        <v>-1.0000000000000066E-2</v>
      </c>
      <c r="AT115">
        <f t="shared" si="11"/>
        <v>0</v>
      </c>
      <c r="AW115">
        <f t="shared" si="15"/>
        <v>-5760.0000000000382</v>
      </c>
    </row>
    <row r="116" spans="2:49" x14ac:dyDescent="0.25">
      <c r="B116">
        <v>110</v>
      </c>
      <c r="C116">
        <v>0.18</v>
      </c>
      <c r="D116" s="116"/>
      <c r="E116">
        <v>110</v>
      </c>
      <c r="F116">
        <v>0.17</v>
      </c>
      <c r="I116">
        <v>199</v>
      </c>
      <c r="J116">
        <v>3.69</v>
      </c>
      <c r="M116">
        <f t="shared" si="9"/>
        <v>220</v>
      </c>
      <c r="N116">
        <v>0.17</v>
      </c>
      <c r="P116">
        <f t="shared" si="10"/>
        <v>398</v>
      </c>
      <c r="Q116">
        <v>3.69</v>
      </c>
      <c r="T116">
        <v>110</v>
      </c>
      <c r="W116">
        <v>650</v>
      </c>
      <c r="X116">
        <v>1.48</v>
      </c>
      <c r="AA116">
        <f t="shared" si="16"/>
        <v>0</v>
      </c>
      <c r="AC116">
        <f t="shared" si="17"/>
        <v>2400.0000000000023</v>
      </c>
      <c r="AF116">
        <f t="shared" si="12"/>
        <v>480.00000000000045</v>
      </c>
      <c r="AH116">
        <f t="shared" si="13"/>
        <v>1.0000000000000038E-2</v>
      </c>
      <c r="AJ116">
        <f t="shared" si="14"/>
        <v>2.0000000000000077E-2</v>
      </c>
      <c r="AT116">
        <f t="shared" si="11"/>
        <v>0</v>
      </c>
      <c r="AW116">
        <f t="shared" si="15"/>
        <v>11520.000000000045</v>
      </c>
    </row>
    <row r="117" spans="2:49" x14ac:dyDescent="0.25">
      <c r="B117">
        <v>111</v>
      </c>
      <c r="C117">
        <v>0.2</v>
      </c>
      <c r="D117" s="116"/>
      <c r="E117">
        <v>111</v>
      </c>
      <c r="F117">
        <v>0.19</v>
      </c>
      <c r="I117">
        <v>200</v>
      </c>
      <c r="J117">
        <v>3.48</v>
      </c>
      <c r="M117">
        <f t="shared" si="9"/>
        <v>222</v>
      </c>
      <c r="N117">
        <v>0.19</v>
      </c>
      <c r="P117">
        <f t="shared" si="10"/>
        <v>400</v>
      </c>
      <c r="Q117">
        <v>3.48</v>
      </c>
      <c r="T117">
        <v>111</v>
      </c>
      <c r="W117">
        <v>651</v>
      </c>
      <c r="AA117">
        <f t="shared" si="16"/>
        <v>0</v>
      </c>
      <c r="AF117">
        <f t="shared" si="12"/>
        <v>479.99999999999977</v>
      </c>
      <c r="AH117">
        <f t="shared" si="13"/>
        <v>-2.8421709430404008E-17</v>
      </c>
      <c r="AJ117">
        <f t="shared" si="14"/>
        <v>-1.0000000000000066E-2</v>
      </c>
      <c r="AT117">
        <f t="shared" si="11"/>
        <v>0</v>
      </c>
      <c r="AW117">
        <f t="shared" si="15"/>
        <v>-5760.0000000000382</v>
      </c>
    </row>
    <row r="118" spans="2:49" x14ac:dyDescent="0.25">
      <c r="B118">
        <v>112</v>
      </c>
      <c r="C118">
        <v>0.22</v>
      </c>
      <c r="D118" s="116"/>
      <c r="E118">
        <v>112</v>
      </c>
      <c r="F118">
        <v>0.2</v>
      </c>
      <c r="I118">
        <v>201</v>
      </c>
      <c r="J118">
        <v>3.32</v>
      </c>
      <c r="M118">
        <f t="shared" si="9"/>
        <v>224</v>
      </c>
      <c r="N118">
        <v>0.2</v>
      </c>
      <c r="P118">
        <f t="shared" si="10"/>
        <v>402</v>
      </c>
      <c r="Q118">
        <v>3.32</v>
      </c>
      <c r="T118">
        <v>112</v>
      </c>
      <c r="W118">
        <v>652</v>
      </c>
      <c r="X118">
        <v>1.56</v>
      </c>
      <c r="AA118">
        <f t="shared" si="16"/>
        <v>0</v>
      </c>
      <c r="AC118">
        <f t="shared" si="17"/>
        <v>1920.0000000000018</v>
      </c>
      <c r="AF118">
        <f t="shared" si="12"/>
        <v>240.00000000000023</v>
      </c>
      <c r="AH118">
        <f t="shared" si="13"/>
        <v>-9.9999999999999811E-3</v>
      </c>
      <c r="AJ118">
        <f t="shared" si="14"/>
        <v>-9.9999999999999534E-3</v>
      </c>
      <c r="AT118">
        <f t="shared" si="11"/>
        <v>0</v>
      </c>
      <c r="AW118">
        <f t="shared" si="15"/>
        <v>-5759.9999999999727</v>
      </c>
    </row>
    <row r="119" spans="2:49" x14ac:dyDescent="0.25">
      <c r="B119">
        <v>113</v>
      </c>
      <c r="C119">
        <v>0.23</v>
      </c>
      <c r="D119" s="116"/>
      <c r="E119">
        <v>113</v>
      </c>
      <c r="F119">
        <v>0.22</v>
      </c>
      <c r="I119">
        <v>202</v>
      </c>
      <c r="J119">
        <v>3.11</v>
      </c>
      <c r="M119">
        <f t="shared" si="9"/>
        <v>226</v>
      </c>
      <c r="N119">
        <v>0.22</v>
      </c>
      <c r="P119">
        <f t="shared" si="10"/>
        <v>404</v>
      </c>
      <c r="Q119">
        <v>3.11</v>
      </c>
      <c r="T119">
        <v>113</v>
      </c>
      <c r="W119">
        <v>653</v>
      </c>
      <c r="AA119">
        <f t="shared" si="16"/>
        <v>0</v>
      </c>
      <c r="AF119">
        <f t="shared" si="12"/>
        <v>479.99999999999977</v>
      </c>
      <c r="AH119">
        <f t="shared" si="13"/>
        <v>9.9999999999999811E-3</v>
      </c>
      <c r="AJ119">
        <f t="shared" si="14"/>
        <v>1.9999999999999962E-2</v>
      </c>
      <c r="AT119">
        <f t="shared" si="11"/>
        <v>0</v>
      </c>
      <c r="AW119">
        <f t="shared" si="15"/>
        <v>11519.999999999978</v>
      </c>
    </row>
    <row r="120" spans="2:49" x14ac:dyDescent="0.25">
      <c r="B120">
        <v>114</v>
      </c>
      <c r="C120">
        <v>0.25</v>
      </c>
      <c r="D120" s="116"/>
      <c r="E120">
        <v>114</v>
      </c>
      <c r="F120">
        <v>0.24</v>
      </c>
      <c r="I120">
        <v>203</v>
      </c>
      <c r="J120">
        <v>2.93</v>
      </c>
      <c r="M120">
        <f t="shared" si="9"/>
        <v>228</v>
      </c>
      <c r="N120">
        <v>0.24</v>
      </c>
      <c r="P120">
        <f t="shared" si="10"/>
        <v>406</v>
      </c>
      <c r="Q120">
        <v>2.93</v>
      </c>
      <c r="T120">
        <v>114</v>
      </c>
      <c r="W120">
        <v>654</v>
      </c>
      <c r="X120">
        <v>1.69</v>
      </c>
      <c r="AA120">
        <f t="shared" si="16"/>
        <v>0</v>
      </c>
      <c r="AC120">
        <f t="shared" si="17"/>
        <v>3119.9999999999973</v>
      </c>
      <c r="AF120">
        <f t="shared" si="12"/>
        <v>479.99999999999977</v>
      </c>
      <c r="AH120">
        <f t="shared" si="13"/>
        <v>0</v>
      </c>
      <c r="AJ120">
        <f t="shared" si="14"/>
        <v>-9.9999999999999811E-3</v>
      </c>
      <c r="AT120">
        <f t="shared" si="11"/>
        <v>0</v>
      </c>
      <c r="AW120">
        <f t="shared" si="15"/>
        <v>-5759.9999999999891</v>
      </c>
    </row>
    <row r="121" spans="2:49" x14ac:dyDescent="0.25">
      <c r="B121">
        <v>115</v>
      </c>
      <c r="C121">
        <v>0.27</v>
      </c>
      <c r="D121" s="116"/>
      <c r="E121">
        <v>115</v>
      </c>
      <c r="F121">
        <v>0.26</v>
      </c>
      <c r="I121">
        <v>204</v>
      </c>
      <c r="J121">
        <v>2.77</v>
      </c>
      <c r="M121">
        <f t="shared" si="9"/>
        <v>230</v>
      </c>
      <c r="N121">
        <v>0.26</v>
      </c>
      <c r="P121">
        <f t="shared" si="10"/>
        <v>408</v>
      </c>
      <c r="Q121">
        <v>2.77</v>
      </c>
      <c r="T121">
        <v>115</v>
      </c>
      <c r="W121">
        <v>655</v>
      </c>
      <c r="AA121">
        <f t="shared" si="16"/>
        <v>0</v>
      </c>
      <c r="AF121">
        <f t="shared" si="12"/>
        <v>480.00000000000045</v>
      </c>
      <c r="AH121">
        <f t="shared" si="13"/>
        <v>2.8421709430404008E-17</v>
      </c>
      <c r="AJ121">
        <f t="shared" si="14"/>
        <v>2.8421709430404008E-17</v>
      </c>
      <c r="AT121">
        <f t="shared" si="11"/>
        <v>0</v>
      </c>
      <c r="AW121">
        <f t="shared" si="15"/>
        <v>1.6370904631912708E-11</v>
      </c>
    </row>
    <row r="122" spans="2:49" x14ac:dyDescent="0.25">
      <c r="B122">
        <v>116</v>
      </c>
      <c r="C122">
        <v>0.28999999999999998</v>
      </c>
      <c r="D122" s="116"/>
      <c r="E122">
        <v>116</v>
      </c>
      <c r="F122">
        <v>0.27</v>
      </c>
      <c r="I122">
        <v>205</v>
      </c>
      <c r="J122">
        <v>2.61</v>
      </c>
      <c r="M122">
        <f t="shared" si="9"/>
        <v>232</v>
      </c>
      <c r="N122">
        <v>0.27</v>
      </c>
      <c r="P122">
        <f t="shared" si="10"/>
        <v>410</v>
      </c>
      <c r="Q122">
        <v>2.61</v>
      </c>
      <c r="T122">
        <v>116</v>
      </c>
      <c r="W122">
        <v>656</v>
      </c>
      <c r="X122">
        <v>1.81</v>
      </c>
      <c r="AA122">
        <f t="shared" si="16"/>
        <v>0</v>
      </c>
      <c r="AC122">
        <f t="shared" si="17"/>
        <v>2880.0000000000027</v>
      </c>
      <c r="AF122">
        <f t="shared" si="12"/>
        <v>240.00000000000023</v>
      </c>
      <c r="AH122">
        <f t="shared" si="13"/>
        <v>-1.0000000000000009E-2</v>
      </c>
      <c r="AJ122">
        <f t="shared" si="14"/>
        <v>-1.0000000000000037E-2</v>
      </c>
      <c r="AT122">
        <f t="shared" si="11"/>
        <v>0</v>
      </c>
      <c r="AW122">
        <f t="shared" si="15"/>
        <v>-5760.0000000000218</v>
      </c>
    </row>
    <row r="123" spans="2:49" x14ac:dyDescent="0.25">
      <c r="B123">
        <v>117</v>
      </c>
      <c r="C123">
        <v>0.3</v>
      </c>
      <c r="D123" s="116"/>
      <c r="E123">
        <v>117</v>
      </c>
      <c r="F123">
        <v>0.28999999999999998</v>
      </c>
      <c r="I123">
        <v>206</v>
      </c>
      <c r="J123">
        <v>2.44</v>
      </c>
      <c r="M123">
        <f t="shared" si="9"/>
        <v>234</v>
      </c>
      <c r="N123">
        <v>0.28999999999999998</v>
      </c>
      <c r="P123">
        <f t="shared" si="10"/>
        <v>412</v>
      </c>
      <c r="Q123">
        <v>2.44</v>
      </c>
      <c r="T123">
        <v>117</v>
      </c>
      <c r="W123">
        <v>657</v>
      </c>
      <c r="AA123">
        <f t="shared" si="16"/>
        <v>0</v>
      </c>
      <c r="AF123">
        <f t="shared" si="12"/>
        <v>479.99999999999909</v>
      </c>
      <c r="AH123">
        <f t="shared" si="13"/>
        <v>9.9999999999999534E-3</v>
      </c>
      <c r="AJ123">
        <f t="shared" si="14"/>
        <v>1.9999999999999962E-2</v>
      </c>
      <c r="AT123">
        <f t="shared" si="11"/>
        <v>0</v>
      </c>
      <c r="AW123">
        <f t="shared" si="15"/>
        <v>11519.999999999978</v>
      </c>
    </row>
    <row r="124" spans="2:49" x14ac:dyDescent="0.25">
      <c r="B124">
        <v>118</v>
      </c>
      <c r="C124">
        <v>0.32</v>
      </c>
      <c r="D124" s="116"/>
      <c r="E124">
        <v>118</v>
      </c>
      <c r="F124">
        <v>0.3</v>
      </c>
      <c r="I124">
        <v>207</v>
      </c>
      <c r="J124">
        <v>2.2999999999999998</v>
      </c>
      <c r="M124">
        <f t="shared" si="9"/>
        <v>236</v>
      </c>
      <c r="N124">
        <v>0.3</v>
      </c>
      <c r="P124">
        <f t="shared" si="10"/>
        <v>414</v>
      </c>
      <c r="Q124">
        <v>2.2999999999999998</v>
      </c>
      <c r="T124">
        <v>118</v>
      </c>
      <c r="W124">
        <v>658</v>
      </c>
      <c r="X124">
        <v>193</v>
      </c>
      <c r="AA124">
        <f t="shared" si="16"/>
        <v>0</v>
      </c>
      <c r="AC124">
        <f t="shared" si="17"/>
        <v>4588560</v>
      </c>
      <c r="AF124">
        <f t="shared" si="12"/>
        <v>240.00000000000023</v>
      </c>
      <c r="AH124">
        <f t="shared" si="13"/>
        <v>-9.9999999999999534E-3</v>
      </c>
      <c r="AJ124">
        <f t="shared" si="14"/>
        <v>-1.9999999999999907E-2</v>
      </c>
      <c r="AT124">
        <f t="shared" si="11"/>
        <v>0</v>
      </c>
      <c r="AW124">
        <f t="shared" si="15"/>
        <v>-11519.999999999945</v>
      </c>
    </row>
    <row r="125" spans="2:49" x14ac:dyDescent="0.25">
      <c r="B125">
        <v>119</v>
      </c>
      <c r="C125">
        <v>0.34</v>
      </c>
      <c r="D125" s="116"/>
      <c r="E125">
        <v>119</v>
      </c>
      <c r="F125">
        <v>0.32</v>
      </c>
      <c r="I125">
        <v>208</v>
      </c>
      <c r="J125">
        <v>2.16</v>
      </c>
      <c r="M125">
        <f t="shared" si="9"/>
        <v>238</v>
      </c>
      <c r="N125">
        <v>0.32</v>
      </c>
      <c r="P125">
        <f t="shared" si="10"/>
        <v>416</v>
      </c>
      <c r="Q125">
        <v>2.16</v>
      </c>
      <c r="T125">
        <v>119</v>
      </c>
      <c r="W125">
        <v>659</v>
      </c>
      <c r="AA125">
        <f t="shared" si="16"/>
        <v>0</v>
      </c>
      <c r="AF125">
        <f t="shared" si="12"/>
        <v>480.00000000000045</v>
      </c>
      <c r="AH125">
        <f t="shared" si="13"/>
        <v>1.0000000000000009E-2</v>
      </c>
      <c r="AJ125">
        <f t="shared" si="14"/>
        <v>1.9999999999999962E-2</v>
      </c>
      <c r="AT125">
        <f t="shared" si="11"/>
        <v>0</v>
      </c>
      <c r="AW125">
        <f t="shared" si="15"/>
        <v>11519.999999999978</v>
      </c>
    </row>
    <row r="126" spans="2:49" x14ac:dyDescent="0.25">
      <c r="B126">
        <v>120</v>
      </c>
      <c r="C126">
        <v>0.36</v>
      </c>
      <c r="D126" s="116"/>
      <c r="E126">
        <v>120</v>
      </c>
      <c r="F126">
        <v>0.34</v>
      </c>
      <c r="I126">
        <v>209</v>
      </c>
      <c r="J126">
        <v>2.02</v>
      </c>
      <c r="M126">
        <f t="shared" si="9"/>
        <v>240</v>
      </c>
      <c r="N126">
        <v>0.34</v>
      </c>
      <c r="P126">
        <f t="shared" si="10"/>
        <v>418</v>
      </c>
      <c r="Q126">
        <v>2.02</v>
      </c>
      <c r="T126">
        <v>120</v>
      </c>
      <c r="W126">
        <v>660</v>
      </c>
      <c r="X126">
        <v>2.06</v>
      </c>
      <c r="AA126">
        <f t="shared" si="16"/>
        <v>0</v>
      </c>
      <c r="AC126">
        <f t="shared" si="17"/>
        <v>-4582560</v>
      </c>
      <c r="AF126">
        <f t="shared" si="12"/>
        <v>480.00000000000045</v>
      </c>
      <c r="AH126">
        <f t="shared" si="13"/>
        <v>0</v>
      </c>
      <c r="AJ126">
        <f t="shared" si="14"/>
        <v>-1.0000000000000009E-2</v>
      </c>
      <c r="AT126">
        <f t="shared" si="11"/>
        <v>0</v>
      </c>
      <c r="AW126">
        <f t="shared" si="15"/>
        <v>-5760.0000000000045</v>
      </c>
    </row>
    <row r="127" spans="2:49" x14ac:dyDescent="0.25">
      <c r="B127">
        <v>121</v>
      </c>
      <c r="C127">
        <v>0.38</v>
      </c>
      <c r="D127" s="116"/>
      <c r="E127">
        <v>121</v>
      </c>
      <c r="F127">
        <v>0.36</v>
      </c>
      <c r="I127">
        <v>210</v>
      </c>
      <c r="J127">
        <v>1.9</v>
      </c>
      <c r="M127">
        <f t="shared" si="9"/>
        <v>242</v>
      </c>
      <c r="N127">
        <v>0.36</v>
      </c>
      <c r="P127">
        <f t="shared" si="10"/>
        <v>420</v>
      </c>
      <c r="Q127">
        <v>1.9</v>
      </c>
      <c r="T127">
        <v>121</v>
      </c>
      <c r="W127">
        <v>661</v>
      </c>
      <c r="AA127">
        <f t="shared" si="16"/>
        <v>0</v>
      </c>
      <c r="AF127">
        <f t="shared" si="12"/>
        <v>479.99999999999909</v>
      </c>
      <c r="AH127">
        <f t="shared" si="13"/>
        <v>-5.6843418860808016E-17</v>
      </c>
      <c r="AJ127">
        <f t="shared" si="14"/>
        <v>-5.6843418860808016E-17</v>
      </c>
      <c r="AT127">
        <f t="shared" si="11"/>
        <v>0</v>
      </c>
      <c r="AW127">
        <f t="shared" si="15"/>
        <v>-3.2741809263825417E-11</v>
      </c>
    </row>
    <row r="128" spans="2:49" x14ac:dyDescent="0.25">
      <c r="B128">
        <v>122</v>
      </c>
      <c r="C128">
        <v>0.4</v>
      </c>
      <c r="D128" s="116"/>
      <c r="E128">
        <v>122</v>
      </c>
      <c r="F128">
        <v>0.38</v>
      </c>
      <c r="I128">
        <v>211</v>
      </c>
      <c r="J128">
        <v>1.79</v>
      </c>
      <c r="M128">
        <f t="shared" si="9"/>
        <v>244</v>
      </c>
      <c r="N128">
        <v>0.38</v>
      </c>
      <c r="P128">
        <f t="shared" si="10"/>
        <v>422</v>
      </c>
      <c r="Q128">
        <v>1.79</v>
      </c>
      <c r="T128">
        <v>122</v>
      </c>
      <c r="W128">
        <v>662</v>
      </c>
      <c r="X128">
        <v>2.2000000000000002</v>
      </c>
      <c r="AA128">
        <f t="shared" si="16"/>
        <v>0</v>
      </c>
      <c r="AC128">
        <f t="shared" si="17"/>
        <v>3360.0000000000032</v>
      </c>
      <c r="AF128">
        <f t="shared" si="12"/>
        <v>480.00000000000045</v>
      </c>
      <c r="AH128">
        <f t="shared" si="13"/>
        <v>5.6843418860808016E-17</v>
      </c>
      <c r="AJ128">
        <f t="shared" si="14"/>
        <v>1.1368683772161603E-16</v>
      </c>
      <c r="AT128">
        <f t="shared" si="11"/>
        <v>0</v>
      </c>
      <c r="AW128">
        <f t="shared" si="15"/>
        <v>6.5483618527650833E-11</v>
      </c>
    </row>
    <row r="129" spans="2:49" x14ac:dyDescent="0.25">
      <c r="B129">
        <v>123</v>
      </c>
      <c r="C129">
        <v>0.41</v>
      </c>
      <c r="D129" s="116"/>
      <c r="E129">
        <v>123</v>
      </c>
      <c r="F129">
        <v>0.4</v>
      </c>
      <c r="I129">
        <v>212</v>
      </c>
      <c r="J129">
        <v>1.66</v>
      </c>
      <c r="M129">
        <f t="shared" si="9"/>
        <v>246</v>
      </c>
      <c r="N129">
        <v>0.4</v>
      </c>
      <c r="P129">
        <f t="shared" si="10"/>
        <v>424</v>
      </c>
      <c r="Q129">
        <v>1.66</v>
      </c>
      <c r="T129">
        <v>123</v>
      </c>
      <c r="W129">
        <v>663</v>
      </c>
      <c r="AA129">
        <f t="shared" si="16"/>
        <v>0</v>
      </c>
      <c r="AF129">
        <f t="shared" si="12"/>
        <v>480.00000000000045</v>
      </c>
      <c r="AH129">
        <f t="shared" si="13"/>
        <v>0</v>
      </c>
      <c r="AJ129">
        <f t="shared" si="14"/>
        <v>-5.6843418860808016E-17</v>
      </c>
      <c r="AT129">
        <f t="shared" si="11"/>
        <v>0</v>
      </c>
      <c r="AW129">
        <f t="shared" si="15"/>
        <v>-3.2741809263825417E-11</v>
      </c>
    </row>
    <row r="130" spans="2:49" x14ac:dyDescent="0.25">
      <c r="B130">
        <v>124</v>
      </c>
      <c r="C130">
        <v>0.43</v>
      </c>
      <c r="D130" s="116"/>
      <c r="E130">
        <v>124</v>
      </c>
      <c r="F130">
        <v>0.43</v>
      </c>
      <c r="I130">
        <v>213</v>
      </c>
      <c r="J130">
        <v>1.55</v>
      </c>
      <c r="M130">
        <f t="shared" si="9"/>
        <v>248</v>
      </c>
      <c r="N130">
        <v>0.43</v>
      </c>
      <c r="P130">
        <f t="shared" si="10"/>
        <v>426</v>
      </c>
      <c r="Q130">
        <v>1.55</v>
      </c>
      <c r="T130">
        <v>124</v>
      </c>
      <c r="W130">
        <v>664</v>
      </c>
      <c r="X130">
        <v>2.34</v>
      </c>
      <c r="AA130">
        <f t="shared" si="16"/>
        <v>0</v>
      </c>
      <c r="AC130">
        <f t="shared" si="17"/>
        <v>3359.9999999999923</v>
      </c>
      <c r="AF130">
        <f t="shared" si="12"/>
        <v>719.99999999999932</v>
      </c>
      <c r="AH130">
        <f t="shared" si="13"/>
        <v>9.9999999999999534E-3</v>
      </c>
      <c r="AJ130">
        <f t="shared" si="14"/>
        <v>9.9999999999999534E-3</v>
      </c>
      <c r="AT130">
        <f t="shared" si="11"/>
        <v>0</v>
      </c>
      <c r="AW130">
        <f t="shared" si="15"/>
        <v>5759.9999999999727</v>
      </c>
    </row>
    <row r="131" spans="2:49" x14ac:dyDescent="0.25">
      <c r="B131">
        <v>125</v>
      </c>
      <c r="C131">
        <v>0.45</v>
      </c>
      <c r="D131" s="116"/>
      <c r="E131">
        <v>125</v>
      </c>
      <c r="F131">
        <v>0.47</v>
      </c>
      <c r="I131">
        <v>214</v>
      </c>
      <c r="J131">
        <v>1.45</v>
      </c>
      <c r="M131">
        <f t="shared" si="9"/>
        <v>250</v>
      </c>
      <c r="N131">
        <v>0.47</v>
      </c>
      <c r="P131">
        <f t="shared" si="10"/>
        <v>428</v>
      </c>
      <c r="Q131">
        <v>1.45</v>
      </c>
      <c r="T131">
        <v>125</v>
      </c>
      <c r="W131">
        <v>665</v>
      </c>
      <c r="AA131">
        <f t="shared" si="16"/>
        <v>0</v>
      </c>
      <c r="AF131">
        <f t="shared" si="12"/>
        <v>959.99999999999955</v>
      </c>
      <c r="AH131">
        <f t="shared" si="13"/>
        <v>1.0000000000000009E-2</v>
      </c>
      <c r="AJ131">
        <f t="shared" si="14"/>
        <v>5.5511151231257827E-17</v>
      </c>
      <c r="AT131">
        <f t="shared" si="11"/>
        <v>0</v>
      </c>
      <c r="AW131">
        <f t="shared" si="15"/>
        <v>3.1974423109204508E-11</v>
      </c>
    </row>
    <row r="132" spans="2:49" x14ac:dyDescent="0.25">
      <c r="B132">
        <v>126</v>
      </c>
      <c r="C132">
        <v>0.47</v>
      </c>
      <c r="D132" s="116"/>
      <c r="E132">
        <v>126</v>
      </c>
      <c r="F132">
        <v>0.5</v>
      </c>
      <c r="I132">
        <v>215</v>
      </c>
      <c r="J132">
        <v>1.37</v>
      </c>
      <c r="M132">
        <f t="shared" si="9"/>
        <v>252</v>
      </c>
      <c r="N132">
        <v>0.5</v>
      </c>
      <c r="P132">
        <f t="shared" si="10"/>
        <v>430</v>
      </c>
      <c r="Q132">
        <v>1.37</v>
      </c>
      <c r="T132">
        <v>126</v>
      </c>
      <c r="W132">
        <v>666</v>
      </c>
      <c r="X132">
        <v>2.4900000000000002</v>
      </c>
      <c r="AA132">
        <f t="shared" si="16"/>
        <v>0</v>
      </c>
      <c r="AC132">
        <f t="shared" si="17"/>
        <v>3600.0000000000086</v>
      </c>
      <c r="AF132">
        <f t="shared" si="12"/>
        <v>720.00000000000068</v>
      </c>
      <c r="AH132">
        <f t="shared" si="13"/>
        <v>-9.9999999999999534E-3</v>
      </c>
      <c r="AJ132">
        <f t="shared" si="14"/>
        <v>-1.9999999999999962E-2</v>
      </c>
      <c r="AT132">
        <f t="shared" si="11"/>
        <v>0</v>
      </c>
      <c r="AW132">
        <f t="shared" si="15"/>
        <v>-11519.999999999978</v>
      </c>
    </row>
    <row r="133" spans="2:49" x14ac:dyDescent="0.25">
      <c r="B133">
        <v>127</v>
      </c>
      <c r="C133">
        <v>0.49</v>
      </c>
      <c r="D133" s="116"/>
      <c r="E133">
        <v>127</v>
      </c>
      <c r="F133">
        <v>0.55000000000000004</v>
      </c>
      <c r="I133">
        <v>216</v>
      </c>
      <c r="J133">
        <v>1.28</v>
      </c>
      <c r="M133">
        <f t="shared" si="9"/>
        <v>254</v>
      </c>
      <c r="N133">
        <v>0.55000000000000004</v>
      </c>
      <c r="P133">
        <f t="shared" si="10"/>
        <v>432</v>
      </c>
      <c r="Q133">
        <v>1.28</v>
      </c>
      <c r="T133">
        <v>127</v>
      </c>
      <c r="W133">
        <v>667</v>
      </c>
      <c r="AA133">
        <f t="shared" si="16"/>
        <v>0</v>
      </c>
      <c r="AF133">
        <f t="shared" si="12"/>
        <v>1200.0000000000011</v>
      </c>
      <c r="AH133">
        <f t="shared" si="13"/>
        <v>2.0000000000000018E-2</v>
      </c>
      <c r="AJ133">
        <f t="shared" si="14"/>
        <v>2.9999999999999971E-2</v>
      </c>
      <c r="AT133">
        <f t="shared" si="11"/>
        <v>0</v>
      </c>
      <c r="AW133">
        <f t="shared" si="15"/>
        <v>17279.999999999985</v>
      </c>
    </row>
    <row r="134" spans="2:49" x14ac:dyDescent="0.25">
      <c r="B134">
        <v>128</v>
      </c>
      <c r="C134">
        <v>0.51</v>
      </c>
      <c r="D134" s="116"/>
      <c r="E134">
        <v>128</v>
      </c>
      <c r="F134">
        <v>0.59</v>
      </c>
      <c r="I134">
        <v>217</v>
      </c>
      <c r="J134">
        <v>1.19</v>
      </c>
      <c r="M134">
        <f t="shared" si="9"/>
        <v>256</v>
      </c>
      <c r="N134">
        <v>0.59</v>
      </c>
      <c r="P134">
        <f t="shared" si="10"/>
        <v>434</v>
      </c>
      <c r="Q134">
        <v>1.19</v>
      </c>
      <c r="T134">
        <v>128</v>
      </c>
      <c r="W134">
        <v>668</v>
      </c>
      <c r="X134">
        <v>2.63</v>
      </c>
      <c r="AA134">
        <f t="shared" si="16"/>
        <v>0</v>
      </c>
      <c r="AC134">
        <f t="shared" si="17"/>
        <v>3359.9999999999923</v>
      </c>
      <c r="AF134">
        <f t="shared" si="12"/>
        <v>959.99999999999818</v>
      </c>
      <c r="AH134">
        <f t="shared" si="13"/>
        <v>-1.0000000000000123E-2</v>
      </c>
      <c r="AJ134">
        <f t="shared" si="14"/>
        <v>-3.0000000000000141E-2</v>
      </c>
      <c r="AT134">
        <f t="shared" si="11"/>
        <v>0</v>
      </c>
      <c r="AW134">
        <f t="shared" si="15"/>
        <v>-17280.000000000084</v>
      </c>
    </row>
    <row r="135" spans="2:49" x14ac:dyDescent="0.25">
      <c r="B135">
        <v>129</v>
      </c>
      <c r="C135">
        <v>0.53</v>
      </c>
      <c r="D135" s="116"/>
      <c r="E135">
        <v>129</v>
      </c>
      <c r="F135">
        <v>0.65</v>
      </c>
      <c r="I135">
        <v>218</v>
      </c>
      <c r="J135">
        <v>1.1000000000000001</v>
      </c>
      <c r="M135">
        <f t="shared" si="9"/>
        <v>258</v>
      </c>
      <c r="N135">
        <v>0.65</v>
      </c>
      <c r="P135">
        <f t="shared" si="10"/>
        <v>436</v>
      </c>
      <c r="Q135">
        <v>1.1000000000000001</v>
      </c>
      <c r="T135">
        <v>129</v>
      </c>
      <c r="W135">
        <v>669</v>
      </c>
      <c r="AA135">
        <f t="shared" si="16"/>
        <v>0</v>
      </c>
      <c r="AF135">
        <f t="shared" si="12"/>
        <v>1440.0000000000014</v>
      </c>
      <c r="AH135">
        <f t="shared" si="13"/>
        <v>2.0000000000000132E-2</v>
      </c>
      <c r="AJ135">
        <f t="shared" si="14"/>
        <v>3.0000000000000256E-2</v>
      </c>
      <c r="AT135">
        <f t="shared" si="11"/>
        <v>0</v>
      </c>
      <c r="AW135">
        <f t="shared" si="15"/>
        <v>17280.000000000149</v>
      </c>
    </row>
    <row r="136" spans="2:49" x14ac:dyDescent="0.25">
      <c r="B136">
        <v>130</v>
      </c>
      <c r="C136">
        <v>0.56000000000000005</v>
      </c>
      <c r="D136" s="116"/>
      <c r="E136">
        <v>130</v>
      </c>
      <c r="F136">
        <v>0.71</v>
      </c>
      <c r="I136">
        <v>219</v>
      </c>
      <c r="J136">
        <v>1.02</v>
      </c>
      <c r="M136">
        <f t="shared" ref="M136:M199" si="18">2*B136</f>
        <v>260</v>
      </c>
      <c r="N136">
        <v>0.71</v>
      </c>
      <c r="P136">
        <f t="shared" ref="P136:P199" si="19">I136*2</f>
        <v>438</v>
      </c>
      <c r="Q136">
        <v>1.02</v>
      </c>
      <c r="T136">
        <v>130</v>
      </c>
      <c r="W136">
        <v>670</v>
      </c>
      <c r="X136">
        <v>2.7</v>
      </c>
      <c r="AA136">
        <f t="shared" si="16"/>
        <v>0</v>
      </c>
      <c r="AC136">
        <f t="shared" si="17"/>
        <v>1680.0000000000068</v>
      </c>
      <c r="AF136">
        <f t="shared" si="12"/>
        <v>1439.9999999999986</v>
      </c>
      <c r="AH136">
        <f t="shared" si="13"/>
        <v>-1.1368683772161603E-16</v>
      </c>
      <c r="AJ136">
        <f t="shared" si="14"/>
        <v>-2.0000000000000247E-2</v>
      </c>
      <c r="AT136">
        <f t="shared" ref="AT136:AT199" si="20">PI()*(35/1000)*(U136/1000)</f>
        <v>0</v>
      </c>
      <c r="AW136">
        <f t="shared" si="15"/>
        <v>-11520.000000000142</v>
      </c>
    </row>
    <row r="137" spans="2:49" x14ac:dyDescent="0.25">
      <c r="B137">
        <v>131</v>
      </c>
      <c r="C137">
        <v>0.59</v>
      </c>
      <c r="D137" s="116"/>
      <c r="E137">
        <v>131</v>
      </c>
      <c r="F137">
        <v>0.76</v>
      </c>
      <c r="I137">
        <v>220</v>
      </c>
      <c r="J137">
        <v>0.97</v>
      </c>
      <c r="M137">
        <f t="shared" si="18"/>
        <v>262</v>
      </c>
      <c r="N137">
        <v>0.76</v>
      </c>
      <c r="P137">
        <f t="shared" si="19"/>
        <v>440</v>
      </c>
      <c r="Q137">
        <v>0.97</v>
      </c>
      <c r="T137">
        <v>131</v>
      </c>
      <c r="W137">
        <v>671</v>
      </c>
      <c r="AA137">
        <f t="shared" si="16"/>
        <v>0</v>
      </c>
      <c r="AF137">
        <f t="shared" ref="AF137:AF200" si="21">(F137-F136)*24000</f>
        <v>1200.0000000000011</v>
      </c>
      <c r="AH137">
        <f t="shared" ref="AH137:AH200" si="22">(AF137-AF136)/(24000)</f>
        <v>-9.9999999999998961E-3</v>
      </c>
      <c r="AJ137">
        <f t="shared" ref="AJ137:AJ200" si="23">(AH137-AH136)/(T137-T136)</f>
        <v>-9.9999999999997816E-3</v>
      </c>
      <c r="AT137">
        <f t="shared" si="20"/>
        <v>0</v>
      </c>
      <c r="AW137">
        <f t="shared" ref="AW137:AW200" si="24">AJ137*(6*4000)^2/1000</f>
        <v>-5759.9999999998745</v>
      </c>
    </row>
    <row r="138" spans="2:49" x14ac:dyDescent="0.25">
      <c r="B138">
        <v>132</v>
      </c>
      <c r="C138">
        <v>0.63</v>
      </c>
      <c r="D138" s="116"/>
      <c r="E138">
        <v>132</v>
      </c>
      <c r="F138">
        <v>0.83</v>
      </c>
      <c r="I138">
        <v>221</v>
      </c>
      <c r="J138">
        <v>0.9</v>
      </c>
      <c r="M138">
        <f t="shared" si="18"/>
        <v>264</v>
      </c>
      <c r="N138">
        <v>0.83</v>
      </c>
      <c r="P138">
        <f t="shared" si="19"/>
        <v>442</v>
      </c>
      <c r="Q138">
        <v>0.9</v>
      </c>
      <c r="T138">
        <v>132</v>
      </c>
      <c r="W138">
        <v>672</v>
      </c>
      <c r="X138">
        <v>2.94</v>
      </c>
      <c r="AA138">
        <f t="shared" si="16"/>
        <v>0</v>
      </c>
      <c r="AC138">
        <f t="shared" si="17"/>
        <v>5759.9999999999945</v>
      </c>
      <c r="AF138">
        <f t="shared" si="21"/>
        <v>1679.9999999999989</v>
      </c>
      <c r="AH138">
        <f t="shared" si="22"/>
        <v>1.9999999999999907E-2</v>
      </c>
      <c r="AJ138">
        <f t="shared" si="23"/>
        <v>2.9999999999999805E-2</v>
      </c>
      <c r="AT138">
        <f t="shared" si="20"/>
        <v>0</v>
      </c>
      <c r="AW138">
        <f t="shared" si="24"/>
        <v>17279.999999999887</v>
      </c>
    </row>
    <row r="139" spans="2:49" x14ac:dyDescent="0.25">
      <c r="B139">
        <v>133</v>
      </c>
      <c r="C139">
        <v>0.67</v>
      </c>
      <c r="D139" s="116"/>
      <c r="E139">
        <v>133</v>
      </c>
      <c r="F139">
        <v>0.91</v>
      </c>
      <c r="I139">
        <v>222</v>
      </c>
      <c r="J139">
        <v>0.84</v>
      </c>
      <c r="M139">
        <f t="shared" si="18"/>
        <v>266</v>
      </c>
      <c r="N139">
        <v>0.91</v>
      </c>
      <c r="P139">
        <f t="shared" si="19"/>
        <v>444</v>
      </c>
      <c r="Q139">
        <v>0.84</v>
      </c>
      <c r="T139">
        <v>133</v>
      </c>
      <c r="W139">
        <v>673</v>
      </c>
      <c r="AA139">
        <f t="shared" ref="AA139:AA202" si="25">(U139-U137)*24000</f>
        <v>0</v>
      </c>
      <c r="AF139">
        <f t="shared" si="21"/>
        <v>1920.0000000000018</v>
      </c>
      <c r="AH139">
        <f t="shared" si="22"/>
        <v>1.0000000000000123E-2</v>
      </c>
      <c r="AJ139">
        <f t="shared" si="23"/>
        <v>-9.9999999999997834E-3</v>
      </c>
      <c r="AT139">
        <f t="shared" si="20"/>
        <v>0</v>
      </c>
      <c r="AW139">
        <f t="shared" si="24"/>
        <v>-5759.9999999998754</v>
      </c>
    </row>
    <row r="140" spans="2:49" x14ac:dyDescent="0.25">
      <c r="B140">
        <v>134</v>
      </c>
      <c r="C140">
        <v>0.71</v>
      </c>
      <c r="D140" s="116"/>
      <c r="E140">
        <v>134</v>
      </c>
      <c r="F140">
        <v>0.99</v>
      </c>
      <c r="I140">
        <v>223</v>
      </c>
      <c r="J140">
        <v>0.8</v>
      </c>
      <c r="M140">
        <f t="shared" si="18"/>
        <v>268</v>
      </c>
      <c r="N140">
        <v>0.99</v>
      </c>
      <c r="P140">
        <f t="shared" si="19"/>
        <v>446</v>
      </c>
      <c r="Q140">
        <v>0.8</v>
      </c>
      <c r="T140">
        <v>134</v>
      </c>
      <c r="U140">
        <v>0.01</v>
      </c>
      <c r="W140">
        <v>674</v>
      </c>
      <c r="X140">
        <v>3.15</v>
      </c>
      <c r="AA140">
        <f t="shared" si="25"/>
        <v>240</v>
      </c>
      <c r="AC140">
        <f t="shared" ref="AC140:AC188" si="26">(X140-X138)*24000</f>
        <v>5039.9999999999991</v>
      </c>
      <c r="AF140">
        <f t="shared" si="21"/>
        <v>1919.9999999999991</v>
      </c>
      <c r="AH140">
        <f t="shared" si="22"/>
        <v>-1.1368683772161603E-16</v>
      </c>
      <c r="AJ140">
        <f t="shared" si="23"/>
        <v>-1.0000000000000238E-2</v>
      </c>
      <c r="AT140">
        <f t="shared" si="20"/>
        <v>1.0995574287564279E-6</v>
      </c>
      <c r="AW140">
        <f t="shared" si="24"/>
        <v>-5760.0000000001373</v>
      </c>
    </row>
    <row r="141" spans="2:49" x14ac:dyDescent="0.25">
      <c r="B141">
        <v>135</v>
      </c>
      <c r="C141">
        <v>0.77</v>
      </c>
      <c r="D141" s="116"/>
      <c r="E141">
        <v>135</v>
      </c>
      <c r="F141">
        <v>1.06</v>
      </c>
      <c r="I141">
        <v>224</v>
      </c>
      <c r="J141">
        <v>0.75</v>
      </c>
      <c r="M141">
        <f t="shared" si="18"/>
        <v>270</v>
      </c>
      <c r="N141">
        <v>1.06</v>
      </c>
      <c r="P141">
        <f t="shared" si="19"/>
        <v>448</v>
      </c>
      <c r="Q141">
        <v>0.75</v>
      </c>
      <c r="T141">
        <v>135</v>
      </c>
      <c r="W141">
        <v>675</v>
      </c>
      <c r="AA141">
        <f t="shared" si="25"/>
        <v>0</v>
      </c>
      <c r="AF141">
        <f t="shared" si="21"/>
        <v>1680.0000000000016</v>
      </c>
      <c r="AH141">
        <f t="shared" si="22"/>
        <v>-9.9999999999998961E-3</v>
      </c>
      <c r="AJ141">
        <f t="shared" si="23"/>
        <v>-9.9999999999997816E-3</v>
      </c>
      <c r="AT141">
        <f t="shared" si="20"/>
        <v>0</v>
      </c>
      <c r="AW141">
        <f t="shared" si="24"/>
        <v>-5759.9999999998745</v>
      </c>
    </row>
    <row r="142" spans="2:49" x14ac:dyDescent="0.25">
      <c r="B142">
        <v>136</v>
      </c>
      <c r="C142">
        <v>0.82</v>
      </c>
      <c r="D142" s="116"/>
      <c r="E142">
        <v>136</v>
      </c>
      <c r="F142">
        <v>1.1499999999999999</v>
      </c>
      <c r="I142">
        <v>225</v>
      </c>
      <c r="J142">
        <v>0.7</v>
      </c>
      <c r="M142">
        <f t="shared" si="18"/>
        <v>272</v>
      </c>
      <c r="N142">
        <v>1.1499999999999999</v>
      </c>
      <c r="P142">
        <f t="shared" si="19"/>
        <v>450</v>
      </c>
      <c r="Q142">
        <v>0.7</v>
      </c>
      <c r="T142">
        <v>136</v>
      </c>
      <c r="U142">
        <v>0.01</v>
      </c>
      <c r="W142">
        <v>676</v>
      </c>
      <c r="X142">
        <v>3.3</v>
      </c>
      <c r="AA142">
        <f t="shared" si="25"/>
        <v>0</v>
      </c>
      <c r="AC142">
        <f t="shared" si="26"/>
        <v>3599.9999999999977</v>
      </c>
      <c r="AF142">
        <f t="shared" si="21"/>
        <v>2159.9999999999964</v>
      </c>
      <c r="AH142">
        <f t="shared" si="22"/>
        <v>1.9999999999999782E-2</v>
      </c>
      <c r="AJ142">
        <f t="shared" si="23"/>
        <v>2.999999999999968E-2</v>
      </c>
      <c r="AT142">
        <f t="shared" si="20"/>
        <v>1.0995574287564279E-6</v>
      </c>
      <c r="AW142">
        <f t="shared" si="24"/>
        <v>17279.999999999814</v>
      </c>
    </row>
    <row r="143" spans="2:49" x14ac:dyDescent="0.25">
      <c r="B143">
        <v>137</v>
      </c>
      <c r="C143">
        <v>0.89</v>
      </c>
      <c r="D143" s="116"/>
      <c r="E143">
        <v>137</v>
      </c>
      <c r="F143">
        <v>1.24</v>
      </c>
      <c r="I143">
        <v>226</v>
      </c>
      <c r="J143">
        <v>0.68</v>
      </c>
      <c r="M143">
        <f t="shared" si="18"/>
        <v>274</v>
      </c>
      <c r="N143">
        <v>1.24</v>
      </c>
      <c r="P143">
        <f t="shared" si="19"/>
        <v>452</v>
      </c>
      <c r="Q143">
        <v>0.68</v>
      </c>
      <c r="T143">
        <v>137</v>
      </c>
      <c r="W143">
        <v>677</v>
      </c>
      <c r="AA143">
        <f t="shared" si="25"/>
        <v>0</v>
      </c>
      <c r="AF143">
        <f t="shared" si="21"/>
        <v>2160.0000000000018</v>
      </c>
      <c r="AH143">
        <f t="shared" si="22"/>
        <v>2.2737367544323206E-16</v>
      </c>
      <c r="AJ143">
        <f t="shared" si="23"/>
        <v>-1.9999999999999553E-2</v>
      </c>
      <c r="AT143">
        <f t="shared" si="20"/>
        <v>0</v>
      </c>
      <c r="AW143">
        <f t="shared" si="24"/>
        <v>-11519.999999999744</v>
      </c>
    </row>
    <row r="144" spans="2:49" x14ac:dyDescent="0.25">
      <c r="B144">
        <v>138</v>
      </c>
      <c r="C144">
        <v>0.96</v>
      </c>
      <c r="D144" s="116"/>
      <c r="E144">
        <v>138</v>
      </c>
      <c r="F144">
        <v>1.34</v>
      </c>
      <c r="I144">
        <v>227</v>
      </c>
      <c r="J144">
        <v>0.65</v>
      </c>
      <c r="M144">
        <f t="shared" si="18"/>
        <v>276</v>
      </c>
      <c r="N144">
        <v>1.34</v>
      </c>
      <c r="P144">
        <f t="shared" si="19"/>
        <v>454</v>
      </c>
      <c r="Q144">
        <v>0.65</v>
      </c>
      <c r="T144">
        <v>138</v>
      </c>
      <c r="U144">
        <v>0.01</v>
      </c>
      <c r="W144">
        <v>678</v>
      </c>
      <c r="X144">
        <v>3.51</v>
      </c>
      <c r="AA144">
        <f t="shared" si="25"/>
        <v>0</v>
      </c>
      <c r="AC144">
        <f t="shared" si="26"/>
        <v>5039.9999999999991</v>
      </c>
      <c r="AF144">
        <f t="shared" si="21"/>
        <v>2400.0000000000023</v>
      </c>
      <c r="AH144">
        <f t="shared" si="22"/>
        <v>1.0000000000000019E-2</v>
      </c>
      <c r="AJ144">
        <f t="shared" si="23"/>
        <v>9.999999999999792E-3</v>
      </c>
      <c r="AT144">
        <f t="shared" si="20"/>
        <v>1.0995574287564279E-6</v>
      </c>
      <c r="AW144">
        <f t="shared" si="24"/>
        <v>5759.9999999998799</v>
      </c>
    </row>
    <row r="145" spans="2:49" x14ac:dyDescent="0.25">
      <c r="B145">
        <v>139</v>
      </c>
      <c r="C145">
        <v>1.04</v>
      </c>
      <c r="D145" s="116"/>
      <c r="E145">
        <v>139</v>
      </c>
      <c r="F145">
        <v>1.45</v>
      </c>
      <c r="I145">
        <v>228</v>
      </c>
      <c r="J145">
        <v>0.62</v>
      </c>
      <c r="M145">
        <f t="shared" si="18"/>
        <v>278</v>
      </c>
      <c r="N145">
        <v>1.45</v>
      </c>
      <c r="P145">
        <f t="shared" si="19"/>
        <v>456</v>
      </c>
      <c r="Q145">
        <v>0.62</v>
      </c>
      <c r="T145">
        <v>139</v>
      </c>
      <c r="W145">
        <v>679</v>
      </c>
      <c r="AA145">
        <f t="shared" si="25"/>
        <v>0</v>
      </c>
      <c r="AF145">
        <f t="shared" si="21"/>
        <v>2639.9999999999968</v>
      </c>
      <c r="AH145">
        <f t="shared" si="22"/>
        <v>9.999999999999773E-3</v>
      </c>
      <c r="AJ145">
        <f t="shared" si="23"/>
        <v>-2.4633073358870661E-16</v>
      </c>
      <c r="AT145">
        <f t="shared" si="20"/>
        <v>0</v>
      </c>
      <c r="AW145">
        <f t="shared" si="24"/>
        <v>-1.4188650254709501E-10</v>
      </c>
    </row>
    <row r="146" spans="2:49" x14ac:dyDescent="0.25">
      <c r="B146">
        <v>140</v>
      </c>
      <c r="C146">
        <v>1.1100000000000001</v>
      </c>
      <c r="D146" s="116"/>
      <c r="E146">
        <v>140</v>
      </c>
      <c r="F146">
        <v>1.56</v>
      </c>
      <c r="I146">
        <v>229</v>
      </c>
      <c r="J146">
        <v>0.59</v>
      </c>
      <c r="M146">
        <f t="shared" si="18"/>
        <v>280</v>
      </c>
      <c r="N146">
        <v>1.56</v>
      </c>
      <c r="P146">
        <f t="shared" si="19"/>
        <v>458</v>
      </c>
      <c r="Q146">
        <v>0.59</v>
      </c>
      <c r="T146">
        <v>140</v>
      </c>
      <c r="U146">
        <v>0.01</v>
      </c>
      <c r="W146">
        <v>680</v>
      </c>
      <c r="X146">
        <v>3.69</v>
      </c>
      <c r="AA146">
        <f t="shared" si="25"/>
        <v>0</v>
      </c>
      <c r="AC146">
        <f t="shared" si="26"/>
        <v>4320.0000000000036</v>
      </c>
      <c r="AF146">
        <f t="shared" si="21"/>
        <v>2640.0000000000023</v>
      </c>
      <c r="AH146">
        <f t="shared" si="22"/>
        <v>2.2737367544323206E-16</v>
      </c>
      <c r="AJ146">
        <f t="shared" si="23"/>
        <v>-9.9999999999995457E-3</v>
      </c>
      <c r="AT146">
        <f t="shared" si="20"/>
        <v>1.0995574287564279E-6</v>
      </c>
      <c r="AW146">
        <f t="shared" si="24"/>
        <v>-5759.9999999997381</v>
      </c>
    </row>
    <row r="147" spans="2:49" x14ac:dyDescent="0.25">
      <c r="B147">
        <v>141</v>
      </c>
      <c r="C147">
        <v>1.2</v>
      </c>
      <c r="D147" s="116"/>
      <c r="E147">
        <v>141</v>
      </c>
      <c r="F147">
        <v>1.67</v>
      </c>
      <c r="I147">
        <v>230</v>
      </c>
      <c r="J147">
        <v>0.57999999999999996</v>
      </c>
      <c r="M147">
        <f t="shared" si="18"/>
        <v>282</v>
      </c>
      <c r="N147">
        <v>1.67</v>
      </c>
      <c r="P147">
        <f t="shared" si="19"/>
        <v>460</v>
      </c>
      <c r="Q147">
        <v>0.57999999999999996</v>
      </c>
      <c r="T147">
        <v>141</v>
      </c>
      <c r="W147">
        <v>681</v>
      </c>
      <c r="AA147">
        <f t="shared" si="25"/>
        <v>0</v>
      </c>
      <c r="AF147">
        <f t="shared" si="21"/>
        <v>2639.9999999999968</v>
      </c>
      <c r="AH147">
        <f t="shared" si="22"/>
        <v>-2.2737367544323206E-16</v>
      </c>
      <c r="AJ147">
        <f t="shared" si="23"/>
        <v>-4.5474735088646413E-16</v>
      </c>
      <c r="AT147">
        <f t="shared" si="20"/>
        <v>0</v>
      </c>
      <c r="AW147">
        <f t="shared" si="24"/>
        <v>-2.6193447411060333E-10</v>
      </c>
    </row>
    <row r="148" spans="2:49" x14ac:dyDescent="0.25">
      <c r="B148">
        <v>142</v>
      </c>
      <c r="C148">
        <v>1.29</v>
      </c>
      <c r="D148" s="116"/>
      <c r="E148">
        <v>142</v>
      </c>
      <c r="F148">
        <v>1.8</v>
      </c>
      <c r="I148">
        <v>231</v>
      </c>
      <c r="J148">
        <v>0.55000000000000004</v>
      </c>
      <c r="M148">
        <f t="shared" si="18"/>
        <v>284</v>
      </c>
      <c r="N148">
        <v>1.8</v>
      </c>
      <c r="P148">
        <f t="shared" si="19"/>
        <v>462</v>
      </c>
      <c r="Q148">
        <v>0.55000000000000004</v>
      </c>
      <c r="T148">
        <v>142</v>
      </c>
      <c r="U148">
        <v>0.01</v>
      </c>
      <c r="W148">
        <v>682</v>
      </c>
      <c r="X148">
        <v>3.89</v>
      </c>
      <c r="AA148">
        <f t="shared" si="25"/>
        <v>0</v>
      </c>
      <c r="AC148">
        <f t="shared" si="26"/>
        <v>4800.0000000000045</v>
      </c>
      <c r="AF148">
        <f t="shared" si="21"/>
        <v>3120.0000000000027</v>
      </c>
      <c r="AH148">
        <f t="shared" si="22"/>
        <v>2.0000000000000247E-2</v>
      </c>
      <c r="AJ148">
        <f t="shared" si="23"/>
        <v>2.0000000000000476E-2</v>
      </c>
      <c r="AT148">
        <f t="shared" si="20"/>
        <v>1.0995574287564279E-6</v>
      </c>
      <c r="AW148">
        <f t="shared" si="24"/>
        <v>11520.000000000275</v>
      </c>
    </row>
    <row r="149" spans="2:49" x14ac:dyDescent="0.25">
      <c r="B149">
        <v>143</v>
      </c>
      <c r="C149">
        <v>1.38</v>
      </c>
      <c r="D149" s="116"/>
      <c r="E149">
        <v>143</v>
      </c>
      <c r="F149">
        <v>1.91</v>
      </c>
      <c r="I149">
        <v>232</v>
      </c>
      <c r="J149">
        <v>0.53</v>
      </c>
      <c r="M149">
        <f t="shared" si="18"/>
        <v>286</v>
      </c>
      <c r="N149">
        <v>1.91</v>
      </c>
      <c r="P149">
        <f t="shared" si="19"/>
        <v>464</v>
      </c>
      <c r="Q149">
        <v>0.53</v>
      </c>
      <c r="T149">
        <v>143</v>
      </c>
      <c r="W149">
        <v>683</v>
      </c>
      <c r="AA149">
        <f t="shared" si="25"/>
        <v>0</v>
      </c>
      <c r="AF149">
        <f t="shared" si="21"/>
        <v>2639.9999999999968</v>
      </c>
      <c r="AH149">
        <f t="shared" si="22"/>
        <v>-2.0000000000000247E-2</v>
      </c>
      <c r="AJ149">
        <f t="shared" si="23"/>
        <v>-4.0000000000000493E-2</v>
      </c>
      <c r="AT149">
        <f t="shared" si="20"/>
        <v>0</v>
      </c>
      <c r="AW149">
        <f t="shared" si="24"/>
        <v>-23040.000000000284</v>
      </c>
    </row>
    <row r="150" spans="2:49" x14ac:dyDescent="0.25">
      <c r="B150">
        <v>144</v>
      </c>
      <c r="C150">
        <v>1.48</v>
      </c>
      <c r="D150" s="116"/>
      <c r="E150">
        <v>144</v>
      </c>
      <c r="F150">
        <v>2.06</v>
      </c>
      <c r="I150">
        <v>233</v>
      </c>
      <c r="J150">
        <v>0.51</v>
      </c>
      <c r="M150">
        <f t="shared" si="18"/>
        <v>288</v>
      </c>
      <c r="N150">
        <v>2.06</v>
      </c>
      <c r="P150">
        <f t="shared" si="19"/>
        <v>466</v>
      </c>
      <c r="Q150">
        <v>0.51</v>
      </c>
      <c r="T150">
        <v>144</v>
      </c>
      <c r="U150">
        <v>0.01</v>
      </c>
      <c r="W150">
        <v>684</v>
      </c>
      <c r="X150">
        <v>4.12</v>
      </c>
      <c r="AA150">
        <f t="shared" si="25"/>
        <v>0</v>
      </c>
      <c r="AC150">
        <f t="shared" si="26"/>
        <v>5520</v>
      </c>
      <c r="AF150">
        <f t="shared" si="21"/>
        <v>3600.0000000000032</v>
      </c>
      <c r="AH150">
        <f t="shared" si="22"/>
        <v>4.0000000000000265E-2</v>
      </c>
      <c r="AJ150">
        <f t="shared" si="23"/>
        <v>6.0000000000000511E-2</v>
      </c>
      <c r="AT150">
        <f t="shared" si="20"/>
        <v>1.0995574287564279E-6</v>
      </c>
      <c r="AW150">
        <f t="shared" si="24"/>
        <v>34560.000000000298</v>
      </c>
    </row>
    <row r="151" spans="2:49" x14ac:dyDescent="0.25">
      <c r="B151">
        <v>145</v>
      </c>
      <c r="C151">
        <v>1.56</v>
      </c>
      <c r="D151" s="116"/>
      <c r="E151">
        <v>145</v>
      </c>
      <c r="F151">
        <v>2.2000000000000002</v>
      </c>
      <c r="I151">
        <v>234</v>
      </c>
      <c r="J151">
        <v>0.5</v>
      </c>
      <c r="M151">
        <f t="shared" si="18"/>
        <v>290</v>
      </c>
      <c r="N151">
        <v>2.2000000000000002</v>
      </c>
      <c r="P151">
        <f t="shared" si="19"/>
        <v>468</v>
      </c>
      <c r="Q151">
        <v>0.5</v>
      </c>
      <c r="T151">
        <v>145</v>
      </c>
      <c r="W151">
        <v>685</v>
      </c>
      <c r="AA151">
        <f t="shared" si="25"/>
        <v>0</v>
      </c>
      <c r="AF151">
        <f t="shared" si="21"/>
        <v>3360.0000000000032</v>
      </c>
      <c r="AH151">
        <f t="shared" si="22"/>
        <v>-0.01</v>
      </c>
      <c r="AJ151">
        <f t="shared" si="23"/>
        <v>-5.0000000000000266E-2</v>
      </c>
      <c r="AT151">
        <f t="shared" si="20"/>
        <v>0</v>
      </c>
      <c r="AW151">
        <f t="shared" si="24"/>
        <v>-28800.000000000153</v>
      </c>
    </row>
    <row r="152" spans="2:49" x14ac:dyDescent="0.25">
      <c r="B152">
        <v>146</v>
      </c>
      <c r="C152">
        <v>1.69</v>
      </c>
      <c r="D152" s="116"/>
      <c r="E152">
        <v>146</v>
      </c>
      <c r="F152">
        <v>2.3199999999999998</v>
      </c>
      <c r="I152">
        <v>235</v>
      </c>
      <c r="J152">
        <v>0.48</v>
      </c>
      <c r="M152">
        <f t="shared" si="18"/>
        <v>292</v>
      </c>
      <c r="N152">
        <v>2.3199999999999998</v>
      </c>
      <c r="P152">
        <f t="shared" si="19"/>
        <v>470</v>
      </c>
      <c r="Q152">
        <v>0.48</v>
      </c>
      <c r="T152">
        <v>146</v>
      </c>
      <c r="U152">
        <v>0.01</v>
      </c>
      <c r="W152">
        <v>686</v>
      </c>
      <c r="X152">
        <v>4.32</v>
      </c>
      <c r="AA152">
        <f t="shared" si="25"/>
        <v>0</v>
      </c>
      <c r="AC152">
        <f t="shared" si="26"/>
        <v>4800.0000000000045</v>
      </c>
      <c r="AF152">
        <f t="shared" si="21"/>
        <v>2879.9999999999918</v>
      </c>
      <c r="AH152">
        <f t="shared" si="22"/>
        <v>-2.0000000000000472E-2</v>
      </c>
      <c r="AJ152">
        <f t="shared" si="23"/>
        <v>-1.0000000000000472E-2</v>
      </c>
      <c r="AT152">
        <f t="shared" si="20"/>
        <v>1.0995574287564279E-6</v>
      </c>
      <c r="AW152">
        <f t="shared" si="24"/>
        <v>-5760.0000000002719</v>
      </c>
    </row>
    <row r="153" spans="2:49" x14ac:dyDescent="0.25">
      <c r="B153">
        <v>147</v>
      </c>
      <c r="C153">
        <v>1.81</v>
      </c>
      <c r="D153" s="116"/>
      <c r="E153">
        <v>147</v>
      </c>
      <c r="F153">
        <v>2.5</v>
      </c>
      <c r="I153">
        <v>236</v>
      </c>
      <c r="J153">
        <v>0.46</v>
      </c>
      <c r="M153">
        <f t="shared" si="18"/>
        <v>294</v>
      </c>
      <c r="N153">
        <v>2.5</v>
      </c>
      <c r="P153">
        <f t="shared" si="19"/>
        <v>472</v>
      </c>
      <c r="Q153">
        <v>0.46</v>
      </c>
      <c r="T153">
        <v>147</v>
      </c>
      <c r="W153">
        <v>687</v>
      </c>
      <c r="AA153">
        <f t="shared" si="25"/>
        <v>0</v>
      </c>
      <c r="AF153">
        <f t="shared" si="21"/>
        <v>4320.0000000000036</v>
      </c>
      <c r="AH153">
        <f t="shared" si="22"/>
        <v>6.000000000000049E-2</v>
      </c>
      <c r="AJ153">
        <f t="shared" si="23"/>
        <v>8.0000000000000959E-2</v>
      </c>
      <c r="AT153">
        <f t="shared" si="20"/>
        <v>0</v>
      </c>
      <c r="AW153">
        <f t="shared" si="24"/>
        <v>46080.000000000553</v>
      </c>
    </row>
    <row r="154" spans="2:49" x14ac:dyDescent="0.25">
      <c r="B154">
        <v>148</v>
      </c>
      <c r="C154">
        <v>1.93</v>
      </c>
      <c r="D154" s="116"/>
      <c r="E154">
        <v>148</v>
      </c>
      <c r="F154">
        <v>2.67</v>
      </c>
      <c r="I154">
        <v>237</v>
      </c>
      <c r="J154">
        <v>0.44</v>
      </c>
      <c r="M154">
        <f t="shared" si="18"/>
        <v>296</v>
      </c>
      <c r="N154">
        <v>2.67</v>
      </c>
      <c r="P154">
        <f t="shared" si="19"/>
        <v>474</v>
      </c>
      <c r="Q154">
        <v>0.44</v>
      </c>
      <c r="T154">
        <v>148</v>
      </c>
      <c r="U154">
        <v>0.01</v>
      </c>
      <c r="W154">
        <v>688</v>
      </c>
      <c r="X154">
        <v>4.5599999999999996</v>
      </c>
      <c r="AA154">
        <f t="shared" si="25"/>
        <v>0</v>
      </c>
      <c r="AC154">
        <f t="shared" si="26"/>
        <v>5759.9999999999836</v>
      </c>
      <c r="AF154">
        <f t="shared" si="21"/>
        <v>4079.9999999999982</v>
      </c>
      <c r="AH154">
        <f t="shared" si="22"/>
        <v>-1.0000000000000227E-2</v>
      </c>
      <c r="AJ154">
        <f t="shared" si="23"/>
        <v>-7.0000000000000714E-2</v>
      </c>
      <c r="AT154">
        <f t="shared" si="20"/>
        <v>1.0995574287564279E-6</v>
      </c>
      <c r="AW154">
        <f t="shared" si="24"/>
        <v>-40320.000000000407</v>
      </c>
    </row>
    <row r="155" spans="2:49" x14ac:dyDescent="0.25">
      <c r="B155">
        <v>149</v>
      </c>
      <c r="C155">
        <v>2.06</v>
      </c>
      <c r="D155" s="116"/>
      <c r="E155">
        <v>149</v>
      </c>
      <c r="F155">
        <v>2.81</v>
      </c>
      <c r="I155">
        <v>238</v>
      </c>
      <c r="J155">
        <v>0.42</v>
      </c>
      <c r="M155">
        <f t="shared" si="18"/>
        <v>298</v>
      </c>
      <c r="N155">
        <v>2.81</v>
      </c>
      <c r="P155">
        <f t="shared" si="19"/>
        <v>476</v>
      </c>
      <c r="Q155">
        <v>0.42</v>
      </c>
      <c r="T155">
        <v>149</v>
      </c>
      <c r="W155">
        <v>689</v>
      </c>
      <c r="AA155">
        <f t="shared" si="25"/>
        <v>0</v>
      </c>
      <c r="AF155">
        <f t="shared" si="21"/>
        <v>3360.0000000000032</v>
      </c>
      <c r="AH155">
        <f t="shared" si="22"/>
        <v>-2.9999999999999791E-2</v>
      </c>
      <c r="AJ155">
        <f t="shared" si="23"/>
        <v>-1.9999999999999563E-2</v>
      </c>
      <c r="AT155">
        <f t="shared" si="20"/>
        <v>0</v>
      </c>
      <c r="AW155">
        <f t="shared" si="24"/>
        <v>-11519.999999999749</v>
      </c>
    </row>
    <row r="156" spans="2:49" x14ac:dyDescent="0.25">
      <c r="B156">
        <v>150</v>
      </c>
      <c r="C156">
        <v>2.2000000000000002</v>
      </c>
      <c r="D156" s="116"/>
      <c r="E156">
        <v>150</v>
      </c>
      <c r="F156">
        <v>3</v>
      </c>
      <c r="I156">
        <v>239</v>
      </c>
      <c r="J156">
        <v>0.4</v>
      </c>
      <c r="M156">
        <f t="shared" si="18"/>
        <v>300</v>
      </c>
      <c r="N156">
        <v>3</v>
      </c>
      <c r="P156">
        <f t="shared" si="19"/>
        <v>478</v>
      </c>
      <c r="Q156">
        <v>0.4</v>
      </c>
      <c r="T156">
        <v>150</v>
      </c>
      <c r="U156">
        <v>0.01</v>
      </c>
      <c r="W156">
        <v>690</v>
      </c>
      <c r="X156">
        <v>4.8499999999999996</v>
      </c>
      <c r="AA156">
        <f t="shared" si="25"/>
        <v>0</v>
      </c>
      <c r="AC156">
        <f t="shared" si="26"/>
        <v>6960.0000000000009</v>
      </c>
      <c r="AF156">
        <f t="shared" si="21"/>
        <v>4559.9999999999991</v>
      </c>
      <c r="AH156">
        <f t="shared" si="22"/>
        <v>4.9999999999999829E-2</v>
      </c>
      <c r="AJ156">
        <f t="shared" si="23"/>
        <v>7.9999999999999627E-2</v>
      </c>
      <c r="AT156">
        <f t="shared" si="20"/>
        <v>1.0995574287564279E-6</v>
      </c>
      <c r="AW156">
        <f t="shared" si="24"/>
        <v>46079.999999999782</v>
      </c>
    </row>
    <row r="157" spans="2:49" x14ac:dyDescent="0.25">
      <c r="B157">
        <v>151</v>
      </c>
      <c r="C157">
        <v>2.34</v>
      </c>
      <c r="D157" s="116"/>
      <c r="E157">
        <v>151</v>
      </c>
      <c r="F157">
        <v>3.19</v>
      </c>
      <c r="I157">
        <v>240</v>
      </c>
      <c r="J157">
        <v>0.38</v>
      </c>
      <c r="M157">
        <f t="shared" si="18"/>
        <v>302</v>
      </c>
      <c r="N157">
        <v>3.19</v>
      </c>
      <c r="P157">
        <f t="shared" si="19"/>
        <v>480</v>
      </c>
      <c r="Q157">
        <v>0.38</v>
      </c>
      <c r="T157">
        <v>151</v>
      </c>
      <c r="W157">
        <v>691</v>
      </c>
      <c r="AA157">
        <f t="shared" si="25"/>
        <v>0</v>
      </c>
      <c r="AF157">
        <f t="shared" si="21"/>
        <v>4559.9999999999991</v>
      </c>
      <c r="AH157">
        <f t="shared" si="22"/>
        <v>0</v>
      </c>
      <c r="AJ157">
        <f t="shared" si="23"/>
        <v>-4.9999999999999829E-2</v>
      </c>
      <c r="AT157">
        <f t="shared" si="20"/>
        <v>0</v>
      </c>
      <c r="AW157">
        <f t="shared" si="24"/>
        <v>-28799.999999999902</v>
      </c>
    </row>
    <row r="158" spans="2:49" x14ac:dyDescent="0.25">
      <c r="B158">
        <v>152</v>
      </c>
      <c r="C158">
        <v>2.4900000000000002</v>
      </c>
      <c r="D158" s="116"/>
      <c r="E158">
        <v>152</v>
      </c>
      <c r="F158">
        <v>3.38</v>
      </c>
      <c r="I158">
        <v>241</v>
      </c>
      <c r="J158">
        <v>0.36</v>
      </c>
      <c r="M158">
        <f t="shared" si="18"/>
        <v>304</v>
      </c>
      <c r="N158">
        <v>3.38</v>
      </c>
      <c r="P158">
        <f t="shared" si="19"/>
        <v>482</v>
      </c>
      <c r="Q158">
        <v>0.36</v>
      </c>
      <c r="T158">
        <v>152</v>
      </c>
      <c r="U158">
        <v>0.01</v>
      </c>
      <c r="W158">
        <v>692</v>
      </c>
      <c r="X158">
        <v>5.0599999999999996</v>
      </c>
      <c r="AA158">
        <f t="shared" si="25"/>
        <v>0</v>
      </c>
      <c r="AC158">
        <f t="shared" si="26"/>
        <v>5039.9999999999991</v>
      </c>
      <c r="AF158">
        <f t="shared" si="21"/>
        <v>4559.9999999999991</v>
      </c>
      <c r="AH158">
        <f t="shared" si="22"/>
        <v>0</v>
      </c>
      <c r="AJ158">
        <f t="shared" si="23"/>
        <v>0</v>
      </c>
      <c r="AT158">
        <f t="shared" si="20"/>
        <v>1.0995574287564279E-6</v>
      </c>
      <c r="AW158">
        <f t="shared" si="24"/>
        <v>0</v>
      </c>
    </row>
    <row r="159" spans="2:49" x14ac:dyDescent="0.25">
      <c r="B159">
        <v>153</v>
      </c>
      <c r="C159">
        <v>2.63</v>
      </c>
      <c r="D159" s="116"/>
      <c r="E159">
        <v>153</v>
      </c>
      <c r="F159">
        <v>3.56</v>
      </c>
      <c r="I159">
        <v>242</v>
      </c>
      <c r="J159">
        <v>0.34</v>
      </c>
      <c r="M159">
        <f t="shared" si="18"/>
        <v>306</v>
      </c>
      <c r="N159">
        <v>3.56</v>
      </c>
      <c r="P159">
        <f t="shared" si="19"/>
        <v>484</v>
      </c>
      <c r="Q159">
        <v>0.34</v>
      </c>
      <c r="T159">
        <v>153</v>
      </c>
      <c r="W159">
        <v>693</v>
      </c>
      <c r="AA159">
        <f t="shared" si="25"/>
        <v>0</v>
      </c>
      <c r="AF159">
        <f t="shared" si="21"/>
        <v>4320.0000000000036</v>
      </c>
      <c r="AH159">
        <f t="shared" si="22"/>
        <v>-9.9999999999998111E-3</v>
      </c>
      <c r="AJ159">
        <f t="shared" si="23"/>
        <v>-9.9999999999998111E-3</v>
      </c>
      <c r="AT159">
        <f t="shared" si="20"/>
        <v>0</v>
      </c>
      <c r="AW159">
        <f t="shared" si="24"/>
        <v>-5759.9999999998909</v>
      </c>
    </row>
    <row r="160" spans="2:49" x14ac:dyDescent="0.25">
      <c r="B160">
        <v>154</v>
      </c>
      <c r="C160">
        <v>2.7</v>
      </c>
      <c r="D160" s="116"/>
      <c r="E160">
        <v>154</v>
      </c>
      <c r="F160">
        <v>3.77</v>
      </c>
      <c r="I160">
        <v>243</v>
      </c>
      <c r="J160">
        <v>0.32</v>
      </c>
      <c r="M160">
        <f t="shared" si="18"/>
        <v>308</v>
      </c>
      <c r="N160">
        <v>3.77</v>
      </c>
      <c r="P160">
        <f t="shared" si="19"/>
        <v>486</v>
      </c>
      <c r="Q160">
        <v>0.32</v>
      </c>
      <c r="T160">
        <v>154</v>
      </c>
      <c r="U160">
        <v>0.01</v>
      </c>
      <c r="W160">
        <v>694</v>
      </c>
      <c r="X160">
        <v>5.27</v>
      </c>
      <c r="AA160">
        <f t="shared" si="25"/>
        <v>0</v>
      </c>
      <c r="AC160">
        <f t="shared" si="26"/>
        <v>5039.9999999999991</v>
      </c>
      <c r="AF160">
        <f t="shared" si="21"/>
        <v>5039.9999999999991</v>
      </c>
      <c r="AH160">
        <f t="shared" si="22"/>
        <v>2.9999999999999812E-2</v>
      </c>
      <c r="AJ160">
        <f t="shared" si="23"/>
        <v>3.9999999999999619E-2</v>
      </c>
      <c r="AT160">
        <f t="shared" si="20"/>
        <v>1.0995574287564279E-6</v>
      </c>
      <c r="AW160">
        <f t="shared" si="24"/>
        <v>23039.999999999782</v>
      </c>
    </row>
    <row r="161" spans="2:49" x14ac:dyDescent="0.25">
      <c r="B161">
        <v>155</v>
      </c>
      <c r="C161">
        <v>2.94</v>
      </c>
      <c r="D161" s="116"/>
      <c r="E161">
        <v>155</v>
      </c>
      <c r="F161">
        <v>4.0199999999999996</v>
      </c>
      <c r="I161">
        <v>244</v>
      </c>
      <c r="J161">
        <v>0.3</v>
      </c>
      <c r="M161">
        <f t="shared" si="18"/>
        <v>310</v>
      </c>
      <c r="N161">
        <v>4.0199999999999996</v>
      </c>
      <c r="P161">
        <f t="shared" si="19"/>
        <v>488</v>
      </c>
      <c r="Q161">
        <v>0.3</v>
      </c>
      <c r="T161">
        <v>155</v>
      </c>
      <c r="W161">
        <v>695</v>
      </c>
      <c r="AA161">
        <f t="shared" si="25"/>
        <v>0</v>
      </c>
      <c r="AF161">
        <f t="shared" si="21"/>
        <v>5999.9999999999891</v>
      </c>
      <c r="AH161">
        <f t="shared" si="22"/>
        <v>3.9999999999999584E-2</v>
      </c>
      <c r="AJ161">
        <f t="shared" si="23"/>
        <v>9.999999999999773E-3</v>
      </c>
      <c r="AT161">
        <f t="shared" si="20"/>
        <v>0</v>
      </c>
      <c r="AW161">
        <f t="shared" si="24"/>
        <v>5759.9999999998699</v>
      </c>
    </row>
    <row r="162" spans="2:49" x14ac:dyDescent="0.25">
      <c r="B162">
        <v>156</v>
      </c>
      <c r="C162">
        <v>3.15</v>
      </c>
      <c r="D162" s="116"/>
      <c r="E162">
        <v>156</v>
      </c>
      <c r="F162">
        <v>4.21</v>
      </c>
      <c r="I162">
        <v>245</v>
      </c>
      <c r="J162">
        <v>0.28000000000000003</v>
      </c>
      <c r="M162">
        <f t="shared" si="18"/>
        <v>312</v>
      </c>
      <c r="N162">
        <v>4.21</v>
      </c>
      <c r="P162">
        <f t="shared" si="19"/>
        <v>490</v>
      </c>
      <c r="Q162">
        <v>0.28000000000000003</v>
      </c>
      <c r="T162">
        <v>156</v>
      </c>
      <c r="U162">
        <v>0.01</v>
      </c>
      <c r="W162">
        <v>696</v>
      </c>
      <c r="X162">
        <v>5.53</v>
      </c>
      <c r="AA162">
        <f t="shared" si="25"/>
        <v>0</v>
      </c>
      <c r="AC162">
        <f t="shared" si="26"/>
        <v>6240.0000000000164</v>
      </c>
      <c r="AF162">
        <f t="shared" si="21"/>
        <v>4560.0000000000091</v>
      </c>
      <c r="AH162">
        <f t="shared" si="22"/>
        <v>-5.9999999999999165E-2</v>
      </c>
      <c r="AJ162">
        <f t="shared" si="23"/>
        <v>-9.9999999999998757E-2</v>
      </c>
      <c r="AT162">
        <f t="shared" si="20"/>
        <v>1.0995574287564279E-6</v>
      </c>
      <c r="AW162">
        <f t="shared" si="24"/>
        <v>-57599.999999999287</v>
      </c>
    </row>
    <row r="163" spans="2:49" x14ac:dyDescent="0.25">
      <c r="B163">
        <v>157</v>
      </c>
      <c r="C163">
        <v>3.3</v>
      </c>
      <c r="D163" s="116"/>
      <c r="E163">
        <v>157</v>
      </c>
      <c r="F163">
        <v>4.42</v>
      </c>
      <c r="I163">
        <v>246</v>
      </c>
      <c r="J163">
        <v>0.26</v>
      </c>
      <c r="M163">
        <f t="shared" si="18"/>
        <v>314</v>
      </c>
      <c r="N163">
        <v>4.42</v>
      </c>
      <c r="P163">
        <f t="shared" si="19"/>
        <v>492</v>
      </c>
      <c r="Q163">
        <v>0.26</v>
      </c>
      <c r="T163">
        <v>157</v>
      </c>
      <c r="W163">
        <v>697</v>
      </c>
      <c r="AA163">
        <f t="shared" si="25"/>
        <v>0</v>
      </c>
      <c r="AF163">
        <f t="shared" si="21"/>
        <v>5039.9999999999991</v>
      </c>
      <c r="AH163">
        <f t="shared" si="22"/>
        <v>1.9999999999999584E-2</v>
      </c>
      <c r="AJ163">
        <f t="shared" si="23"/>
        <v>7.9999999999998753E-2</v>
      </c>
      <c r="AT163">
        <f t="shared" si="20"/>
        <v>0</v>
      </c>
      <c r="AW163">
        <f t="shared" si="24"/>
        <v>46079.999999999287</v>
      </c>
    </row>
    <row r="164" spans="2:49" x14ac:dyDescent="0.25">
      <c r="B164">
        <v>158</v>
      </c>
      <c r="C164">
        <v>3.51</v>
      </c>
      <c r="D164" s="116"/>
      <c r="E164">
        <v>158</v>
      </c>
      <c r="F164">
        <v>4.67</v>
      </c>
      <c r="I164">
        <v>247</v>
      </c>
      <c r="J164">
        <v>0.24</v>
      </c>
      <c r="M164">
        <f t="shared" si="18"/>
        <v>316</v>
      </c>
      <c r="N164">
        <v>4.67</v>
      </c>
      <c r="P164">
        <f t="shared" si="19"/>
        <v>494</v>
      </c>
      <c r="Q164">
        <v>0.24</v>
      </c>
      <c r="T164">
        <v>158</v>
      </c>
      <c r="U164">
        <v>0.01</v>
      </c>
      <c r="W164">
        <v>698</v>
      </c>
      <c r="X164">
        <v>5.79</v>
      </c>
      <c r="AA164">
        <f t="shared" si="25"/>
        <v>0</v>
      </c>
      <c r="AC164">
        <f t="shared" si="26"/>
        <v>6239.9999999999945</v>
      </c>
      <c r="AF164">
        <f t="shared" si="21"/>
        <v>6000</v>
      </c>
      <c r="AH164">
        <f t="shared" si="22"/>
        <v>4.0000000000000036E-2</v>
      </c>
      <c r="AJ164">
        <f t="shared" si="23"/>
        <v>2.0000000000000451E-2</v>
      </c>
      <c r="AT164">
        <f t="shared" si="20"/>
        <v>1.0995574287564279E-6</v>
      </c>
      <c r="AW164">
        <f t="shared" si="24"/>
        <v>11520.00000000026</v>
      </c>
    </row>
    <row r="165" spans="2:49" x14ac:dyDescent="0.25">
      <c r="B165">
        <v>159</v>
      </c>
      <c r="C165">
        <v>3.69</v>
      </c>
      <c r="D165" s="116"/>
      <c r="E165">
        <v>159</v>
      </c>
      <c r="F165">
        <v>4.91</v>
      </c>
      <c r="I165">
        <v>248</v>
      </c>
      <c r="J165">
        <v>0.22</v>
      </c>
      <c r="M165">
        <f t="shared" si="18"/>
        <v>318</v>
      </c>
      <c r="N165">
        <v>4.91</v>
      </c>
      <c r="P165">
        <f t="shared" si="19"/>
        <v>496</v>
      </c>
      <c r="Q165">
        <v>0.22</v>
      </c>
      <c r="T165">
        <v>159</v>
      </c>
      <c r="W165">
        <v>699</v>
      </c>
      <c r="AA165">
        <f t="shared" si="25"/>
        <v>0</v>
      </c>
      <c r="AF165">
        <f t="shared" si="21"/>
        <v>5760.0000000000055</v>
      </c>
      <c r="AH165">
        <f t="shared" si="22"/>
        <v>-9.999999999999773E-3</v>
      </c>
      <c r="AJ165">
        <f t="shared" si="23"/>
        <v>-4.9999999999999808E-2</v>
      </c>
      <c r="AT165">
        <f t="shared" si="20"/>
        <v>0</v>
      </c>
      <c r="AW165">
        <f t="shared" si="24"/>
        <v>-28799.999999999887</v>
      </c>
    </row>
    <row r="166" spans="2:49" x14ac:dyDescent="0.25">
      <c r="B166">
        <v>160</v>
      </c>
      <c r="C166">
        <v>3.89</v>
      </c>
      <c r="D166" s="116"/>
      <c r="E166">
        <v>160</v>
      </c>
      <c r="F166">
        <v>5.2</v>
      </c>
      <c r="I166">
        <v>249</v>
      </c>
      <c r="J166">
        <v>0.2</v>
      </c>
      <c r="M166">
        <f t="shared" si="18"/>
        <v>320</v>
      </c>
      <c r="N166">
        <v>5.2</v>
      </c>
      <c r="P166">
        <f t="shared" si="19"/>
        <v>498</v>
      </c>
      <c r="Q166">
        <v>0.2</v>
      </c>
      <c r="T166">
        <v>160</v>
      </c>
      <c r="U166">
        <v>0.01</v>
      </c>
      <c r="W166">
        <v>700</v>
      </c>
      <c r="X166">
        <v>6.12</v>
      </c>
      <c r="AA166">
        <f t="shared" si="25"/>
        <v>0</v>
      </c>
      <c r="AC166">
        <f t="shared" si="26"/>
        <v>7920.0000000000018</v>
      </c>
      <c r="AF166">
        <f t="shared" si="21"/>
        <v>6960.0000000000009</v>
      </c>
      <c r="AH166">
        <f t="shared" si="22"/>
        <v>4.9999999999999808E-2</v>
      </c>
      <c r="AJ166">
        <f t="shared" si="23"/>
        <v>5.9999999999999581E-2</v>
      </c>
      <c r="AT166">
        <f t="shared" si="20"/>
        <v>1.0995574287564279E-6</v>
      </c>
      <c r="AW166">
        <f t="shared" si="24"/>
        <v>34559.99999999976</v>
      </c>
    </row>
    <row r="167" spans="2:49" x14ac:dyDescent="0.25">
      <c r="B167">
        <v>161</v>
      </c>
      <c r="C167">
        <v>4.12</v>
      </c>
      <c r="D167" s="116"/>
      <c r="E167">
        <v>161</v>
      </c>
      <c r="F167">
        <v>5.34</v>
      </c>
      <c r="I167">
        <v>250</v>
      </c>
      <c r="J167">
        <v>0.19</v>
      </c>
      <c r="M167">
        <f t="shared" si="18"/>
        <v>322</v>
      </c>
      <c r="N167">
        <v>5.34</v>
      </c>
      <c r="P167">
        <f t="shared" si="19"/>
        <v>500</v>
      </c>
      <c r="Q167">
        <v>0.19</v>
      </c>
      <c r="T167">
        <v>161</v>
      </c>
      <c r="W167">
        <v>701</v>
      </c>
      <c r="AA167">
        <f t="shared" si="25"/>
        <v>0</v>
      </c>
      <c r="AF167">
        <f t="shared" si="21"/>
        <v>3359.9999999999923</v>
      </c>
      <c r="AJ167">
        <f t="shared" si="23"/>
        <v>-4.9999999999999808E-2</v>
      </c>
      <c r="AT167">
        <f t="shared" si="20"/>
        <v>0</v>
      </c>
      <c r="AW167">
        <f t="shared" si="24"/>
        <v>-28799.999999999887</v>
      </c>
    </row>
    <row r="168" spans="2:49" x14ac:dyDescent="0.25">
      <c r="B168">
        <v>162</v>
      </c>
      <c r="C168">
        <v>4.32</v>
      </c>
      <c r="D168" s="116"/>
      <c r="E168">
        <v>162</v>
      </c>
      <c r="F168">
        <v>5.72</v>
      </c>
      <c r="I168">
        <v>251</v>
      </c>
      <c r="J168">
        <v>0.17</v>
      </c>
      <c r="M168">
        <f t="shared" si="18"/>
        <v>324</v>
      </c>
      <c r="N168">
        <v>5.72</v>
      </c>
      <c r="P168">
        <f t="shared" si="19"/>
        <v>502</v>
      </c>
      <c r="Q168">
        <v>0.17</v>
      </c>
      <c r="T168">
        <v>162</v>
      </c>
      <c r="U168">
        <v>0.01</v>
      </c>
      <c r="W168">
        <v>702</v>
      </c>
      <c r="X168">
        <v>6.38</v>
      </c>
      <c r="AA168">
        <f t="shared" si="25"/>
        <v>0</v>
      </c>
      <c r="AC168">
        <f t="shared" si="26"/>
        <v>6239.9999999999945</v>
      </c>
      <c r="AF168">
        <f t="shared" si="21"/>
        <v>9119.9999999999982</v>
      </c>
      <c r="AJ168">
        <f t="shared" si="23"/>
        <v>0</v>
      </c>
      <c r="AT168">
        <f t="shared" si="20"/>
        <v>1.0995574287564279E-6</v>
      </c>
      <c r="AW168">
        <f t="shared" si="24"/>
        <v>0</v>
      </c>
    </row>
    <row r="169" spans="2:49" x14ac:dyDescent="0.25">
      <c r="B169">
        <v>163</v>
      </c>
      <c r="C169">
        <v>4.5599999999999996</v>
      </c>
      <c r="D169" s="116"/>
      <c r="E169">
        <v>163</v>
      </c>
      <c r="F169">
        <v>6</v>
      </c>
      <c r="I169">
        <v>252</v>
      </c>
      <c r="J169">
        <v>0.15</v>
      </c>
      <c r="M169">
        <f t="shared" si="18"/>
        <v>326</v>
      </c>
      <c r="N169">
        <v>6</v>
      </c>
      <c r="P169">
        <f t="shared" si="19"/>
        <v>504</v>
      </c>
      <c r="Q169">
        <v>0.15</v>
      </c>
      <c r="T169">
        <v>163</v>
      </c>
      <c r="W169">
        <v>703</v>
      </c>
      <c r="AA169">
        <f t="shared" si="25"/>
        <v>0</v>
      </c>
      <c r="AF169">
        <f t="shared" si="21"/>
        <v>6720.0000000000064</v>
      </c>
      <c r="AH169">
        <f t="shared" si="22"/>
        <v>-9.9999999999999659E-2</v>
      </c>
      <c r="AJ169">
        <f t="shared" si="23"/>
        <v>-9.9999999999999659E-2</v>
      </c>
      <c r="AT169">
        <f t="shared" si="20"/>
        <v>0</v>
      </c>
      <c r="AW169">
        <f t="shared" si="24"/>
        <v>-57599.999999999804</v>
      </c>
    </row>
    <row r="170" spans="2:49" x14ac:dyDescent="0.25">
      <c r="B170">
        <v>164</v>
      </c>
      <c r="C170">
        <v>4.75</v>
      </c>
      <c r="D170" s="116"/>
      <c r="E170">
        <v>164</v>
      </c>
      <c r="F170">
        <v>6.27</v>
      </c>
      <c r="I170">
        <v>253</v>
      </c>
      <c r="J170">
        <v>0.13</v>
      </c>
      <c r="M170">
        <f t="shared" si="18"/>
        <v>328</v>
      </c>
      <c r="N170">
        <v>6.27</v>
      </c>
      <c r="P170">
        <f t="shared" si="19"/>
        <v>506</v>
      </c>
      <c r="Q170">
        <v>0.13</v>
      </c>
      <c r="T170">
        <v>164</v>
      </c>
      <c r="U170">
        <v>0.01</v>
      </c>
      <c r="W170">
        <v>704</v>
      </c>
      <c r="X170">
        <v>6.59</v>
      </c>
      <c r="AA170">
        <f t="shared" si="25"/>
        <v>0</v>
      </c>
      <c r="AC170">
        <f t="shared" si="26"/>
        <v>5039.9999999999991</v>
      </c>
      <c r="AF170">
        <f t="shared" si="21"/>
        <v>6479.99999999999</v>
      </c>
      <c r="AH170">
        <f t="shared" si="22"/>
        <v>-1.0000000000000682E-2</v>
      </c>
      <c r="AJ170">
        <f t="shared" si="23"/>
        <v>8.999999999999897E-2</v>
      </c>
      <c r="AT170">
        <f t="shared" si="20"/>
        <v>1.0995574287564279E-6</v>
      </c>
      <c r="AW170">
        <f t="shared" si="24"/>
        <v>51839.999999999403</v>
      </c>
    </row>
    <row r="171" spans="2:49" x14ac:dyDescent="0.25">
      <c r="B171">
        <v>165</v>
      </c>
      <c r="C171">
        <v>5.0599999999999996</v>
      </c>
      <c r="D171" s="116"/>
      <c r="E171">
        <v>165</v>
      </c>
      <c r="F171">
        <v>6.57</v>
      </c>
      <c r="I171">
        <v>254</v>
      </c>
      <c r="J171">
        <v>0.11</v>
      </c>
      <c r="M171">
        <f t="shared" si="18"/>
        <v>330</v>
      </c>
      <c r="N171">
        <v>6.57</v>
      </c>
      <c r="P171">
        <f t="shared" si="19"/>
        <v>508</v>
      </c>
      <c r="Q171">
        <v>0.11</v>
      </c>
      <c r="T171">
        <v>165</v>
      </c>
      <c r="W171">
        <v>705</v>
      </c>
      <c r="AA171">
        <f t="shared" si="25"/>
        <v>0</v>
      </c>
      <c r="AF171">
        <f t="shared" si="21"/>
        <v>7200.0000000000173</v>
      </c>
      <c r="AH171">
        <f t="shared" si="22"/>
        <v>3.0000000000001137E-2</v>
      </c>
      <c r="AJ171">
        <f t="shared" si="23"/>
        <v>4.0000000000001819E-2</v>
      </c>
      <c r="AT171">
        <f t="shared" si="20"/>
        <v>0</v>
      </c>
      <c r="AW171">
        <f t="shared" si="24"/>
        <v>23040.000000001048</v>
      </c>
    </row>
    <row r="172" spans="2:49" x14ac:dyDescent="0.25">
      <c r="B172">
        <v>166</v>
      </c>
      <c r="C172">
        <v>5.27</v>
      </c>
      <c r="D172" s="116"/>
      <c r="E172">
        <v>166</v>
      </c>
      <c r="F172">
        <v>6.89</v>
      </c>
      <c r="I172">
        <v>255</v>
      </c>
      <c r="J172">
        <v>0.1</v>
      </c>
      <c r="M172">
        <f t="shared" si="18"/>
        <v>332</v>
      </c>
      <c r="N172">
        <v>6.89</v>
      </c>
      <c r="P172">
        <f t="shared" si="19"/>
        <v>510</v>
      </c>
      <c r="Q172">
        <v>0.1</v>
      </c>
      <c r="T172">
        <v>166</v>
      </c>
      <c r="U172">
        <v>0.01</v>
      </c>
      <c r="W172">
        <v>706</v>
      </c>
      <c r="X172">
        <v>6.89</v>
      </c>
      <c r="AA172">
        <f t="shared" si="25"/>
        <v>0</v>
      </c>
      <c r="AC172">
        <f t="shared" si="26"/>
        <v>7199.9999999999955</v>
      </c>
      <c r="AF172">
        <f t="shared" si="21"/>
        <v>7679.9999999999854</v>
      </c>
      <c r="AH172">
        <f t="shared" si="22"/>
        <v>1.9999999999998675E-2</v>
      </c>
      <c r="AJ172">
        <f t="shared" si="23"/>
        <v>-1.0000000000002462E-2</v>
      </c>
      <c r="AT172">
        <f t="shared" si="20"/>
        <v>1.0995574287564279E-6</v>
      </c>
      <c r="AW172">
        <f t="shared" si="24"/>
        <v>-5760.0000000014188</v>
      </c>
    </row>
    <row r="173" spans="2:49" x14ac:dyDescent="0.25">
      <c r="B173">
        <v>167</v>
      </c>
      <c r="C173">
        <v>5.53</v>
      </c>
      <c r="D173" s="116"/>
      <c r="E173">
        <v>167</v>
      </c>
      <c r="F173">
        <v>7.15</v>
      </c>
      <c r="I173">
        <v>256</v>
      </c>
      <c r="J173">
        <v>0.09</v>
      </c>
      <c r="M173">
        <f t="shared" si="18"/>
        <v>334</v>
      </c>
      <c r="N173">
        <v>7.15</v>
      </c>
      <c r="P173">
        <f t="shared" si="19"/>
        <v>512</v>
      </c>
      <c r="Q173">
        <v>0.09</v>
      </c>
      <c r="T173">
        <v>167</v>
      </c>
      <c r="W173">
        <v>707</v>
      </c>
      <c r="AA173">
        <f t="shared" si="25"/>
        <v>0</v>
      </c>
      <c r="AF173">
        <f t="shared" si="21"/>
        <v>6240.0000000000164</v>
      </c>
      <c r="AH173">
        <f t="shared" si="22"/>
        <v>-5.9999999999998714E-2</v>
      </c>
      <c r="AJ173">
        <f t="shared" si="23"/>
        <v>-7.9999999999997393E-2</v>
      </c>
      <c r="AT173">
        <f t="shared" si="20"/>
        <v>0</v>
      </c>
      <c r="AW173">
        <f t="shared" si="24"/>
        <v>-46079.999999998494</v>
      </c>
    </row>
    <row r="174" spans="2:49" x14ac:dyDescent="0.25">
      <c r="B174">
        <v>168</v>
      </c>
      <c r="C174">
        <v>5.79</v>
      </c>
      <c r="D174" s="116"/>
      <c r="E174">
        <v>168</v>
      </c>
      <c r="F174">
        <v>7.45</v>
      </c>
      <c r="I174">
        <v>257</v>
      </c>
      <c r="J174">
        <v>0.08</v>
      </c>
      <c r="M174">
        <f t="shared" si="18"/>
        <v>336</v>
      </c>
      <c r="N174">
        <v>7.45</v>
      </c>
      <c r="P174">
        <f t="shared" si="19"/>
        <v>514</v>
      </c>
      <c r="Q174">
        <v>0.08</v>
      </c>
      <c r="T174">
        <v>168</v>
      </c>
      <c r="U174">
        <v>0.01</v>
      </c>
      <c r="W174">
        <v>708</v>
      </c>
      <c r="X174">
        <v>7.16</v>
      </c>
      <c r="AA174">
        <f t="shared" si="25"/>
        <v>0</v>
      </c>
      <c r="AC174">
        <f t="shared" si="26"/>
        <v>6480.0000000000109</v>
      </c>
      <c r="AF174">
        <f t="shared" si="21"/>
        <v>7199.9999999999955</v>
      </c>
      <c r="AH174">
        <f t="shared" si="22"/>
        <v>3.9999999999999127E-2</v>
      </c>
      <c r="AJ174">
        <f t="shared" si="23"/>
        <v>9.9999999999997841E-2</v>
      </c>
      <c r="AT174">
        <f t="shared" si="20"/>
        <v>1.0995574287564279E-6</v>
      </c>
      <c r="AW174">
        <f t="shared" si="24"/>
        <v>57599.999999998756</v>
      </c>
    </row>
    <row r="175" spans="2:49" x14ac:dyDescent="0.25">
      <c r="B175">
        <v>169</v>
      </c>
      <c r="C175">
        <v>6.12</v>
      </c>
      <c r="D175" s="116"/>
      <c r="E175">
        <v>169</v>
      </c>
      <c r="F175">
        <v>7.76</v>
      </c>
      <c r="I175">
        <v>258</v>
      </c>
      <c r="J175">
        <v>7.0000000000000007E-2</v>
      </c>
      <c r="M175">
        <f t="shared" si="18"/>
        <v>338</v>
      </c>
      <c r="N175">
        <v>7.76</v>
      </c>
      <c r="P175">
        <f t="shared" si="19"/>
        <v>516</v>
      </c>
      <c r="Q175">
        <v>7.0000000000000007E-2</v>
      </c>
      <c r="T175">
        <v>169</v>
      </c>
      <c r="W175">
        <v>709</v>
      </c>
      <c r="AA175">
        <f t="shared" si="25"/>
        <v>0</v>
      </c>
      <c r="AF175">
        <f t="shared" si="21"/>
        <v>7439.9999999999909</v>
      </c>
      <c r="AH175">
        <f t="shared" si="22"/>
        <v>9.9999999999998111E-3</v>
      </c>
      <c r="AJ175">
        <f t="shared" si="23"/>
        <v>-2.9999999999999315E-2</v>
      </c>
      <c r="AT175">
        <f t="shared" si="20"/>
        <v>0</v>
      </c>
      <c r="AW175">
        <f t="shared" si="24"/>
        <v>-17279.999999999603</v>
      </c>
    </row>
    <row r="176" spans="2:49" x14ac:dyDescent="0.25">
      <c r="B176">
        <v>170</v>
      </c>
      <c r="C176">
        <v>6.38</v>
      </c>
      <c r="D176" s="116"/>
      <c r="E176">
        <v>170</v>
      </c>
      <c r="F176">
        <v>8.01</v>
      </c>
      <c r="I176">
        <v>259</v>
      </c>
      <c r="J176">
        <v>7.0000000000000007E-2</v>
      </c>
      <c r="M176">
        <f t="shared" si="18"/>
        <v>340</v>
      </c>
      <c r="N176">
        <v>8.01</v>
      </c>
      <c r="P176">
        <f t="shared" si="19"/>
        <v>518</v>
      </c>
      <c r="Q176">
        <v>7.0000000000000007E-2</v>
      </c>
      <c r="T176">
        <v>170</v>
      </c>
      <c r="U176">
        <v>0.01</v>
      </c>
      <c r="W176">
        <v>710</v>
      </c>
      <c r="X176">
        <v>7.41</v>
      </c>
      <c r="AA176">
        <f t="shared" si="25"/>
        <v>0</v>
      </c>
      <c r="AC176">
        <f t="shared" si="26"/>
        <v>6000</v>
      </c>
      <c r="AF176">
        <f t="shared" si="21"/>
        <v>6000</v>
      </c>
      <c r="AH176">
        <f t="shared" si="22"/>
        <v>-5.9999999999999623E-2</v>
      </c>
      <c r="AJ176">
        <f t="shared" si="23"/>
        <v>-6.9999999999999438E-2</v>
      </c>
      <c r="AT176">
        <f t="shared" si="20"/>
        <v>1.0995574287564279E-6</v>
      </c>
      <c r="AW176">
        <f t="shared" si="24"/>
        <v>-40319.99999999968</v>
      </c>
    </row>
    <row r="177" spans="2:49" x14ac:dyDescent="0.25">
      <c r="B177">
        <v>171</v>
      </c>
      <c r="C177">
        <v>6.59</v>
      </c>
      <c r="D177" s="116"/>
      <c r="E177">
        <v>171</v>
      </c>
      <c r="F177">
        <v>8.2899999999999991</v>
      </c>
      <c r="I177">
        <v>260</v>
      </c>
      <c r="J177">
        <v>7.0000000000000007E-2</v>
      </c>
      <c r="M177">
        <f t="shared" si="18"/>
        <v>342</v>
      </c>
      <c r="N177">
        <v>8.2899999999999991</v>
      </c>
      <c r="P177">
        <f t="shared" si="19"/>
        <v>520</v>
      </c>
      <c r="Q177">
        <v>7.0000000000000007E-2</v>
      </c>
      <c r="T177">
        <v>171</v>
      </c>
      <c r="W177">
        <v>711</v>
      </c>
      <c r="AA177">
        <f t="shared" si="25"/>
        <v>0</v>
      </c>
      <c r="AF177">
        <f t="shared" si="21"/>
        <v>6719.9999999999845</v>
      </c>
      <c r="AH177">
        <f t="shared" si="22"/>
        <v>2.9999999999999357E-2</v>
      </c>
      <c r="AJ177">
        <f t="shared" si="23"/>
        <v>8.9999999999998984E-2</v>
      </c>
      <c r="AT177">
        <f t="shared" si="20"/>
        <v>0</v>
      </c>
      <c r="AW177">
        <f t="shared" si="24"/>
        <v>51839.999999999411</v>
      </c>
    </row>
    <row r="178" spans="2:49" x14ac:dyDescent="0.25">
      <c r="B178">
        <v>172</v>
      </c>
      <c r="C178">
        <v>6.89</v>
      </c>
      <c r="D178" s="116"/>
      <c r="E178">
        <v>172</v>
      </c>
      <c r="F178">
        <v>8.5299999999999994</v>
      </c>
      <c r="I178">
        <v>261</v>
      </c>
      <c r="J178">
        <v>0.06</v>
      </c>
      <c r="M178">
        <f t="shared" si="18"/>
        <v>344</v>
      </c>
      <c r="N178">
        <v>8.5299999999999994</v>
      </c>
      <c r="P178">
        <f t="shared" si="19"/>
        <v>522</v>
      </c>
      <c r="Q178">
        <v>0.06</v>
      </c>
      <c r="T178">
        <v>172</v>
      </c>
      <c r="U178">
        <v>0.01</v>
      </c>
      <c r="W178">
        <v>712</v>
      </c>
      <c r="X178">
        <v>7.63</v>
      </c>
      <c r="AA178">
        <f t="shared" si="25"/>
        <v>0</v>
      </c>
      <c r="AC178">
        <f t="shared" si="26"/>
        <v>5279.9999999999936</v>
      </c>
      <c r="AF178">
        <f t="shared" si="21"/>
        <v>5760.0000000000055</v>
      </c>
      <c r="AH178">
        <f t="shared" si="22"/>
        <v>-3.9999999999999127E-2</v>
      </c>
      <c r="AJ178">
        <f t="shared" si="23"/>
        <v>-6.999999999999848E-2</v>
      </c>
      <c r="AT178">
        <f t="shared" si="20"/>
        <v>1.0995574287564279E-6</v>
      </c>
      <c r="AW178">
        <f t="shared" si="24"/>
        <v>-40319.99999999912</v>
      </c>
    </row>
    <row r="179" spans="2:49" x14ac:dyDescent="0.25">
      <c r="B179">
        <v>173</v>
      </c>
      <c r="C179">
        <v>7.16</v>
      </c>
      <c r="D179" s="116"/>
      <c r="E179">
        <v>173</v>
      </c>
      <c r="F179">
        <v>8.7200000000000006</v>
      </c>
      <c r="I179">
        <v>262</v>
      </c>
      <c r="J179">
        <v>0.06</v>
      </c>
      <c r="M179">
        <f t="shared" si="18"/>
        <v>346</v>
      </c>
      <c r="N179">
        <v>8.7200000000000006</v>
      </c>
      <c r="P179">
        <f t="shared" si="19"/>
        <v>524</v>
      </c>
      <c r="Q179">
        <v>0.06</v>
      </c>
      <c r="T179">
        <v>173</v>
      </c>
      <c r="W179">
        <v>713</v>
      </c>
      <c r="AA179">
        <f t="shared" si="25"/>
        <v>0</v>
      </c>
      <c r="AF179">
        <f t="shared" si="21"/>
        <v>4560.0000000000309</v>
      </c>
      <c r="AH179">
        <f t="shared" si="22"/>
        <v>-4.9999999999998941E-2</v>
      </c>
      <c r="AJ179">
        <f t="shared" si="23"/>
        <v>-9.9999999999998146E-3</v>
      </c>
      <c r="AT179">
        <f t="shared" si="20"/>
        <v>0</v>
      </c>
      <c r="AW179">
        <f t="shared" si="24"/>
        <v>-5759.9999999998927</v>
      </c>
    </row>
    <row r="180" spans="2:49" x14ac:dyDescent="0.25">
      <c r="B180">
        <v>174</v>
      </c>
      <c r="C180">
        <v>7.41</v>
      </c>
      <c r="D180" s="116"/>
      <c r="E180">
        <v>174</v>
      </c>
      <c r="F180">
        <v>8.8699999999999992</v>
      </c>
      <c r="I180">
        <v>263</v>
      </c>
      <c r="J180">
        <v>0.06</v>
      </c>
      <c r="M180">
        <f t="shared" si="18"/>
        <v>348</v>
      </c>
      <c r="N180">
        <v>8.8699999999999992</v>
      </c>
      <c r="P180">
        <f t="shared" si="19"/>
        <v>526</v>
      </c>
      <c r="Q180">
        <v>0.06</v>
      </c>
      <c r="T180">
        <v>174</v>
      </c>
      <c r="U180">
        <v>0.01</v>
      </c>
      <c r="W180">
        <v>714</v>
      </c>
      <c r="X180">
        <v>7.84</v>
      </c>
      <c r="AA180">
        <f t="shared" si="25"/>
        <v>0</v>
      </c>
      <c r="AC180">
        <f t="shared" si="26"/>
        <v>5039.9999999999991</v>
      </c>
      <c r="AF180">
        <f t="shared" si="21"/>
        <v>3599.9999999999659</v>
      </c>
      <c r="AH180">
        <f t="shared" si="22"/>
        <v>-4.0000000000002707E-2</v>
      </c>
      <c r="AJ180">
        <f t="shared" si="23"/>
        <v>9.9999999999962341E-3</v>
      </c>
      <c r="AT180">
        <f t="shared" si="20"/>
        <v>1.0995574287564279E-6</v>
      </c>
      <c r="AW180">
        <f t="shared" si="24"/>
        <v>5759.9999999978309</v>
      </c>
    </row>
    <row r="181" spans="2:49" x14ac:dyDescent="0.25">
      <c r="B181">
        <v>175</v>
      </c>
      <c r="C181">
        <v>7.63</v>
      </c>
      <c r="D181" s="116"/>
      <c r="E181">
        <v>175</v>
      </c>
      <c r="F181">
        <v>8.94</v>
      </c>
      <c r="I181">
        <v>264</v>
      </c>
      <c r="J181">
        <v>0.06</v>
      </c>
      <c r="M181">
        <f t="shared" si="18"/>
        <v>350</v>
      </c>
      <c r="N181">
        <v>8.94</v>
      </c>
      <c r="P181">
        <f t="shared" si="19"/>
        <v>528</v>
      </c>
      <c r="Q181">
        <v>0.06</v>
      </c>
      <c r="T181">
        <v>175</v>
      </c>
      <c r="W181">
        <v>715</v>
      </c>
      <c r="AA181">
        <f t="shared" si="25"/>
        <v>0</v>
      </c>
      <c r="AF181">
        <f t="shared" si="21"/>
        <v>1680.0000000000068</v>
      </c>
      <c r="AH181">
        <f t="shared" si="22"/>
        <v>-7.9999999999998295E-2</v>
      </c>
      <c r="AJ181">
        <f t="shared" si="23"/>
        <v>-3.9999999999995588E-2</v>
      </c>
      <c r="AT181">
        <f t="shared" si="20"/>
        <v>0</v>
      </c>
      <c r="AW181">
        <f t="shared" si="24"/>
        <v>-23039.999999997461</v>
      </c>
    </row>
    <row r="182" spans="2:49" x14ac:dyDescent="0.25">
      <c r="B182">
        <v>176</v>
      </c>
      <c r="C182">
        <v>7.84</v>
      </c>
      <c r="D182" s="116"/>
      <c r="E182">
        <v>176</v>
      </c>
      <c r="F182">
        <v>8.99</v>
      </c>
      <c r="I182">
        <v>265</v>
      </c>
      <c r="J182">
        <v>0.06</v>
      </c>
      <c r="M182">
        <f t="shared" si="18"/>
        <v>352</v>
      </c>
      <c r="N182">
        <v>8.99</v>
      </c>
      <c r="P182">
        <f t="shared" si="19"/>
        <v>530</v>
      </c>
      <c r="Q182">
        <v>0.06</v>
      </c>
      <c r="T182">
        <v>176</v>
      </c>
      <c r="U182">
        <v>0.01</v>
      </c>
      <c r="W182">
        <v>716</v>
      </c>
      <c r="X182">
        <v>8.02</v>
      </c>
      <c r="AA182">
        <f t="shared" si="25"/>
        <v>0</v>
      </c>
      <c r="AC182">
        <f t="shared" si="26"/>
        <v>4319.9999999999927</v>
      </c>
      <c r="AF182">
        <f t="shared" si="21"/>
        <v>1200.0000000000171</v>
      </c>
      <c r="AH182">
        <f t="shared" si="22"/>
        <v>-1.9999999999999574E-2</v>
      </c>
      <c r="AJ182">
        <f t="shared" si="23"/>
        <v>5.9999999999998721E-2</v>
      </c>
      <c r="AT182">
        <f t="shared" si="20"/>
        <v>1.0995574287564279E-6</v>
      </c>
      <c r="AW182">
        <f t="shared" si="24"/>
        <v>34559.999999999265</v>
      </c>
    </row>
    <row r="183" spans="2:49" x14ac:dyDescent="0.25">
      <c r="B183">
        <v>177</v>
      </c>
      <c r="C183">
        <v>8.02</v>
      </c>
      <c r="D183" s="116"/>
      <c r="E183">
        <v>177</v>
      </c>
      <c r="F183" s="112">
        <v>9</v>
      </c>
      <c r="I183">
        <v>266</v>
      </c>
      <c r="J183">
        <v>0.05</v>
      </c>
      <c r="M183">
        <f t="shared" si="18"/>
        <v>354</v>
      </c>
      <c r="N183" s="112">
        <v>9</v>
      </c>
      <c r="P183">
        <f t="shared" si="19"/>
        <v>532</v>
      </c>
      <c r="Q183">
        <v>0.05</v>
      </c>
      <c r="T183">
        <v>177</v>
      </c>
      <c r="W183">
        <v>717</v>
      </c>
      <c r="AA183">
        <f t="shared" si="25"/>
        <v>0</v>
      </c>
      <c r="AF183">
        <f t="shared" si="21"/>
        <v>239.99999999999488</v>
      </c>
      <c r="AH183">
        <f t="shared" si="22"/>
        <v>-4.0000000000000924E-2</v>
      </c>
      <c r="AJ183">
        <f t="shared" si="23"/>
        <v>-2.000000000000135E-2</v>
      </c>
      <c r="AT183">
        <f t="shared" si="20"/>
        <v>0</v>
      </c>
      <c r="AW183">
        <f t="shared" si="24"/>
        <v>-11520.000000000777</v>
      </c>
    </row>
    <row r="184" spans="2:49" x14ac:dyDescent="0.25">
      <c r="B184">
        <v>178</v>
      </c>
      <c r="C184">
        <v>8.11</v>
      </c>
      <c r="D184" s="116"/>
      <c r="E184">
        <v>178</v>
      </c>
      <c r="F184">
        <v>8.9700000000000006</v>
      </c>
      <c r="I184">
        <v>267</v>
      </c>
      <c r="J184">
        <v>0.05</v>
      </c>
      <c r="M184">
        <f t="shared" si="18"/>
        <v>356</v>
      </c>
      <c r="N184">
        <v>8.9700000000000006</v>
      </c>
      <c r="P184">
        <f t="shared" si="19"/>
        <v>534</v>
      </c>
      <c r="Q184">
        <v>0.05</v>
      </c>
      <c r="T184">
        <v>178</v>
      </c>
      <c r="U184">
        <v>0.01</v>
      </c>
      <c r="W184">
        <v>718</v>
      </c>
      <c r="X184">
        <v>8.11</v>
      </c>
      <c r="AA184">
        <f t="shared" si="25"/>
        <v>0</v>
      </c>
      <c r="AC184">
        <f t="shared" si="26"/>
        <v>2159.9999999999964</v>
      </c>
      <c r="AF184">
        <f t="shared" si="21"/>
        <v>-719.99999999998465</v>
      </c>
      <c r="AH184">
        <f t="shared" si="22"/>
        <v>-3.9999999999999147E-2</v>
      </c>
      <c r="AJ184">
        <f t="shared" si="23"/>
        <v>1.7763568394002505E-15</v>
      </c>
      <c r="AT184">
        <f t="shared" si="20"/>
        <v>1.0995574287564279E-6</v>
      </c>
      <c r="AW184">
        <f t="shared" si="24"/>
        <v>1.0231815394945443E-9</v>
      </c>
    </row>
    <row r="185" spans="2:49" x14ac:dyDescent="0.25">
      <c r="B185">
        <v>179</v>
      </c>
      <c r="C185">
        <v>8.17</v>
      </c>
      <c r="D185" s="116"/>
      <c r="E185">
        <v>179</v>
      </c>
      <c r="F185">
        <v>8.8800000000000008</v>
      </c>
      <c r="I185">
        <v>268</v>
      </c>
      <c r="J185">
        <v>0.05</v>
      </c>
      <c r="M185">
        <f t="shared" si="18"/>
        <v>358</v>
      </c>
      <c r="N185">
        <v>8.8800000000000008</v>
      </c>
      <c r="P185">
        <f t="shared" si="19"/>
        <v>536</v>
      </c>
      <c r="Q185">
        <v>0.05</v>
      </c>
      <c r="T185">
        <v>179</v>
      </c>
      <c r="W185">
        <v>719</v>
      </c>
      <c r="AA185">
        <f t="shared" si="25"/>
        <v>0</v>
      </c>
      <c r="AF185">
        <f t="shared" si="21"/>
        <v>-2159.9999999999964</v>
      </c>
      <c r="AH185">
        <f t="shared" si="22"/>
        <v>-6.000000000000049E-2</v>
      </c>
      <c r="AJ185">
        <f t="shared" si="23"/>
        <v>-2.0000000000001343E-2</v>
      </c>
      <c r="AT185">
        <f t="shared" si="20"/>
        <v>0</v>
      </c>
      <c r="AW185">
        <f t="shared" si="24"/>
        <v>-11520.000000000773</v>
      </c>
    </row>
    <row r="186" spans="2:49" x14ac:dyDescent="0.25">
      <c r="B186">
        <v>180</v>
      </c>
      <c r="C186" s="112">
        <v>8.19</v>
      </c>
      <c r="D186" s="116"/>
      <c r="E186">
        <v>180</v>
      </c>
      <c r="F186">
        <v>8.7200000000000006</v>
      </c>
      <c r="I186">
        <v>269</v>
      </c>
      <c r="J186">
        <v>0.05</v>
      </c>
      <c r="M186">
        <f t="shared" si="18"/>
        <v>360</v>
      </c>
      <c r="N186">
        <v>8.7200000000000006</v>
      </c>
      <c r="P186">
        <f t="shared" si="19"/>
        <v>538</v>
      </c>
      <c r="Q186">
        <v>0.05</v>
      </c>
      <c r="T186">
        <v>180</v>
      </c>
      <c r="U186">
        <v>0.01</v>
      </c>
      <c r="W186">
        <v>720</v>
      </c>
      <c r="X186">
        <v>8.17</v>
      </c>
      <c r="AA186">
        <f t="shared" si="25"/>
        <v>0</v>
      </c>
      <c r="AC186">
        <f t="shared" si="26"/>
        <v>1440.0000000000118</v>
      </c>
      <c r="AF186">
        <f t="shared" si="21"/>
        <v>-3840.0000000000036</v>
      </c>
      <c r="AH186">
        <f t="shared" si="22"/>
        <v>-7.0000000000000298E-2</v>
      </c>
      <c r="AJ186">
        <f t="shared" si="23"/>
        <v>-9.9999999999998077E-3</v>
      </c>
      <c r="AT186">
        <f t="shared" si="20"/>
        <v>1.0995574287564279E-6</v>
      </c>
      <c r="AW186">
        <f t="shared" si="24"/>
        <v>-5759.999999999889</v>
      </c>
    </row>
    <row r="187" spans="2:49" x14ac:dyDescent="0.25">
      <c r="B187">
        <v>181</v>
      </c>
      <c r="C187">
        <v>8.16</v>
      </c>
      <c r="D187" s="116"/>
      <c r="E187">
        <v>181</v>
      </c>
      <c r="F187">
        <v>8.49</v>
      </c>
      <c r="I187">
        <v>270</v>
      </c>
      <c r="J187">
        <v>0.05</v>
      </c>
      <c r="M187">
        <f t="shared" si="18"/>
        <v>362</v>
      </c>
      <c r="N187">
        <v>8.49</v>
      </c>
      <c r="P187">
        <f t="shared" si="19"/>
        <v>540</v>
      </c>
      <c r="Q187">
        <v>0.05</v>
      </c>
      <c r="T187">
        <v>181</v>
      </c>
      <c r="W187">
        <v>1</v>
      </c>
      <c r="AA187">
        <f t="shared" si="25"/>
        <v>0</v>
      </c>
      <c r="AF187">
        <f t="shared" si="21"/>
        <v>-5520.00000000001</v>
      </c>
      <c r="AH187">
        <f t="shared" si="22"/>
        <v>-7.000000000000027E-2</v>
      </c>
      <c r="AJ187">
        <f t="shared" si="23"/>
        <v>2.7755575615628914E-17</v>
      </c>
      <c r="AT187">
        <f t="shared" si="20"/>
        <v>0</v>
      </c>
      <c r="AW187">
        <f t="shared" si="24"/>
        <v>1.5987211554602254E-11</v>
      </c>
    </row>
    <row r="188" spans="2:49" x14ac:dyDescent="0.25">
      <c r="B188">
        <v>182</v>
      </c>
      <c r="C188">
        <v>8.09</v>
      </c>
      <c r="D188" s="116"/>
      <c r="E188">
        <v>182</v>
      </c>
      <c r="F188">
        <v>8.26</v>
      </c>
      <c r="I188">
        <v>271</v>
      </c>
      <c r="J188">
        <v>0.04</v>
      </c>
      <c r="M188">
        <f t="shared" si="18"/>
        <v>364</v>
      </c>
      <c r="N188">
        <v>8.26</v>
      </c>
      <c r="P188">
        <f t="shared" si="19"/>
        <v>542</v>
      </c>
      <c r="Q188">
        <v>0.04</v>
      </c>
      <c r="T188">
        <v>182</v>
      </c>
      <c r="U188">
        <v>0.01</v>
      </c>
      <c r="W188">
        <v>2</v>
      </c>
      <c r="X188">
        <v>8.19</v>
      </c>
      <c r="AA188">
        <f t="shared" si="25"/>
        <v>0</v>
      </c>
      <c r="AC188">
        <f t="shared" si="26"/>
        <v>479.99999999998977</v>
      </c>
      <c r="AF188">
        <f t="shared" si="21"/>
        <v>-5520.00000000001</v>
      </c>
      <c r="AH188">
        <f t="shared" si="22"/>
        <v>0</v>
      </c>
      <c r="AJ188">
        <f t="shared" si="23"/>
        <v>7.000000000000027E-2</v>
      </c>
      <c r="AT188">
        <f t="shared" si="20"/>
        <v>1.0995574287564279E-6</v>
      </c>
      <c r="AW188">
        <f t="shared" si="24"/>
        <v>40320.00000000016</v>
      </c>
    </row>
    <row r="189" spans="2:49" x14ac:dyDescent="0.25">
      <c r="B189">
        <v>183</v>
      </c>
      <c r="C189">
        <v>7.94</v>
      </c>
      <c r="D189" s="116"/>
      <c r="E189">
        <v>183</v>
      </c>
      <c r="F189">
        <v>7.98</v>
      </c>
      <c r="I189">
        <v>272</v>
      </c>
      <c r="J189">
        <v>0.04</v>
      </c>
      <c r="M189">
        <f t="shared" si="18"/>
        <v>366</v>
      </c>
      <c r="N189">
        <v>7.98</v>
      </c>
      <c r="P189">
        <f t="shared" si="19"/>
        <v>544</v>
      </c>
      <c r="Q189">
        <v>0.04</v>
      </c>
      <c r="T189">
        <v>183</v>
      </c>
      <c r="W189">
        <v>3</v>
      </c>
      <c r="AA189">
        <f t="shared" si="25"/>
        <v>0</v>
      </c>
      <c r="AF189">
        <f t="shared" si="21"/>
        <v>-6719.9999999999845</v>
      </c>
      <c r="AH189">
        <f t="shared" si="22"/>
        <v>-4.9999999999998941E-2</v>
      </c>
      <c r="AJ189">
        <f t="shared" si="23"/>
        <v>-4.9999999999998941E-2</v>
      </c>
      <c r="AT189">
        <f t="shared" si="20"/>
        <v>0</v>
      </c>
      <c r="AW189">
        <f t="shared" si="24"/>
        <v>-28799.999999999389</v>
      </c>
    </row>
    <row r="190" spans="2:49" x14ac:dyDescent="0.25">
      <c r="B190">
        <v>184</v>
      </c>
      <c r="C190">
        <v>7.58</v>
      </c>
      <c r="D190" s="116"/>
      <c r="E190">
        <v>184</v>
      </c>
      <c r="F190">
        <v>7.69</v>
      </c>
      <c r="I190">
        <v>273</v>
      </c>
      <c r="J190">
        <v>0.04</v>
      </c>
      <c r="M190">
        <f t="shared" si="18"/>
        <v>368</v>
      </c>
      <c r="N190">
        <v>7.69</v>
      </c>
      <c r="P190">
        <f t="shared" si="19"/>
        <v>546</v>
      </c>
      <c r="Q190">
        <v>0.04</v>
      </c>
      <c r="T190">
        <v>184</v>
      </c>
      <c r="U190">
        <v>0.01</v>
      </c>
      <c r="W190">
        <v>4</v>
      </c>
      <c r="X190">
        <v>8.16</v>
      </c>
      <c r="AA190">
        <f t="shared" si="25"/>
        <v>0</v>
      </c>
      <c r="AC190">
        <f>((X190-X188)*24000)</f>
        <v>-719.99999999998465</v>
      </c>
      <c r="AF190">
        <f t="shared" si="21"/>
        <v>-6960.0000000000009</v>
      </c>
      <c r="AH190">
        <f t="shared" si="22"/>
        <v>-1.0000000000000682E-2</v>
      </c>
      <c r="AJ190">
        <f t="shared" si="23"/>
        <v>3.9999999999998259E-2</v>
      </c>
      <c r="AT190">
        <f t="shared" si="20"/>
        <v>1.0995574287564279E-6</v>
      </c>
      <c r="AW190">
        <f t="shared" si="24"/>
        <v>23039.999999999</v>
      </c>
    </row>
    <row r="191" spans="2:49" x14ac:dyDescent="0.25">
      <c r="B191">
        <v>185</v>
      </c>
      <c r="C191">
        <v>7.37</v>
      </c>
      <c r="D191" s="116"/>
      <c r="E191">
        <v>185</v>
      </c>
      <c r="F191">
        <v>7.36</v>
      </c>
      <c r="I191">
        <v>274</v>
      </c>
      <c r="J191">
        <v>0.04</v>
      </c>
      <c r="M191">
        <f t="shared" si="18"/>
        <v>370</v>
      </c>
      <c r="N191">
        <v>7.36</v>
      </c>
      <c r="P191">
        <f t="shared" si="19"/>
        <v>548</v>
      </c>
      <c r="Q191">
        <v>0.04</v>
      </c>
      <c r="T191">
        <v>185</v>
      </c>
      <c r="W191">
        <v>5</v>
      </c>
      <c r="AA191">
        <f t="shared" si="25"/>
        <v>0</v>
      </c>
      <c r="AF191">
        <f t="shared" si="21"/>
        <v>-7920.0000000000018</v>
      </c>
      <c r="AH191">
        <f t="shared" si="22"/>
        <v>-4.0000000000000036E-2</v>
      </c>
      <c r="AJ191">
        <f t="shared" si="23"/>
        <v>-2.9999999999999354E-2</v>
      </c>
      <c r="AT191">
        <f t="shared" si="20"/>
        <v>0</v>
      </c>
      <c r="AW191">
        <f t="shared" si="24"/>
        <v>-17279.999999999629</v>
      </c>
    </row>
    <row r="192" spans="2:49" x14ac:dyDescent="0.25">
      <c r="B192">
        <v>186</v>
      </c>
      <c r="C192">
        <v>7.08</v>
      </c>
      <c r="D192" s="116"/>
      <c r="E192">
        <v>186</v>
      </c>
      <c r="F192">
        <v>7.06</v>
      </c>
      <c r="I192">
        <v>275</v>
      </c>
      <c r="J192">
        <v>0.04</v>
      </c>
      <c r="M192">
        <f t="shared" si="18"/>
        <v>372</v>
      </c>
      <c r="N192">
        <v>7.06</v>
      </c>
      <c r="P192">
        <f t="shared" si="19"/>
        <v>550</v>
      </c>
      <c r="Q192">
        <v>0.04</v>
      </c>
      <c r="T192">
        <v>186</v>
      </c>
      <c r="U192">
        <v>0.01</v>
      </c>
      <c r="W192">
        <v>6</v>
      </c>
      <c r="X192">
        <v>8.09</v>
      </c>
      <c r="AA192">
        <f t="shared" si="25"/>
        <v>0</v>
      </c>
      <c r="AC192">
        <f t="shared" ref="AC192:AC254" si="27">((X192-X190)*24000)</f>
        <v>-1680.0000000000068</v>
      </c>
      <c r="AF192">
        <f t="shared" si="21"/>
        <v>-7200.0000000000173</v>
      </c>
      <c r="AH192">
        <f t="shared" si="22"/>
        <v>2.9999999999999357E-2</v>
      </c>
      <c r="AJ192">
        <f t="shared" si="23"/>
        <v>6.9999999999999396E-2</v>
      </c>
      <c r="AT192">
        <f t="shared" si="20"/>
        <v>1.0995574287564279E-6</v>
      </c>
      <c r="AW192">
        <f t="shared" si="24"/>
        <v>40319.999999999651</v>
      </c>
    </row>
    <row r="193" spans="2:49" x14ac:dyDescent="0.25">
      <c r="B193">
        <v>187</v>
      </c>
      <c r="C193">
        <v>6.76</v>
      </c>
      <c r="D193" s="116"/>
      <c r="E193">
        <v>187</v>
      </c>
      <c r="F193">
        <v>6.74</v>
      </c>
      <c r="I193">
        <v>276</v>
      </c>
      <c r="J193">
        <v>0.04</v>
      </c>
      <c r="M193">
        <f t="shared" si="18"/>
        <v>374</v>
      </c>
      <c r="N193">
        <v>6.74</v>
      </c>
      <c r="P193">
        <f t="shared" si="19"/>
        <v>552</v>
      </c>
      <c r="Q193">
        <v>0.04</v>
      </c>
      <c r="T193">
        <v>187</v>
      </c>
      <c r="W193">
        <v>7</v>
      </c>
      <c r="AA193">
        <f t="shared" si="25"/>
        <v>0</v>
      </c>
      <c r="AF193">
        <f t="shared" si="21"/>
        <v>-7679.9999999999854</v>
      </c>
      <c r="AH193">
        <f t="shared" si="22"/>
        <v>-1.9999999999998675E-2</v>
      </c>
      <c r="AJ193">
        <f t="shared" si="23"/>
        <v>-4.9999999999998032E-2</v>
      </c>
      <c r="AT193">
        <f t="shared" si="20"/>
        <v>0</v>
      </c>
      <c r="AW193">
        <f t="shared" si="24"/>
        <v>-28799.999999998869</v>
      </c>
    </row>
    <row r="194" spans="2:49" x14ac:dyDescent="0.25">
      <c r="B194">
        <v>188</v>
      </c>
      <c r="C194">
        <v>6.54</v>
      </c>
      <c r="D194" s="116"/>
      <c r="E194">
        <v>188</v>
      </c>
      <c r="F194">
        <v>6.45</v>
      </c>
      <c r="I194">
        <v>277</v>
      </c>
      <c r="J194">
        <v>0.03</v>
      </c>
      <c r="M194">
        <f t="shared" si="18"/>
        <v>376</v>
      </c>
      <c r="N194">
        <v>6.45</v>
      </c>
      <c r="P194">
        <f t="shared" si="19"/>
        <v>554</v>
      </c>
      <c r="Q194">
        <v>0.03</v>
      </c>
      <c r="T194">
        <v>188</v>
      </c>
      <c r="U194">
        <v>0.01</v>
      </c>
      <c r="W194">
        <v>8</v>
      </c>
      <c r="X194">
        <v>7.94</v>
      </c>
      <c r="AA194">
        <f t="shared" si="25"/>
        <v>0</v>
      </c>
      <c r="AC194">
        <f t="shared" si="27"/>
        <v>-3599.9999999999873</v>
      </c>
      <c r="AF194">
        <f t="shared" si="21"/>
        <v>-6960.0000000000009</v>
      </c>
      <c r="AH194">
        <f t="shared" si="22"/>
        <v>2.9999999999999357E-2</v>
      </c>
      <c r="AJ194">
        <f t="shared" si="23"/>
        <v>4.9999999999998032E-2</v>
      </c>
      <c r="AT194">
        <f t="shared" si="20"/>
        <v>1.0995574287564279E-6</v>
      </c>
      <c r="AW194">
        <f t="shared" si="24"/>
        <v>28799.999999998869</v>
      </c>
    </row>
    <row r="195" spans="2:49" x14ac:dyDescent="0.25">
      <c r="B195">
        <v>189</v>
      </c>
      <c r="C195">
        <v>6.24</v>
      </c>
      <c r="D195" s="116"/>
      <c r="E195">
        <v>189</v>
      </c>
      <c r="F195">
        <v>6.11</v>
      </c>
      <c r="I195">
        <v>278</v>
      </c>
      <c r="J195">
        <v>0.03</v>
      </c>
      <c r="M195">
        <f t="shared" si="18"/>
        <v>378</v>
      </c>
      <c r="N195">
        <v>6.11</v>
      </c>
      <c r="P195">
        <f t="shared" si="19"/>
        <v>556</v>
      </c>
      <c r="Q195">
        <v>0.03</v>
      </c>
      <c r="T195">
        <v>189</v>
      </c>
      <c r="W195">
        <v>9</v>
      </c>
      <c r="AA195">
        <f t="shared" si="25"/>
        <v>0</v>
      </c>
      <c r="AF195">
        <f t="shared" si="21"/>
        <v>-8159.9999999999964</v>
      </c>
      <c r="AH195">
        <f t="shared" si="22"/>
        <v>-4.9999999999999808E-2</v>
      </c>
      <c r="AJ195">
        <f t="shared" si="23"/>
        <v>-7.9999999999999169E-2</v>
      </c>
      <c r="AT195">
        <f t="shared" si="20"/>
        <v>0</v>
      </c>
      <c r="AW195">
        <f t="shared" si="24"/>
        <v>-46079.99999999952</v>
      </c>
    </row>
    <row r="196" spans="2:49" x14ac:dyDescent="0.25">
      <c r="B196">
        <v>190</v>
      </c>
      <c r="C196">
        <v>5.98</v>
      </c>
      <c r="D196" s="116"/>
      <c r="E196">
        <v>190</v>
      </c>
      <c r="F196">
        <v>5.85</v>
      </c>
      <c r="I196">
        <v>279</v>
      </c>
      <c r="J196">
        <v>0.03</v>
      </c>
      <c r="M196">
        <f t="shared" si="18"/>
        <v>380</v>
      </c>
      <c r="N196">
        <v>5.85</v>
      </c>
      <c r="P196">
        <f t="shared" si="19"/>
        <v>558</v>
      </c>
      <c r="Q196">
        <v>0.03</v>
      </c>
      <c r="T196">
        <v>190</v>
      </c>
      <c r="U196">
        <v>0.01</v>
      </c>
      <c r="W196">
        <v>10</v>
      </c>
      <c r="X196">
        <v>7.58</v>
      </c>
      <c r="AA196">
        <f t="shared" si="25"/>
        <v>0</v>
      </c>
      <c r="AC196">
        <f t="shared" si="27"/>
        <v>-8640.0000000000073</v>
      </c>
      <c r="AF196">
        <f t="shared" si="21"/>
        <v>-6240.0000000000164</v>
      </c>
      <c r="AH196">
        <f t="shared" si="22"/>
        <v>7.9999999999999169E-2</v>
      </c>
      <c r="AJ196">
        <f t="shared" si="23"/>
        <v>0.12999999999999898</v>
      </c>
      <c r="AT196">
        <f t="shared" si="20"/>
        <v>1.0995574287564279E-6</v>
      </c>
      <c r="AW196">
        <f t="shared" si="24"/>
        <v>74879.999999999403</v>
      </c>
    </row>
    <row r="197" spans="2:49" x14ac:dyDescent="0.25">
      <c r="B197">
        <v>191</v>
      </c>
      <c r="C197">
        <v>5.7</v>
      </c>
      <c r="D197" s="116"/>
      <c r="E197">
        <v>191</v>
      </c>
      <c r="F197">
        <v>5.5</v>
      </c>
      <c r="I197">
        <v>280</v>
      </c>
      <c r="J197">
        <v>0.03</v>
      </c>
      <c r="M197">
        <f t="shared" si="18"/>
        <v>382</v>
      </c>
      <c r="N197">
        <v>5.5</v>
      </c>
      <c r="P197">
        <f t="shared" si="19"/>
        <v>560</v>
      </c>
      <c r="Q197">
        <v>0.03</v>
      </c>
      <c r="T197">
        <v>191</v>
      </c>
      <c r="W197">
        <v>11</v>
      </c>
      <c r="AA197">
        <f t="shared" si="25"/>
        <v>0</v>
      </c>
      <c r="AF197">
        <f t="shared" si="21"/>
        <v>-8399.9999999999909</v>
      </c>
      <c r="AH197">
        <f t="shared" si="22"/>
        <v>-8.9999999999998942E-2</v>
      </c>
      <c r="AJ197">
        <f t="shared" si="23"/>
        <v>-0.1699999999999981</v>
      </c>
      <c r="AT197">
        <f t="shared" si="20"/>
        <v>0</v>
      </c>
      <c r="AW197">
        <f t="shared" si="24"/>
        <v>-97919.999999998894</v>
      </c>
    </row>
    <row r="198" spans="2:49" x14ac:dyDescent="0.25">
      <c r="B198">
        <v>192</v>
      </c>
      <c r="C198">
        <v>5.42</v>
      </c>
      <c r="D198" s="116"/>
      <c r="E198">
        <v>192</v>
      </c>
      <c r="F198">
        <v>5.2</v>
      </c>
      <c r="I198">
        <v>281</v>
      </c>
      <c r="J198">
        <v>0.03</v>
      </c>
      <c r="M198">
        <f t="shared" si="18"/>
        <v>384</v>
      </c>
      <c r="N198">
        <v>5.2</v>
      </c>
      <c r="P198">
        <f t="shared" si="19"/>
        <v>562</v>
      </c>
      <c r="Q198">
        <v>0.03</v>
      </c>
      <c r="T198">
        <v>192</v>
      </c>
      <c r="U198">
        <v>0.01</v>
      </c>
      <c r="W198">
        <v>12</v>
      </c>
      <c r="X198">
        <v>7.37</v>
      </c>
      <c r="AA198">
        <f t="shared" si="25"/>
        <v>0</v>
      </c>
      <c r="AC198">
        <f t="shared" si="27"/>
        <v>-5039.9999999999991</v>
      </c>
      <c r="AF198">
        <f t="shared" si="21"/>
        <v>-7199.9999999999955</v>
      </c>
      <c r="AH198">
        <f t="shared" si="22"/>
        <v>4.9999999999999808E-2</v>
      </c>
      <c r="AJ198">
        <f t="shared" si="23"/>
        <v>0.13999999999999874</v>
      </c>
      <c r="AT198">
        <f t="shared" si="20"/>
        <v>1.0995574287564279E-6</v>
      </c>
      <c r="AW198">
        <f t="shared" si="24"/>
        <v>80639.999999999272</v>
      </c>
    </row>
    <row r="199" spans="2:49" x14ac:dyDescent="0.25">
      <c r="B199">
        <v>193</v>
      </c>
      <c r="C199">
        <v>5.14</v>
      </c>
      <c r="D199" s="116"/>
      <c r="E199">
        <v>193</v>
      </c>
      <c r="F199">
        <v>4.91</v>
      </c>
      <c r="I199">
        <v>282</v>
      </c>
      <c r="J199">
        <v>0.03</v>
      </c>
      <c r="M199">
        <f t="shared" si="18"/>
        <v>386</v>
      </c>
      <c r="N199">
        <v>4.91</v>
      </c>
      <c r="P199">
        <f t="shared" si="19"/>
        <v>564</v>
      </c>
      <c r="Q199">
        <v>0.03</v>
      </c>
      <c r="T199">
        <v>193</v>
      </c>
      <c r="W199">
        <v>13</v>
      </c>
      <c r="AA199">
        <f t="shared" si="25"/>
        <v>0</v>
      </c>
      <c r="AF199">
        <f t="shared" si="21"/>
        <v>-6960.0000000000009</v>
      </c>
      <c r="AH199">
        <f t="shared" si="22"/>
        <v>9.999999999999773E-3</v>
      </c>
      <c r="AJ199">
        <f t="shared" si="23"/>
        <v>-4.0000000000000036E-2</v>
      </c>
      <c r="AT199">
        <f t="shared" si="20"/>
        <v>0</v>
      </c>
      <c r="AW199">
        <f t="shared" si="24"/>
        <v>-23040.000000000018</v>
      </c>
    </row>
    <row r="200" spans="2:49" x14ac:dyDescent="0.25">
      <c r="B200">
        <v>194</v>
      </c>
      <c r="C200">
        <v>4.84</v>
      </c>
      <c r="D200" s="116"/>
      <c r="E200">
        <v>194</v>
      </c>
      <c r="F200">
        <v>4.66</v>
      </c>
      <c r="I200">
        <v>283</v>
      </c>
      <c r="J200">
        <v>0.02</v>
      </c>
      <c r="M200">
        <f t="shared" ref="M200:M263" si="28">2*B200</f>
        <v>388</v>
      </c>
      <c r="N200">
        <v>4.66</v>
      </c>
      <c r="P200">
        <f t="shared" ref="P200:P263" si="29">I200*2</f>
        <v>566</v>
      </c>
      <c r="Q200">
        <v>0.02</v>
      </c>
      <c r="T200">
        <v>194</v>
      </c>
      <c r="W200">
        <v>14</v>
      </c>
      <c r="X200">
        <v>7.08</v>
      </c>
      <c r="AA200">
        <f t="shared" si="25"/>
        <v>-240</v>
      </c>
      <c r="AC200">
        <f t="shared" si="27"/>
        <v>-6960.0000000000009</v>
      </c>
      <c r="AF200">
        <f t="shared" si="21"/>
        <v>-6000</v>
      </c>
      <c r="AH200">
        <f t="shared" si="22"/>
        <v>4.0000000000000036E-2</v>
      </c>
      <c r="AJ200">
        <f t="shared" si="23"/>
        <v>3.0000000000000263E-2</v>
      </c>
      <c r="AT200">
        <f t="shared" ref="AT200:AT263" si="30">PI()*(35/1000)*(U200/1000)</f>
        <v>0</v>
      </c>
      <c r="AW200">
        <f t="shared" si="24"/>
        <v>17280.000000000153</v>
      </c>
    </row>
    <row r="201" spans="2:49" x14ac:dyDescent="0.25">
      <c r="B201">
        <v>195</v>
      </c>
      <c r="C201">
        <v>4.62</v>
      </c>
      <c r="D201" s="116"/>
      <c r="E201">
        <v>195</v>
      </c>
      <c r="F201">
        <v>4.4000000000000004</v>
      </c>
      <c r="I201">
        <v>284</v>
      </c>
      <c r="J201">
        <v>0.02</v>
      </c>
      <c r="M201">
        <f t="shared" si="28"/>
        <v>390</v>
      </c>
      <c r="N201">
        <v>4.4000000000000004</v>
      </c>
      <c r="P201">
        <f t="shared" si="29"/>
        <v>568</v>
      </c>
      <c r="Q201">
        <v>0.02</v>
      </c>
      <c r="T201">
        <v>195</v>
      </c>
      <c r="W201">
        <v>15</v>
      </c>
      <c r="AA201">
        <f t="shared" si="25"/>
        <v>0</v>
      </c>
      <c r="AF201">
        <f t="shared" ref="AF201:AF264" si="31">(F201-F200)*24000</f>
        <v>-6239.9999999999945</v>
      </c>
      <c r="AH201">
        <f t="shared" ref="AH201:AH264" si="32">(AF201-AF200)/(24000)</f>
        <v>-9.999999999999773E-3</v>
      </c>
      <c r="AJ201">
        <f t="shared" ref="AJ201:AJ264" si="33">(AH201-AH200)/(T201-T200)</f>
        <v>-4.9999999999999808E-2</v>
      </c>
      <c r="AT201">
        <f t="shared" si="30"/>
        <v>0</v>
      </c>
      <c r="AW201">
        <f t="shared" ref="AW201:AW264" si="34">AJ201*(6*4000)^2/1000</f>
        <v>-28799.999999999887</v>
      </c>
    </row>
    <row r="202" spans="2:49" x14ac:dyDescent="0.25">
      <c r="B202">
        <v>196</v>
      </c>
      <c r="C202">
        <v>4.3600000000000003</v>
      </c>
      <c r="D202" s="116"/>
      <c r="E202">
        <v>196</v>
      </c>
      <c r="F202">
        <v>4.1500000000000004</v>
      </c>
      <c r="I202">
        <v>285</v>
      </c>
      <c r="J202">
        <v>0.02</v>
      </c>
      <c r="M202">
        <f t="shared" si="28"/>
        <v>392</v>
      </c>
      <c r="N202">
        <v>4.1500000000000004</v>
      </c>
      <c r="P202">
        <f t="shared" si="29"/>
        <v>570</v>
      </c>
      <c r="Q202">
        <v>0.02</v>
      </c>
      <c r="T202">
        <v>196</v>
      </c>
      <c r="W202">
        <v>16</v>
      </c>
      <c r="X202">
        <v>6.76</v>
      </c>
      <c r="AA202">
        <f t="shared" si="25"/>
        <v>0</v>
      </c>
      <c r="AC202">
        <f t="shared" si="27"/>
        <v>-7680.0000000000073</v>
      </c>
      <c r="AF202">
        <f t="shared" si="31"/>
        <v>-6000</v>
      </c>
      <c r="AH202">
        <f t="shared" si="32"/>
        <v>9.999999999999773E-3</v>
      </c>
      <c r="AJ202">
        <f t="shared" si="33"/>
        <v>1.9999999999999546E-2</v>
      </c>
      <c r="AT202">
        <f t="shared" si="30"/>
        <v>0</v>
      </c>
      <c r="AW202">
        <f t="shared" si="34"/>
        <v>11519.99999999974</v>
      </c>
    </row>
    <row r="203" spans="2:49" x14ac:dyDescent="0.25">
      <c r="B203">
        <v>197</v>
      </c>
      <c r="C203">
        <v>4.1100000000000003</v>
      </c>
      <c r="D203" s="116"/>
      <c r="E203">
        <v>197</v>
      </c>
      <c r="F203">
        <v>3.92</v>
      </c>
      <c r="I203">
        <v>286</v>
      </c>
      <c r="J203">
        <v>0.02</v>
      </c>
      <c r="M203">
        <f t="shared" si="28"/>
        <v>394</v>
      </c>
      <c r="N203">
        <v>3.92</v>
      </c>
      <c r="P203">
        <f t="shared" si="29"/>
        <v>572</v>
      </c>
      <c r="Q203">
        <v>0.02</v>
      </c>
      <c r="T203">
        <v>197</v>
      </c>
      <c r="W203">
        <v>17</v>
      </c>
      <c r="AA203">
        <f t="shared" ref="AA203:AA266" si="35">(U203-U201)*24000</f>
        <v>0</v>
      </c>
      <c r="AF203">
        <f t="shared" si="31"/>
        <v>-5520.00000000001</v>
      </c>
      <c r="AH203">
        <f t="shared" si="32"/>
        <v>1.9999999999999584E-2</v>
      </c>
      <c r="AJ203">
        <f t="shared" si="33"/>
        <v>9.9999999999998111E-3</v>
      </c>
      <c r="AT203">
        <f t="shared" si="30"/>
        <v>0</v>
      </c>
      <c r="AW203">
        <f t="shared" si="34"/>
        <v>5759.9999999998909</v>
      </c>
    </row>
    <row r="204" spans="2:49" x14ac:dyDescent="0.25">
      <c r="B204">
        <v>198</v>
      </c>
      <c r="C204">
        <v>3.92</v>
      </c>
      <c r="D204" s="116"/>
      <c r="E204">
        <v>198</v>
      </c>
      <c r="F204">
        <v>3.68</v>
      </c>
      <c r="I204">
        <v>287</v>
      </c>
      <c r="J204">
        <v>0.02</v>
      </c>
      <c r="M204">
        <f t="shared" si="28"/>
        <v>396</v>
      </c>
      <c r="N204">
        <v>3.68</v>
      </c>
      <c r="P204">
        <f t="shared" si="29"/>
        <v>574</v>
      </c>
      <c r="Q204">
        <v>0.02</v>
      </c>
      <c r="T204">
        <v>198</v>
      </c>
      <c r="W204">
        <v>18</v>
      </c>
      <c r="X204">
        <v>6.54</v>
      </c>
      <c r="AA204">
        <f t="shared" si="35"/>
        <v>0</v>
      </c>
      <c r="AC204">
        <f t="shared" si="27"/>
        <v>-5279.9999999999936</v>
      </c>
      <c r="AF204">
        <f t="shared" si="31"/>
        <v>-5759.9999999999945</v>
      </c>
      <c r="AH204">
        <f t="shared" si="32"/>
        <v>-9.9999999999993566E-3</v>
      </c>
      <c r="AJ204">
        <f t="shared" si="33"/>
        <v>-2.9999999999998941E-2</v>
      </c>
      <c r="AT204">
        <f t="shared" si="30"/>
        <v>0</v>
      </c>
      <c r="AW204">
        <f t="shared" si="34"/>
        <v>-17279.999999999389</v>
      </c>
    </row>
    <row r="205" spans="2:49" x14ac:dyDescent="0.25">
      <c r="B205">
        <v>199</v>
      </c>
      <c r="C205">
        <v>3.69</v>
      </c>
      <c r="D205" s="116"/>
      <c r="E205">
        <v>199</v>
      </c>
      <c r="F205">
        <v>3.44</v>
      </c>
      <c r="I205">
        <v>288</v>
      </c>
      <c r="J205">
        <v>0.01</v>
      </c>
      <c r="M205">
        <f t="shared" si="28"/>
        <v>398</v>
      </c>
      <c r="N205">
        <v>3.44</v>
      </c>
      <c r="P205">
        <f t="shared" si="29"/>
        <v>576</v>
      </c>
      <c r="Q205">
        <v>0.01</v>
      </c>
      <c r="T205">
        <v>199</v>
      </c>
      <c r="W205">
        <v>19</v>
      </c>
      <c r="AA205">
        <f t="shared" si="35"/>
        <v>0</v>
      </c>
      <c r="AF205">
        <f t="shared" si="31"/>
        <v>-5760.0000000000055</v>
      </c>
      <c r="AH205">
        <f t="shared" si="32"/>
        <v>-4.5474735088646413E-16</v>
      </c>
      <c r="AJ205">
        <f t="shared" si="33"/>
        <v>9.9999999999989021E-3</v>
      </c>
      <c r="AT205">
        <f t="shared" si="30"/>
        <v>0</v>
      </c>
      <c r="AW205">
        <f t="shared" si="34"/>
        <v>5759.9999999993679</v>
      </c>
    </row>
    <row r="206" spans="2:49" x14ac:dyDescent="0.25">
      <c r="B206">
        <v>200</v>
      </c>
      <c r="C206">
        <v>3.48</v>
      </c>
      <c r="D206" s="116"/>
      <c r="E206">
        <v>200</v>
      </c>
      <c r="F206">
        <v>3.25</v>
      </c>
      <c r="I206">
        <v>289</v>
      </c>
      <c r="J206">
        <v>0.01</v>
      </c>
      <c r="M206">
        <f t="shared" si="28"/>
        <v>400</v>
      </c>
      <c r="N206">
        <v>3.25</v>
      </c>
      <c r="P206">
        <f t="shared" si="29"/>
        <v>578</v>
      </c>
      <c r="Q206">
        <v>0.01</v>
      </c>
      <c r="T206">
        <v>200</v>
      </c>
      <c r="U206">
        <v>0.02</v>
      </c>
      <c r="W206">
        <v>20</v>
      </c>
      <c r="X206">
        <v>6.24</v>
      </c>
      <c r="AA206">
        <f t="shared" si="35"/>
        <v>480</v>
      </c>
      <c r="AC206">
        <f t="shared" si="27"/>
        <v>-7199.9999999999955</v>
      </c>
      <c r="AF206">
        <f t="shared" si="31"/>
        <v>-4559.9999999999991</v>
      </c>
      <c r="AH206">
        <f t="shared" si="32"/>
        <v>5.0000000000000266E-2</v>
      </c>
      <c r="AJ206">
        <f t="shared" si="33"/>
        <v>5.0000000000000724E-2</v>
      </c>
      <c r="AT206">
        <f t="shared" si="30"/>
        <v>2.1991148575128558E-6</v>
      </c>
      <c r="AW206">
        <f t="shared" si="34"/>
        <v>28800.000000000418</v>
      </c>
    </row>
    <row r="207" spans="2:49" x14ac:dyDescent="0.25">
      <c r="B207">
        <v>201</v>
      </c>
      <c r="C207">
        <v>3.32</v>
      </c>
      <c r="D207" s="116"/>
      <c r="E207">
        <v>201</v>
      </c>
      <c r="F207">
        <v>3.02</v>
      </c>
      <c r="I207">
        <v>290</v>
      </c>
      <c r="J207">
        <v>0.01</v>
      </c>
      <c r="M207">
        <f t="shared" si="28"/>
        <v>402</v>
      </c>
      <c r="N207">
        <v>3.02</v>
      </c>
      <c r="P207">
        <f t="shared" si="29"/>
        <v>580</v>
      </c>
      <c r="Q207">
        <v>0.01</v>
      </c>
      <c r="T207">
        <v>201</v>
      </c>
      <c r="W207">
        <v>21</v>
      </c>
      <c r="AA207">
        <f t="shared" si="35"/>
        <v>0</v>
      </c>
      <c r="AF207">
        <f t="shared" si="31"/>
        <v>-5520</v>
      </c>
      <c r="AH207">
        <f t="shared" si="32"/>
        <v>-4.0000000000000036E-2</v>
      </c>
      <c r="AJ207">
        <f t="shared" si="33"/>
        <v>-9.0000000000000302E-2</v>
      </c>
      <c r="AT207">
        <f t="shared" si="30"/>
        <v>0</v>
      </c>
      <c r="AW207">
        <f t="shared" si="34"/>
        <v>-51840.000000000175</v>
      </c>
    </row>
    <row r="208" spans="2:49" x14ac:dyDescent="0.25">
      <c r="B208">
        <v>202</v>
      </c>
      <c r="C208">
        <v>3.11</v>
      </c>
      <c r="D208" s="116"/>
      <c r="E208">
        <v>202</v>
      </c>
      <c r="F208">
        <v>2.85</v>
      </c>
      <c r="I208">
        <v>291</v>
      </c>
      <c r="J208">
        <v>0.01</v>
      </c>
      <c r="M208">
        <f t="shared" si="28"/>
        <v>404</v>
      </c>
      <c r="N208">
        <v>2.85</v>
      </c>
      <c r="P208">
        <f t="shared" si="29"/>
        <v>582</v>
      </c>
      <c r="Q208">
        <v>0.01</v>
      </c>
      <c r="T208">
        <v>202</v>
      </c>
      <c r="U208">
        <v>0.03</v>
      </c>
      <c r="W208">
        <v>22</v>
      </c>
      <c r="X208">
        <v>5.98</v>
      </c>
      <c r="AA208">
        <f t="shared" si="35"/>
        <v>239.99999999999997</v>
      </c>
      <c r="AC208">
        <f t="shared" si="27"/>
        <v>-6239.9999999999945</v>
      </c>
      <c r="AF208">
        <f t="shared" si="31"/>
        <v>-4079.9999999999982</v>
      </c>
      <c r="AH208">
        <f t="shared" si="32"/>
        <v>6.0000000000000074E-2</v>
      </c>
      <c r="AJ208">
        <f t="shared" si="33"/>
        <v>0.10000000000000012</v>
      </c>
      <c r="AT208">
        <f t="shared" si="30"/>
        <v>3.2986722862692831E-6</v>
      </c>
      <c r="AW208">
        <f t="shared" si="34"/>
        <v>57600.000000000065</v>
      </c>
    </row>
    <row r="209" spans="2:49" x14ac:dyDescent="0.25">
      <c r="B209">
        <v>203</v>
      </c>
      <c r="C209">
        <v>2.93</v>
      </c>
      <c r="D209" s="116"/>
      <c r="E209">
        <v>203</v>
      </c>
      <c r="F209">
        <v>2.7</v>
      </c>
      <c r="I209">
        <v>292</v>
      </c>
      <c r="J209">
        <v>0.01</v>
      </c>
      <c r="M209">
        <f t="shared" si="28"/>
        <v>406</v>
      </c>
      <c r="N209">
        <v>2.7</v>
      </c>
      <c r="P209">
        <f t="shared" si="29"/>
        <v>584</v>
      </c>
      <c r="Q209">
        <v>0.01</v>
      </c>
      <c r="T209">
        <v>203</v>
      </c>
      <c r="W209">
        <v>23</v>
      </c>
      <c r="AA209">
        <f t="shared" si="35"/>
        <v>0</v>
      </c>
      <c r="AF209">
        <f t="shared" si="31"/>
        <v>-3599.9999999999977</v>
      </c>
      <c r="AH209">
        <f t="shared" si="32"/>
        <v>2.0000000000000018E-2</v>
      </c>
      <c r="AJ209">
        <f t="shared" si="33"/>
        <v>-4.0000000000000056E-2</v>
      </c>
      <c r="AT209">
        <f t="shared" si="30"/>
        <v>0</v>
      </c>
      <c r="AW209">
        <f t="shared" si="34"/>
        <v>-23040.000000000033</v>
      </c>
    </row>
    <row r="210" spans="2:49" x14ac:dyDescent="0.25">
      <c r="B210">
        <v>204</v>
      </c>
      <c r="C210">
        <v>2.77</v>
      </c>
      <c r="D210" s="116"/>
      <c r="E210">
        <v>204</v>
      </c>
      <c r="F210">
        <v>2.52</v>
      </c>
      <c r="I210">
        <v>293</v>
      </c>
      <c r="J210">
        <v>0.01</v>
      </c>
      <c r="M210">
        <f t="shared" si="28"/>
        <v>408</v>
      </c>
      <c r="N210">
        <v>2.52</v>
      </c>
      <c r="P210">
        <f t="shared" si="29"/>
        <v>586</v>
      </c>
      <c r="Q210">
        <v>0.01</v>
      </c>
      <c r="T210">
        <v>204</v>
      </c>
      <c r="U210">
        <v>0.04</v>
      </c>
      <c r="W210">
        <v>24</v>
      </c>
      <c r="X210">
        <v>5.7</v>
      </c>
      <c r="AA210">
        <f t="shared" si="35"/>
        <v>240.00000000000006</v>
      </c>
      <c r="AC210">
        <f t="shared" si="27"/>
        <v>-6720.0000000000064</v>
      </c>
      <c r="AF210">
        <f t="shared" si="31"/>
        <v>-4320.0000000000036</v>
      </c>
      <c r="AH210">
        <f t="shared" si="32"/>
        <v>-3.0000000000000245E-2</v>
      </c>
      <c r="AJ210">
        <f t="shared" si="33"/>
        <v>-5.0000000000000266E-2</v>
      </c>
      <c r="AT210">
        <f t="shared" si="30"/>
        <v>4.3982297150257117E-6</v>
      </c>
      <c r="AW210">
        <f t="shared" si="34"/>
        <v>-28800.000000000153</v>
      </c>
    </row>
    <row r="211" spans="2:49" x14ac:dyDescent="0.25">
      <c r="B211">
        <v>205</v>
      </c>
      <c r="C211">
        <v>2.61</v>
      </c>
      <c r="D211" s="116"/>
      <c r="E211">
        <v>205</v>
      </c>
      <c r="F211">
        <v>2.3199999999999998</v>
      </c>
      <c r="I211">
        <v>294</v>
      </c>
      <c r="M211">
        <f t="shared" si="28"/>
        <v>410</v>
      </c>
      <c r="N211">
        <v>2.3199999999999998</v>
      </c>
      <c r="P211">
        <f t="shared" si="29"/>
        <v>588</v>
      </c>
      <c r="T211">
        <v>205</v>
      </c>
      <c r="W211">
        <v>25</v>
      </c>
      <c r="AA211">
        <f t="shared" si="35"/>
        <v>0</v>
      </c>
      <c r="AF211">
        <f t="shared" si="31"/>
        <v>-4800.0000000000045</v>
      </c>
      <c r="AH211">
        <f t="shared" si="32"/>
        <v>-2.0000000000000039E-2</v>
      </c>
      <c r="AJ211">
        <f t="shared" si="33"/>
        <v>1.0000000000000207E-2</v>
      </c>
      <c r="AT211">
        <f t="shared" si="30"/>
        <v>0</v>
      </c>
      <c r="AW211">
        <f t="shared" si="34"/>
        <v>5760.0000000001191</v>
      </c>
    </row>
    <row r="212" spans="2:49" x14ac:dyDescent="0.25">
      <c r="B212">
        <v>206</v>
      </c>
      <c r="C212">
        <v>2.44</v>
      </c>
      <c r="D212" s="116"/>
      <c r="E212">
        <v>206</v>
      </c>
      <c r="F212">
        <v>2.1800000000000002</v>
      </c>
      <c r="I212">
        <v>295</v>
      </c>
      <c r="M212">
        <f t="shared" si="28"/>
        <v>412</v>
      </c>
      <c r="N212">
        <v>2.1800000000000002</v>
      </c>
      <c r="P212">
        <f t="shared" si="29"/>
        <v>590</v>
      </c>
      <c r="T212">
        <v>206</v>
      </c>
      <c r="U212">
        <v>0.05</v>
      </c>
      <c r="W212">
        <v>26</v>
      </c>
      <c r="X212">
        <v>5.42</v>
      </c>
      <c r="AA212">
        <f t="shared" si="35"/>
        <v>240.00000000000006</v>
      </c>
      <c r="AC212">
        <f t="shared" si="27"/>
        <v>-6720.0000000000064</v>
      </c>
      <c r="AF212">
        <f t="shared" si="31"/>
        <v>-3359.9999999999923</v>
      </c>
      <c r="AH212">
        <f t="shared" si="32"/>
        <v>6.0000000000000511E-2</v>
      </c>
      <c r="AJ212">
        <f t="shared" si="33"/>
        <v>8.0000000000000543E-2</v>
      </c>
      <c r="AT212">
        <f t="shared" si="30"/>
        <v>5.497787143782139E-6</v>
      </c>
      <c r="AW212">
        <f t="shared" si="34"/>
        <v>46080.000000000313</v>
      </c>
    </row>
    <row r="213" spans="2:49" x14ac:dyDescent="0.25">
      <c r="B213">
        <v>207</v>
      </c>
      <c r="C213">
        <v>2.2999999999999998</v>
      </c>
      <c r="D213" s="116"/>
      <c r="E213">
        <v>207</v>
      </c>
      <c r="F213">
        <v>2.0499999999999998</v>
      </c>
      <c r="I213">
        <v>296</v>
      </c>
      <c r="M213">
        <f t="shared" si="28"/>
        <v>414</v>
      </c>
      <c r="N213">
        <v>2.0499999999999998</v>
      </c>
      <c r="P213">
        <f t="shared" si="29"/>
        <v>592</v>
      </c>
      <c r="T213">
        <v>207</v>
      </c>
      <c r="W213">
        <v>27</v>
      </c>
      <c r="AA213">
        <f t="shared" si="35"/>
        <v>0</v>
      </c>
      <c r="AF213">
        <f t="shared" si="31"/>
        <v>-3120.0000000000082</v>
      </c>
      <c r="AH213">
        <f t="shared" si="32"/>
        <v>9.9999999999993375E-3</v>
      </c>
      <c r="AJ213">
        <f t="shared" si="33"/>
        <v>-5.0000000000001175E-2</v>
      </c>
      <c r="AT213">
        <f t="shared" si="30"/>
        <v>0</v>
      </c>
      <c r="AW213">
        <f t="shared" si="34"/>
        <v>-28800.000000000677</v>
      </c>
    </row>
    <row r="214" spans="2:49" x14ac:dyDescent="0.25">
      <c r="B214">
        <v>208</v>
      </c>
      <c r="C214">
        <v>2.16</v>
      </c>
      <c r="D214" s="116"/>
      <c r="E214">
        <v>208</v>
      </c>
      <c r="F214">
        <v>1.89</v>
      </c>
      <c r="I214">
        <v>297</v>
      </c>
      <c r="M214">
        <f t="shared" si="28"/>
        <v>416</v>
      </c>
      <c r="N214">
        <v>1.89</v>
      </c>
      <c r="P214">
        <f t="shared" si="29"/>
        <v>594</v>
      </c>
      <c r="T214">
        <v>208</v>
      </c>
      <c r="U214">
        <v>7.0000000000000007E-2</v>
      </c>
      <c r="W214">
        <v>28</v>
      </c>
      <c r="X214">
        <v>5.14</v>
      </c>
      <c r="AA214">
        <f t="shared" si="35"/>
        <v>480.00000000000011</v>
      </c>
      <c r="AC214">
        <f t="shared" si="27"/>
        <v>-6720.0000000000064</v>
      </c>
      <c r="AF214">
        <f t="shared" si="31"/>
        <v>-3839.9999999999982</v>
      </c>
      <c r="AH214">
        <f t="shared" si="32"/>
        <v>-2.9999999999999583E-2</v>
      </c>
      <c r="AJ214">
        <f t="shared" si="33"/>
        <v>-3.9999999999998918E-2</v>
      </c>
      <c r="AT214">
        <f t="shared" si="30"/>
        <v>7.6969020012949944E-6</v>
      </c>
      <c r="AW214">
        <f t="shared" si="34"/>
        <v>-23039.999999999378</v>
      </c>
    </row>
    <row r="215" spans="2:49" x14ac:dyDescent="0.25">
      <c r="B215">
        <v>209</v>
      </c>
      <c r="C215">
        <v>2.02</v>
      </c>
      <c r="D215" s="116"/>
      <c r="E215">
        <v>209</v>
      </c>
      <c r="F215">
        <v>1.75</v>
      </c>
      <c r="I215">
        <v>298</v>
      </c>
      <c r="M215">
        <f t="shared" si="28"/>
        <v>418</v>
      </c>
      <c r="N215">
        <v>1.75</v>
      </c>
      <c r="P215">
        <f t="shared" si="29"/>
        <v>596</v>
      </c>
      <c r="T215">
        <v>209</v>
      </c>
      <c r="W215">
        <v>29</v>
      </c>
      <c r="AA215">
        <f t="shared" si="35"/>
        <v>0</v>
      </c>
      <c r="AF215">
        <f t="shared" si="31"/>
        <v>-3359.9999999999977</v>
      </c>
      <c r="AH215">
        <f t="shared" si="32"/>
        <v>2.0000000000000018E-2</v>
      </c>
      <c r="AJ215">
        <f t="shared" si="33"/>
        <v>4.99999999999996E-2</v>
      </c>
      <c r="AT215">
        <f t="shared" si="30"/>
        <v>0</v>
      </c>
      <c r="AW215">
        <f t="shared" si="34"/>
        <v>28799.999999999771</v>
      </c>
    </row>
    <row r="216" spans="2:49" x14ac:dyDescent="0.25">
      <c r="B216">
        <v>210</v>
      </c>
      <c r="C216">
        <v>1.9</v>
      </c>
      <c r="D216" s="116"/>
      <c r="E216">
        <v>210</v>
      </c>
      <c r="F216">
        <v>1.62</v>
      </c>
      <c r="I216">
        <v>299</v>
      </c>
      <c r="M216">
        <f t="shared" si="28"/>
        <v>420</v>
      </c>
      <c r="N216">
        <v>1.62</v>
      </c>
      <c r="P216">
        <f t="shared" si="29"/>
        <v>598</v>
      </c>
      <c r="T216">
        <v>210</v>
      </c>
      <c r="U216">
        <v>0.09</v>
      </c>
      <c r="W216">
        <v>30</v>
      </c>
      <c r="X216">
        <v>4.84</v>
      </c>
      <c r="AA216">
        <f t="shared" si="35"/>
        <v>479.99999999999977</v>
      </c>
      <c r="AC216">
        <f t="shared" si="27"/>
        <v>-7199.9999999999955</v>
      </c>
      <c r="AF216">
        <f t="shared" si="31"/>
        <v>-3119.9999999999973</v>
      </c>
      <c r="AH216">
        <f t="shared" si="32"/>
        <v>1.0000000000000019E-2</v>
      </c>
      <c r="AJ216">
        <f t="shared" si="33"/>
        <v>-9.9999999999999985E-3</v>
      </c>
      <c r="AT216">
        <f t="shared" si="30"/>
        <v>9.8960168588078489E-6</v>
      </c>
      <c r="AW216">
        <f t="shared" si="34"/>
        <v>-5759.9999999999991</v>
      </c>
    </row>
    <row r="217" spans="2:49" x14ac:dyDescent="0.25">
      <c r="B217">
        <v>211</v>
      </c>
      <c r="C217">
        <v>1.79</v>
      </c>
      <c r="D217" s="116"/>
      <c r="E217">
        <v>211</v>
      </c>
      <c r="F217">
        <v>1.49</v>
      </c>
      <c r="I217">
        <v>300</v>
      </c>
      <c r="M217">
        <f t="shared" si="28"/>
        <v>422</v>
      </c>
      <c r="N217">
        <v>1.49</v>
      </c>
      <c r="P217">
        <f t="shared" si="29"/>
        <v>600</v>
      </c>
      <c r="T217">
        <v>211</v>
      </c>
      <c r="W217">
        <v>31</v>
      </c>
      <c r="AA217">
        <f t="shared" si="35"/>
        <v>0</v>
      </c>
      <c r="AF217">
        <f t="shared" si="31"/>
        <v>-3120.0000000000027</v>
      </c>
      <c r="AH217">
        <f t="shared" si="32"/>
        <v>-2.2737367544323206E-16</v>
      </c>
      <c r="AJ217">
        <f t="shared" si="33"/>
        <v>-1.0000000000000247E-2</v>
      </c>
      <c r="AT217">
        <f t="shared" si="30"/>
        <v>0</v>
      </c>
      <c r="AW217">
        <f t="shared" si="34"/>
        <v>-5760.0000000001419</v>
      </c>
    </row>
    <row r="218" spans="2:49" x14ac:dyDescent="0.25">
      <c r="B218">
        <v>212</v>
      </c>
      <c r="C218">
        <v>1.66</v>
      </c>
      <c r="D218" s="116"/>
      <c r="E218">
        <v>212</v>
      </c>
      <c r="F218">
        <v>1.38</v>
      </c>
      <c r="I218">
        <v>301</v>
      </c>
      <c r="M218">
        <f t="shared" si="28"/>
        <v>424</v>
      </c>
      <c r="N218">
        <v>1.38</v>
      </c>
      <c r="P218">
        <f t="shared" si="29"/>
        <v>602</v>
      </c>
      <c r="T218">
        <v>212</v>
      </c>
      <c r="U218">
        <v>0.1</v>
      </c>
      <c r="W218">
        <v>32</v>
      </c>
      <c r="X218">
        <v>4.62</v>
      </c>
      <c r="AA218">
        <f t="shared" si="35"/>
        <v>240.00000000000023</v>
      </c>
      <c r="AC218">
        <f t="shared" si="27"/>
        <v>-5279.9999999999936</v>
      </c>
      <c r="AF218">
        <f t="shared" si="31"/>
        <v>-2640.0000000000023</v>
      </c>
      <c r="AH218">
        <f t="shared" si="32"/>
        <v>2.0000000000000018E-2</v>
      </c>
      <c r="AJ218">
        <f t="shared" si="33"/>
        <v>2.0000000000000247E-2</v>
      </c>
      <c r="AT218">
        <f t="shared" si="30"/>
        <v>1.0995574287564278E-5</v>
      </c>
      <c r="AW218">
        <f t="shared" si="34"/>
        <v>11520.000000000142</v>
      </c>
    </row>
    <row r="219" spans="2:49" x14ac:dyDescent="0.25">
      <c r="B219">
        <v>213</v>
      </c>
      <c r="C219">
        <v>1.55</v>
      </c>
      <c r="D219" s="116"/>
      <c r="E219">
        <v>213</v>
      </c>
      <c r="F219">
        <v>1.26</v>
      </c>
      <c r="I219">
        <v>302</v>
      </c>
      <c r="M219">
        <f t="shared" si="28"/>
        <v>426</v>
      </c>
      <c r="N219">
        <v>1.26</v>
      </c>
      <c r="P219">
        <f t="shared" si="29"/>
        <v>604</v>
      </c>
      <c r="T219">
        <v>213</v>
      </c>
      <c r="W219">
        <v>33</v>
      </c>
      <c r="AA219">
        <f t="shared" si="35"/>
        <v>0</v>
      </c>
      <c r="AF219">
        <f t="shared" si="31"/>
        <v>-2879.9999999999973</v>
      </c>
      <c r="AH219">
        <f t="shared" si="32"/>
        <v>-9.999999999999792E-3</v>
      </c>
      <c r="AJ219">
        <f t="shared" si="33"/>
        <v>-2.9999999999999812E-2</v>
      </c>
      <c r="AT219">
        <f t="shared" si="30"/>
        <v>0</v>
      </c>
      <c r="AW219">
        <f t="shared" si="34"/>
        <v>-17279.999999999891</v>
      </c>
    </row>
    <row r="220" spans="2:49" x14ac:dyDescent="0.25">
      <c r="B220">
        <v>214</v>
      </c>
      <c r="C220">
        <v>1.45</v>
      </c>
      <c r="D220" s="116"/>
      <c r="E220">
        <v>214</v>
      </c>
      <c r="F220">
        <v>1.1599999999999999</v>
      </c>
      <c r="I220">
        <v>303</v>
      </c>
      <c r="M220">
        <f t="shared" si="28"/>
        <v>428</v>
      </c>
      <c r="N220">
        <v>1.1599999999999999</v>
      </c>
      <c r="P220">
        <f t="shared" si="29"/>
        <v>606</v>
      </c>
      <c r="T220">
        <v>214</v>
      </c>
      <c r="U220">
        <v>0.12</v>
      </c>
      <c r="W220">
        <v>34</v>
      </c>
      <c r="X220">
        <v>4.3600000000000003</v>
      </c>
      <c r="AA220">
        <f t="shared" si="35"/>
        <v>479.99999999999977</v>
      </c>
      <c r="AC220">
        <f t="shared" si="27"/>
        <v>-6239.9999999999945</v>
      </c>
      <c r="AF220">
        <f t="shared" si="31"/>
        <v>-2400.0000000000023</v>
      </c>
      <c r="AH220">
        <f t="shared" si="32"/>
        <v>1.9999999999999792E-2</v>
      </c>
      <c r="AJ220">
        <f t="shared" si="33"/>
        <v>2.9999999999999583E-2</v>
      </c>
      <c r="AT220">
        <f t="shared" si="30"/>
        <v>1.3194689145077132E-5</v>
      </c>
      <c r="AW220">
        <f t="shared" si="34"/>
        <v>17279.999999999756</v>
      </c>
    </row>
    <row r="221" spans="2:49" x14ac:dyDescent="0.25">
      <c r="B221">
        <v>215</v>
      </c>
      <c r="C221">
        <v>1.37</v>
      </c>
      <c r="D221" s="116"/>
      <c r="E221">
        <v>215</v>
      </c>
      <c r="F221">
        <v>1.06</v>
      </c>
      <c r="I221">
        <v>304</v>
      </c>
      <c r="M221">
        <f t="shared" si="28"/>
        <v>430</v>
      </c>
      <c r="N221">
        <v>1.06</v>
      </c>
      <c r="P221">
        <f t="shared" si="29"/>
        <v>608</v>
      </c>
      <c r="T221">
        <v>215</v>
      </c>
      <c r="W221">
        <v>35</v>
      </c>
      <c r="AA221">
        <f t="shared" si="35"/>
        <v>0</v>
      </c>
      <c r="AF221">
        <f t="shared" si="31"/>
        <v>-2399.9999999999968</v>
      </c>
      <c r="AH221">
        <f t="shared" si="32"/>
        <v>2.2737367544323206E-16</v>
      </c>
      <c r="AJ221">
        <f t="shared" si="33"/>
        <v>-1.9999999999999563E-2</v>
      </c>
      <c r="AT221">
        <f t="shared" si="30"/>
        <v>0</v>
      </c>
      <c r="AW221">
        <f t="shared" si="34"/>
        <v>-11519.999999999749</v>
      </c>
    </row>
    <row r="222" spans="2:49" x14ac:dyDescent="0.25">
      <c r="B222">
        <v>216</v>
      </c>
      <c r="C222">
        <v>1.28</v>
      </c>
      <c r="D222" s="116"/>
      <c r="E222">
        <v>216</v>
      </c>
      <c r="F222">
        <v>0.97</v>
      </c>
      <c r="I222">
        <v>305</v>
      </c>
      <c r="M222">
        <f t="shared" si="28"/>
        <v>432</v>
      </c>
      <c r="N222">
        <v>0.97</v>
      </c>
      <c r="P222">
        <f t="shared" si="29"/>
        <v>610</v>
      </c>
      <c r="T222">
        <v>216</v>
      </c>
      <c r="U222">
        <v>0.14000000000000001</v>
      </c>
      <c r="W222">
        <v>36</v>
      </c>
      <c r="X222">
        <v>4.1100000000000003</v>
      </c>
      <c r="AA222">
        <f t="shared" si="35"/>
        <v>480.00000000000045</v>
      </c>
      <c r="AC222">
        <f t="shared" si="27"/>
        <v>-6000</v>
      </c>
      <c r="AF222">
        <f t="shared" si="31"/>
        <v>-2160.0000000000018</v>
      </c>
      <c r="AH222">
        <f t="shared" si="32"/>
        <v>9.999999999999792E-3</v>
      </c>
      <c r="AJ222">
        <f t="shared" si="33"/>
        <v>9.9999999999995648E-3</v>
      </c>
      <c r="AT222">
        <f t="shared" si="30"/>
        <v>1.5393804002589989E-5</v>
      </c>
      <c r="AW222">
        <f t="shared" si="34"/>
        <v>5759.9999999997499</v>
      </c>
    </row>
    <row r="223" spans="2:49" x14ac:dyDescent="0.25">
      <c r="B223">
        <v>217</v>
      </c>
      <c r="C223">
        <v>1.19</v>
      </c>
      <c r="D223" s="116"/>
      <c r="E223">
        <v>217</v>
      </c>
      <c r="F223">
        <v>0.88</v>
      </c>
      <c r="I223">
        <v>306</v>
      </c>
      <c r="M223">
        <f t="shared" si="28"/>
        <v>434</v>
      </c>
      <c r="N223">
        <v>0.88</v>
      </c>
      <c r="P223">
        <f t="shared" si="29"/>
        <v>612</v>
      </c>
      <c r="T223">
        <v>217</v>
      </c>
      <c r="W223">
        <v>37</v>
      </c>
      <c r="AA223">
        <f t="shared" si="35"/>
        <v>0</v>
      </c>
      <c r="AF223">
        <f t="shared" si="31"/>
        <v>-2159.9999999999991</v>
      </c>
      <c r="AH223">
        <f t="shared" si="32"/>
        <v>1.1368683772161603E-16</v>
      </c>
      <c r="AJ223">
        <f t="shared" si="33"/>
        <v>-9.9999999999996775E-3</v>
      </c>
      <c r="AT223">
        <f t="shared" si="30"/>
        <v>0</v>
      </c>
      <c r="AW223">
        <f t="shared" si="34"/>
        <v>-5759.9999999998145</v>
      </c>
    </row>
    <row r="224" spans="2:49" x14ac:dyDescent="0.25">
      <c r="B224">
        <v>218</v>
      </c>
      <c r="C224">
        <v>1.1000000000000001</v>
      </c>
      <c r="D224" s="116"/>
      <c r="E224">
        <v>218</v>
      </c>
      <c r="F224">
        <v>0.8</v>
      </c>
      <c r="I224">
        <v>307</v>
      </c>
      <c r="M224">
        <f t="shared" si="28"/>
        <v>436</v>
      </c>
      <c r="N224">
        <v>0.8</v>
      </c>
      <c r="P224">
        <f t="shared" si="29"/>
        <v>614</v>
      </c>
      <c r="T224">
        <v>218</v>
      </c>
      <c r="U224">
        <v>0.15</v>
      </c>
      <c r="W224">
        <v>38</v>
      </c>
      <c r="X224">
        <v>3.92</v>
      </c>
      <c r="AA224">
        <f t="shared" si="35"/>
        <v>239.99999999999955</v>
      </c>
      <c r="AC224">
        <f t="shared" si="27"/>
        <v>-4560.0000000000091</v>
      </c>
      <c r="AF224">
        <f t="shared" si="31"/>
        <v>-1919.9999999999991</v>
      </c>
      <c r="AH224">
        <f t="shared" si="32"/>
        <v>0.01</v>
      </c>
      <c r="AJ224">
        <f t="shared" si="33"/>
        <v>9.9999999999998857E-3</v>
      </c>
      <c r="AT224">
        <f t="shared" si="30"/>
        <v>1.6493361431346416E-5</v>
      </c>
      <c r="AW224">
        <f t="shared" si="34"/>
        <v>5759.9999999999336</v>
      </c>
    </row>
    <row r="225" spans="2:49" x14ac:dyDescent="0.25">
      <c r="B225">
        <v>219</v>
      </c>
      <c r="C225">
        <v>1.02</v>
      </c>
      <c r="D225" s="116"/>
      <c r="E225">
        <v>219</v>
      </c>
      <c r="F225">
        <v>0.74</v>
      </c>
      <c r="I225">
        <v>308</v>
      </c>
      <c r="M225">
        <f t="shared" si="28"/>
        <v>438</v>
      </c>
      <c r="N225">
        <v>0.74</v>
      </c>
      <c r="P225">
        <f t="shared" si="29"/>
        <v>616</v>
      </c>
      <c r="T225">
        <v>219</v>
      </c>
      <c r="W225">
        <v>39</v>
      </c>
      <c r="AA225">
        <f t="shared" si="35"/>
        <v>0</v>
      </c>
      <c r="AF225">
        <f t="shared" si="31"/>
        <v>-1440.0000000000014</v>
      </c>
      <c r="AH225">
        <f t="shared" si="32"/>
        <v>1.9999999999999907E-2</v>
      </c>
      <c r="AJ225">
        <f t="shared" si="33"/>
        <v>9.9999999999999065E-3</v>
      </c>
      <c r="AT225">
        <f t="shared" si="30"/>
        <v>0</v>
      </c>
      <c r="AW225">
        <f t="shared" si="34"/>
        <v>5759.9999999999463</v>
      </c>
    </row>
    <row r="226" spans="2:49" x14ac:dyDescent="0.25">
      <c r="B226">
        <v>220</v>
      </c>
      <c r="C226">
        <v>0.97</v>
      </c>
      <c r="D226" s="116"/>
      <c r="E226">
        <v>220</v>
      </c>
      <c r="F226">
        <v>0.67</v>
      </c>
      <c r="I226">
        <v>309</v>
      </c>
      <c r="M226">
        <f t="shared" si="28"/>
        <v>440</v>
      </c>
      <c r="N226">
        <v>0.67</v>
      </c>
      <c r="P226">
        <f t="shared" si="29"/>
        <v>618</v>
      </c>
      <c r="T226">
        <v>220</v>
      </c>
      <c r="U226">
        <v>0.17</v>
      </c>
      <c r="W226">
        <v>40</v>
      </c>
      <c r="X226">
        <v>3.69</v>
      </c>
      <c r="AA226">
        <f t="shared" si="35"/>
        <v>480.00000000000045</v>
      </c>
      <c r="AC226">
        <f t="shared" si="27"/>
        <v>-5520</v>
      </c>
      <c r="AF226">
        <f t="shared" si="31"/>
        <v>-1679.9999999999989</v>
      </c>
      <c r="AH226">
        <f t="shared" si="32"/>
        <v>-9.9999999999998961E-3</v>
      </c>
      <c r="AJ226">
        <f t="shared" si="33"/>
        <v>-2.9999999999999805E-2</v>
      </c>
      <c r="AT226">
        <f t="shared" si="30"/>
        <v>1.8692476288859274E-5</v>
      </c>
      <c r="AW226">
        <f t="shared" si="34"/>
        <v>-17279.999999999887</v>
      </c>
    </row>
    <row r="227" spans="2:49" x14ac:dyDescent="0.25">
      <c r="B227">
        <v>221</v>
      </c>
      <c r="C227">
        <v>0.9</v>
      </c>
      <c r="D227" s="116"/>
      <c r="E227">
        <v>221</v>
      </c>
      <c r="F227">
        <v>0.6</v>
      </c>
      <c r="I227">
        <v>310</v>
      </c>
      <c r="M227">
        <f t="shared" si="28"/>
        <v>442</v>
      </c>
      <c r="N227">
        <v>0.6</v>
      </c>
      <c r="P227">
        <f t="shared" si="29"/>
        <v>620</v>
      </c>
      <c r="T227">
        <v>221</v>
      </c>
      <c r="W227">
        <v>41</v>
      </c>
      <c r="AA227">
        <f t="shared" si="35"/>
        <v>0</v>
      </c>
      <c r="AF227">
        <f t="shared" si="31"/>
        <v>-1680.0000000000016</v>
      </c>
      <c r="AH227">
        <f t="shared" si="32"/>
        <v>-1.1368683772161603E-16</v>
      </c>
      <c r="AJ227">
        <f t="shared" si="33"/>
        <v>9.9999999999997816E-3</v>
      </c>
      <c r="AT227">
        <f t="shared" si="30"/>
        <v>0</v>
      </c>
      <c r="AW227">
        <f t="shared" si="34"/>
        <v>5759.9999999998745</v>
      </c>
    </row>
    <row r="228" spans="2:49" x14ac:dyDescent="0.25">
      <c r="B228">
        <v>222</v>
      </c>
      <c r="C228">
        <v>0.84</v>
      </c>
      <c r="D228" s="116"/>
      <c r="E228">
        <v>222</v>
      </c>
      <c r="F228">
        <v>0.54</v>
      </c>
      <c r="I228">
        <v>311</v>
      </c>
      <c r="M228">
        <f t="shared" si="28"/>
        <v>444</v>
      </c>
      <c r="N228">
        <v>0.54</v>
      </c>
      <c r="P228">
        <f t="shared" si="29"/>
        <v>622</v>
      </c>
      <c r="T228">
        <v>222</v>
      </c>
      <c r="U228">
        <v>0.19</v>
      </c>
      <c r="W228">
        <v>42</v>
      </c>
      <c r="X228">
        <v>3.48</v>
      </c>
      <c r="AA228">
        <f t="shared" si="35"/>
        <v>479.99999999999977</v>
      </c>
      <c r="AC228">
        <f t="shared" si="27"/>
        <v>-5039.9999999999991</v>
      </c>
      <c r="AF228">
        <f t="shared" si="31"/>
        <v>-1439.9999999999986</v>
      </c>
      <c r="AH228">
        <f t="shared" si="32"/>
        <v>1.0000000000000123E-2</v>
      </c>
      <c r="AJ228">
        <f t="shared" si="33"/>
        <v>1.0000000000000238E-2</v>
      </c>
      <c r="AT228">
        <f t="shared" si="30"/>
        <v>2.0891591146372129E-5</v>
      </c>
      <c r="AW228">
        <f t="shared" si="34"/>
        <v>5760.0000000001373</v>
      </c>
    </row>
    <row r="229" spans="2:49" x14ac:dyDescent="0.25">
      <c r="B229">
        <v>223</v>
      </c>
      <c r="C229">
        <v>0.8</v>
      </c>
      <c r="D229" s="116"/>
      <c r="E229">
        <v>223</v>
      </c>
      <c r="F229">
        <v>0.48</v>
      </c>
      <c r="I229">
        <v>312</v>
      </c>
      <c r="M229">
        <f t="shared" si="28"/>
        <v>446</v>
      </c>
      <c r="N229">
        <v>0.48</v>
      </c>
      <c r="P229">
        <f t="shared" si="29"/>
        <v>624</v>
      </c>
      <c r="T229">
        <v>223</v>
      </c>
      <c r="W229">
        <v>43</v>
      </c>
      <c r="AA229">
        <f t="shared" si="35"/>
        <v>0</v>
      </c>
      <c r="AF229">
        <f t="shared" si="31"/>
        <v>-1440.0000000000014</v>
      </c>
      <c r="AH229">
        <f t="shared" si="32"/>
        <v>-1.1368683772161603E-16</v>
      </c>
      <c r="AJ229">
        <f t="shared" si="33"/>
        <v>-1.0000000000000238E-2</v>
      </c>
      <c r="AT229">
        <f t="shared" si="30"/>
        <v>0</v>
      </c>
      <c r="AW229">
        <f t="shared" si="34"/>
        <v>-5760.0000000001373</v>
      </c>
    </row>
    <row r="230" spans="2:49" x14ac:dyDescent="0.25">
      <c r="B230">
        <v>224</v>
      </c>
      <c r="C230">
        <v>0.75</v>
      </c>
      <c r="D230" s="116"/>
      <c r="E230">
        <v>224</v>
      </c>
      <c r="F230">
        <v>0.44</v>
      </c>
      <c r="I230">
        <v>313</v>
      </c>
      <c r="M230">
        <f t="shared" si="28"/>
        <v>448</v>
      </c>
      <c r="N230">
        <v>0.44</v>
      </c>
      <c r="P230">
        <f t="shared" si="29"/>
        <v>626</v>
      </c>
      <c r="T230">
        <v>224</v>
      </c>
      <c r="U230">
        <v>0.2</v>
      </c>
      <c r="W230">
        <v>44</v>
      </c>
      <c r="X230">
        <v>3.32</v>
      </c>
      <c r="AA230">
        <f t="shared" si="35"/>
        <v>240.00000000000023</v>
      </c>
      <c r="AC230">
        <f t="shared" si="27"/>
        <v>-3840.0000000000036</v>
      </c>
      <c r="AF230">
        <f t="shared" si="31"/>
        <v>-959.99999999999955</v>
      </c>
      <c r="AH230">
        <f t="shared" si="32"/>
        <v>2.0000000000000077E-2</v>
      </c>
      <c r="AJ230">
        <f t="shared" si="33"/>
        <v>2.0000000000000191E-2</v>
      </c>
      <c r="AT230">
        <f t="shared" si="30"/>
        <v>2.1991148575128556E-5</v>
      </c>
      <c r="AW230">
        <f t="shared" si="34"/>
        <v>11520.000000000109</v>
      </c>
    </row>
    <row r="231" spans="2:49" x14ac:dyDescent="0.25">
      <c r="B231">
        <v>225</v>
      </c>
      <c r="C231">
        <v>0.7</v>
      </c>
      <c r="D231" s="116"/>
      <c r="E231">
        <v>225</v>
      </c>
      <c r="F231">
        <v>0.39</v>
      </c>
      <c r="I231">
        <v>314</v>
      </c>
      <c r="M231">
        <f t="shared" si="28"/>
        <v>450</v>
      </c>
      <c r="N231">
        <v>0.39</v>
      </c>
      <c r="P231">
        <f t="shared" si="29"/>
        <v>628</v>
      </c>
      <c r="T231">
        <v>225</v>
      </c>
      <c r="W231">
        <v>45</v>
      </c>
      <c r="AA231">
        <f t="shared" si="35"/>
        <v>0</v>
      </c>
      <c r="AF231">
        <f t="shared" si="31"/>
        <v>-1199.9999999999998</v>
      </c>
      <c r="AH231">
        <f t="shared" si="32"/>
        <v>-1.0000000000000009E-2</v>
      </c>
      <c r="AJ231">
        <f t="shared" si="33"/>
        <v>-3.0000000000000086E-2</v>
      </c>
      <c r="AT231">
        <f t="shared" si="30"/>
        <v>0</v>
      </c>
      <c r="AW231">
        <f t="shared" si="34"/>
        <v>-17280.000000000047</v>
      </c>
    </row>
    <row r="232" spans="2:49" x14ac:dyDescent="0.25">
      <c r="B232">
        <v>226</v>
      </c>
      <c r="C232">
        <v>0.68</v>
      </c>
      <c r="D232" s="116"/>
      <c r="E232">
        <v>226</v>
      </c>
      <c r="F232">
        <v>0.35</v>
      </c>
      <c r="I232">
        <v>315</v>
      </c>
      <c r="M232">
        <f t="shared" si="28"/>
        <v>452</v>
      </c>
      <c r="N232">
        <v>0.35</v>
      </c>
      <c r="P232">
        <f t="shared" si="29"/>
        <v>630</v>
      </c>
      <c r="T232">
        <v>226</v>
      </c>
      <c r="U232">
        <v>0.22</v>
      </c>
      <c r="W232">
        <v>46</v>
      </c>
      <c r="X232">
        <v>3.11</v>
      </c>
      <c r="AA232">
        <f t="shared" si="35"/>
        <v>479.99999999999977</v>
      </c>
      <c r="AC232">
        <f t="shared" si="27"/>
        <v>-5039.9999999999991</v>
      </c>
      <c r="AF232">
        <f t="shared" si="31"/>
        <v>-960.00000000000091</v>
      </c>
      <c r="AH232">
        <f t="shared" si="32"/>
        <v>9.9999999999999534E-3</v>
      </c>
      <c r="AJ232">
        <f t="shared" si="33"/>
        <v>1.9999999999999962E-2</v>
      </c>
      <c r="AT232">
        <f t="shared" si="30"/>
        <v>2.419026343264141E-5</v>
      </c>
      <c r="AW232">
        <f t="shared" si="34"/>
        <v>11519.999999999978</v>
      </c>
    </row>
    <row r="233" spans="2:49" x14ac:dyDescent="0.25">
      <c r="B233">
        <v>227</v>
      </c>
      <c r="C233">
        <v>0.65</v>
      </c>
      <c r="D233" s="116"/>
      <c r="E233">
        <v>227</v>
      </c>
      <c r="F233">
        <v>0.32</v>
      </c>
      <c r="I233">
        <v>316</v>
      </c>
      <c r="M233">
        <f t="shared" si="28"/>
        <v>454</v>
      </c>
      <c r="N233">
        <v>0.32</v>
      </c>
      <c r="P233">
        <f t="shared" si="29"/>
        <v>632</v>
      </c>
      <c r="T233">
        <v>227</v>
      </c>
      <c r="W233">
        <v>47</v>
      </c>
      <c r="AA233">
        <f t="shared" si="35"/>
        <v>0</v>
      </c>
      <c r="AF233">
        <f t="shared" si="31"/>
        <v>-719.99999999999932</v>
      </c>
      <c r="AH233">
        <f t="shared" si="32"/>
        <v>1.0000000000000066E-2</v>
      </c>
      <c r="AJ233">
        <f t="shared" si="33"/>
        <v>1.1275702593849246E-16</v>
      </c>
      <c r="AT233">
        <f t="shared" si="30"/>
        <v>0</v>
      </c>
      <c r="AW233">
        <f t="shared" si="34"/>
        <v>6.4948046940571658E-11</v>
      </c>
    </row>
    <row r="234" spans="2:49" x14ac:dyDescent="0.25">
      <c r="B234">
        <v>228</v>
      </c>
      <c r="C234">
        <v>0.62</v>
      </c>
      <c r="D234" s="116"/>
      <c r="E234">
        <v>228</v>
      </c>
      <c r="F234">
        <v>0.28999999999999998</v>
      </c>
      <c r="I234">
        <v>317</v>
      </c>
      <c r="M234">
        <f t="shared" si="28"/>
        <v>456</v>
      </c>
      <c r="N234">
        <v>0.28999999999999998</v>
      </c>
      <c r="P234">
        <f t="shared" si="29"/>
        <v>634</v>
      </c>
      <c r="T234">
        <v>228</v>
      </c>
      <c r="U234">
        <v>0.24</v>
      </c>
      <c r="W234">
        <v>48</v>
      </c>
      <c r="X234">
        <v>2.93</v>
      </c>
      <c r="AA234">
        <f t="shared" si="35"/>
        <v>479.99999999999977</v>
      </c>
      <c r="AC234">
        <f t="shared" si="27"/>
        <v>-4319.9999999999927</v>
      </c>
      <c r="AF234">
        <f t="shared" si="31"/>
        <v>-720.00000000000068</v>
      </c>
      <c r="AH234">
        <f t="shared" si="32"/>
        <v>-5.6843418860808016E-17</v>
      </c>
      <c r="AJ234">
        <f t="shared" si="33"/>
        <v>-1.0000000000000123E-2</v>
      </c>
      <c r="AT234">
        <f t="shared" si="30"/>
        <v>2.6389378290154265E-5</v>
      </c>
      <c r="AW234">
        <f t="shared" si="34"/>
        <v>-5760.0000000000709</v>
      </c>
    </row>
    <row r="235" spans="2:49" x14ac:dyDescent="0.25">
      <c r="B235">
        <v>229</v>
      </c>
      <c r="C235">
        <v>0.59</v>
      </c>
      <c r="D235" s="116"/>
      <c r="E235">
        <v>229</v>
      </c>
      <c r="F235">
        <v>0.26</v>
      </c>
      <c r="I235">
        <v>318</v>
      </c>
      <c r="M235">
        <f t="shared" si="28"/>
        <v>458</v>
      </c>
      <c r="N235">
        <v>0.26</v>
      </c>
      <c r="P235">
        <f t="shared" si="29"/>
        <v>636</v>
      </c>
      <c r="T235">
        <v>229</v>
      </c>
      <c r="W235">
        <v>49</v>
      </c>
      <c r="AA235">
        <f t="shared" si="35"/>
        <v>0</v>
      </c>
      <c r="AF235">
        <f t="shared" si="31"/>
        <v>-719.99999999999932</v>
      </c>
      <c r="AH235">
        <f t="shared" si="32"/>
        <v>5.6843418860808016E-17</v>
      </c>
      <c r="AJ235">
        <f t="shared" si="33"/>
        <v>1.1368683772161603E-16</v>
      </c>
      <c r="AT235">
        <f t="shared" si="30"/>
        <v>0</v>
      </c>
      <c r="AW235">
        <f t="shared" si="34"/>
        <v>6.5483618527650833E-11</v>
      </c>
    </row>
    <row r="236" spans="2:49" x14ac:dyDescent="0.25">
      <c r="B236">
        <v>230</v>
      </c>
      <c r="C236">
        <v>0.57999999999999996</v>
      </c>
      <c r="D236" s="116"/>
      <c r="E236">
        <v>230</v>
      </c>
      <c r="F236">
        <v>0.24</v>
      </c>
      <c r="I236">
        <v>319</v>
      </c>
      <c r="M236">
        <f t="shared" si="28"/>
        <v>460</v>
      </c>
      <c r="N236">
        <v>0.24</v>
      </c>
      <c r="P236">
        <f t="shared" si="29"/>
        <v>638</v>
      </c>
      <c r="T236">
        <v>230</v>
      </c>
      <c r="U236">
        <v>0.26</v>
      </c>
      <c r="W236">
        <v>50</v>
      </c>
      <c r="X236">
        <v>2.77</v>
      </c>
      <c r="AA236">
        <f t="shared" si="35"/>
        <v>480.00000000000045</v>
      </c>
      <c r="AC236">
        <f t="shared" si="27"/>
        <v>-3840.0000000000036</v>
      </c>
      <c r="AF236">
        <f t="shared" si="31"/>
        <v>-480.00000000000045</v>
      </c>
      <c r="AH236">
        <f t="shared" si="32"/>
        <v>9.9999999999999534E-3</v>
      </c>
      <c r="AJ236">
        <f t="shared" si="33"/>
        <v>9.9999999999998961E-3</v>
      </c>
      <c r="AT236">
        <f t="shared" si="30"/>
        <v>2.8588493147667126E-5</v>
      </c>
      <c r="AW236">
        <f t="shared" si="34"/>
        <v>5759.99999999994</v>
      </c>
    </row>
    <row r="237" spans="2:49" x14ac:dyDescent="0.25">
      <c r="B237">
        <v>231</v>
      </c>
      <c r="C237">
        <v>0.55000000000000004</v>
      </c>
      <c r="D237" s="116"/>
      <c r="E237">
        <v>231</v>
      </c>
      <c r="F237">
        <v>0.21</v>
      </c>
      <c r="I237">
        <v>320</v>
      </c>
      <c r="M237">
        <f t="shared" si="28"/>
        <v>462</v>
      </c>
      <c r="N237">
        <v>0.21</v>
      </c>
      <c r="P237">
        <f t="shared" si="29"/>
        <v>640</v>
      </c>
      <c r="T237">
        <v>231</v>
      </c>
      <c r="W237">
        <v>51</v>
      </c>
      <c r="AA237">
        <f t="shared" si="35"/>
        <v>0</v>
      </c>
      <c r="AF237">
        <f t="shared" si="31"/>
        <v>-720</v>
      </c>
      <c r="AH237">
        <f t="shared" si="32"/>
        <v>-9.9999999999999811E-3</v>
      </c>
      <c r="AJ237">
        <f t="shared" si="33"/>
        <v>-1.9999999999999934E-2</v>
      </c>
      <c r="AT237">
        <f t="shared" si="30"/>
        <v>0</v>
      </c>
      <c r="AW237">
        <f t="shared" si="34"/>
        <v>-11519.999999999964</v>
      </c>
    </row>
    <row r="238" spans="2:49" x14ac:dyDescent="0.25">
      <c r="B238">
        <v>232</v>
      </c>
      <c r="C238">
        <v>0.53</v>
      </c>
      <c r="D238" s="116"/>
      <c r="E238">
        <v>232</v>
      </c>
      <c r="F238">
        <v>0.2</v>
      </c>
      <c r="I238">
        <v>321</v>
      </c>
      <c r="M238">
        <f t="shared" si="28"/>
        <v>464</v>
      </c>
      <c r="N238">
        <v>0.2</v>
      </c>
      <c r="P238">
        <f t="shared" si="29"/>
        <v>642</v>
      </c>
      <c r="T238">
        <v>232</v>
      </c>
      <c r="U238">
        <v>0.27</v>
      </c>
      <c r="W238">
        <v>52</v>
      </c>
      <c r="X238">
        <v>2.61</v>
      </c>
      <c r="AA238">
        <f t="shared" si="35"/>
        <v>240.00000000000023</v>
      </c>
      <c r="AC238">
        <f t="shared" si="27"/>
        <v>-3840.0000000000036</v>
      </c>
      <c r="AF238">
        <f t="shared" si="31"/>
        <v>-239.99999999999955</v>
      </c>
      <c r="AH238">
        <f t="shared" si="32"/>
        <v>2.0000000000000018E-2</v>
      </c>
      <c r="AJ238">
        <f t="shared" si="33"/>
        <v>0.03</v>
      </c>
      <c r="AT238">
        <f t="shared" si="30"/>
        <v>2.968805057642355E-5</v>
      </c>
      <c r="AW238">
        <f t="shared" si="34"/>
        <v>17280</v>
      </c>
    </row>
    <row r="239" spans="2:49" x14ac:dyDescent="0.25">
      <c r="B239">
        <v>233</v>
      </c>
      <c r="C239">
        <v>0.51</v>
      </c>
      <c r="D239" s="116"/>
      <c r="E239">
        <v>233</v>
      </c>
      <c r="F239">
        <v>0.18</v>
      </c>
      <c r="I239">
        <v>322</v>
      </c>
      <c r="M239">
        <f t="shared" si="28"/>
        <v>466</v>
      </c>
      <c r="N239">
        <v>0.18</v>
      </c>
      <c r="P239">
        <f t="shared" si="29"/>
        <v>644</v>
      </c>
      <c r="T239">
        <v>233</v>
      </c>
      <c r="W239">
        <v>53</v>
      </c>
      <c r="AA239">
        <f t="shared" si="35"/>
        <v>0</v>
      </c>
      <c r="AF239">
        <f t="shared" si="31"/>
        <v>-480.00000000000045</v>
      </c>
      <c r="AH239">
        <f t="shared" si="32"/>
        <v>-1.0000000000000038E-2</v>
      </c>
      <c r="AJ239">
        <f t="shared" si="33"/>
        <v>-3.0000000000000054E-2</v>
      </c>
      <c r="AT239">
        <f t="shared" si="30"/>
        <v>0</v>
      </c>
      <c r="AW239">
        <f t="shared" si="34"/>
        <v>-17280.000000000029</v>
      </c>
    </row>
    <row r="240" spans="2:49" x14ac:dyDescent="0.25">
      <c r="B240">
        <v>234</v>
      </c>
      <c r="C240">
        <v>0.5</v>
      </c>
      <c r="D240" s="116"/>
      <c r="E240">
        <v>234</v>
      </c>
      <c r="F240">
        <v>0.16</v>
      </c>
      <c r="I240">
        <v>323</v>
      </c>
      <c r="M240">
        <f t="shared" si="28"/>
        <v>468</v>
      </c>
      <c r="N240">
        <v>0.16</v>
      </c>
      <c r="P240">
        <f t="shared" si="29"/>
        <v>646</v>
      </c>
      <c r="T240">
        <v>234</v>
      </c>
      <c r="U240">
        <v>0.28999999999999998</v>
      </c>
      <c r="W240">
        <v>54</v>
      </c>
      <c r="X240">
        <v>2.44</v>
      </c>
      <c r="AA240">
        <f t="shared" si="35"/>
        <v>479.99999999999909</v>
      </c>
      <c r="AC240">
        <f t="shared" si="27"/>
        <v>-4079.9999999999982</v>
      </c>
      <c r="AF240">
        <f t="shared" si="31"/>
        <v>-479.99999999999977</v>
      </c>
      <c r="AH240">
        <f t="shared" si="32"/>
        <v>2.8421709430404008E-17</v>
      </c>
      <c r="AJ240">
        <f t="shared" si="33"/>
        <v>1.0000000000000066E-2</v>
      </c>
      <c r="AT240">
        <f t="shared" si="30"/>
        <v>3.1887165433936408E-5</v>
      </c>
      <c r="AW240">
        <f t="shared" si="34"/>
        <v>5760.0000000000382</v>
      </c>
    </row>
    <row r="241" spans="2:49" x14ac:dyDescent="0.25">
      <c r="B241">
        <v>235</v>
      </c>
      <c r="C241">
        <v>0.48</v>
      </c>
      <c r="D241" s="116"/>
      <c r="E241">
        <v>235</v>
      </c>
      <c r="F241">
        <v>0.14000000000000001</v>
      </c>
      <c r="I241">
        <v>324</v>
      </c>
      <c r="M241">
        <f t="shared" si="28"/>
        <v>470</v>
      </c>
      <c r="N241">
        <v>0.14000000000000001</v>
      </c>
      <c r="P241">
        <f t="shared" si="29"/>
        <v>648</v>
      </c>
      <c r="T241">
        <v>235</v>
      </c>
      <c r="W241">
        <v>55</v>
      </c>
      <c r="AA241">
        <f t="shared" si="35"/>
        <v>0</v>
      </c>
      <c r="AF241">
        <f t="shared" si="31"/>
        <v>-479.99999999999977</v>
      </c>
      <c r="AH241">
        <f t="shared" si="32"/>
        <v>0</v>
      </c>
      <c r="AJ241">
        <f t="shared" si="33"/>
        <v>-2.8421709430404008E-17</v>
      </c>
      <c r="AT241">
        <f t="shared" si="30"/>
        <v>0</v>
      </c>
      <c r="AW241">
        <f t="shared" si="34"/>
        <v>-1.6370904631912708E-11</v>
      </c>
    </row>
    <row r="242" spans="2:49" x14ac:dyDescent="0.25">
      <c r="B242">
        <v>236</v>
      </c>
      <c r="C242">
        <v>0.46</v>
      </c>
      <c r="D242" s="116"/>
      <c r="E242">
        <v>236</v>
      </c>
      <c r="F242">
        <v>0.12</v>
      </c>
      <c r="I242">
        <v>325</v>
      </c>
      <c r="M242">
        <f t="shared" si="28"/>
        <v>472</v>
      </c>
      <c r="N242">
        <v>0.12</v>
      </c>
      <c r="P242">
        <f t="shared" si="29"/>
        <v>650</v>
      </c>
      <c r="T242">
        <v>236</v>
      </c>
      <c r="U242">
        <v>0.3</v>
      </c>
      <c r="W242">
        <v>56</v>
      </c>
      <c r="X242">
        <v>2.2999999999999998</v>
      </c>
      <c r="AA242">
        <f t="shared" si="35"/>
        <v>240.00000000000023</v>
      </c>
      <c r="AC242">
        <f t="shared" si="27"/>
        <v>-3360.0000000000032</v>
      </c>
      <c r="AF242">
        <f t="shared" si="31"/>
        <v>-480.00000000000045</v>
      </c>
      <c r="AH242">
        <f t="shared" si="32"/>
        <v>-2.8421709430404008E-17</v>
      </c>
      <c r="AJ242">
        <f t="shared" si="33"/>
        <v>-2.8421709430404008E-17</v>
      </c>
      <c r="AT242">
        <f t="shared" si="30"/>
        <v>3.2986722862692832E-5</v>
      </c>
      <c r="AW242">
        <f t="shared" si="34"/>
        <v>-1.6370904631912708E-11</v>
      </c>
    </row>
    <row r="243" spans="2:49" x14ac:dyDescent="0.25">
      <c r="B243">
        <v>237</v>
      </c>
      <c r="C243">
        <v>0.44</v>
      </c>
      <c r="D243" s="116"/>
      <c r="E243">
        <v>237</v>
      </c>
      <c r="F243">
        <v>0.1</v>
      </c>
      <c r="I243">
        <v>326</v>
      </c>
      <c r="M243">
        <f t="shared" si="28"/>
        <v>474</v>
      </c>
      <c r="N243">
        <v>0.1</v>
      </c>
      <c r="P243">
        <f t="shared" si="29"/>
        <v>652</v>
      </c>
      <c r="T243">
        <v>237</v>
      </c>
      <c r="W243">
        <v>57</v>
      </c>
      <c r="AA243">
        <f t="shared" si="35"/>
        <v>0</v>
      </c>
      <c r="AF243">
        <f t="shared" si="31"/>
        <v>-479.99999999999977</v>
      </c>
      <c r="AH243">
        <f t="shared" si="32"/>
        <v>2.8421709430404008E-17</v>
      </c>
      <c r="AJ243">
        <f t="shared" si="33"/>
        <v>5.6843418860808016E-17</v>
      </c>
      <c r="AT243">
        <f t="shared" si="30"/>
        <v>0</v>
      </c>
      <c r="AW243">
        <f t="shared" si="34"/>
        <v>3.2741809263825417E-11</v>
      </c>
    </row>
    <row r="244" spans="2:49" x14ac:dyDescent="0.25">
      <c r="B244">
        <v>238</v>
      </c>
      <c r="C244">
        <v>0.42</v>
      </c>
      <c r="D244" s="116"/>
      <c r="E244">
        <v>238</v>
      </c>
      <c r="F244">
        <v>0.09</v>
      </c>
      <c r="I244">
        <v>327</v>
      </c>
      <c r="M244">
        <f t="shared" si="28"/>
        <v>476</v>
      </c>
      <c r="N244">
        <v>0.09</v>
      </c>
      <c r="P244">
        <f t="shared" si="29"/>
        <v>654</v>
      </c>
      <c r="T244">
        <v>238</v>
      </c>
      <c r="U244">
        <v>0.32</v>
      </c>
      <c r="W244">
        <v>58</v>
      </c>
      <c r="X244">
        <v>2.16</v>
      </c>
      <c r="AA244">
        <f t="shared" si="35"/>
        <v>480.00000000000045</v>
      </c>
      <c r="AC244">
        <f t="shared" si="27"/>
        <v>-3359.9999999999923</v>
      </c>
      <c r="AF244">
        <f t="shared" si="31"/>
        <v>-240.00000000000023</v>
      </c>
      <c r="AH244">
        <f t="shared" si="32"/>
        <v>9.9999999999999811E-3</v>
      </c>
      <c r="AJ244">
        <f t="shared" si="33"/>
        <v>9.9999999999999534E-3</v>
      </c>
      <c r="AT244">
        <f t="shared" si="30"/>
        <v>3.5185837720205693E-5</v>
      </c>
      <c r="AW244">
        <f t="shared" si="34"/>
        <v>5759.9999999999727</v>
      </c>
    </row>
    <row r="245" spans="2:49" x14ac:dyDescent="0.25">
      <c r="B245">
        <v>239</v>
      </c>
      <c r="C245">
        <v>0.4</v>
      </c>
      <c r="D245" s="116"/>
      <c r="E245">
        <v>239</v>
      </c>
      <c r="F245">
        <v>7.0000000000000007E-2</v>
      </c>
      <c r="I245">
        <v>328</v>
      </c>
      <c r="M245">
        <f t="shared" si="28"/>
        <v>478</v>
      </c>
      <c r="N245">
        <v>7.0000000000000007E-2</v>
      </c>
      <c r="P245">
        <f t="shared" si="29"/>
        <v>656</v>
      </c>
      <c r="T245">
        <v>239</v>
      </c>
      <c r="W245">
        <v>59</v>
      </c>
      <c r="AA245">
        <f t="shared" si="35"/>
        <v>0</v>
      </c>
      <c r="AF245">
        <f t="shared" si="31"/>
        <v>-479.99999999999977</v>
      </c>
      <c r="AH245">
        <f t="shared" si="32"/>
        <v>-9.9999999999999811E-3</v>
      </c>
      <c r="AJ245">
        <f t="shared" si="33"/>
        <v>-1.9999999999999962E-2</v>
      </c>
      <c r="AT245">
        <f t="shared" si="30"/>
        <v>0</v>
      </c>
      <c r="AW245">
        <f t="shared" si="34"/>
        <v>-11519.999999999978</v>
      </c>
    </row>
    <row r="246" spans="2:49" x14ac:dyDescent="0.25">
      <c r="B246">
        <v>240</v>
      </c>
      <c r="C246">
        <v>0.38</v>
      </c>
      <c r="D246" s="116"/>
      <c r="E246">
        <v>240</v>
      </c>
      <c r="F246">
        <v>0.05</v>
      </c>
      <c r="I246">
        <v>329</v>
      </c>
      <c r="M246">
        <f t="shared" si="28"/>
        <v>480</v>
      </c>
      <c r="N246">
        <v>0.05</v>
      </c>
      <c r="P246">
        <f t="shared" si="29"/>
        <v>658</v>
      </c>
      <c r="T246">
        <v>240</v>
      </c>
      <c r="U246">
        <v>0.34</v>
      </c>
      <c r="W246">
        <v>60</v>
      </c>
      <c r="X246">
        <v>2.02</v>
      </c>
      <c r="AA246">
        <f t="shared" si="35"/>
        <v>480.00000000000045</v>
      </c>
      <c r="AC246">
        <f t="shared" si="27"/>
        <v>-3360.0000000000032</v>
      </c>
      <c r="AF246">
        <f t="shared" si="31"/>
        <v>-480.00000000000011</v>
      </c>
      <c r="AH246">
        <f t="shared" si="32"/>
        <v>-1.4210854715202004E-17</v>
      </c>
      <c r="AJ246">
        <f t="shared" si="33"/>
        <v>9.9999999999999672E-3</v>
      </c>
      <c r="AT246">
        <f t="shared" si="30"/>
        <v>3.7384952577718548E-5</v>
      </c>
      <c r="AW246">
        <f t="shared" si="34"/>
        <v>5759.9999999999818</v>
      </c>
    </row>
    <row r="247" spans="2:49" x14ac:dyDescent="0.25">
      <c r="B247">
        <v>241</v>
      </c>
      <c r="C247">
        <v>0.36</v>
      </c>
      <c r="D247" s="116"/>
      <c r="E247">
        <v>241</v>
      </c>
      <c r="F247">
        <v>0.03</v>
      </c>
      <c r="I247">
        <v>330</v>
      </c>
      <c r="M247">
        <f t="shared" si="28"/>
        <v>482</v>
      </c>
      <c r="N247">
        <v>0.03</v>
      </c>
      <c r="P247">
        <f t="shared" si="29"/>
        <v>660</v>
      </c>
      <c r="T247">
        <v>241</v>
      </c>
      <c r="W247">
        <v>61</v>
      </c>
      <c r="AA247">
        <f t="shared" si="35"/>
        <v>0</v>
      </c>
      <c r="AF247">
        <f t="shared" si="31"/>
        <v>-480.00000000000011</v>
      </c>
      <c r="AH247">
        <f t="shared" si="32"/>
        <v>0</v>
      </c>
      <c r="AJ247">
        <f t="shared" si="33"/>
        <v>1.4210854715202004E-17</v>
      </c>
      <c r="AT247">
        <f t="shared" si="30"/>
        <v>0</v>
      </c>
      <c r="AW247">
        <f t="shared" si="34"/>
        <v>8.1854523159563541E-12</v>
      </c>
    </row>
    <row r="248" spans="2:49" x14ac:dyDescent="0.25">
      <c r="B248">
        <v>242</v>
      </c>
      <c r="C248">
        <v>0.34</v>
      </c>
      <c r="D248" s="116"/>
      <c r="E248">
        <v>242</v>
      </c>
      <c r="F248">
        <v>0.02</v>
      </c>
      <c r="I248">
        <v>331</v>
      </c>
      <c r="M248">
        <f t="shared" si="28"/>
        <v>484</v>
      </c>
      <c r="N248">
        <v>0.02</v>
      </c>
      <c r="P248">
        <f t="shared" si="29"/>
        <v>662</v>
      </c>
      <c r="T248">
        <v>242</v>
      </c>
      <c r="U248">
        <v>0.36</v>
      </c>
      <c r="W248">
        <v>62</v>
      </c>
      <c r="X248">
        <v>1.9</v>
      </c>
      <c r="AA248">
        <f t="shared" si="35"/>
        <v>479.99999999999909</v>
      </c>
      <c r="AC248">
        <f t="shared" si="27"/>
        <v>-2880.0000000000027</v>
      </c>
      <c r="AF248">
        <f t="shared" si="31"/>
        <v>-239.99999999999997</v>
      </c>
      <c r="AH248">
        <f t="shared" si="32"/>
        <v>1.0000000000000005E-2</v>
      </c>
      <c r="AJ248">
        <f t="shared" si="33"/>
        <v>1.0000000000000005E-2</v>
      </c>
      <c r="AT248">
        <f t="shared" si="30"/>
        <v>3.9584067435231396E-5</v>
      </c>
      <c r="AW248">
        <f t="shared" si="34"/>
        <v>5760.0000000000027</v>
      </c>
    </row>
    <row r="249" spans="2:49" x14ac:dyDescent="0.25">
      <c r="B249">
        <v>243</v>
      </c>
      <c r="C249">
        <v>0.32</v>
      </c>
      <c r="D249" s="116"/>
      <c r="E249">
        <v>243</v>
      </c>
      <c r="I249">
        <v>332</v>
      </c>
      <c r="M249">
        <f t="shared" si="28"/>
        <v>486</v>
      </c>
      <c r="P249">
        <f t="shared" si="29"/>
        <v>664</v>
      </c>
      <c r="T249">
        <v>243</v>
      </c>
      <c r="W249">
        <v>63</v>
      </c>
      <c r="AA249">
        <f t="shared" si="35"/>
        <v>0</v>
      </c>
      <c r="AF249">
        <f t="shared" si="31"/>
        <v>-480</v>
      </c>
      <c r="AH249">
        <f t="shared" si="32"/>
        <v>-1.0000000000000002E-2</v>
      </c>
      <c r="AJ249">
        <f t="shared" si="33"/>
        <v>-2.0000000000000007E-2</v>
      </c>
      <c r="AT249">
        <f t="shared" si="30"/>
        <v>0</v>
      </c>
      <c r="AW249">
        <f t="shared" si="34"/>
        <v>-11520.000000000004</v>
      </c>
    </row>
    <row r="250" spans="2:49" x14ac:dyDescent="0.25">
      <c r="B250">
        <v>244</v>
      </c>
      <c r="C250">
        <v>0.3</v>
      </c>
      <c r="D250" s="116"/>
      <c r="E250">
        <v>244</v>
      </c>
      <c r="I250">
        <v>333</v>
      </c>
      <c r="M250">
        <f t="shared" si="28"/>
        <v>488</v>
      </c>
      <c r="P250">
        <f t="shared" si="29"/>
        <v>666</v>
      </c>
      <c r="T250">
        <v>244</v>
      </c>
      <c r="U250">
        <v>0.38</v>
      </c>
      <c r="W250">
        <v>64</v>
      </c>
      <c r="X250">
        <v>1.79</v>
      </c>
      <c r="AA250">
        <f t="shared" si="35"/>
        <v>480.00000000000045</v>
      </c>
      <c r="AC250">
        <f t="shared" si="27"/>
        <v>-2639.9999999999968</v>
      </c>
      <c r="AF250">
        <f t="shared" si="31"/>
        <v>0</v>
      </c>
      <c r="AH250">
        <f t="shared" si="32"/>
        <v>0.02</v>
      </c>
      <c r="AJ250">
        <f t="shared" si="33"/>
        <v>3.0000000000000002E-2</v>
      </c>
      <c r="AT250">
        <f t="shared" si="30"/>
        <v>4.1783182292744257E-5</v>
      </c>
      <c r="AW250">
        <f t="shared" si="34"/>
        <v>17280</v>
      </c>
    </row>
    <row r="251" spans="2:49" x14ac:dyDescent="0.25">
      <c r="B251">
        <v>245</v>
      </c>
      <c r="C251">
        <v>0.28000000000000003</v>
      </c>
      <c r="D251" s="116"/>
      <c r="E251">
        <v>245</v>
      </c>
      <c r="I251">
        <v>334</v>
      </c>
      <c r="M251">
        <f t="shared" si="28"/>
        <v>490</v>
      </c>
      <c r="P251">
        <f t="shared" si="29"/>
        <v>668</v>
      </c>
      <c r="T251">
        <v>245</v>
      </c>
      <c r="W251">
        <v>65</v>
      </c>
      <c r="AA251">
        <f t="shared" si="35"/>
        <v>0</v>
      </c>
      <c r="AF251">
        <f t="shared" si="31"/>
        <v>0</v>
      </c>
      <c r="AH251">
        <f t="shared" si="32"/>
        <v>0</v>
      </c>
      <c r="AJ251">
        <f t="shared" si="33"/>
        <v>-0.02</v>
      </c>
      <c r="AT251">
        <f t="shared" si="30"/>
        <v>0</v>
      </c>
      <c r="AW251">
        <f t="shared" si="34"/>
        <v>-11520</v>
      </c>
    </row>
    <row r="252" spans="2:49" x14ac:dyDescent="0.25">
      <c r="B252">
        <v>246</v>
      </c>
      <c r="C252">
        <v>0.26</v>
      </c>
      <c r="D252" s="116"/>
      <c r="E252">
        <v>246</v>
      </c>
      <c r="I252">
        <v>335</v>
      </c>
      <c r="M252">
        <f t="shared" si="28"/>
        <v>492</v>
      </c>
      <c r="P252">
        <f t="shared" si="29"/>
        <v>670</v>
      </c>
      <c r="T252">
        <v>246</v>
      </c>
      <c r="U252">
        <v>0.4</v>
      </c>
      <c r="W252">
        <v>66</v>
      </c>
      <c r="X252">
        <v>1.66</v>
      </c>
      <c r="AA252">
        <f t="shared" si="35"/>
        <v>480.00000000000045</v>
      </c>
      <c r="AC252">
        <f t="shared" si="27"/>
        <v>-3120.0000000000027</v>
      </c>
      <c r="AF252">
        <f t="shared" si="31"/>
        <v>0</v>
      </c>
      <c r="AH252">
        <f t="shared" si="32"/>
        <v>0</v>
      </c>
      <c r="AJ252">
        <f t="shared" si="33"/>
        <v>0</v>
      </c>
      <c r="AT252">
        <f t="shared" si="30"/>
        <v>4.3982297150257112E-5</v>
      </c>
      <c r="AW252">
        <f t="shared" si="34"/>
        <v>0</v>
      </c>
    </row>
    <row r="253" spans="2:49" x14ac:dyDescent="0.25">
      <c r="B253">
        <v>247</v>
      </c>
      <c r="C253">
        <v>0.24</v>
      </c>
      <c r="D253" s="116"/>
      <c r="E253">
        <v>247</v>
      </c>
      <c r="I253">
        <v>336</v>
      </c>
      <c r="M253">
        <f t="shared" si="28"/>
        <v>494</v>
      </c>
      <c r="P253">
        <f t="shared" si="29"/>
        <v>672</v>
      </c>
      <c r="T253">
        <v>247</v>
      </c>
      <c r="W253">
        <v>67</v>
      </c>
      <c r="AA253">
        <f t="shared" si="35"/>
        <v>0</v>
      </c>
      <c r="AF253">
        <f t="shared" si="31"/>
        <v>0</v>
      </c>
      <c r="AH253">
        <f t="shared" si="32"/>
        <v>0</v>
      </c>
      <c r="AJ253">
        <f t="shared" si="33"/>
        <v>0</v>
      </c>
      <c r="AT253">
        <f t="shared" si="30"/>
        <v>0</v>
      </c>
      <c r="AW253">
        <f t="shared" si="34"/>
        <v>0</v>
      </c>
    </row>
    <row r="254" spans="2:49" x14ac:dyDescent="0.25">
      <c r="B254">
        <v>248</v>
      </c>
      <c r="C254">
        <v>0.22</v>
      </c>
      <c r="D254" s="116"/>
      <c r="E254">
        <v>248</v>
      </c>
      <c r="I254">
        <v>337</v>
      </c>
      <c r="M254">
        <f t="shared" si="28"/>
        <v>496</v>
      </c>
      <c r="P254">
        <f t="shared" si="29"/>
        <v>674</v>
      </c>
      <c r="T254">
        <v>248</v>
      </c>
      <c r="U254">
        <v>0.43</v>
      </c>
      <c r="W254">
        <v>68</v>
      </c>
      <c r="X254">
        <v>1.55</v>
      </c>
      <c r="AA254">
        <f t="shared" si="35"/>
        <v>719.99999999999932</v>
      </c>
      <c r="AC254">
        <f t="shared" si="27"/>
        <v>-2639.9999999999968</v>
      </c>
      <c r="AF254">
        <f t="shared" si="31"/>
        <v>0</v>
      </c>
      <c r="AH254">
        <f t="shared" si="32"/>
        <v>0</v>
      </c>
      <c r="AJ254">
        <f t="shared" si="33"/>
        <v>0</v>
      </c>
      <c r="AT254">
        <f t="shared" si="30"/>
        <v>4.728096943652639E-5</v>
      </c>
      <c r="AW254">
        <f t="shared" si="34"/>
        <v>0</v>
      </c>
    </row>
    <row r="255" spans="2:49" x14ac:dyDescent="0.25">
      <c r="B255">
        <v>249</v>
      </c>
      <c r="C255">
        <v>0.2</v>
      </c>
      <c r="D255" s="116"/>
      <c r="E255">
        <v>249</v>
      </c>
      <c r="I255">
        <v>338</v>
      </c>
      <c r="M255">
        <f t="shared" si="28"/>
        <v>498</v>
      </c>
      <c r="P255">
        <f t="shared" si="29"/>
        <v>676</v>
      </c>
      <c r="T255">
        <v>249</v>
      </c>
      <c r="W255">
        <v>69</v>
      </c>
      <c r="AA255">
        <f t="shared" si="35"/>
        <v>0</v>
      </c>
      <c r="AF255">
        <f t="shared" si="31"/>
        <v>0</v>
      </c>
      <c r="AH255">
        <f t="shared" si="32"/>
        <v>0</v>
      </c>
      <c r="AJ255">
        <f t="shared" si="33"/>
        <v>0</v>
      </c>
      <c r="AT255">
        <f t="shared" si="30"/>
        <v>0</v>
      </c>
      <c r="AW255">
        <f t="shared" si="34"/>
        <v>0</v>
      </c>
    </row>
    <row r="256" spans="2:49" x14ac:dyDescent="0.25">
      <c r="B256">
        <v>250</v>
      </c>
      <c r="C256">
        <v>0.19</v>
      </c>
      <c r="D256" s="116"/>
      <c r="E256">
        <v>250</v>
      </c>
      <c r="I256">
        <v>339</v>
      </c>
      <c r="M256">
        <f t="shared" si="28"/>
        <v>500</v>
      </c>
      <c r="P256">
        <f t="shared" si="29"/>
        <v>678</v>
      </c>
      <c r="T256">
        <v>250</v>
      </c>
      <c r="U256">
        <v>0.47</v>
      </c>
      <c r="W256">
        <v>70</v>
      </c>
      <c r="X256">
        <v>1.45</v>
      </c>
      <c r="AA256">
        <f t="shared" si="35"/>
        <v>959.99999999999955</v>
      </c>
      <c r="AC256">
        <f t="shared" ref="AC256:AC318" si="36">((X256-X254)*24000)</f>
        <v>-2400.0000000000023</v>
      </c>
      <c r="AF256">
        <f t="shared" si="31"/>
        <v>0</v>
      </c>
      <c r="AH256">
        <f t="shared" si="32"/>
        <v>0</v>
      </c>
      <c r="AJ256">
        <f t="shared" si="33"/>
        <v>0</v>
      </c>
      <c r="AT256">
        <f t="shared" si="30"/>
        <v>5.1679199151552106E-5</v>
      </c>
      <c r="AW256">
        <f t="shared" si="34"/>
        <v>0</v>
      </c>
    </row>
    <row r="257" spans="2:49" x14ac:dyDescent="0.25">
      <c r="B257">
        <v>251</v>
      </c>
      <c r="C257">
        <v>0.17</v>
      </c>
      <c r="D257" s="116"/>
      <c r="E257">
        <v>251</v>
      </c>
      <c r="I257">
        <v>340</v>
      </c>
      <c r="M257">
        <f t="shared" si="28"/>
        <v>502</v>
      </c>
      <c r="P257">
        <f t="shared" si="29"/>
        <v>680</v>
      </c>
      <c r="T257">
        <v>251</v>
      </c>
      <c r="W257">
        <v>71</v>
      </c>
      <c r="AA257">
        <f t="shared" si="35"/>
        <v>0</v>
      </c>
      <c r="AF257">
        <f t="shared" si="31"/>
        <v>0</v>
      </c>
      <c r="AH257">
        <f t="shared" si="32"/>
        <v>0</v>
      </c>
      <c r="AJ257">
        <f t="shared" si="33"/>
        <v>0</v>
      </c>
      <c r="AT257">
        <f t="shared" si="30"/>
        <v>0</v>
      </c>
      <c r="AW257">
        <f t="shared" si="34"/>
        <v>0</v>
      </c>
    </row>
    <row r="258" spans="2:49" x14ac:dyDescent="0.25">
      <c r="B258">
        <v>252</v>
      </c>
      <c r="C258">
        <v>0.15</v>
      </c>
      <c r="D258" s="116"/>
      <c r="E258">
        <v>252</v>
      </c>
      <c r="I258">
        <v>341</v>
      </c>
      <c r="M258">
        <f t="shared" si="28"/>
        <v>504</v>
      </c>
      <c r="P258">
        <f t="shared" si="29"/>
        <v>682</v>
      </c>
      <c r="T258">
        <v>252</v>
      </c>
      <c r="U258">
        <v>0.5</v>
      </c>
      <c r="W258">
        <v>72</v>
      </c>
      <c r="X258">
        <v>1.37</v>
      </c>
      <c r="AA258">
        <f t="shared" si="35"/>
        <v>720.00000000000068</v>
      </c>
      <c r="AC258">
        <f t="shared" si="36"/>
        <v>-1919.9999999999964</v>
      </c>
      <c r="AF258">
        <f t="shared" si="31"/>
        <v>0</v>
      </c>
      <c r="AH258">
        <f t="shared" si="32"/>
        <v>0</v>
      </c>
      <c r="AJ258">
        <f t="shared" si="33"/>
        <v>0</v>
      </c>
      <c r="AT258">
        <f t="shared" si="30"/>
        <v>5.4977871437821391E-5</v>
      </c>
      <c r="AW258">
        <f t="shared" si="34"/>
        <v>0</v>
      </c>
    </row>
    <row r="259" spans="2:49" x14ac:dyDescent="0.25">
      <c r="B259">
        <v>253</v>
      </c>
      <c r="C259">
        <v>0.13</v>
      </c>
      <c r="D259" s="116"/>
      <c r="E259">
        <v>253</v>
      </c>
      <c r="I259">
        <v>342</v>
      </c>
      <c r="M259">
        <f t="shared" si="28"/>
        <v>506</v>
      </c>
      <c r="P259">
        <f t="shared" si="29"/>
        <v>684</v>
      </c>
      <c r="T259">
        <v>253</v>
      </c>
      <c r="W259">
        <v>73</v>
      </c>
      <c r="AA259">
        <f t="shared" si="35"/>
        <v>0</v>
      </c>
      <c r="AF259">
        <f t="shared" si="31"/>
        <v>0</v>
      </c>
      <c r="AH259">
        <f t="shared" si="32"/>
        <v>0</v>
      </c>
      <c r="AJ259">
        <f t="shared" si="33"/>
        <v>0</v>
      </c>
      <c r="AT259">
        <f t="shared" si="30"/>
        <v>0</v>
      </c>
      <c r="AW259">
        <f t="shared" si="34"/>
        <v>0</v>
      </c>
    </row>
    <row r="260" spans="2:49" x14ac:dyDescent="0.25">
      <c r="B260">
        <v>254</v>
      </c>
      <c r="C260">
        <v>0.11</v>
      </c>
      <c r="D260" s="116"/>
      <c r="E260">
        <v>254</v>
      </c>
      <c r="I260">
        <v>343</v>
      </c>
      <c r="M260">
        <f t="shared" si="28"/>
        <v>508</v>
      </c>
      <c r="P260">
        <f t="shared" si="29"/>
        <v>686</v>
      </c>
      <c r="T260">
        <v>254</v>
      </c>
      <c r="U260">
        <v>0.55000000000000004</v>
      </c>
      <c r="W260">
        <v>74</v>
      </c>
      <c r="X260">
        <v>1.28</v>
      </c>
      <c r="AA260">
        <f t="shared" si="35"/>
        <v>1200.0000000000011</v>
      </c>
      <c r="AC260">
        <f t="shared" si="36"/>
        <v>-2160.0000000000018</v>
      </c>
      <c r="AF260">
        <f t="shared" si="31"/>
        <v>0</v>
      </c>
      <c r="AH260">
        <f t="shared" si="32"/>
        <v>0</v>
      </c>
      <c r="AJ260">
        <f t="shared" si="33"/>
        <v>0</v>
      </c>
      <c r="AT260">
        <f t="shared" si="30"/>
        <v>6.0475658581603531E-5</v>
      </c>
      <c r="AW260">
        <f t="shared" si="34"/>
        <v>0</v>
      </c>
    </row>
    <row r="261" spans="2:49" x14ac:dyDescent="0.25">
      <c r="B261">
        <v>255</v>
      </c>
      <c r="C261">
        <v>0.1</v>
      </c>
      <c r="D261" s="116"/>
      <c r="E261">
        <v>255</v>
      </c>
      <c r="I261">
        <v>344</v>
      </c>
      <c r="M261">
        <f t="shared" si="28"/>
        <v>510</v>
      </c>
      <c r="P261">
        <f t="shared" si="29"/>
        <v>688</v>
      </c>
      <c r="T261">
        <v>255</v>
      </c>
      <c r="W261">
        <v>75</v>
      </c>
      <c r="AA261">
        <f t="shared" si="35"/>
        <v>0</v>
      </c>
      <c r="AF261">
        <f t="shared" si="31"/>
        <v>0</v>
      </c>
      <c r="AH261">
        <f t="shared" si="32"/>
        <v>0</v>
      </c>
      <c r="AJ261">
        <f t="shared" si="33"/>
        <v>0</v>
      </c>
      <c r="AT261">
        <f t="shared" si="30"/>
        <v>0</v>
      </c>
      <c r="AW261">
        <f t="shared" si="34"/>
        <v>0</v>
      </c>
    </row>
    <row r="262" spans="2:49" x14ac:dyDescent="0.25">
      <c r="B262">
        <v>256</v>
      </c>
      <c r="C262">
        <v>0.09</v>
      </c>
      <c r="D262" s="116"/>
      <c r="E262">
        <v>256</v>
      </c>
      <c r="I262">
        <v>345</v>
      </c>
      <c r="M262">
        <f t="shared" si="28"/>
        <v>512</v>
      </c>
      <c r="P262">
        <f t="shared" si="29"/>
        <v>690</v>
      </c>
      <c r="T262">
        <v>256</v>
      </c>
      <c r="U262">
        <v>0.59</v>
      </c>
      <c r="W262">
        <v>76</v>
      </c>
      <c r="X262">
        <v>1.19</v>
      </c>
      <c r="AA262">
        <f t="shared" si="35"/>
        <v>959.99999999999818</v>
      </c>
      <c r="AC262">
        <f t="shared" si="36"/>
        <v>-2160.0000000000018</v>
      </c>
      <c r="AF262">
        <f t="shared" si="31"/>
        <v>0</v>
      </c>
      <c r="AH262">
        <f t="shared" si="32"/>
        <v>0</v>
      </c>
      <c r="AJ262">
        <f t="shared" si="33"/>
        <v>0</v>
      </c>
      <c r="AT262">
        <f t="shared" si="30"/>
        <v>6.4873888296629233E-5</v>
      </c>
      <c r="AW262">
        <f t="shared" si="34"/>
        <v>0</v>
      </c>
    </row>
    <row r="263" spans="2:49" x14ac:dyDescent="0.25">
      <c r="B263">
        <v>257</v>
      </c>
      <c r="C263">
        <v>0.08</v>
      </c>
      <c r="D263" s="116"/>
      <c r="E263">
        <v>257</v>
      </c>
      <c r="I263">
        <v>346</v>
      </c>
      <c r="M263">
        <f t="shared" si="28"/>
        <v>514</v>
      </c>
      <c r="P263">
        <f t="shared" si="29"/>
        <v>692</v>
      </c>
      <c r="T263">
        <v>257</v>
      </c>
      <c r="W263">
        <v>77</v>
      </c>
      <c r="AA263">
        <f t="shared" si="35"/>
        <v>0</v>
      </c>
      <c r="AF263">
        <f t="shared" si="31"/>
        <v>0</v>
      </c>
      <c r="AH263">
        <f t="shared" si="32"/>
        <v>0</v>
      </c>
      <c r="AJ263">
        <f t="shared" si="33"/>
        <v>0</v>
      </c>
      <c r="AT263">
        <f t="shared" si="30"/>
        <v>0</v>
      </c>
      <c r="AW263">
        <f t="shared" si="34"/>
        <v>0</v>
      </c>
    </row>
    <row r="264" spans="2:49" x14ac:dyDescent="0.25">
      <c r="B264">
        <v>258</v>
      </c>
      <c r="C264">
        <v>7.0000000000000007E-2</v>
      </c>
      <c r="D264" s="116"/>
      <c r="E264">
        <v>258</v>
      </c>
      <c r="I264">
        <v>347</v>
      </c>
      <c r="M264">
        <f t="shared" ref="M264:M327" si="37">2*B264</f>
        <v>516</v>
      </c>
      <c r="P264">
        <f t="shared" ref="P264:P327" si="38">I264*2</f>
        <v>694</v>
      </c>
      <c r="T264">
        <v>258</v>
      </c>
      <c r="U264">
        <v>0.65</v>
      </c>
      <c r="W264">
        <v>78</v>
      </c>
      <c r="X264">
        <v>1.1000000000000001</v>
      </c>
      <c r="AA264">
        <f t="shared" si="35"/>
        <v>1440.0000000000014</v>
      </c>
      <c r="AC264">
        <f t="shared" si="36"/>
        <v>-2159.9999999999964</v>
      </c>
      <c r="AF264">
        <f t="shared" si="31"/>
        <v>0</v>
      </c>
      <c r="AH264">
        <f t="shared" si="32"/>
        <v>0</v>
      </c>
      <c r="AJ264">
        <f t="shared" si="33"/>
        <v>0</v>
      </c>
      <c r="AT264">
        <f t="shared" ref="AT264:AT327" si="39">PI()*(35/1000)*(U264/1000)</f>
        <v>7.1471232869167804E-5</v>
      </c>
      <c r="AW264">
        <f t="shared" si="34"/>
        <v>0</v>
      </c>
    </row>
    <row r="265" spans="2:49" x14ac:dyDescent="0.25">
      <c r="B265">
        <v>259</v>
      </c>
      <c r="C265">
        <v>7.0000000000000007E-2</v>
      </c>
      <c r="D265" s="116"/>
      <c r="E265">
        <v>259</v>
      </c>
      <c r="I265">
        <v>348</v>
      </c>
      <c r="M265">
        <f t="shared" si="37"/>
        <v>518</v>
      </c>
      <c r="P265">
        <f t="shared" si="38"/>
        <v>696</v>
      </c>
      <c r="T265">
        <v>259</v>
      </c>
      <c r="W265">
        <v>79</v>
      </c>
      <c r="AA265">
        <f t="shared" si="35"/>
        <v>0</v>
      </c>
      <c r="AF265">
        <f t="shared" ref="AF265:AF328" si="40">(F265-F264)*24000</f>
        <v>0</v>
      </c>
      <c r="AH265">
        <f t="shared" ref="AH265:AH328" si="41">(AF265-AF264)/(24000)</f>
        <v>0</v>
      </c>
      <c r="AJ265">
        <f t="shared" ref="AJ265:AJ328" si="42">(AH265-AH264)/(T265-T264)</f>
        <v>0</v>
      </c>
      <c r="AT265">
        <f t="shared" si="39"/>
        <v>0</v>
      </c>
      <c r="AW265">
        <f t="shared" ref="AW265:AW328" si="43">AJ265*(6*4000)^2/1000</f>
        <v>0</v>
      </c>
    </row>
    <row r="266" spans="2:49" x14ac:dyDescent="0.25">
      <c r="B266">
        <v>260</v>
      </c>
      <c r="C266">
        <v>7.0000000000000007E-2</v>
      </c>
      <c r="D266" s="116"/>
      <c r="E266">
        <v>260</v>
      </c>
      <c r="I266">
        <v>349</v>
      </c>
      <c r="M266">
        <f t="shared" si="37"/>
        <v>520</v>
      </c>
      <c r="P266">
        <f t="shared" si="38"/>
        <v>698</v>
      </c>
      <c r="T266">
        <v>260</v>
      </c>
      <c r="U266">
        <v>0.71</v>
      </c>
      <c r="W266">
        <v>80</v>
      </c>
      <c r="X266">
        <v>1.02</v>
      </c>
      <c r="AA266">
        <f t="shared" si="35"/>
        <v>1439.9999999999986</v>
      </c>
      <c r="AC266">
        <f t="shared" si="36"/>
        <v>-1920.0000000000018</v>
      </c>
      <c r="AF266">
        <f t="shared" si="40"/>
        <v>0</v>
      </c>
      <c r="AH266">
        <f t="shared" si="41"/>
        <v>0</v>
      </c>
      <c r="AJ266">
        <f t="shared" si="42"/>
        <v>0</v>
      </c>
      <c r="AT266">
        <f t="shared" si="39"/>
        <v>7.8068577441706361E-5</v>
      </c>
      <c r="AW266">
        <f t="shared" si="43"/>
        <v>0</v>
      </c>
    </row>
    <row r="267" spans="2:49" x14ac:dyDescent="0.25">
      <c r="B267">
        <v>261</v>
      </c>
      <c r="C267">
        <v>0.06</v>
      </c>
      <c r="D267" s="116"/>
      <c r="E267">
        <v>261</v>
      </c>
      <c r="I267">
        <v>350</v>
      </c>
      <c r="M267">
        <f t="shared" si="37"/>
        <v>522</v>
      </c>
      <c r="P267">
        <f t="shared" si="38"/>
        <v>700</v>
      </c>
      <c r="T267">
        <v>261</v>
      </c>
      <c r="W267">
        <v>81</v>
      </c>
      <c r="AA267">
        <f t="shared" ref="AA267:AA330" si="44">(U267-U265)*24000</f>
        <v>0</v>
      </c>
      <c r="AF267">
        <f t="shared" si="40"/>
        <v>0</v>
      </c>
      <c r="AH267">
        <f t="shared" si="41"/>
        <v>0</v>
      </c>
      <c r="AJ267">
        <f t="shared" si="42"/>
        <v>0</v>
      </c>
      <c r="AT267">
        <f t="shared" si="39"/>
        <v>0</v>
      </c>
      <c r="AW267">
        <f t="shared" si="43"/>
        <v>0</v>
      </c>
    </row>
    <row r="268" spans="2:49" x14ac:dyDescent="0.25">
      <c r="B268">
        <v>262</v>
      </c>
      <c r="C268">
        <v>0.06</v>
      </c>
      <c r="D268" s="116"/>
      <c r="E268">
        <v>262</v>
      </c>
      <c r="I268">
        <v>351</v>
      </c>
      <c r="M268">
        <f t="shared" si="37"/>
        <v>524</v>
      </c>
      <c r="P268">
        <f t="shared" si="38"/>
        <v>702</v>
      </c>
      <c r="T268">
        <v>262</v>
      </c>
      <c r="U268">
        <v>0.76</v>
      </c>
      <c r="W268">
        <v>82</v>
      </c>
      <c r="X268">
        <v>0.97</v>
      </c>
      <c r="AA268">
        <f t="shared" si="44"/>
        <v>1200.0000000000011</v>
      </c>
      <c r="AC268">
        <f t="shared" si="36"/>
        <v>-1200.0000000000011</v>
      </c>
      <c r="AF268">
        <f t="shared" si="40"/>
        <v>0</v>
      </c>
      <c r="AH268">
        <f t="shared" si="41"/>
        <v>0</v>
      </c>
      <c r="AJ268">
        <f t="shared" si="42"/>
        <v>0</v>
      </c>
      <c r="AT268">
        <f t="shared" si="39"/>
        <v>8.3566364585488514E-5</v>
      </c>
      <c r="AW268">
        <f t="shared" si="43"/>
        <v>0</v>
      </c>
    </row>
    <row r="269" spans="2:49" x14ac:dyDescent="0.25">
      <c r="B269">
        <v>263</v>
      </c>
      <c r="C269">
        <v>0.06</v>
      </c>
      <c r="D269" s="116"/>
      <c r="E269">
        <v>263</v>
      </c>
      <c r="I269">
        <v>352</v>
      </c>
      <c r="M269">
        <f t="shared" si="37"/>
        <v>526</v>
      </c>
      <c r="P269">
        <f t="shared" si="38"/>
        <v>704</v>
      </c>
      <c r="T269">
        <v>263</v>
      </c>
      <c r="W269">
        <v>83</v>
      </c>
      <c r="AA269">
        <f t="shared" si="44"/>
        <v>0</v>
      </c>
      <c r="AF269">
        <f t="shared" si="40"/>
        <v>0</v>
      </c>
      <c r="AH269">
        <f t="shared" si="41"/>
        <v>0</v>
      </c>
      <c r="AJ269">
        <f t="shared" si="42"/>
        <v>0</v>
      </c>
      <c r="AT269">
        <f t="shared" si="39"/>
        <v>0</v>
      </c>
      <c r="AW269">
        <f t="shared" si="43"/>
        <v>0</v>
      </c>
    </row>
    <row r="270" spans="2:49" x14ac:dyDescent="0.25">
      <c r="B270">
        <v>264</v>
      </c>
      <c r="C270">
        <v>0.06</v>
      </c>
      <c r="D270" s="116"/>
      <c r="E270">
        <v>264</v>
      </c>
      <c r="I270">
        <v>353</v>
      </c>
      <c r="M270">
        <f t="shared" si="37"/>
        <v>528</v>
      </c>
      <c r="P270">
        <f t="shared" si="38"/>
        <v>706</v>
      </c>
      <c r="T270">
        <v>264</v>
      </c>
      <c r="U270">
        <v>0.83</v>
      </c>
      <c r="W270">
        <v>84</v>
      </c>
      <c r="X270">
        <v>0.9</v>
      </c>
      <c r="AA270">
        <f t="shared" si="44"/>
        <v>1679.9999999999989</v>
      </c>
      <c r="AC270">
        <f t="shared" si="36"/>
        <v>-1679.9999999999989</v>
      </c>
      <c r="AF270">
        <f t="shared" si="40"/>
        <v>0</v>
      </c>
      <c r="AH270">
        <f t="shared" si="41"/>
        <v>0</v>
      </c>
      <c r="AJ270">
        <f t="shared" si="42"/>
        <v>0</v>
      </c>
      <c r="AT270">
        <f t="shared" si="39"/>
        <v>9.1263266586783502E-5</v>
      </c>
      <c r="AW270">
        <f t="shared" si="43"/>
        <v>0</v>
      </c>
    </row>
    <row r="271" spans="2:49" x14ac:dyDescent="0.25">
      <c r="B271">
        <v>265</v>
      </c>
      <c r="C271">
        <v>0.06</v>
      </c>
      <c r="D271" s="116"/>
      <c r="E271">
        <v>265</v>
      </c>
      <c r="I271">
        <v>354</v>
      </c>
      <c r="M271">
        <f t="shared" si="37"/>
        <v>530</v>
      </c>
      <c r="P271">
        <f t="shared" si="38"/>
        <v>708</v>
      </c>
      <c r="T271">
        <v>265</v>
      </c>
      <c r="W271">
        <v>85</v>
      </c>
      <c r="AA271">
        <f t="shared" si="44"/>
        <v>0</v>
      </c>
      <c r="AF271">
        <f t="shared" si="40"/>
        <v>0</v>
      </c>
      <c r="AH271">
        <f t="shared" si="41"/>
        <v>0</v>
      </c>
      <c r="AJ271">
        <f t="shared" si="42"/>
        <v>0</v>
      </c>
      <c r="AT271">
        <f t="shared" si="39"/>
        <v>0</v>
      </c>
      <c r="AW271">
        <f t="shared" si="43"/>
        <v>0</v>
      </c>
    </row>
    <row r="272" spans="2:49" x14ac:dyDescent="0.25">
      <c r="B272">
        <v>266</v>
      </c>
      <c r="C272">
        <v>0.05</v>
      </c>
      <c r="D272" s="116"/>
      <c r="E272">
        <v>266</v>
      </c>
      <c r="I272">
        <v>355</v>
      </c>
      <c r="M272">
        <f t="shared" si="37"/>
        <v>532</v>
      </c>
      <c r="P272">
        <f t="shared" si="38"/>
        <v>710</v>
      </c>
      <c r="T272">
        <v>266</v>
      </c>
      <c r="U272">
        <v>0.91</v>
      </c>
      <c r="W272">
        <v>86</v>
      </c>
      <c r="X272">
        <v>0.84</v>
      </c>
      <c r="AA272">
        <f t="shared" si="44"/>
        <v>1920.0000000000018</v>
      </c>
      <c r="AC272">
        <f t="shared" si="36"/>
        <v>-1440.0000000000014</v>
      </c>
      <c r="AF272">
        <f t="shared" si="40"/>
        <v>0</v>
      </c>
      <c r="AH272">
        <f t="shared" si="41"/>
        <v>0</v>
      </c>
      <c r="AJ272">
        <f t="shared" si="42"/>
        <v>0</v>
      </c>
      <c r="AT272">
        <f t="shared" si="39"/>
        <v>1.0005972601683492E-4</v>
      </c>
      <c r="AW272">
        <f t="shared" si="43"/>
        <v>0</v>
      </c>
    </row>
    <row r="273" spans="2:49" x14ac:dyDescent="0.25">
      <c r="B273">
        <v>267</v>
      </c>
      <c r="C273">
        <v>0.05</v>
      </c>
      <c r="D273" s="116"/>
      <c r="E273">
        <v>267</v>
      </c>
      <c r="I273">
        <v>356</v>
      </c>
      <c r="M273">
        <f t="shared" si="37"/>
        <v>534</v>
      </c>
      <c r="P273">
        <f t="shared" si="38"/>
        <v>712</v>
      </c>
      <c r="T273">
        <v>267</v>
      </c>
      <c r="W273">
        <v>87</v>
      </c>
      <c r="AA273">
        <f t="shared" si="44"/>
        <v>0</v>
      </c>
      <c r="AF273">
        <f t="shared" si="40"/>
        <v>0</v>
      </c>
      <c r="AH273">
        <f t="shared" si="41"/>
        <v>0</v>
      </c>
      <c r="AJ273">
        <f t="shared" si="42"/>
        <v>0</v>
      </c>
      <c r="AT273">
        <f t="shared" si="39"/>
        <v>0</v>
      </c>
      <c r="AW273">
        <f t="shared" si="43"/>
        <v>0</v>
      </c>
    </row>
    <row r="274" spans="2:49" x14ac:dyDescent="0.25">
      <c r="B274">
        <v>268</v>
      </c>
      <c r="C274">
        <v>0.05</v>
      </c>
      <c r="D274" s="116"/>
      <c r="E274">
        <v>268</v>
      </c>
      <c r="I274">
        <v>357</v>
      </c>
      <c r="M274">
        <f t="shared" si="37"/>
        <v>536</v>
      </c>
      <c r="P274">
        <f t="shared" si="38"/>
        <v>714</v>
      </c>
      <c r="T274">
        <v>268</v>
      </c>
      <c r="U274">
        <v>0.99</v>
      </c>
      <c r="W274">
        <v>88</v>
      </c>
      <c r="X274">
        <v>0.8</v>
      </c>
      <c r="AA274">
        <f t="shared" si="44"/>
        <v>1919.9999999999991</v>
      </c>
      <c r="AC274">
        <f t="shared" si="36"/>
        <v>-959.99999999999818</v>
      </c>
      <c r="AF274">
        <f t="shared" si="40"/>
        <v>0</v>
      </c>
      <c r="AH274">
        <f t="shared" si="41"/>
        <v>0</v>
      </c>
      <c r="AJ274">
        <f t="shared" si="42"/>
        <v>0</v>
      </c>
      <c r="AT274">
        <f t="shared" si="39"/>
        <v>1.0885618544688635E-4</v>
      </c>
      <c r="AW274">
        <f t="shared" si="43"/>
        <v>0</v>
      </c>
    </row>
    <row r="275" spans="2:49" x14ac:dyDescent="0.25">
      <c r="B275">
        <v>269</v>
      </c>
      <c r="C275">
        <v>0.05</v>
      </c>
      <c r="D275" s="116"/>
      <c r="E275">
        <v>269</v>
      </c>
      <c r="I275">
        <v>358</v>
      </c>
      <c r="M275">
        <f t="shared" si="37"/>
        <v>538</v>
      </c>
      <c r="P275">
        <f t="shared" si="38"/>
        <v>716</v>
      </c>
      <c r="T275">
        <v>269</v>
      </c>
      <c r="W275">
        <v>89</v>
      </c>
      <c r="AA275">
        <f t="shared" si="44"/>
        <v>0</v>
      </c>
      <c r="AF275">
        <f t="shared" si="40"/>
        <v>0</v>
      </c>
      <c r="AH275">
        <f t="shared" si="41"/>
        <v>0</v>
      </c>
      <c r="AJ275">
        <f t="shared" si="42"/>
        <v>0</v>
      </c>
      <c r="AT275">
        <f t="shared" si="39"/>
        <v>0</v>
      </c>
      <c r="AW275">
        <f t="shared" si="43"/>
        <v>0</v>
      </c>
    </row>
    <row r="276" spans="2:49" x14ac:dyDescent="0.25">
      <c r="B276">
        <v>270</v>
      </c>
      <c r="C276">
        <v>0.05</v>
      </c>
      <c r="D276" s="116"/>
      <c r="E276">
        <v>270</v>
      </c>
      <c r="I276">
        <v>359</v>
      </c>
      <c r="J276">
        <v>0.01</v>
      </c>
      <c r="M276">
        <f t="shared" si="37"/>
        <v>540</v>
      </c>
      <c r="P276">
        <f t="shared" si="38"/>
        <v>718</v>
      </c>
      <c r="Q276">
        <v>0.01</v>
      </c>
      <c r="T276">
        <v>270</v>
      </c>
      <c r="U276">
        <v>1.06</v>
      </c>
      <c r="W276">
        <v>90</v>
      </c>
      <c r="X276">
        <v>0.75</v>
      </c>
      <c r="AA276">
        <f t="shared" si="44"/>
        <v>1680.0000000000016</v>
      </c>
      <c r="AC276">
        <f t="shared" si="36"/>
        <v>-1200.0000000000011</v>
      </c>
      <c r="AF276">
        <f t="shared" si="40"/>
        <v>0</v>
      </c>
      <c r="AH276">
        <f t="shared" si="41"/>
        <v>0</v>
      </c>
      <c r="AJ276">
        <f t="shared" si="42"/>
        <v>0</v>
      </c>
      <c r="AT276">
        <f t="shared" si="39"/>
        <v>1.1655308744818134E-4</v>
      </c>
      <c r="AW276">
        <f t="shared" si="43"/>
        <v>0</v>
      </c>
    </row>
    <row r="277" spans="2:49" x14ac:dyDescent="0.25">
      <c r="B277">
        <v>271</v>
      </c>
      <c r="C277">
        <v>0.04</v>
      </c>
      <c r="D277" s="116"/>
      <c r="E277">
        <v>271</v>
      </c>
      <c r="I277">
        <v>360</v>
      </c>
      <c r="J277">
        <v>0.01</v>
      </c>
      <c r="M277">
        <f t="shared" si="37"/>
        <v>542</v>
      </c>
      <c r="P277">
        <f t="shared" si="38"/>
        <v>720</v>
      </c>
      <c r="Q277">
        <v>0.01</v>
      </c>
      <c r="T277">
        <v>271</v>
      </c>
      <c r="W277">
        <v>91</v>
      </c>
      <c r="AA277">
        <f t="shared" si="44"/>
        <v>0</v>
      </c>
      <c r="AF277">
        <f t="shared" si="40"/>
        <v>0</v>
      </c>
      <c r="AH277">
        <f t="shared" si="41"/>
        <v>0</v>
      </c>
      <c r="AJ277">
        <f t="shared" si="42"/>
        <v>0</v>
      </c>
      <c r="AT277">
        <f t="shared" si="39"/>
        <v>0</v>
      </c>
      <c r="AW277">
        <f t="shared" si="43"/>
        <v>0</v>
      </c>
    </row>
    <row r="278" spans="2:49" x14ac:dyDescent="0.25">
      <c r="B278">
        <v>272</v>
      </c>
      <c r="C278">
        <v>0.04</v>
      </c>
      <c r="D278" s="116"/>
      <c r="E278">
        <v>272</v>
      </c>
      <c r="I278">
        <v>1</v>
      </c>
      <c r="J278">
        <v>0.01</v>
      </c>
      <c r="M278">
        <f t="shared" si="37"/>
        <v>544</v>
      </c>
      <c r="P278">
        <f t="shared" si="38"/>
        <v>2</v>
      </c>
      <c r="Q278">
        <v>0.01</v>
      </c>
      <c r="T278">
        <v>272</v>
      </c>
      <c r="U278">
        <v>1.1499999999999999</v>
      </c>
      <c r="W278">
        <v>92</v>
      </c>
      <c r="X278">
        <v>0.7</v>
      </c>
      <c r="AA278">
        <f t="shared" si="44"/>
        <v>2159.9999999999964</v>
      </c>
      <c r="AC278">
        <f t="shared" si="36"/>
        <v>-1200.0000000000011</v>
      </c>
      <c r="AF278">
        <f t="shared" si="40"/>
        <v>0</v>
      </c>
      <c r="AH278">
        <f t="shared" si="41"/>
        <v>0</v>
      </c>
      <c r="AJ278">
        <f t="shared" si="42"/>
        <v>0</v>
      </c>
      <c r="AT278">
        <f t="shared" si="39"/>
        <v>1.264491043069892E-4</v>
      </c>
      <c r="AW278">
        <f t="shared" si="43"/>
        <v>0</v>
      </c>
    </row>
    <row r="279" spans="2:49" x14ac:dyDescent="0.25">
      <c r="B279">
        <v>273</v>
      </c>
      <c r="C279">
        <v>0.04</v>
      </c>
      <c r="D279" s="116"/>
      <c r="E279">
        <v>273</v>
      </c>
      <c r="I279">
        <v>2</v>
      </c>
      <c r="J279">
        <v>0.01</v>
      </c>
      <c r="M279">
        <f t="shared" si="37"/>
        <v>546</v>
      </c>
      <c r="P279">
        <f t="shared" si="38"/>
        <v>4</v>
      </c>
      <c r="Q279">
        <v>0.01</v>
      </c>
      <c r="T279">
        <v>273</v>
      </c>
      <c r="W279">
        <v>93</v>
      </c>
      <c r="AA279">
        <f t="shared" si="44"/>
        <v>0</v>
      </c>
      <c r="AF279">
        <f t="shared" si="40"/>
        <v>0</v>
      </c>
      <c r="AH279">
        <f t="shared" si="41"/>
        <v>0</v>
      </c>
      <c r="AJ279">
        <f t="shared" si="42"/>
        <v>0</v>
      </c>
      <c r="AT279">
        <f t="shared" si="39"/>
        <v>0</v>
      </c>
      <c r="AW279">
        <f t="shared" si="43"/>
        <v>0</v>
      </c>
    </row>
    <row r="280" spans="2:49" x14ac:dyDescent="0.25">
      <c r="B280">
        <v>274</v>
      </c>
      <c r="C280">
        <v>0.04</v>
      </c>
      <c r="D280" s="116"/>
      <c r="E280">
        <v>274</v>
      </c>
      <c r="I280">
        <v>3</v>
      </c>
      <c r="J280">
        <v>0.01</v>
      </c>
      <c r="M280">
        <f t="shared" si="37"/>
        <v>548</v>
      </c>
      <c r="P280">
        <f t="shared" si="38"/>
        <v>6</v>
      </c>
      <c r="Q280">
        <v>0.01</v>
      </c>
      <c r="T280">
        <v>274</v>
      </c>
      <c r="U280">
        <v>1.24</v>
      </c>
      <c r="W280">
        <v>94</v>
      </c>
      <c r="X280">
        <v>0.68</v>
      </c>
      <c r="AA280">
        <f t="shared" si="44"/>
        <v>2160.0000000000018</v>
      </c>
      <c r="AC280">
        <f t="shared" si="36"/>
        <v>-479.99999999999778</v>
      </c>
      <c r="AF280">
        <f t="shared" si="40"/>
        <v>0</v>
      </c>
      <c r="AH280">
        <f t="shared" si="41"/>
        <v>0</v>
      </c>
      <c r="AJ280">
        <f t="shared" si="42"/>
        <v>0</v>
      </c>
      <c r="AT280">
        <f t="shared" si="39"/>
        <v>1.3634512116579705E-4</v>
      </c>
      <c r="AW280">
        <f t="shared" si="43"/>
        <v>0</v>
      </c>
    </row>
    <row r="281" spans="2:49" x14ac:dyDescent="0.25">
      <c r="B281">
        <v>275</v>
      </c>
      <c r="C281">
        <v>0.04</v>
      </c>
      <c r="D281" s="116"/>
      <c r="E281">
        <v>275</v>
      </c>
      <c r="I281">
        <v>4</v>
      </c>
      <c r="J281">
        <v>0.01</v>
      </c>
      <c r="M281">
        <f t="shared" si="37"/>
        <v>550</v>
      </c>
      <c r="P281">
        <f t="shared" si="38"/>
        <v>8</v>
      </c>
      <c r="Q281">
        <v>0.01</v>
      </c>
      <c r="T281">
        <v>275</v>
      </c>
      <c r="W281">
        <v>95</v>
      </c>
      <c r="AA281">
        <f t="shared" si="44"/>
        <v>0</v>
      </c>
      <c r="AF281">
        <f t="shared" si="40"/>
        <v>0</v>
      </c>
      <c r="AH281">
        <f t="shared" si="41"/>
        <v>0</v>
      </c>
      <c r="AJ281">
        <f t="shared" si="42"/>
        <v>0</v>
      </c>
      <c r="AT281">
        <f t="shared" si="39"/>
        <v>0</v>
      </c>
      <c r="AW281">
        <f t="shared" si="43"/>
        <v>0</v>
      </c>
    </row>
    <row r="282" spans="2:49" x14ac:dyDescent="0.25">
      <c r="B282">
        <v>276</v>
      </c>
      <c r="C282">
        <v>0.04</v>
      </c>
      <c r="D282" s="116"/>
      <c r="E282">
        <v>276</v>
      </c>
      <c r="I282">
        <v>5</v>
      </c>
      <c r="J282">
        <v>0.02</v>
      </c>
      <c r="M282">
        <f t="shared" si="37"/>
        <v>552</v>
      </c>
      <c r="P282">
        <f t="shared" si="38"/>
        <v>10</v>
      </c>
      <c r="Q282">
        <v>0.02</v>
      </c>
      <c r="T282">
        <v>276</v>
      </c>
      <c r="U282">
        <v>1.34</v>
      </c>
      <c r="W282">
        <v>96</v>
      </c>
      <c r="X282">
        <v>0.65</v>
      </c>
      <c r="AA282">
        <f t="shared" si="44"/>
        <v>2400.0000000000023</v>
      </c>
      <c r="AC282">
        <f t="shared" si="36"/>
        <v>-720.00000000000068</v>
      </c>
      <c r="AF282">
        <f t="shared" si="40"/>
        <v>0</v>
      </c>
      <c r="AH282">
        <f t="shared" si="41"/>
        <v>0</v>
      </c>
      <c r="AJ282">
        <f t="shared" si="42"/>
        <v>0</v>
      </c>
      <c r="AT282">
        <f t="shared" si="39"/>
        <v>1.4734069545336133E-4</v>
      </c>
      <c r="AW282">
        <f t="shared" si="43"/>
        <v>0</v>
      </c>
    </row>
    <row r="283" spans="2:49" x14ac:dyDescent="0.25">
      <c r="B283">
        <v>277</v>
      </c>
      <c r="C283">
        <v>0.03</v>
      </c>
      <c r="D283" s="116"/>
      <c r="E283">
        <v>277</v>
      </c>
      <c r="I283">
        <v>6</v>
      </c>
      <c r="J283">
        <v>0.02</v>
      </c>
      <c r="M283">
        <f t="shared" si="37"/>
        <v>554</v>
      </c>
      <c r="P283">
        <f t="shared" si="38"/>
        <v>12</v>
      </c>
      <c r="Q283">
        <v>0.02</v>
      </c>
      <c r="T283">
        <v>277</v>
      </c>
      <c r="W283">
        <v>97</v>
      </c>
      <c r="AA283">
        <f t="shared" si="44"/>
        <v>0</v>
      </c>
      <c r="AF283">
        <f t="shared" si="40"/>
        <v>0</v>
      </c>
      <c r="AH283">
        <f t="shared" si="41"/>
        <v>0</v>
      </c>
      <c r="AJ283">
        <f t="shared" si="42"/>
        <v>0</v>
      </c>
      <c r="AT283">
        <f t="shared" si="39"/>
        <v>0</v>
      </c>
      <c r="AW283">
        <f t="shared" si="43"/>
        <v>0</v>
      </c>
    </row>
    <row r="284" spans="2:49" x14ac:dyDescent="0.25">
      <c r="B284">
        <v>278</v>
      </c>
      <c r="C284">
        <v>0.03</v>
      </c>
      <c r="D284" s="116"/>
      <c r="E284">
        <v>278</v>
      </c>
      <c r="I284">
        <v>7</v>
      </c>
      <c r="J284">
        <v>0.02</v>
      </c>
      <c r="M284">
        <f t="shared" si="37"/>
        <v>556</v>
      </c>
      <c r="P284">
        <f t="shared" si="38"/>
        <v>14</v>
      </c>
      <c r="Q284">
        <v>0.02</v>
      </c>
      <c r="T284">
        <v>278</v>
      </c>
      <c r="U284">
        <v>1.45</v>
      </c>
      <c r="W284">
        <v>98</v>
      </c>
      <c r="X284">
        <v>0.62</v>
      </c>
      <c r="AA284">
        <f t="shared" si="44"/>
        <v>2639.9999999999968</v>
      </c>
      <c r="AC284">
        <f t="shared" si="36"/>
        <v>-720.00000000000068</v>
      </c>
      <c r="AF284">
        <f t="shared" si="40"/>
        <v>0</v>
      </c>
      <c r="AH284">
        <f t="shared" si="41"/>
        <v>0</v>
      </c>
      <c r="AJ284">
        <f t="shared" si="42"/>
        <v>0</v>
      </c>
      <c r="AT284">
        <f t="shared" si="39"/>
        <v>1.5943582716968201E-4</v>
      </c>
      <c r="AW284">
        <f t="shared" si="43"/>
        <v>0</v>
      </c>
    </row>
    <row r="285" spans="2:49" x14ac:dyDescent="0.25">
      <c r="B285">
        <v>279</v>
      </c>
      <c r="C285">
        <v>0.03</v>
      </c>
      <c r="D285" s="116"/>
      <c r="E285">
        <v>279</v>
      </c>
      <c r="I285">
        <v>8</v>
      </c>
      <c r="J285">
        <v>0.02</v>
      </c>
      <c r="M285">
        <f t="shared" si="37"/>
        <v>558</v>
      </c>
      <c r="P285">
        <f t="shared" si="38"/>
        <v>16</v>
      </c>
      <c r="Q285">
        <v>0.02</v>
      </c>
      <c r="T285">
        <v>279</v>
      </c>
      <c r="W285">
        <v>99</v>
      </c>
      <c r="AA285">
        <f t="shared" si="44"/>
        <v>0</v>
      </c>
      <c r="AF285">
        <f t="shared" si="40"/>
        <v>0</v>
      </c>
      <c r="AH285">
        <f t="shared" si="41"/>
        <v>0</v>
      </c>
      <c r="AJ285">
        <f t="shared" si="42"/>
        <v>0</v>
      </c>
      <c r="AT285">
        <f t="shared" si="39"/>
        <v>0</v>
      </c>
      <c r="AW285">
        <f t="shared" si="43"/>
        <v>0</v>
      </c>
    </row>
    <row r="286" spans="2:49" x14ac:dyDescent="0.25">
      <c r="B286">
        <v>280</v>
      </c>
      <c r="C286">
        <v>0.03</v>
      </c>
      <c r="D286" s="116"/>
      <c r="E286">
        <v>280</v>
      </c>
      <c r="I286">
        <v>9</v>
      </c>
      <c r="J286">
        <v>0.02</v>
      </c>
      <c r="M286">
        <f t="shared" si="37"/>
        <v>560</v>
      </c>
      <c r="P286">
        <f t="shared" si="38"/>
        <v>18</v>
      </c>
      <c r="Q286">
        <v>0.02</v>
      </c>
      <c r="T286">
        <v>280</v>
      </c>
      <c r="U286">
        <v>1.56</v>
      </c>
      <c r="W286">
        <v>100</v>
      </c>
      <c r="X286">
        <v>0.59</v>
      </c>
      <c r="AA286">
        <f t="shared" si="44"/>
        <v>2640.0000000000023</v>
      </c>
      <c r="AC286">
        <f t="shared" si="36"/>
        <v>-720.00000000000068</v>
      </c>
      <c r="AF286">
        <f t="shared" si="40"/>
        <v>0</v>
      </c>
      <c r="AH286">
        <f t="shared" si="41"/>
        <v>0</v>
      </c>
      <c r="AJ286">
        <f t="shared" si="42"/>
        <v>0</v>
      </c>
      <c r="AT286">
        <f t="shared" si="39"/>
        <v>1.7153095888600272E-4</v>
      </c>
      <c r="AW286">
        <f t="shared" si="43"/>
        <v>0</v>
      </c>
    </row>
    <row r="287" spans="2:49" x14ac:dyDescent="0.25">
      <c r="B287">
        <v>281</v>
      </c>
      <c r="C287">
        <v>0.03</v>
      </c>
      <c r="D287" s="116"/>
      <c r="E287">
        <v>281</v>
      </c>
      <c r="I287">
        <v>10</v>
      </c>
      <c r="J287">
        <v>0.02</v>
      </c>
      <c r="M287">
        <f t="shared" si="37"/>
        <v>562</v>
      </c>
      <c r="P287">
        <f t="shared" si="38"/>
        <v>20</v>
      </c>
      <c r="Q287">
        <v>0.02</v>
      </c>
      <c r="T287">
        <v>281</v>
      </c>
      <c r="W287">
        <v>101</v>
      </c>
      <c r="AA287">
        <f t="shared" si="44"/>
        <v>0</v>
      </c>
      <c r="AF287">
        <f t="shared" si="40"/>
        <v>0</v>
      </c>
      <c r="AH287">
        <f t="shared" si="41"/>
        <v>0</v>
      </c>
      <c r="AJ287">
        <f t="shared" si="42"/>
        <v>0</v>
      </c>
      <c r="AT287">
        <f t="shared" si="39"/>
        <v>0</v>
      </c>
      <c r="AW287">
        <f t="shared" si="43"/>
        <v>0</v>
      </c>
    </row>
    <row r="288" spans="2:49" x14ac:dyDescent="0.25">
      <c r="B288">
        <v>282</v>
      </c>
      <c r="C288">
        <v>0.03</v>
      </c>
      <c r="D288" s="116"/>
      <c r="E288">
        <v>282</v>
      </c>
      <c r="I288">
        <v>11</v>
      </c>
      <c r="J288">
        <v>0.03</v>
      </c>
      <c r="M288">
        <f t="shared" si="37"/>
        <v>564</v>
      </c>
      <c r="P288">
        <f t="shared" si="38"/>
        <v>22</v>
      </c>
      <c r="Q288">
        <v>0.03</v>
      </c>
      <c r="T288">
        <v>282</v>
      </c>
      <c r="U288">
        <v>1.67</v>
      </c>
      <c r="W288">
        <v>102</v>
      </c>
      <c r="X288">
        <v>0.57999999999999996</v>
      </c>
      <c r="AA288">
        <f t="shared" si="44"/>
        <v>2639.9999999999968</v>
      </c>
      <c r="AC288">
        <f t="shared" si="36"/>
        <v>-240.00000000000023</v>
      </c>
      <c r="AF288">
        <f t="shared" si="40"/>
        <v>0</v>
      </c>
      <c r="AH288">
        <f t="shared" si="41"/>
        <v>0</v>
      </c>
      <c r="AJ288">
        <f t="shared" si="42"/>
        <v>0</v>
      </c>
      <c r="AT288">
        <f t="shared" si="39"/>
        <v>1.8362609060232341E-4</v>
      </c>
      <c r="AW288">
        <f t="shared" si="43"/>
        <v>0</v>
      </c>
    </row>
    <row r="289" spans="2:49" x14ac:dyDescent="0.25">
      <c r="B289">
        <v>283</v>
      </c>
      <c r="C289">
        <v>0.02</v>
      </c>
      <c r="D289" s="116"/>
      <c r="E289">
        <v>283</v>
      </c>
      <c r="I289">
        <v>12</v>
      </c>
      <c r="J289">
        <v>0.03</v>
      </c>
      <c r="M289">
        <f t="shared" si="37"/>
        <v>566</v>
      </c>
      <c r="P289">
        <f t="shared" si="38"/>
        <v>24</v>
      </c>
      <c r="Q289">
        <v>0.03</v>
      </c>
      <c r="T289">
        <v>283</v>
      </c>
      <c r="W289">
        <v>103</v>
      </c>
      <c r="AA289">
        <f t="shared" si="44"/>
        <v>0</v>
      </c>
      <c r="AF289">
        <f t="shared" si="40"/>
        <v>0</v>
      </c>
      <c r="AH289">
        <f t="shared" si="41"/>
        <v>0</v>
      </c>
      <c r="AJ289">
        <f t="shared" si="42"/>
        <v>0</v>
      </c>
      <c r="AT289">
        <f t="shared" si="39"/>
        <v>0</v>
      </c>
      <c r="AW289">
        <f t="shared" si="43"/>
        <v>0</v>
      </c>
    </row>
    <row r="290" spans="2:49" x14ac:dyDescent="0.25">
      <c r="B290">
        <v>284</v>
      </c>
      <c r="C290">
        <v>0.02</v>
      </c>
      <c r="D290" s="116"/>
      <c r="E290">
        <v>284</v>
      </c>
      <c r="I290">
        <v>13</v>
      </c>
      <c r="J290">
        <v>0.03</v>
      </c>
      <c r="M290">
        <f t="shared" si="37"/>
        <v>568</v>
      </c>
      <c r="P290">
        <f t="shared" si="38"/>
        <v>26</v>
      </c>
      <c r="Q290">
        <v>0.03</v>
      </c>
      <c r="T290">
        <v>284</v>
      </c>
      <c r="U290">
        <v>1.8</v>
      </c>
      <c r="W290">
        <v>104</v>
      </c>
      <c r="X290">
        <v>0.55000000000000004</v>
      </c>
      <c r="AA290">
        <f t="shared" si="44"/>
        <v>3120.0000000000027</v>
      </c>
      <c r="AC290">
        <f t="shared" si="36"/>
        <v>-719.99999999999795</v>
      </c>
      <c r="AF290">
        <f t="shared" si="40"/>
        <v>0</v>
      </c>
      <c r="AH290">
        <f t="shared" si="41"/>
        <v>0</v>
      </c>
      <c r="AJ290">
        <f t="shared" si="42"/>
        <v>0</v>
      </c>
      <c r="AT290">
        <f t="shared" si="39"/>
        <v>1.9792033717615698E-4</v>
      </c>
      <c r="AW290">
        <f t="shared" si="43"/>
        <v>0</v>
      </c>
    </row>
    <row r="291" spans="2:49" x14ac:dyDescent="0.25">
      <c r="B291">
        <v>285</v>
      </c>
      <c r="C291">
        <v>0.02</v>
      </c>
      <c r="D291" s="116"/>
      <c r="E291">
        <v>285</v>
      </c>
      <c r="I291">
        <v>14</v>
      </c>
      <c r="J291">
        <v>0.03</v>
      </c>
      <c r="M291">
        <f t="shared" si="37"/>
        <v>570</v>
      </c>
      <c r="P291">
        <f t="shared" si="38"/>
        <v>28</v>
      </c>
      <c r="Q291">
        <v>0.03</v>
      </c>
      <c r="T291">
        <v>285</v>
      </c>
      <c r="W291">
        <v>105</v>
      </c>
      <c r="AA291">
        <f t="shared" si="44"/>
        <v>0</v>
      </c>
      <c r="AF291">
        <f t="shared" si="40"/>
        <v>0</v>
      </c>
      <c r="AH291">
        <f t="shared" si="41"/>
        <v>0</v>
      </c>
      <c r="AJ291">
        <f t="shared" si="42"/>
        <v>0</v>
      </c>
      <c r="AT291">
        <f t="shared" si="39"/>
        <v>0</v>
      </c>
      <c r="AW291">
        <f t="shared" si="43"/>
        <v>0</v>
      </c>
    </row>
    <row r="292" spans="2:49" x14ac:dyDescent="0.25">
      <c r="B292">
        <v>286</v>
      </c>
      <c r="C292">
        <v>0.02</v>
      </c>
      <c r="D292" s="116"/>
      <c r="E292">
        <v>286</v>
      </c>
      <c r="I292">
        <v>15</v>
      </c>
      <c r="J292">
        <v>0.03</v>
      </c>
      <c r="M292">
        <f t="shared" si="37"/>
        <v>572</v>
      </c>
      <c r="P292">
        <f t="shared" si="38"/>
        <v>30</v>
      </c>
      <c r="Q292">
        <v>0.03</v>
      </c>
      <c r="T292">
        <v>286</v>
      </c>
      <c r="U292">
        <v>1.91</v>
      </c>
      <c r="W292">
        <v>106</v>
      </c>
      <c r="X292">
        <v>0.53</v>
      </c>
      <c r="AA292">
        <f t="shared" si="44"/>
        <v>2639.9999999999968</v>
      </c>
      <c r="AC292">
        <f t="shared" si="36"/>
        <v>-480.00000000000045</v>
      </c>
      <c r="AF292">
        <f t="shared" si="40"/>
        <v>0</v>
      </c>
      <c r="AH292">
        <f t="shared" si="41"/>
        <v>0</v>
      </c>
      <c r="AJ292">
        <f t="shared" si="42"/>
        <v>0</v>
      </c>
      <c r="AT292">
        <f t="shared" si="39"/>
        <v>2.1001546889247772E-4</v>
      </c>
      <c r="AW292">
        <f t="shared" si="43"/>
        <v>0</v>
      </c>
    </row>
    <row r="293" spans="2:49" x14ac:dyDescent="0.25">
      <c r="B293">
        <v>287</v>
      </c>
      <c r="C293">
        <v>0.02</v>
      </c>
      <c r="D293" s="116"/>
      <c r="E293">
        <v>287</v>
      </c>
      <c r="I293">
        <v>16</v>
      </c>
      <c r="J293">
        <v>0.03</v>
      </c>
      <c r="M293">
        <f t="shared" si="37"/>
        <v>574</v>
      </c>
      <c r="P293">
        <f t="shared" si="38"/>
        <v>32</v>
      </c>
      <c r="Q293">
        <v>0.03</v>
      </c>
      <c r="T293">
        <v>287</v>
      </c>
      <c r="W293">
        <v>107</v>
      </c>
      <c r="AA293">
        <f t="shared" si="44"/>
        <v>0</v>
      </c>
      <c r="AF293">
        <f t="shared" si="40"/>
        <v>0</v>
      </c>
      <c r="AH293">
        <f t="shared" si="41"/>
        <v>0</v>
      </c>
      <c r="AJ293">
        <f t="shared" si="42"/>
        <v>0</v>
      </c>
      <c r="AT293">
        <f t="shared" si="39"/>
        <v>0</v>
      </c>
      <c r="AW293">
        <f t="shared" si="43"/>
        <v>0</v>
      </c>
    </row>
    <row r="294" spans="2:49" x14ac:dyDescent="0.25">
      <c r="B294">
        <v>288</v>
      </c>
      <c r="C294">
        <v>0.01</v>
      </c>
      <c r="D294" s="116"/>
      <c r="E294">
        <v>288</v>
      </c>
      <c r="I294">
        <v>17</v>
      </c>
      <c r="J294">
        <v>0.04</v>
      </c>
      <c r="M294">
        <f t="shared" si="37"/>
        <v>576</v>
      </c>
      <c r="P294">
        <f t="shared" si="38"/>
        <v>34</v>
      </c>
      <c r="Q294">
        <v>0.04</v>
      </c>
      <c r="T294">
        <v>288</v>
      </c>
      <c r="U294">
        <v>2.06</v>
      </c>
      <c r="W294">
        <v>108</v>
      </c>
      <c r="X294">
        <v>0.51</v>
      </c>
      <c r="AA294">
        <f t="shared" si="44"/>
        <v>3600.0000000000032</v>
      </c>
      <c r="AC294">
        <f t="shared" si="36"/>
        <v>-480.00000000000045</v>
      </c>
      <c r="AF294">
        <f t="shared" si="40"/>
        <v>0</v>
      </c>
      <c r="AH294">
        <f t="shared" si="41"/>
        <v>0</v>
      </c>
      <c r="AJ294">
        <f t="shared" si="42"/>
        <v>0</v>
      </c>
      <c r="AT294">
        <f t="shared" si="39"/>
        <v>2.2650883032382415E-4</v>
      </c>
      <c r="AW294">
        <f t="shared" si="43"/>
        <v>0</v>
      </c>
    </row>
    <row r="295" spans="2:49" x14ac:dyDescent="0.25">
      <c r="B295">
        <v>289</v>
      </c>
      <c r="C295">
        <v>0.01</v>
      </c>
      <c r="D295" s="116"/>
      <c r="E295">
        <v>289</v>
      </c>
      <c r="I295">
        <v>18</v>
      </c>
      <c r="J295">
        <v>0.04</v>
      </c>
      <c r="M295">
        <f t="shared" si="37"/>
        <v>578</v>
      </c>
      <c r="P295">
        <f t="shared" si="38"/>
        <v>36</v>
      </c>
      <c r="Q295">
        <v>0.04</v>
      </c>
      <c r="T295">
        <v>289</v>
      </c>
      <c r="W295">
        <v>109</v>
      </c>
      <c r="AA295">
        <f t="shared" si="44"/>
        <v>0</v>
      </c>
      <c r="AF295">
        <f t="shared" si="40"/>
        <v>0</v>
      </c>
      <c r="AH295">
        <f t="shared" si="41"/>
        <v>0</v>
      </c>
      <c r="AJ295">
        <f t="shared" si="42"/>
        <v>0</v>
      </c>
      <c r="AT295">
        <f t="shared" si="39"/>
        <v>0</v>
      </c>
      <c r="AW295">
        <f t="shared" si="43"/>
        <v>0</v>
      </c>
    </row>
    <row r="296" spans="2:49" x14ac:dyDescent="0.25">
      <c r="B296">
        <v>290</v>
      </c>
      <c r="C296">
        <v>0.01</v>
      </c>
      <c r="D296" s="116"/>
      <c r="E296">
        <v>290</v>
      </c>
      <c r="I296">
        <v>19</v>
      </c>
      <c r="J296">
        <v>0.04</v>
      </c>
      <c r="M296">
        <f t="shared" si="37"/>
        <v>580</v>
      </c>
      <c r="P296">
        <f t="shared" si="38"/>
        <v>38</v>
      </c>
      <c r="Q296">
        <v>0.04</v>
      </c>
      <c r="T296">
        <v>290</v>
      </c>
      <c r="U296">
        <v>2.2000000000000002</v>
      </c>
      <c r="W296">
        <v>110</v>
      </c>
      <c r="X296">
        <v>0.5</v>
      </c>
      <c r="AA296">
        <f t="shared" si="44"/>
        <v>3360.0000000000032</v>
      </c>
      <c r="AC296">
        <f t="shared" si="36"/>
        <v>-240.00000000000023</v>
      </c>
      <c r="AF296">
        <f t="shared" si="40"/>
        <v>0</v>
      </c>
      <c r="AH296">
        <f t="shared" si="41"/>
        <v>0</v>
      </c>
      <c r="AJ296">
        <f t="shared" si="42"/>
        <v>0</v>
      </c>
      <c r="AT296">
        <f t="shared" si="39"/>
        <v>2.4190263432641412E-4</v>
      </c>
      <c r="AW296">
        <f t="shared" si="43"/>
        <v>0</v>
      </c>
    </row>
    <row r="297" spans="2:49" x14ac:dyDescent="0.25">
      <c r="B297">
        <v>291</v>
      </c>
      <c r="C297">
        <v>0.01</v>
      </c>
      <c r="D297" s="116"/>
      <c r="E297">
        <v>291</v>
      </c>
      <c r="I297">
        <v>20</v>
      </c>
      <c r="J297">
        <v>0.04</v>
      </c>
      <c r="M297">
        <f t="shared" si="37"/>
        <v>582</v>
      </c>
      <c r="P297">
        <f t="shared" si="38"/>
        <v>40</v>
      </c>
      <c r="Q297">
        <v>0.04</v>
      </c>
      <c r="T297">
        <v>291</v>
      </c>
      <c r="W297">
        <v>111</v>
      </c>
      <c r="AA297">
        <f t="shared" si="44"/>
        <v>0</v>
      </c>
      <c r="AF297">
        <f t="shared" si="40"/>
        <v>0</v>
      </c>
      <c r="AH297">
        <f t="shared" si="41"/>
        <v>0</v>
      </c>
      <c r="AJ297">
        <f t="shared" si="42"/>
        <v>0</v>
      </c>
      <c r="AT297">
        <f t="shared" si="39"/>
        <v>0</v>
      </c>
      <c r="AW297">
        <f t="shared" si="43"/>
        <v>0</v>
      </c>
    </row>
    <row r="298" spans="2:49" x14ac:dyDescent="0.25">
      <c r="B298">
        <v>292</v>
      </c>
      <c r="C298">
        <v>0.01</v>
      </c>
      <c r="D298" s="116"/>
      <c r="E298">
        <v>292</v>
      </c>
      <c r="I298">
        <v>21</v>
      </c>
      <c r="J298">
        <v>0.04</v>
      </c>
      <c r="M298">
        <f t="shared" si="37"/>
        <v>584</v>
      </c>
      <c r="P298">
        <f t="shared" si="38"/>
        <v>42</v>
      </c>
      <c r="Q298">
        <v>0.04</v>
      </c>
      <c r="T298">
        <v>292</v>
      </c>
      <c r="U298">
        <v>2.3199999999999998</v>
      </c>
      <c r="W298">
        <v>112</v>
      </c>
      <c r="X298">
        <v>0.48</v>
      </c>
      <c r="AA298">
        <f t="shared" si="44"/>
        <v>2879.9999999999918</v>
      </c>
      <c r="AC298">
        <f t="shared" si="36"/>
        <v>-480.00000000000045</v>
      </c>
      <c r="AF298">
        <f t="shared" si="40"/>
        <v>0</v>
      </c>
      <c r="AH298">
        <f t="shared" si="41"/>
        <v>0</v>
      </c>
      <c r="AJ298">
        <f t="shared" si="42"/>
        <v>0</v>
      </c>
      <c r="AT298">
        <f t="shared" si="39"/>
        <v>2.5509732347149127E-4</v>
      </c>
      <c r="AW298">
        <f t="shared" si="43"/>
        <v>0</v>
      </c>
    </row>
    <row r="299" spans="2:49" x14ac:dyDescent="0.25">
      <c r="B299">
        <v>293</v>
      </c>
      <c r="C299">
        <v>0.01</v>
      </c>
      <c r="D299" s="116"/>
      <c r="E299">
        <v>293</v>
      </c>
      <c r="I299">
        <v>22</v>
      </c>
      <c r="J299">
        <v>0.04</v>
      </c>
      <c r="M299">
        <f t="shared" si="37"/>
        <v>586</v>
      </c>
      <c r="P299">
        <f t="shared" si="38"/>
        <v>44</v>
      </c>
      <c r="Q299">
        <v>0.04</v>
      </c>
      <c r="T299">
        <v>293</v>
      </c>
      <c r="W299">
        <v>113</v>
      </c>
      <c r="AA299">
        <f t="shared" si="44"/>
        <v>0</v>
      </c>
      <c r="AF299">
        <f t="shared" si="40"/>
        <v>0</v>
      </c>
      <c r="AH299">
        <f t="shared" si="41"/>
        <v>0</v>
      </c>
      <c r="AJ299">
        <f t="shared" si="42"/>
        <v>0</v>
      </c>
      <c r="AT299">
        <f t="shared" si="39"/>
        <v>0</v>
      </c>
      <c r="AW299">
        <f t="shared" si="43"/>
        <v>0</v>
      </c>
    </row>
    <row r="300" spans="2:49" x14ac:dyDescent="0.25">
      <c r="B300">
        <v>294</v>
      </c>
      <c r="C300">
        <v>0</v>
      </c>
      <c r="D300" s="116"/>
      <c r="E300">
        <v>294</v>
      </c>
      <c r="I300">
        <v>23</v>
      </c>
      <c r="J300">
        <v>0.05</v>
      </c>
      <c r="M300">
        <f t="shared" si="37"/>
        <v>588</v>
      </c>
      <c r="P300">
        <f t="shared" si="38"/>
        <v>46</v>
      </c>
      <c r="Q300">
        <v>0.05</v>
      </c>
      <c r="T300">
        <v>294</v>
      </c>
      <c r="U300">
        <v>2.5</v>
      </c>
      <c r="W300">
        <v>114</v>
      </c>
      <c r="X300">
        <v>0.46</v>
      </c>
      <c r="AA300">
        <f t="shared" si="44"/>
        <v>4320.0000000000036</v>
      </c>
      <c r="AC300">
        <f t="shared" si="36"/>
        <v>-479.99999999999909</v>
      </c>
      <c r="AF300">
        <f t="shared" si="40"/>
        <v>0</v>
      </c>
      <c r="AH300">
        <f t="shared" si="41"/>
        <v>0</v>
      </c>
      <c r="AJ300">
        <f t="shared" si="42"/>
        <v>0</v>
      </c>
      <c r="AT300">
        <f t="shared" si="39"/>
        <v>2.7488935718910696E-4</v>
      </c>
      <c r="AW300">
        <f t="shared" si="43"/>
        <v>0</v>
      </c>
    </row>
    <row r="301" spans="2:49" x14ac:dyDescent="0.25">
      <c r="B301">
        <v>295</v>
      </c>
      <c r="C301">
        <v>0</v>
      </c>
      <c r="D301" s="116"/>
      <c r="E301">
        <v>295</v>
      </c>
      <c r="I301">
        <v>24</v>
      </c>
      <c r="J301">
        <v>0.05</v>
      </c>
      <c r="M301">
        <f t="shared" si="37"/>
        <v>590</v>
      </c>
      <c r="P301">
        <f t="shared" si="38"/>
        <v>48</v>
      </c>
      <c r="Q301">
        <v>0.05</v>
      </c>
      <c r="T301">
        <v>295</v>
      </c>
      <c r="W301">
        <v>115</v>
      </c>
      <c r="AA301">
        <f t="shared" si="44"/>
        <v>0</v>
      </c>
      <c r="AF301">
        <f t="shared" si="40"/>
        <v>0</v>
      </c>
      <c r="AH301">
        <f t="shared" si="41"/>
        <v>0</v>
      </c>
      <c r="AJ301">
        <f t="shared" si="42"/>
        <v>0</v>
      </c>
      <c r="AT301">
        <f t="shared" si="39"/>
        <v>0</v>
      </c>
      <c r="AW301">
        <f t="shared" si="43"/>
        <v>0</v>
      </c>
    </row>
    <row r="302" spans="2:49" x14ac:dyDescent="0.25">
      <c r="B302">
        <v>296</v>
      </c>
      <c r="C302">
        <v>0</v>
      </c>
      <c r="D302" s="116"/>
      <c r="E302">
        <v>296</v>
      </c>
      <c r="I302">
        <v>25</v>
      </c>
      <c r="J302">
        <v>0.05</v>
      </c>
      <c r="M302">
        <f t="shared" si="37"/>
        <v>592</v>
      </c>
      <c r="P302">
        <f t="shared" si="38"/>
        <v>50</v>
      </c>
      <c r="Q302">
        <v>0.05</v>
      </c>
      <c r="T302">
        <v>296</v>
      </c>
      <c r="U302">
        <v>2.67</v>
      </c>
      <c r="W302">
        <v>116</v>
      </c>
      <c r="X302">
        <v>0.44</v>
      </c>
      <c r="AA302">
        <f t="shared" si="44"/>
        <v>4079.9999999999982</v>
      </c>
      <c r="AC302">
        <f t="shared" si="36"/>
        <v>-480.00000000000045</v>
      </c>
      <c r="AF302">
        <f t="shared" si="40"/>
        <v>0</v>
      </c>
      <c r="AH302">
        <f t="shared" si="41"/>
        <v>0</v>
      </c>
      <c r="AJ302">
        <f t="shared" si="42"/>
        <v>0</v>
      </c>
      <c r="AT302">
        <f t="shared" si="39"/>
        <v>2.9358183347796623E-4</v>
      </c>
      <c r="AW302">
        <f t="shared" si="43"/>
        <v>0</v>
      </c>
    </row>
    <row r="303" spans="2:49" x14ac:dyDescent="0.25">
      <c r="B303">
        <v>297</v>
      </c>
      <c r="C303">
        <v>0</v>
      </c>
      <c r="D303" s="116"/>
      <c r="E303">
        <v>297</v>
      </c>
      <c r="I303">
        <v>26</v>
      </c>
      <c r="J303">
        <v>0.05</v>
      </c>
      <c r="M303">
        <f t="shared" si="37"/>
        <v>594</v>
      </c>
      <c r="P303">
        <f t="shared" si="38"/>
        <v>52</v>
      </c>
      <c r="Q303">
        <v>0.05</v>
      </c>
      <c r="T303">
        <v>297</v>
      </c>
      <c r="W303">
        <v>117</v>
      </c>
      <c r="AA303">
        <f t="shared" si="44"/>
        <v>0</v>
      </c>
      <c r="AF303">
        <f t="shared" si="40"/>
        <v>0</v>
      </c>
      <c r="AH303">
        <f t="shared" si="41"/>
        <v>0</v>
      </c>
      <c r="AJ303">
        <f t="shared" si="42"/>
        <v>0</v>
      </c>
      <c r="AT303">
        <f t="shared" si="39"/>
        <v>0</v>
      </c>
      <c r="AW303">
        <f t="shared" si="43"/>
        <v>0</v>
      </c>
    </row>
    <row r="304" spans="2:49" x14ac:dyDescent="0.25">
      <c r="B304">
        <v>298</v>
      </c>
      <c r="C304">
        <v>0</v>
      </c>
      <c r="D304" s="116"/>
      <c r="E304">
        <v>298</v>
      </c>
      <c r="I304">
        <v>27</v>
      </c>
      <c r="J304">
        <v>0.05</v>
      </c>
      <c r="M304">
        <f t="shared" si="37"/>
        <v>596</v>
      </c>
      <c r="P304">
        <f t="shared" si="38"/>
        <v>54</v>
      </c>
      <c r="Q304">
        <v>0.05</v>
      </c>
      <c r="T304">
        <v>298</v>
      </c>
      <c r="U304">
        <v>2.81</v>
      </c>
      <c r="W304">
        <v>118</v>
      </c>
      <c r="X304">
        <v>0.42</v>
      </c>
      <c r="AA304">
        <f t="shared" si="44"/>
        <v>3360.0000000000032</v>
      </c>
      <c r="AC304">
        <f t="shared" si="36"/>
        <v>-480.00000000000045</v>
      </c>
      <c r="AF304">
        <f t="shared" si="40"/>
        <v>0</v>
      </c>
      <c r="AH304">
        <f t="shared" si="41"/>
        <v>0</v>
      </c>
      <c r="AJ304">
        <f t="shared" si="42"/>
        <v>0</v>
      </c>
      <c r="AT304">
        <f t="shared" si="39"/>
        <v>3.0897563748055621E-4</v>
      </c>
      <c r="AW304">
        <f t="shared" si="43"/>
        <v>0</v>
      </c>
    </row>
    <row r="305" spans="2:49" x14ac:dyDescent="0.25">
      <c r="B305">
        <v>299</v>
      </c>
      <c r="C305">
        <v>0</v>
      </c>
      <c r="D305" s="116"/>
      <c r="E305">
        <v>299</v>
      </c>
      <c r="I305">
        <v>28</v>
      </c>
      <c r="J305">
        <v>0.05</v>
      </c>
      <c r="M305">
        <f t="shared" si="37"/>
        <v>598</v>
      </c>
      <c r="P305">
        <f t="shared" si="38"/>
        <v>56</v>
      </c>
      <c r="Q305">
        <v>0.05</v>
      </c>
      <c r="T305">
        <v>299</v>
      </c>
      <c r="W305">
        <v>119</v>
      </c>
      <c r="AA305">
        <f t="shared" si="44"/>
        <v>0</v>
      </c>
      <c r="AF305">
        <f t="shared" si="40"/>
        <v>0</v>
      </c>
      <c r="AH305">
        <f t="shared" si="41"/>
        <v>0</v>
      </c>
      <c r="AJ305">
        <f t="shared" si="42"/>
        <v>0</v>
      </c>
      <c r="AT305">
        <f t="shared" si="39"/>
        <v>0</v>
      </c>
      <c r="AW305">
        <f t="shared" si="43"/>
        <v>0</v>
      </c>
    </row>
    <row r="306" spans="2:49" x14ac:dyDescent="0.25">
      <c r="B306">
        <v>300</v>
      </c>
      <c r="C306">
        <v>0</v>
      </c>
      <c r="D306" s="116"/>
      <c r="E306">
        <v>300</v>
      </c>
      <c r="I306">
        <v>29</v>
      </c>
      <c r="J306">
        <v>0.06</v>
      </c>
      <c r="M306">
        <f t="shared" si="37"/>
        <v>600</v>
      </c>
      <c r="P306">
        <f t="shared" si="38"/>
        <v>58</v>
      </c>
      <c r="Q306">
        <v>0.06</v>
      </c>
      <c r="T306">
        <v>300</v>
      </c>
      <c r="U306">
        <v>3</v>
      </c>
      <c r="W306">
        <v>120</v>
      </c>
      <c r="X306">
        <v>0.4</v>
      </c>
      <c r="AA306">
        <f t="shared" si="44"/>
        <v>4559.9999999999991</v>
      </c>
      <c r="AC306">
        <f t="shared" si="36"/>
        <v>-479.99999999999909</v>
      </c>
      <c r="AF306">
        <f t="shared" si="40"/>
        <v>0</v>
      </c>
      <c r="AH306">
        <f t="shared" si="41"/>
        <v>0</v>
      </c>
      <c r="AJ306">
        <f t="shared" si="42"/>
        <v>0</v>
      </c>
      <c r="AT306">
        <f t="shared" si="39"/>
        <v>3.2986722862692833E-4</v>
      </c>
      <c r="AW306">
        <f t="shared" si="43"/>
        <v>0</v>
      </c>
    </row>
    <row r="307" spans="2:49" x14ac:dyDescent="0.25">
      <c r="B307">
        <v>301</v>
      </c>
      <c r="C307">
        <v>0</v>
      </c>
      <c r="D307" s="116"/>
      <c r="E307">
        <v>301</v>
      </c>
      <c r="I307">
        <v>30</v>
      </c>
      <c r="J307">
        <v>0.06</v>
      </c>
      <c r="M307">
        <f t="shared" si="37"/>
        <v>602</v>
      </c>
      <c r="P307">
        <f t="shared" si="38"/>
        <v>60</v>
      </c>
      <c r="Q307">
        <v>0.06</v>
      </c>
      <c r="T307">
        <v>301</v>
      </c>
      <c r="W307">
        <v>121</v>
      </c>
      <c r="AA307">
        <f t="shared" si="44"/>
        <v>0</v>
      </c>
      <c r="AF307">
        <f t="shared" si="40"/>
        <v>0</v>
      </c>
      <c r="AH307">
        <f t="shared" si="41"/>
        <v>0</v>
      </c>
      <c r="AJ307">
        <f t="shared" si="42"/>
        <v>0</v>
      </c>
      <c r="AT307">
        <f t="shared" si="39"/>
        <v>0</v>
      </c>
      <c r="AW307">
        <f t="shared" si="43"/>
        <v>0</v>
      </c>
    </row>
    <row r="308" spans="2:49" x14ac:dyDescent="0.25">
      <c r="B308">
        <v>302</v>
      </c>
      <c r="C308">
        <v>0</v>
      </c>
      <c r="D308" s="116"/>
      <c r="E308">
        <v>302</v>
      </c>
      <c r="I308">
        <v>31</v>
      </c>
      <c r="J308">
        <v>0.06</v>
      </c>
      <c r="M308">
        <f t="shared" si="37"/>
        <v>604</v>
      </c>
      <c r="P308">
        <f t="shared" si="38"/>
        <v>62</v>
      </c>
      <c r="Q308">
        <v>0.06</v>
      </c>
      <c r="T308">
        <v>302</v>
      </c>
      <c r="U308">
        <v>3.19</v>
      </c>
      <c r="W308">
        <v>122</v>
      </c>
      <c r="X308">
        <v>0.38</v>
      </c>
      <c r="AA308">
        <f t="shared" si="44"/>
        <v>4559.9999999999991</v>
      </c>
      <c r="AC308">
        <f t="shared" si="36"/>
        <v>-480.00000000000045</v>
      </c>
      <c r="AF308">
        <f t="shared" si="40"/>
        <v>0</v>
      </c>
      <c r="AH308">
        <f t="shared" si="41"/>
        <v>0</v>
      </c>
      <c r="AJ308">
        <f t="shared" si="42"/>
        <v>0</v>
      </c>
      <c r="AT308">
        <f t="shared" si="39"/>
        <v>3.5075881977330046E-4</v>
      </c>
      <c r="AW308">
        <f t="shared" si="43"/>
        <v>0</v>
      </c>
    </row>
    <row r="309" spans="2:49" x14ac:dyDescent="0.25">
      <c r="B309">
        <v>303</v>
      </c>
      <c r="C309">
        <v>0</v>
      </c>
      <c r="D309" s="116"/>
      <c r="E309">
        <v>303</v>
      </c>
      <c r="I309">
        <v>32</v>
      </c>
      <c r="J309">
        <v>0.06</v>
      </c>
      <c r="M309">
        <f t="shared" si="37"/>
        <v>606</v>
      </c>
      <c r="P309">
        <f t="shared" si="38"/>
        <v>64</v>
      </c>
      <c r="Q309">
        <v>0.06</v>
      </c>
      <c r="T309">
        <v>303</v>
      </c>
      <c r="W309">
        <v>123</v>
      </c>
      <c r="AA309">
        <f t="shared" si="44"/>
        <v>0</v>
      </c>
      <c r="AF309">
        <f t="shared" si="40"/>
        <v>0</v>
      </c>
      <c r="AH309">
        <f t="shared" si="41"/>
        <v>0</v>
      </c>
      <c r="AJ309">
        <f t="shared" si="42"/>
        <v>0</v>
      </c>
      <c r="AT309">
        <f t="shared" si="39"/>
        <v>0</v>
      </c>
      <c r="AW309">
        <f t="shared" si="43"/>
        <v>0</v>
      </c>
    </row>
    <row r="310" spans="2:49" x14ac:dyDescent="0.25">
      <c r="B310">
        <v>304</v>
      </c>
      <c r="C310">
        <v>0</v>
      </c>
      <c r="D310" s="116"/>
      <c r="E310">
        <v>304</v>
      </c>
      <c r="I310">
        <v>33</v>
      </c>
      <c r="J310">
        <v>0.06</v>
      </c>
      <c r="M310">
        <f t="shared" si="37"/>
        <v>608</v>
      </c>
      <c r="P310">
        <f t="shared" si="38"/>
        <v>66</v>
      </c>
      <c r="Q310">
        <v>0.06</v>
      </c>
      <c r="T310">
        <v>304</v>
      </c>
      <c r="U310">
        <v>3.38</v>
      </c>
      <c r="W310">
        <v>124</v>
      </c>
      <c r="X310">
        <v>0.36</v>
      </c>
      <c r="AA310">
        <f t="shared" si="44"/>
        <v>4559.9999999999991</v>
      </c>
      <c r="AC310">
        <f t="shared" si="36"/>
        <v>-480.00000000000045</v>
      </c>
      <c r="AF310">
        <f t="shared" si="40"/>
        <v>0</v>
      </c>
      <c r="AH310">
        <f t="shared" si="41"/>
        <v>0</v>
      </c>
      <c r="AJ310">
        <f t="shared" si="42"/>
        <v>0</v>
      </c>
      <c r="AT310">
        <f t="shared" si="39"/>
        <v>3.7165041091967254E-4</v>
      </c>
      <c r="AW310">
        <f t="shared" si="43"/>
        <v>0</v>
      </c>
    </row>
    <row r="311" spans="2:49" x14ac:dyDescent="0.25">
      <c r="B311">
        <v>305</v>
      </c>
      <c r="C311">
        <v>0</v>
      </c>
      <c r="D311" s="116"/>
      <c r="E311">
        <v>305</v>
      </c>
      <c r="I311">
        <v>34</v>
      </c>
      <c r="J311">
        <v>0.06</v>
      </c>
      <c r="M311">
        <f t="shared" si="37"/>
        <v>610</v>
      </c>
      <c r="P311">
        <f t="shared" si="38"/>
        <v>68</v>
      </c>
      <c r="Q311">
        <v>0.06</v>
      </c>
      <c r="T311">
        <v>305</v>
      </c>
      <c r="W311">
        <v>125</v>
      </c>
      <c r="AA311">
        <f t="shared" si="44"/>
        <v>0</v>
      </c>
      <c r="AF311">
        <f t="shared" si="40"/>
        <v>0</v>
      </c>
      <c r="AH311">
        <f t="shared" si="41"/>
        <v>0</v>
      </c>
      <c r="AJ311">
        <f t="shared" si="42"/>
        <v>0</v>
      </c>
      <c r="AT311">
        <f t="shared" si="39"/>
        <v>0</v>
      </c>
      <c r="AW311">
        <f t="shared" si="43"/>
        <v>0</v>
      </c>
    </row>
    <row r="312" spans="2:49" x14ac:dyDescent="0.25">
      <c r="B312">
        <v>306</v>
      </c>
      <c r="C312">
        <v>0</v>
      </c>
      <c r="D312" s="116"/>
      <c r="E312">
        <v>306</v>
      </c>
      <c r="I312">
        <v>35</v>
      </c>
      <c r="J312">
        <v>7.0000000000000007E-2</v>
      </c>
      <c r="M312">
        <f t="shared" si="37"/>
        <v>612</v>
      </c>
      <c r="P312">
        <f t="shared" si="38"/>
        <v>70</v>
      </c>
      <c r="Q312">
        <v>7.0000000000000007E-2</v>
      </c>
      <c r="T312">
        <v>306</v>
      </c>
      <c r="U312">
        <v>3.56</v>
      </c>
      <c r="W312">
        <v>126</v>
      </c>
      <c r="X312">
        <v>0.34</v>
      </c>
      <c r="AA312">
        <f t="shared" si="44"/>
        <v>4320.0000000000036</v>
      </c>
      <c r="AC312">
        <f t="shared" si="36"/>
        <v>-479.99999999999909</v>
      </c>
      <c r="AF312">
        <f t="shared" si="40"/>
        <v>0</v>
      </c>
      <c r="AH312">
        <f t="shared" si="41"/>
        <v>0</v>
      </c>
      <c r="AJ312">
        <f t="shared" si="42"/>
        <v>0</v>
      </c>
      <c r="AT312">
        <f t="shared" si="39"/>
        <v>3.9144244463728829E-4</v>
      </c>
      <c r="AW312">
        <f t="shared" si="43"/>
        <v>0</v>
      </c>
    </row>
    <row r="313" spans="2:49" x14ac:dyDescent="0.25">
      <c r="B313">
        <v>307</v>
      </c>
      <c r="C313">
        <v>0</v>
      </c>
      <c r="D313" s="116"/>
      <c r="E313">
        <v>307</v>
      </c>
      <c r="I313">
        <v>36</v>
      </c>
      <c r="J313">
        <v>7.0000000000000007E-2</v>
      </c>
      <c r="M313">
        <f t="shared" si="37"/>
        <v>614</v>
      </c>
      <c r="P313">
        <f t="shared" si="38"/>
        <v>72</v>
      </c>
      <c r="Q313">
        <v>7.0000000000000007E-2</v>
      </c>
      <c r="T313">
        <v>307</v>
      </c>
      <c r="W313">
        <v>127</v>
      </c>
      <c r="AA313">
        <f t="shared" si="44"/>
        <v>0</v>
      </c>
      <c r="AF313">
        <f t="shared" si="40"/>
        <v>0</v>
      </c>
      <c r="AH313">
        <f t="shared" si="41"/>
        <v>0</v>
      </c>
      <c r="AJ313">
        <f t="shared" si="42"/>
        <v>0</v>
      </c>
      <c r="AT313">
        <f t="shared" si="39"/>
        <v>0</v>
      </c>
      <c r="AW313">
        <f t="shared" si="43"/>
        <v>0</v>
      </c>
    </row>
    <row r="314" spans="2:49" x14ac:dyDescent="0.25">
      <c r="B314">
        <v>308</v>
      </c>
      <c r="C314">
        <v>0</v>
      </c>
      <c r="D314" s="116"/>
      <c r="E314">
        <v>308</v>
      </c>
      <c r="I314">
        <v>37</v>
      </c>
      <c r="J314">
        <v>7.0000000000000007E-2</v>
      </c>
      <c r="M314">
        <f t="shared" si="37"/>
        <v>616</v>
      </c>
      <c r="P314">
        <f t="shared" si="38"/>
        <v>74</v>
      </c>
      <c r="Q314">
        <v>7.0000000000000007E-2</v>
      </c>
      <c r="T314">
        <v>308</v>
      </c>
      <c r="U314">
        <v>3.77</v>
      </c>
      <c r="W314">
        <v>128</v>
      </c>
      <c r="X314">
        <v>0.32</v>
      </c>
      <c r="AA314">
        <f t="shared" si="44"/>
        <v>5039.9999999999991</v>
      </c>
      <c r="AC314">
        <f t="shared" si="36"/>
        <v>-480.00000000000045</v>
      </c>
      <c r="AF314">
        <f t="shared" si="40"/>
        <v>0</v>
      </c>
      <c r="AH314">
        <f t="shared" si="41"/>
        <v>0</v>
      </c>
      <c r="AJ314">
        <f t="shared" si="42"/>
        <v>0</v>
      </c>
      <c r="AT314">
        <f t="shared" si="39"/>
        <v>4.1453315064117328E-4</v>
      </c>
      <c r="AW314">
        <f t="shared" si="43"/>
        <v>0</v>
      </c>
    </row>
    <row r="315" spans="2:49" x14ac:dyDescent="0.25">
      <c r="B315">
        <v>309</v>
      </c>
      <c r="C315">
        <v>0</v>
      </c>
      <c r="D315" s="116"/>
      <c r="E315">
        <v>309</v>
      </c>
      <c r="I315">
        <v>38</v>
      </c>
      <c r="J315">
        <v>7.0000000000000007E-2</v>
      </c>
      <c r="M315">
        <f t="shared" si="37"/>
        <v>618</v>
      </c>
      <c r="P315">
        <f t="shared" si="38"/>
        <v>76</v>
      </c>
      <c r="Q315">
        <v>7.0000000000000007E-2</v>
      </c>
      <c r="T315">
        <v>309</v>
      </c>
      <c r="W315">
        <v>129</v>
      </c>
      <c r="AA315">
        <f t="shared" si="44"/>
        <v>0</v>
      </c>
      <c r="AF315">
        <f t="shared" si="40"/>
        <v>0</v>
      </c>
      <c r="AH315">
        <f t="shared" si="41"/>
        <v>0</v>
      </c>
      <c r="AJ315">
        <f t="shared" si="42"/>
        <v>0</v>
      </c>
      <c r="AT315">
        <f t="shared" si="39"/>
        <v>0</v>
      </c>
      <c r="AW315">
        <f t="shared" si="43"/>
        <v>0</v>
      </c>
    </row>
    <row r="316" spans="2:49" x14ac:dyDescent="0.25">
      <c r="B316">
        <v>310</v>
      </c>
      <c r="C316">
        <v>0</v>
      </c>
      <c r="D316" s="116"/>
      <c r="E316">
        <v>310</v>
      </c>
      <c r="I316">
        <v>39</v>
      </c>
      <c r="J316">
        <v>7.0000000000000007E-2</v>
      </c>
      <c r="M316">
        <f t="shared" si="37"/>
        <v>620</v>
      </c>
      <c r="P316">
        <f t="shared" si="38"/>
        <v>78</v>
      </c>
      <c r="Q316">
        <v>7.0000000000000007E-2</v>
      </c>
      <c r="T316">
        <v>310</v>
      </c>
      <c r="U316">
        <v>4.0199999999999996</v>
      </c>
      <c r="W316">
        <v>130</v>
      </c>
      <c r="X316">
        <v>0.3</v>
      </c>
      <c r="AA316">
        <f t="shared" si="44"/>
        <v>5999.9999999999891</v>
      </c>
      <c r="AC316">
        <f t="shared" si="36"/>
        <v>-480.00000000000045</v>
      </c>
      <c r="AF316">
        <f t="shared" si="40"/>
        <v>0</v>
      </c>
      <c r="AH316">
        <f t="shared" si="41"/>
        <v>0</v>
      </c>
      <c r="AJ316">
        <f t="shared" si="42"/>
        <v>0</v>
      </c>
      <c r="AT316">
        <f t="shared" si="39"/>
        <v>4.4202208636008388E-4</v>
      </c>
      <c r="AW316">
        <f t="shared" si="43"/>
        <v>0</v>
      </c>
    </row>
    <row r="317" spans="2:49" x14ac:dyDescent="0.25">
      <c r="B317">
        <v>311</v>
      </c>
      <c r="C317">
        <v>0</v>
      </c>
      <c r="D317" s="116"/>
      <c r="E317">
        <v>311</v>
      </c>
      <c r="I317">
        <v>40</v>
      </c>
      <c r="J317">
        <v>7.0000000000000007E-2</v>
      </c>
      <c r="M317">
        <f t="shared" si="37"/>
        <v>622</v>
      </c>
      <c r="P317">
        <f t="shared" si="38"/>
        <v>80</v>
      </c>
      <c r="Q317">
        <v>7.0000000000000007E-2</v>
      </c>
      <c r="T317">
        <v>311</v>
      </c>
      <c r="W317">
        <v>131</v>
      </c>
      <c r="AA317">
        <f t="shared" si="44"/>
        <v>0</v>
      </c>
      <c r="AF317">
        <f t="shared" si="40"/>
        <v>0</v>
      </c>
      <c r="AH317">
        <f t="shared" si="41"/>
        <v>0</v>
      </c>
      <c r="AJ317">
        <f t="shared" si="42"/>
        <v>0</v>
      </c>
      <c r="AT317">
        <f t="shared" si="39"/>
        <v>0</v>
      </c>
      <c r="AW317">
        <f t="shared" si="43"/>
        <v>0</v>
      </c>
    </row>
    <row r="318" spans="2:49" x14ac:dyDescent="0.25">
      <c r="B318">
        <v>312</v>
      </c>
      <c r="C318">
        <v>0</v>
      </c>
      <c r="D318" s="116"/>
      <c r="E318">
        <v>312</v>
      </c>
      <c r="I318">
        <v>41</v>
      </c>
      <c r="J318">
        <v>0.08</v>
      </c>
      <c r="M318">
        <f t="shared" si="37"/>
        <v>624</v>
      </c>
      <c r="P318">
        <f t="shared" si="38"/>
        <v>82</v>
      </c>
      <c r="Q318">
        <v>0.08</v>
      </c>
      <c r="T318">
        <v>312</v>
      </c>
      <c r="U318">
        <v>4.21</v>
      </c>
      <c r="W318">
        <v>132</v>
      </c>
      <c r="X318">
        <v>0.28000000000000003</v>
      </c>
      <c r="AA318">
        <f t="shared" si="44"/>
        <v>4560.0000000000091</v>
      </c>
      <c r="AC318">
        <f t="shared" si="36"/>
        <v>-479.99999999999909</v>
      </c>
      <c r="AF318">
        <f t="shared" si="40"/>
        <v>0</v>
      </c>
      <c r="AH318">
        <f t="shared" si="41"/>
        <v>0</v>
      </c>
      <c r="AJ318">
        <f t="shared" si="42"/>
        <v>0</v>
      </c>
      <c r="AT318">
        <f t="shared" si="39"/>
        <v>4.6291367750645612E-4</v>
      </c>
      <c r="AW318">
        <f t="shared" si="43"/>
        <v>0</v>
      </c>
    </row>
    <row r="319" spans="2:49" x14ac:dyDescent="0.25">
      <c r="B319">
        <v>313</v>
      </c>
      <c r="C319">
        <v>0</v>
      </c>
      <c r="D319" s="116"/>
      <c r="E319">
        <v>313</v>
      </c>
      <c r="I319">
        <v>42</v>
      </c>
      <c r="J319">
        <v>0.08</v>
      </c>
      <c r="M319">
        <f t="shared" si="37"/>
        <v>626</v>
      </c>
      <c r="P319">
        <f t="shared" si="38"/>
        <v>84</v>
      </c>
      <c r="Q319">
        <v>0.08</v>
      </c>
      <c r="T319">
        <v>313</v>
      </c>
      <c r="W319">
        <v>133</v>
      </c>
      <c r="AA319">
        <f t="shared" si="44"/>
        <v>0</v>
      </c>
      <c r="AF319">
        <f t="shared" si="40"/>
        <v>0</v>
      </c>
      <c r="AH319">
        <f t="shared" si="41"/>
        <v>0</v>
      </c>
      <c r="AJ319">
        <f t="shared" si="42"/>
        <v>0</v>
      </c>
      <c r="AT319">
        <f t="shared" si="39"/>
        <v>0</v>
      </c>
      <c r="AW319">
        <f t="shared" si="43"/>
        <v>0</v>
      </c>
    </row>
    <row r="320" spans="2:49" x14ac:dyDescent="0.25">
      <c r="B320">
        <v>314</v>
      </c>
      <c r="C320">
        <v>0</v>
      </c>
      <c r="D320" s="116"/>
      <c r="E320">
        <v>314</v>
      </c>
      <c r="I320">
        <v>43</v>
      </c>
      <c r="J320">
        <v>0.08</v>
      </c>
      <c r="M320">
        <f t="shared" si="37"/>
        <v>628</v>
      </c>
      <c r="P320">
        <f t="shared" si="38"/>
        <v>86</v>
      </c>
      <c r="Q320">
        <v>0.08</v>
      </c>
      <c r="T320">
        <v>314</v>
      </c>
      <c r="U320">
        <v>4.42</v>
      </c>
      <c r="W320">
        <v>134</v>
      </c>
      <c r="X320">
        <v>0.26</v>
      </c>
      <c r="AA320">
        <f t="shared" si="44"/>
        <v>5039.9999999999991</v>
      </c>
      <c r="AC320">
        <f t="shared" ref="AC320:AC382" si="45">((X320-X318)*24000)</f>
        <v>-480.00000000000045</v>
      </c>
      <c r="AF320">
        <f t="shared" si="40"/>
        <v>0</v>
      </c>
      <c r="AH320">
        <f t="shared" si="41"/>
        <v>0</v>
      </c>
      <c r="AJ320">
        <f t="shared" si="42"/>
        <v>0</v>
      </c>
      <c r="AT320">
        <f t="shared" si="39"/>
        <v>4.8600438351034111E-4</v>
      </c>
      <c r="AW320">
        <f t="shared" si="43"/>
        <v>0</v>
      </c>
    </row>
    <row r="321" spans="2:49" x14ac:dyDescent="0.25">
      <c r="B321">
        <v>315</v>
      </c>
      <c r="C321">
        <v>0</v>
      </c>
      <c r="D321" s="116"/>
      <c r="E321">
        <v>315</v>
      </c>
      <c r="I321">
        <v>44</v>
      </c>
      <c r="J321">
        <v>0.08</v>
      </c>
      <c r="M321">
        <f t="shared" si="37"/>
        <v>630</v>
      </c>
      <c r="P321">
        <f t="shared" si="38"/>
        <v>88</v>
      </c>
      <c r="Q321">
        <v>0.08</v>
      </c>
      <c r="T321">
        <v>315</v>
      </c>
      <c r="W321">
        <v>135</v>
      </c>
      <c r="AA321">
        <f t="shared" si="44"/>
        <v>0</v>
      </c>
      <c r="AF321">
        <f t="shared" si="40"/>
        <v>0</v>
      </c>
      <c r="AH321">
        <f t="shared" si="41"/>
        <v>0</v>
      </c>
      <c r="AJ321">
        <f t="shared" si="42"/>
        <v>0</v>
      </c>
      <c r="AT321">
        <f t="shared" si="39"/>
        <v>0</v>
      </c>
      <c r="AW321">
        <f t="shared" si="43"/>
        <v>0</v>
      </c>
    </row>
    <row r="322" spans="2:49" x14ac:dyDescent="0.25">
      <c r="B322">
        <v>316</v>
      </c>
      <c r="C322">
        <v>0</v>
      </c>
      <c r="D322" s="116"/>
      <c r="E322">
        <v>316</v>
      </c>
      <c r="I322">
        <v>45</v>
      </c>
      <c r="J322">
        <v>0.08</v>
      </c>
      <c r="M322">
        <f t="shared" si="37"/>
        <v>632</v>
      </c>
      <c r="P322">
        <f t="shared" si="38"/>
        <v>90</v>
      </c>
      <c r="Q322">
        <v>0.08</v>
      </c>
      <c r="T322">
        <v>316</v>
      </c>
      <c r="U322">
        <v>4.67</v>
      </c>
      <c r="W322">
        <v>136</v>
      </c>
      <c r="X322">
        <v>0.24</v>
      </c>
      <c r="AA322">
        <f t="shared" si="44"/>
        <v>6000</v>
      </c>
      <c r="AC322">
        <f t="shared" si="45"/>
        <v>-480.00000000000045</v>
      </c>
      <c r="AF322">
        <f t="shared" si="40"/>
        <v>0</v>
      </c>
      <c r="AH322">
        <f t="shared" si="41"/>
        <v>0</v>
      </c>
      <c r="AJ322">
        <f t="shared" si="42"/>
        <v>0</v>
      </c>
      <c r="AT322">
        <f t="shared" si="39"/>
        <v>5.1349331922925171E-4</v>
      </c>
      <c r="AW322">
        <f t="shared" si="43"/>
        <v>0</v>
      </c>
    </row>
    <row r="323" spans="2:49" x14ac:dyDescent="0.25">
      <c r="B323">
        <v>317</v>
      </c>
      <c r="C323">
        <v>0</v>
      </c>
      <c r="D323" s="116"/>
      <c r="E323">
        <v>317</v>
      </c>
      <c r="I323">
        <v>46</v>
      </c>
      <c r="J323">
        <v>0.08</v>
      </c>
      <c r="M323">
        <f t="shared" si="37"/>
        <v>634</v>
      </c>
      <c r="P323">
        <f t="shared" si="38"/>
        <v>92</v>
      </c>
      <c r="Q323">
        <v>0.08</v>
      </c>
      <c r="T323">
        <v>317</v>
      </c>
      <c r="W323">
        <v>137</v>
      </c>
      <c r="AA323">
        <f t="shared" si="44"/>
        <v>0</v>
      </c>
      <c r="AF323">
        <f t="shared" si="40"/>
        <v>0</v>
      </c>
      <c r="AH323">
        <f t="shared" si="41"/>
        <v>0</v>
      </c>
      <c r="AJ323">
        <f t="shared" si="42"/>
        <v>0</v>
      </c>
      <c r="AT323">
        <f t="shared" si="39"/>
        <v>0</v>
      </c>
      <c r="AW323">
        <f t="shared" si="43"/>
        <v>0</v>
      </c>
    </row>
    <row r="324" spans="2:49" x14ac:dyDescent="0.25">
      <c r="B324">
        <v>318</v>
      </c>
      <c r="C324">
        <v>0</v>
      </c>
      <c r="D324" s="116"/>
      <c r="E324">
        <v>318</v>
      </c>
      <c r="I324">
        <v>47</v>
      </c>
      <c r="J324">
        <v>0.08</v>
      </c>
      <c r="M324">
        <f t="shared" si="37"/>
        <v>636</v>
      </c>
      <c r="P324">
        <f t="shared" si="38"/>
        <v>94</v>
      </c>
      <c r="Q324">
        <v>0.08</v>
      </c>
      <c r="T324">
        <v>318</v>
      </c>
      <c r="U324">
        <v>4.91</v>
      </c>
      <c r="W324">
        <v>138</v>
      </c>
      <c r="X324">
        <v>0.22</v>
      </c>
      <c r="AA324">
        <f t="shared" si="44"/>
        <v>5760.0000000000055</v>
      </c>
      <c r="AC324">
        <f t="shared" si="45"/>
        <v>-479.99999999999977</v>
      </c>
      <c r="AF324">
        <f t="shared" si="40"/>
        <v>0</v>
      </c>
      <c r="AH324">
        <f t="shared" si="41"/>
        <v>0</v>
      </c>
      <c r="AJ324">
        <f t="shared" si="42"/>
        <v>0</v>
      </c>
      <c r="AT324">
        <f t="shared" si="39"/>
        <v>5.3988269751940605E-4</v>
      </c>
      <c r="AW324">
        <f t="shared" si="43"/>
        <v>0</v>
      </c>
    </row>
    <row r="325" spans="2:49" x14ac:dyDescent="0.25">
      <c r="B325">
        <v>319</v>
      </c>
      <c r="C325">
        <v>0</v>
      </c>
      <c r="D325" s="116"/>
      <c r="E325">
        <v>319</v>
      </c>
      <c r="I325">
        <v>48</v>
      </c>
      <c r="J325">
        <v>0.08</v>
      </c>
      <c r="M325">
        <f t="shared" si="37"/>
        <v>638</v>
      </c>
      <c r="P325">
        <f t="shared" si="38"/>
        <v>96</v>
      </c>
      <c r="Q325">
        <v>0.08</v>
      </c>
      <c r="T325">
        <v>319</v>
      </c>
      <c r="W325">
        <v>139</v>
      </c>
      <c r="AA325">
        <f t="shared" si="44"/>
        <v>0</v>
      </c>
      <c r="AF325">
        <f t="shared" si="40"/>
        <v>0</v>
      </c>
      <c r="AH325">
        <f t="shared" si="41"/>
        <v>0</v>
      </c>
      <c r="AJ325">
        <f t="shared" si="42"/>
        <v>0</v>
      </c>
      <c r="AT325">
        <f t="shared" si="39"/>
        <v>0</v>
      </c>
      <c r="AW325">
        <f t="shared" si="43"/>
        <v>0</v>
      </c>
    </row>
    <row r="326" spans="2:49" x14ac:dyDescent="0.25">
      <c r="B326">
        <v>320</v>
      </c>
      <c r="C326">
        <v>0</v>
      </c>
      <c r="D326" s="116"/>
      <c r="E326">
        <v>320</v>
      </c>
      <c r="I326">
        <v>49</v>
      </c>
      <c r="J326">
        <v>0.08</v>
      </c>
      <c r="M326">
        <f t="shared" si="37"/>
        <v>640</v>
      </c>
      <c r="P326">
        <f t="shared" si="38"/>
        <v>98</v>
      </c>
      <c r="Q326">
        <v>0.08</v>
      </c>
      <c r="T326">
        <v>320</v>
      </c>
      <c r="U326">
        <v>5.2</v>
      </c>
      <c r="W326">
        <v>140</v>
      </c>
      <c r="X326">
        <v>0.2</v>
      </c>
      <c r="AA326">
        <f t="shared" si="44"/>
        <v>6960.0000000000009</v>
      </c>
      <c r="AC326">
        <f t="shared" si="45"/>
        <v>-479.99999999999977</v>
      </c>
      <c r="AF326">
        <f t="shared" si="40"/>
        <v>0</v>
      </c>
      <c r="AH326">
        <f t="shared" si="41"/>
        <v>0</v>
      </c>
      <c r="AJ326">
        <f t="shared" si="42"/>
        <v>0</v>
      </c>
      <c r="AT326">
        <f t="shared" si="39"/>
        <v>5.7176986295334243E-4</v>
      </c>
      <c r="AW326">
        <f t="shared" si="43"/>
        <v>0</v>
      </c>
    </row>
    <row r="327" spans="2:49" x14ac:dyDescent="0.25">
      <c r="B327">
        <v>321</v>
      </c>
      <c r="C327">
        <v>0</v>
      </c>
      <c r="D327" s="116"/>
      <c r="E327">
        <v>321</v>
      </c>
      <c r="I327">
        <v>50</v>
      </c>
      <c r="J327">
        <v>0.09</v>
      </c>
      <c r="M327">
        <f t="shared" si="37"/>
        <v>642</v>
      </c>
      <c r="P327">
        <f t="shared" si="38"/>
        <v>100</v>
      </c>
      <c r="Q327">
        <v>0.09</v>
      </c>
      <c r="T327">
        <v>321</v>
      </c>
      <c r="W327">
        <v>141</v>
      </c>
      <c r="AA327">
        <f t="shared" si="44"/>
        <v>0</v>
      </c>
      <c r="AF327">
        <f t="shared" si="40"/>
        <v>0</v>
      </c>
      <c r="AH327">
        <f t="shared" si="41"/>
        <v>0</v>
      </c>
      <c r="AJ327">
        <f t="shared" si="42"/>
        <v>0</v>
      </c>
      <c r="AT327">
        <f t="shared" si="39"/>
        <v>0</v>
      </c>
      <c r="AW327">
        <f t="shared" si="43"/>
        <v>0</v>
      </c>
    </row>
    <row r="328" spans="2:49" x14ac:dyDescent="0.25">
      <c r="B328">
        <v>322</v>
      </c>
      <c r="C328">
        <v>0</v>
      </c>
      <c r="D328" s="116"/>
      <c r="E328">
        <v>322</v>
      </c>
      <c r="I328">
        <v>51</v>
      </c>
      <c r="J328">
        <v>0.09</v>
      </c>
      <c r="M328">
        <f t="shared" ref="M328:M366" si="46">2*B328</f>
        <v>644</v>
      </c>
      <c r="P328">
        <f t="shared" ref="P328:P366" si="47">I328*2</f>
        <v>102</v>
      </c>
      <c r="Q328">
        <v>0.09</v>
      </c>
      <c r="T328">
        <v>322</v>
      </c>
      <c r="U328">
        <v>5.34</v>
      </c>
      <c r="W328">
        <v>142</v>
      </c>
      <c r="X328">
        <v>0.19</v>
      </c>
      <c r="AA328">
        <f t="shared" si="44"/>
        <v>3359.9999999999923</v>
      </c>
      <c r="AC328">
        <f t="shared" si="45"/>
        <v>-240.00000000000023</v>
      </c>
      <c r="AF328">
        <f t="shared" si="40"/>
        <v>0</v>
      </c>
      <c r="AH328">
        <f t="shared" si="41"/>
        <v>0</v>
      </c>
      <c r="AJ328">
        <f t="shared" si="42"/>
        <v>0</v>
      </c>
      <c r="AT328">
        <f t="shared" ref="AT328:AT391" si="48">PI()*(35/1000)*(U328/1000)</f>
        <v>5.8716366695593246E-4</v>
      </c>
      <c r="AW328">
        <f t="shared" si="43"/>
        <v>0</v>
      </c>
    </row>
    <row r="329" spans="2:49" x14ac:dyDescent="0.25">
      <c r="B329">
        <v>323</v>
      </c>
      <c r="C329">
        <v>0</v>
      </c>
      <c r="D329" s="116"/>
      <c r="E329">
        <v>323</v>
      </c>
      <c r="I329">
        <v>52</v>
      </c>
      <c r="J329">
        <v>0.09</v>
      </c>
      <c r="M329">
        <f t="shared" si="46"/>
        <v>646</v>
      </c>
      <c r="P329">
        <f t="shared" si="47"/>
        <v>104</v>
      </c>
      <c r="Q329">
        <v>0.09</v>
      </c>
      <c r="T329">
        <v>323</v>
      </c>
      <c r="W329">
        <v>143</v>
      </c>
      <c r="AA329">
        <f t="shared" si="44"/>
        <v>0</v>
      </c>
      <c r="AF329">
        <f t="shared" ref="AF329:AF366" si="49">(F329-F328)*24000</f>
        <v>0</v>
      </c>
      <c r="AH329">
        <f t="shared" ref="AH329:AH366" si="50">(AF329-AF328)/(24000)</f>
        <v>0</v>
      </c>
      <c r="AJ329">
        <f t="shared" ref="AJ329:AJ366" si="51">(AH329-AH328)/(T329-T328)</f>
        <v>0</v>
      </c>
      <c r="AT329">
        <f t="shared" si="48"/>
        <v>0</v>
      </c>
      <c r="AW329">
        <f t="shared" ref="AW329:AW366" si="52">AJ329*(6*4000)^2/1000</f>
        <v>0</v>
      </c>
    </row>
    <row r="330" spans="2:49" x14ac:dyDescent="0.25">
      <c r="B330">
        <v>324</v>
      </c>
      <c r="C330">
        <v>0</v>
      </c>
      <c r="D330" s="116"/>
      <c r="E330">
        <v>324</v>
      </c>
      <c r="I330">
        <v>53</v>
      </c>
      <c r="J330">
        <v>0.09</v>
      </c>
      <c r="M330">
        <f t="shared" si="46"/>
        <v>648</v>
      </c>
      <c r="P330">
        <f t="shared" si="47"/>
        <v>106</v>
      </c>
      <c r="Q330">
        <v>0.09</v>
      </c>
      <c r="T330">
        <v>324</v>
      </c>
      <c r="U330">
        <v>5.72</v>
      </c>
      <c r="W330">
        <v>144</v>
      </c>
      <c r="X330">
        <v>0.17</v>
      </c>
      <c r="AA330">
        <f t="shared" si="44"/>
        <v>9119.9999999999982</v>
      </c>
      <c r="AC330">
        <f t="shared" si="45"/>
        <v>-479.99999999999977</v>
      </c>
      <c r="AF330">
        <f t="shared" si="49"/>
        <v>0</v>
      </c>
      <c r="AH330">
        <f t="shared" si="50"/>
        <v>0</v>
      </c>
      <c r="AJ330">
        <f t="shared" si="51"/>
        <v>0</v>
      </c>
      <c r="AT330">
        <f t="shared" si="48"/>
        <v>6.2894684924867661E-4</v>
      </c>
      <c r="AW330">
        <f t="shared" si="52"/>
        <v>0</v>
      </c>
    </row>
    <row r="331" spans="2:49" x14ac:dyDescent="0.25">
      <c r="B331">
        <v>325</v>
      </c>
      <c r="C331">
        <v>0</v>
      </c>
      <c r="D331" s="116"/>
      <c r="E331">
        <v>325</v>
      </c>
      <c r="I331">
        <v>54</v>
      </c>
      <c r="J331">
        <v>0.09</v>
      </c>
      <c r="M331">
        <f t="shared" si="46"/>
        <v>650</v>
      </c>
      <c r="P331">
        <f t="shared" si="47"/>
        <v>108</v>
      </c>
      <c r="Q331">
        <v>0.09</v>
      </c>
      <c r="T331">
        <v>325</v>
      </c>
      <c r="W331">
        <v>145</v>
      </c>
      <c r="AA331">
        <f t="shared" ref="AA331:AA361" si="53">(U331-U329)*24000</f>
        <v>0</v>
      </c>
      <c r="AF331">
        <f t="shared" si="49"/>
        <v>0</v>
      </c>
      <c r="AH331">
        <f t="shared" si="50"/>
        <v>0</v>
      </c>
      <c r="AJ331">
        <f t="shared" si="51"/>
        <v>0</v>
      </c>
      <c r="AT331">
        <f t="shared" si="48"/>
        <v>0</v>
      </c>
      <c r="AW331">
        <f t="shared" si="52"/>
        <v>0</v>
      </c>
    </row>
    <row r="332" spans="2:49" x14ac:dyDescent="0.25">
      <c r="B332">
        <v>326</v>
      </c>
      <c r="C332">
        <v>0</v>
      </c>
      <c r="D332" s="116"/>
      <c r="E332">
        <v>326</v>
      </c>
      <c r="I332">
        <v>55</v>
      </c>
      <c r="J332">
        <v>0.09</v>
      </c>
      <c r="M332">
        <f t="shared" si="46"/>
        <v>652</v>
      </c>
      <c r="P332">
        <f t="shared" si="47"/>
        <v>110</v>
      </c>
      <c r="Q332">
        <v>0.09</v>
      </c>
      <c r="T332">
        <v>326</v>
      </c>
      <c r="U332">
        <v>6</v>
      </c>
      <c r="W332">
        <v>146</v>
      </c>
      <c r="X332">
        <v>0.15</v>
      </c>
      <c r="AA332">
        <f t="shared" si="53"/>
        <v>6720.0000000000064</v>
      </c>
      <c r="AC332">
        <f t="shared" si="45"/>
        <v>-480.00000000000045</v>
      </c>
      <c r="AF332">
        <f t="shared" si="49"/>
        <v>0</v>
      </c>
      <c r="AH332">
        <f t="shared" si="50"/>
        <v>0</v>
      </c>
      <c r="AJ332">
        <f t="shared" si="51"/>
        <v>0</v>
      </c>
      <c r="AT332">
        <f t="shared" si="48"/>
        <v>6.5973445725385667E-4</v>
      </c>
      <c r="AW332">
        <f t="shared" si="52"/>
        <v>0</v>
      </c>
    </row>
    <row r="333" spans="2:49" x14ac:dyDescent="0.25">
      <c r="B333">
        <v>327</v>
      </c>
      <c r="C333">
        <v>0</v>
      </c>
      <c r="D333" s="116"/>
      <c r="E333">
        <v>327</v>
      </c>
      <c r="I333">
        <v>56</v>
      </c>
      <c r="J333">
        <v>0.1</v>
      </c>
      <c r="M333">
        <f t="shared" si="46"/>
        <v>654</v>
      </c>
      <c r="P333">
        <f t="shared" si="47"/>
        <v>112</v>
      </c>
      <c r="Q333">
        <v>0.1</v>
      </c>
      <c r="T333">
        <v>327</v>
      </c>
      <c r="W333">
        <v>147</v>
      </c>
      <c r="AA333">
        <f t="shared" si="53"/>
        <v>0</v>
      </c>
      <c r="AF333">
        <f t="shared" si="49"/>
        <v>0</v>
      </c>
      <c r="AH333">
        <f t="shared" si="50"/>
        <v>0</v>
      </c>
      <c r="AJ333">
        <f t="shared" si="51"/>
        <v>0</v>
      </c>
      <c r="AT333">
        <f t="shared" si="48"/>
        <v>0</v>
      </c>
      <c r="AW333">
        <f t="shared" si="52"/>
        <v>0</v>
      </c>
    </row>
    <row r="334" spans="2:49" x14ac:dyDescent="0.25">
      <c r="B334">
        <v>328</v>
      </c>
      <c r="C334">
        <v>0</v>
      </c>
      <c r="D334" s="116"/>
      <c r="E334">
        <v>328</v>
      </c>
      <c r="I334">
        <v>57</v>
      </c>
      <c r="J334">
        <v>0.1</v>
      </c>
      <c r="M334">
        <f t="shared" si="46"/>
        <v>656</v>
      </c>
      <c r="P334">
        <f t="shared" si="47"/>
        <v>114</v>
      </c>
      <c r="Q334">
        <v>0.1</v>
      </c>
      <c r="T334">
        <v>328</v>
      </c>
      <c r="U334">
        <v>6.27</v>
      </c>
      <c r="W334">
        <v>148</v>
      </c>
      <c r="X334">
        <v>0.13</v>
      </c>
      <c r="AA334">
        <f t="shared" si="53"/>
        <v>6479.99999999999</v>
      </c>
      <c r="AC334">
        <f t="shared" si="45"/>
        <v>-479.99999999999977</v>
      </c>
      <c r="AF334">
        <f t="shared" si="49"/>
        <v>0</v>
      </c>
      <c r="AH334">
        <f t="shared" si="50"/>
        <v>0</v>
      </c>
      <c r="AJ334">
        <f t="shared" si="51"/>
        <v>0</v>
      </c>
      <c r="AT334">
        <f t="shared" si="48"/>
        <v>6.8942250783028019E-4</v>
      </c>
      <c r="AW334">
        <f t="shared" si="52"/>
        <v>0</v>
      </c>
    </row>
    <row r="335" spans="2:49" x14ac:dyDescent="0.25">
      <c r="B335">
        <v>329</v>
      </c>
      <c r="C335">
        <v>0</v>
      </c>
      <c r="D335" s="116"/>
      <c r="E335">
        <v>329</v>
      </c>
      <c r="I335">
        <v>58</v>
      </c>
      <c r="J335">
        <v>0.1</v>
      </c>
      <c r="M335">
        <f t="shared" si="46"/>
        <v>658</v>
      </c>
      <c r="P335">
        <f t="shared" si="47"/>
        <v>116</v>
      </c>
      <c r="Q335">
        <v>0.1</v>
      </c>
      <c r="T335">
        <v>329</v>
      </c>
      <c r="W335">
        <v>149</v>
      </c>
      <c r="AA335">
        <f t="shared" si="53"/>
        <v>0</v>
      </c>
      <c r="AF335">
        <f t="shared" si="49"/>
        <v>0</v>
      </c>
      <c r="AH335">
        <f t="shared" si="50"/>
        <v>0</v>
      </c>
      <c r="AJ335">
        <f t="shared" si="51"/>
        <v>0</v>
      </c>
      <c r="AT335">
        <f t="shared" si="48"/>
        <v>0</v>
      </c>
      <c r="AW335">
        <f t="shared" si="52"/>
        <v>0</v>
      </c>
    </row>
    <row r="336" spans="2:49" x14ac:dyDescent="0.25">
      <c r="B336">
        <v>330</v>
      </c>
      <c r="C336">
        <v>0</v>
      </c>
      <c r="D336" s="116"/>
      <c r="E336">
        <v>330</v>
      </c>
      <c r="I336">
        <v>59</v>
      </c>
      <c r="J336">
        <v>0.1</v>
      </c>
      <c r="M336">
        <f t="shared" si="46"/>
        <v>660</v>
      </c>
      <c r="P336">
        <f t="shared" si="47"/>
        <v>118</v>
      </c>
      <c r="Q336">
        <v>0.1</v>
      </c>
      <c r="T336">
        <v>330</v>
      </c>
      <c r="U336">
        <v>6.57</v>
      </c>
      <c r="W336">
        <v>150</v>
      </c>
      <c r="X336">
        <v>0.11</v>
      </c>
      <c r="AA336">
        <f t="shared" si="53"/>
        <v>7200.0000000000173</v>
      </c>
      <c r="AC336">
        <f t="shared" si="45"/>
        <v>-480.00000000000011</v>
      </c>
      <c r="AF336">
        <f t="shared" si="49"/>
        <v>0</v>
      </c>
      <c r="AH336">
        <f t="shared" si="50"/>
        <v>0</v>
      </c>
      <c r="AJ336">
        <f t="shared" si="51"/>
        <v>0</v>
      </c>
      <c r="AT336">
        <f t="shared" si="48"/>
        <v>7.2240923069297311E-4</v>
      </c>
      <c r="AW336">
        <f t="shared" si="52"/>
        <v>0</v>
      </c>
    </row>
    <row r="337" spans="2:49" x14ac:dyDescent="0.25">
      <c r="B337">
        <v>331</v>
      </c>
      <c r="C337">
        <v>0</v>
      </c>
      <c r="D337" s="116"/>
      <c r="E337">
        <v>331</v>
      </c>
      <c r="I337">
        <v>60</v>
      </c>
      <c r="J337">
        <v>0.1</v>
      </c>
      <c r="M337">
        <f t="shared" si="46"/>
        <v>662</v>
      </c>
      <c r="P337">
        <f t="shared" si="47"/>
        <v>120</v>
      </c>
      <c r="Q337">
        <v>0.1</v>
      </c>
      <c r="T337">
        <v>331</v>
      </c>
      <c r="W337">
        <v>151</v>
      </c>
      <c r="AA337">
        <f t="shared" si="53"/>
        <v>0</v>
      </c>
      <c r="AF337">
        <f t="shared" si="49"/>
        <v>0</v>
      </c>
      <c r="AH337">
        <f t="shared" si="50"/>
        <v>0</v>
      </c>
      <c r="AJ337">
        <f t="shared" si="51"/>
        <v>0</v>
      </c>
      <c r="AT337">
        <f t="shared" si="48"/>
        <v>0</v>
      </c>
      <c r="AW337">
        <f t="shared" si="52"/>
        <v>0</v>
      </c>
    </row>
    <row r="338" spans="2:49" x14ac:dyDescent="0.25">
      <c r="B338">
        <v>332</v>
      </c>
      <c r="C338">
        <v>0</v>
      </c>
      <c r="D338" s="116"/>
      <c r="E338">
        <v>332</v>
      </c>
      <c r="I338">
        <v>61</v>
      </c>
      <c r="J338">
        <v>0.1</v>
      </c>
      <c r="M338">
        <f t="shared" si="46"/>
        <v>664</v>
      </c>
      <c r="P338">
        <f t="shared" si="47"/>
        <v>122</v>
      </c>
      <c r="Q338">
        <v>0.1</v>
      </c>
      <c r="T338">
        <v>332</v>
      </c>
      <c r="U338">
        <v>6.89</v>
      </c>
      <c r="W338">
        <v>152</v>
      </c>
      <c r="X338">
        <v>0.1</v>
      </c>
      <c r="AA338">
        <f t="shared" si="53"/>
        <v>7679.9999999999854</v>
      </c>
      <c r="AC338">
        <f t="shared" si="45"/>
        <v>-239.99999999999989</v>
      </c>
      <c r="AF338">
        <f t="shared" si="49"/>
        <v>0</v>
      </c>
      <c r="AH338">
        <f t="shared" si="50"/>
        <v>0</v>
      </c>
      <c r="AJ338">
        <f t="shared" si="51"/>
        <v>0</v>
      </c>
      <c r="AT338">
        <f t="shared" si="48"/>
        <v>7.5759506841317867E-4</v>
      </c>
      <c r="AW338">
        <f t="shared" si="52"/>
        <v>0</v>
      </c>
    </row>
    <row r="339" spans="2:49" x14ac:dyDescent="0.25">
      <c r="B339">
        <v>333</v>
      </c>
      <c r="C339">
        <v>0</v>
      </c>
      <c r="D339" s="116"/>
      <c r="E339">
        <v>333</v>
      </c>
      <c r="I339">
        <v>62</v>
      </c>
      <c r="J339">
        <v>0.1</v>
      </c>
      <c r="M339">
        <f t="shared" si="46"/>
        <v>666</v>
      </c>
      <c r="P339">
        <f t="shared" si="47"/>
        <v>124</v>
      </c>
      <c r="Q339">
        <v>0.1</v>
      </c>
      <c r="T339">
        <v>333</v>
      </c>
      <c r="W339">
        <v>153</v>
      </c>
      <c r="AA339">
        <f t="shared" si="53"/>
        <v>0</v>
      </c>
      <c r="AF339">
        <f t="shared" si="49"/>
        <v>0</v>
      </c>
      <c r="AH339">
        <f t="shared" si="50"/>
        <v>0</v>
      </c>
      <c r="AJ339">
        <f t="shared" si="51"/>
        <v>0</v>
      </c>
      <c r="AT339">
        <f t="shared" si="48"/>
        <v>0</v>
      </c>
      <c r="AW339">
        <f t="shared" si="52"/>
        <v>0</v>
      </c>
    </row>
    <row r="340" spans="2:49" x14ac:dyDescent="0.25">
      <c r="B340">
        <v>334</v>
      </c>
      <c r="C340">
        <v>0</v>
      </c>
      <c r="D340" s="116"/>
      <c r="E340">
        <v>334</v>
      </c>
      <c r="I340">
        <v>63</v>
      </c>
      <c r="J340">
        <v>0.1</v>
      </c>
      <c r="M340">
        <f t="shared" si="46"/>
        <v>668</v>
      </c>
      <c r="P340">
        <f t="shared" si="47"/>
        <v>126</v>
      </c>
      <c r="Q340">
        <v>0.1</v>
      </c>
      <c r="T340">
        <v>334</v>
      </c>
      <c r="U340">
        <v>7.15</v>
      </c>
      <c r="W340">
        <v>154</v>
      </c>
      <c r="X340">
        <v>0.09</v>
      </c>
      <c r="AA340">
        <f t="shared" si="53"/>
        <v>6240.0000000000164</v>
      </c>
      <c r="AC340">
        <f t="shared" si="45"/>
        <v>-240.00000000000023</v>
      </c>
      <c r="AF340">
        <f t="shared" si="49"/>
        <v>0</v>
      </c>
      <c r="AH340">
        <f t="shared" si="50"/>
        <v>0</v>
      </c>
      <c r="AJ340">
        <f t="shared" si="51"/>
        <v>0</v>
      </c>
      <c r="AT340">
        <f t="shared" si="48"/>
        <v>7.8618356156084587E-4</v>
      </c>
      <c r="AW340">
        <f t="shared" si="52"/>
        <v>0</v>
      </c>
    </row>
    <row r="341" spans="2:49" x14ac:dyDescent="0.25">
      <c r="B341">
        <v>335</v>
      </c>
      <c r="C341">
        <v>0</v>
      </c>
      <c r="D341" s="116"/>
      <c r="E341">
        <v>335</v>
      </c>
      <c r="I341">
        <v>64</v>
      </c>
      <c r="J341">
        <v>0.1</v>
      </c>
      <c r="M341">
        <f t="shared" si="46"/>
        <v>670</v>
      </c>
      <c r="P341">
        <f t="shared" si="47"/>
        <v>128</v>
      </c>
      <c r="Q341">
        <v>0.1</v>
      </c>
      <c r="T341">
        <v>335</v>
      </c>
      <c r="W341">
        <v>155</v>
      </c>
      <c r="AA341">
        <f t="shared" si="53"/>
        <v>0</v>
      </c>
      <c r="AF341">
        <f t="shared" si="49"/>
        <v>0</v>
      </c>
      <c r="AH341">
        <f t="shared" si="50"/>
        <v>0</v>
      </c>
      <c r="AJ341">
        <f t="shared" si="51"/>
        <v>0</v>
      </c>
      <c r="AT341">
        <f t="shared" si="48"/>
        <v>0</v>
      </c>
      <c r="AW341">
        <f t="shared" si="52"/>
        <v>0</v>
      </c>
    </row>
    <row r="342" spans="2:49" x14ac:dyDescent="0.25">
      <c r="B342">
        <v>336</v>
      </c>
      <c r="C342">
        <v>0</v>
      </c>
      <c r="D342" s="116"/>
      <c r="E342">
        <v>336</v>
      </c>
      <c r="I342">
        <v>65</v>
      </c>
      <c r="J342">
        <v>0.1</v>
      </c>
      <c r="M342">
        <f t="shared" si="46"/>
        <v>672</v>
      </c>
      <c r="P342">
        <f t="shared" si="47"/>
        <v>130</v>
      </c>
      <c r="Q342">
        <v>0.1</v>
      </c>
      <c r="T342">
        <v>336</v>
      </c>
      <c r="U342">
        <v>7.45</v>
      </c>
      <c r="W342">
        <v>156</v>
      </c>
      <c r="X342">
        <v>0.08</v>
      </c>
      <c r="AA342">
        <f t="shared" si="53"/>
        <v>7199.9999999999955</v>
      </c>
      <c r="AC342">
        <f t="shared" si="45"/>
        <v>-239.99999999999989</v>
      </c>
      <c r="AF342">
        <f t="shared" si="49"/>
        <v>0</v>
      </c>
      <c r="AH342">
        <f t="shared" si="50"/>
        <v>0</v>
      </c>
      <c r="AJ342">
        <f t="shared" si="51"/>
        <v>0</v>
      </c>
      <c r="AT342">
        <f t="shared" si="48"/>
        <v>8.1917028442353868E-4</v>
      </c>
      <c r="AW342">
        <f t="shared" si="52"/>
        <v>0</v>
      </c>
    </row>
    <row r="343" spans="2:49" x14ac:dyDescent="0.25">
      <c r="B343">
        <v>337</v>
      </c>
      <c r="C343">
        <v>0</v>
      </c>
      <c r="D343" s="116"/>
      <c r="E343">
        <v>337</v>
      </c>
      <c r="I343">
        <v>66</v>
      </c>
      <c r="J343">
        <v>0.1</v>
      </c>
      <c r="M343">
        <f t="shared" si="46"/>
        <v>674</v>
      </c>
      <c r="P343">
        <f t="shared" si="47"/>
        <v>132</v>
      </c>
      <c r="Q343">
        <v>0.1</v>
      </c>
      <c r="T343">
        <v>337</v>
      </c>
      <c r="W343">
        <v>157</v>
      </c>
      <c r="AA343">
        <f t="shared" si="53"/>
        <v>0</v>
      </c>
      <c r="AF343">
        <f t="shared" si="49"/>
        <v>0</v>
      </c>
      <c r="AH343">
        <f t="shared" si="50"/>
        <v>0</v>
      </c>
      <c r="AJ343">
        <f t="shared" si="51"/>
        <v>0</v>
      </c>
      <c r="AT343">
        <f t="shared" si="48"/>
        <v>0</v>
      </c>
      <c r="AW343">
        <f t="shared" si="52"/>
        <v>0</v>
      </c>
    </row>
    <row r="344" spans="2:49" x14ac:dyDescent="0.25">
      <c r="B344">
        <v>338</v>
      </c>
      <c r="C344">
        <v>0</v>
      </c>
      <c r="D344" s="116"/>
      <c r="E344">
        <v>338</v>
      </c>
      <c r="I344">
        <v>67</v>
      </c>
      <c r="J344">
        <v>0.1</v>
      </c>
      <c r="M344">
        <f t="shared" si="46"/>
        <v>676</v>
      </c>
      <c r="P344">
        <f t="shared" si="47"/>
        <v>134</v>
      </c>
      <c r="Q344">
        <v>0.1</v>
      </c>
      <c r="T344">
        <v>338</v>
      </c>
      <c r="U344">
        <v>7.76</v>
      </c>
      <c r="W344">
        <v>158</v>
      </c>
      <c r="X344">
        <v>7.0000000000000007E-2</v>
      </c>
      <c r="AA344">
        <f t="shared" si="53"/>
        <v>7439.9999999999909</v>
      </c>
      <c r="AC344">
        <f t="shared" si="45"/>
        <v>-239.99999999999989</v>
      </c>
      <c r="AF344">
        <f t="shared" si="49"/>
        <v>0</v>
      </c>
      <c r="AH344">
        <f t="shared" si="50"/>
        <v>0</v>
      </c>
      <c r="AJ344">
        <f t="shared" si="51"/>
        <v>0</v>
      </c>
      <c r="AT344">
        <f t="shared" si="48"/>
        <v>8.5325656471498792E-4</v>
      </c>
      <c r="AW344">
        <f t="shared" si="52"/>
        <v>0</v>
      </c>
    </row>
    <row r="345" spans="2:49" x14ac:dyDescent="0.25">
      <c r="B345">
        <v>339</v>
      </c>
      <c r="C345">
        <v>0</v>
      </c>
      <c r="D345" s="116"/>
      <c r="E345">
        <v>339</v>
      </c>
      <c r="I345">
        <v>68</v>
      </c>
      <c r="J345">
        <v>0.1</v>
      </c>
      <c r="M345">
        <f t="shared" si="46"/>
        <v>678</v>
      </c>
      <c r="P345">
        <f t="shared" si="47"/>
        <v>136</v>
      </c>
      <c r="Q345">
        <v>0.1</v>
      </c>
      <c r="T345">
        <v>339</v>
      </c>
      <c r="W345">
        <v>159</v>
      </c>
      <c r="AA345">
        <f t="shared" si="53"/>
        <v>0</v>
      </c>
      <c r="AF345">
        <f t="shared" si="49"/>
        <v>0</v>
      </c>
      <c r="AH345">
        <f t="shared" si="50"/>
        <v>0</v>
      </c>
      <c r="AJ345">
        <f t="shared" si="51"/>
        <v>0</v>
      </c>
      <c r="AT345">
        <f t="shared" si="48"/>
        <v>0</v>
      </c>
      <c r="AW345">
        <f t="shared" si="52"/>
        <v>0</v>
      </c>
    </row>
    <row r="346" spans="2:49" x14ac:dyDescent="0.25">
      <c r="B346">
        <v>340</v>
      </c>
      <c r="C346">
        <v>0</v>
      </c>
      <c r="D346" s="116"/>
      <c r="E346">
        <v>340</v>
      </c>
      <c r="I346">
        <v>69</v>
      </c>
      <c r="J346">
        <v>0.1</v>
      </c>
      <c r="M346">
        <f t="shared" si="46"/>
        <v>680</v>
      </c>
      <c r="P346">
        <f t="shared" si="47"/>
        <v>138</v>
      </c>
      <c r="Q346">
        <v>0.1</v>
      </c>
      <c r="T346">
        <v>340</v>
      </c>
      <c r="U346">
        <v>8.01</v>
      </c>
      <c r="W346">
        <v>160</v>
      </c>
      <c r="X346">
        <v>7.0000000000000007E-2</v>
      </c>
      <c r="AA346">
        <f t="shared" si="53"/>
        <v>6000</v>
      </c>
      <c r="AF346">
        <f t="shared" si="49"/>
        <v>0</v>
      </c>
      <c r="AH346">
        <f t="shared" si="50"/>
        <v>0</v>
      </c>
      <c r="AJ346">
        <f t="shared" si="51"/>
        <v>0</v>
      </c>
      <c r="AT346">
        <f t="shared" si="48"/>
        <v>8.8074550043389858E-4</v>
      </c>
      <c r="AW346">
        <f t="shared" si="52"/>
        <v>0</v>
      </c>
    </row>
    <row r="347" spans="2:49" x14ac:dyDescent="0.25">
      <c r="B347">
        <v>341</v>
      </c>
      <c r="C347">
        <v>0</v>
      </c>
      <c r="D347" s="116"/>
      <c r="E347">
        <v>341</v>
      </c>
      <c r="I347">
        <v>70</v>
      </c>
      <c r="J347">
        <v>0.1</v>
      </c>
      <c r="M347">
        <f t="shared" si="46"/>
        <v>682</v>
      </c>
      <c r="P347">
        <f t="shared" si="47"/>
        <v>140</v>
      </c>
      <c r="Q347">
        <v>0.1</v>
      </c>
      <c r="T347">
        <v>341</v>
      </c>
      <c r="W347">
        <v>161</v>
      </c>
      <c r="AA347">
        <f t="shared" si="53"/>
        <v>0</v>
      </c>
      <c r="AF347">
        <f t="shared" si="49"/>
        <v>0</v>
      </c>
      <c r="AH347">
        <f t="shared" si="50"/>
        <v>0</v>
      </c>
      <c r="AJ347">
        <f t="shared" si="51"/>
        <v>0</v>
      </c>
      <c r="AT347">
        <f t="shared" si="48"/>
        <v>0</v>
      </c>
      <c r="AW347">
        <f t="shared" si="52"/>
        <v>0</v>
      </c>
    </row>
    <row r="348" spans="2:49" x14ac:dyDescent="0.25">
      <c r="B348">
        <v>342</v>
      </c>
      <c r="C348">
        <v>0</v>
      </c>
      <c r="D348" s="116"/>
      <c r="E348">
        <v>342</v>
      </c>
      <c r="I348">
        <v>71</v>
      </c>
      <c r="J348">
        <v>0.1</v>
      </c>
      <c r="M348">
        <f t="shared" si="46"/>
        <v>684</v>
      </c>
      <c r="P348">
        <f t="shared" si="47"/>
        <v>142</v>
      </c>
      <c r="Q348">
        <v>0.1</v>
      </c>
      <c r="T348">
        <v>342</v>
      </c>
      <c r="U348">
        <v>8.2899999999999991</v>
      </c>
      <c r="W348">
        <v>162</v>
      </c>
      <c r="X348">
        <v>7.0000000000000007E-2</v>
      </c>
      <c r="AA348">
        <f t="shared" si="53"/>
        <v>6719.9999999999845</v>
      </c>
      <c r="AF348">
        <f t="shared" si="49"/>
        <v>0</v>
      </c>
      <c r="AH348">
        <f t="shared" si="50"/>
        <v>0</v>
      </c>
      <c r="AJ348">
        <f t="shared" si="51"/>
        <v>0</v>
      </c>
      <c r="AT348">
        <f t="shared" si="48"/>
        <v>9.1153310843907842E-4</v>
      </c>
      <c r="AW348">
        <f t="shared" si="52"/>
        <v>0</v>
      </c>
    </row>
    <row r="349" spans="2:49" x14ac:dyDescent="0.25">
      <c r="B349">
        <v>343</v>
      </c>
      <c r="C349">
        <v>0</v>
      </c>
      <c r="D349" s="116"/>
      <c r="E349">
        <v>343</v>
      </c>
      <c r="I349">
        <v>72</v>
      </c>
      <c r="J349">
        <v>0.1</v>
      </c>
      <c r="M349">
        <f t="shared" si="46"/>
        <v>686</v>
      </c>
      <c r="P349">
        <f t="shared" si="47"/>
        <v>144</v>
      </c>
      <c r="Q349">
        <v>0.1</v>
      </c>
      <c r="T349">
        <v>343</v>
      </c>
      <c r="W349">
        <v>163</v>
      </c>
      <c r="AA349">
        <f t="shared" si="53"/>
        <v>0</v>
      </c>
      <c r="AF349">
        <f t="shared" si="49"/>
        <v>0</v>
      </c>
      <c r="AH349">
        <f t="shared" si="50"/>
        <v>0</v>
      </c>
      <c r="AJ349">
        <f t="shared" si="51"/>
        <v>0</v>
      </c>
      <c r="AT349">
        <f t="shared" si="48"/>
        <v>0</v>
      </c>
      <c r="AW349">
        <f t="shared" si="52"/>
        <v>0</v>
      </c>
    </row>
    <row r="350" spans="2:49" x14ac:dyDescent="0.25">
      <c r="B350">
        <v>344</v>
      </c>
      <c r="C350">
        <v>0</v>
      </c>
      <c r="D350" s="116"/>
      <c r="E350">
        <v>344</v>
      </c>
      <c r="I350">
        <v>73</v>
      </c>
      <c r="J350">
        <v>0.11</v>
      </c>
      <c r="M350">
        <f t="shared" si="46"/>
        <v>688</v>
      </c>
      <c r="P350">
        <f t="shared" si="47"/>
        <v>146</v>
      </c>
      <c r="Q350">
        <v>0.11</v>
      </c>
      <c r="T350">
        <v>344</v>
      </c>
      <c r="U350">
        <v>8.5299999999999994</v>
      </c>
      <c r="W350">
        <v>164</v>
      </c>
      <c r="X350">
        <v>0.06</v>
      </c>
      <c r="AA350">
        <f t="shared" si="53"/>
        <v>5760.0000000000055</v>
      </c>
      <c r="AC350">
        <f t="shared" si="45"/>
        <v>-240.00000000000023</v>
      </c>
      <c r="AF350">
        <f t="shared" si="49"/>
        <v>0</v>
      </c>
      <c r="AH350">
        <f t="shared" si="50"/>
        <v>0</v>
      </c>
      <c r="AJ350">
        <f t="shared" si="51"/>
        <v>0</v>
      </c>
      <c r="AT350">
        <f t="shared" si="48"/>
        <v>9.3792248672923276E-4</v>
      </c>
      <c r="AW350">
        <f t="shared" si="52"/>
        <v>0</v>
      </c>
    </row>
    <row r="351" spans="2:49" x14ac:dyDescent="0.25">
      <c r="B351">
        <v>345</v>
      </c>
      <c r="C351">
        <v>0</v>
      </c>
      <c r="D351" s="116"/>
      <c r="E351">
        <v>345</v>
      </c>
      <c r="I351">
        <v>74</v>
      </c>
      <c r="J351">
        <v>0.11</v>
      </c>
      <c r="M351">
        <f t="shared" si="46"/>
        <v>690</v>
      </c>
      <c r="P351">
        <f t="shared" si="47"/>
        <v>148</v>
      </c>
      <c r="Q351">
        <v>0.11</v>
      </c>
      <c r="T351">
        <v>345</v>
      </c>
      <c r="W351">
        <v>165</v>
      </c>
      <c r="AA351">
        <f t="shared" si="53"/>
        <v>0</v>
      </c>
      <c r="AF351">
        <f t="shared" si="49"/>
        <v>0</v>
      </c>
      <c r="AH351">
        <f t="shared" si="50"/>
        <v>0</v>
      </c>
      <c r="AJ351">
        <f t="shared" si="51"/>
        <v>0</v>
      </c>
      <c r="AT351">
        <f t="shared" si="48"/>
        <v>0</v>
      </c>
      <c r="AW351">
        <f t="shared" si="52"/>
        <v>0</v>
      </c>
    </row>
    <row r="352" spans="2:49" x14ac:dyDescent="0.25">
      <c r="B352">
        <v>346</v>
      </c>
      <c r="C352">
        <v>0</v>
      </c>
      <c r="D352" s="116"/>
      <c r="E352">
        <v>346</v>
      </c>
      <c r="I352">
        <v>75</v>
      </c>
      <c r="J352">
        <v>0.11</v>
      </c>
      <c r="M352">
        <f t="shared" si="46"/>
        <v>692</v>
      </c>
      <c r="P352">
        <f t="shared" si="47"/>
        <v>150</v>
      </c>
      <c r="Q352">
        <v>0.11</v>
      </c>
      <c r="T352">
        <v>346</v>
      </c>
      <c r="U352">
        <v>8.7200000000000006</v>
      </c>
      <c r="W352">
        <v>166</v>
      </c>
      <c r="X352">
        <v>0.06</v>
      </c>
      <c r="AA352">
        <f t="shared" si="53"/>
        <v>4560.0000000000309</v>
      </c>
      <c r="AF352">
        <f t="shared" si="49"/>
        <v>0</v>
      </c>
      <c r="AH352">
        <f t="shared" si="50"/>
        <v>0</v>
      </c>
      <c r="AJ352">
        <f t="shared" si="51"/>
        <v>0</v>
      </c>
      <c r="AT352">
        <f t="shared" si="48"/>
        <v>9.5881407787560505E-4</v>
      </c>
      <c r="AW352">
        <f t="shared" si="52"/>
        <v>0</v>
      </c>
    </row>
    <row r="353" spans="2:49" x14ac:dyDescent="0.25">
      <c r="B353">
        <v>347</v>
      </c>
      <c r="C353">
        <v>0</v>
      </c>
      <c r="D353" s="116"/>
      <c r="E353">
        <v>347</v>
      </c>
      <c r="I353">
        <v>76</v>
      </c>
      <c r="J353">
        <v>0.11</v>
      </c>
      <c r="M353">
        <f t="shared" si="46"/>
        <v>694</v>
      </c>
      <c r="P353">
        <f t="shared" si="47"/>
        <v>152</v>
      </c>
      <c r="Q353">
        <v>0.11</v>
      </c>
      <c r="T353">
        <v>347</v>
      </c>
      <c r="W353">
        <v>167</v>
      </c>
      <c r="AA353">
        <f t="shared" si="53"/>
        <v>0</v>
      </c>
      <c r="AF353">
        <f t="shared" si="49"/>
        <v>0</v>
      </c>
      <c r="AH353">
        <f t="shared" si="50"/>
        <v>0</v>
      </c>
      <c r="AJ353">
        <f t="shared" si="51"/>
        <v>0</v>
      </c>
      <c r="AT353">
        <f t="shared" si="48"/>
        <v>0</v>
      </c>
      <c r="AW353">
        <f t="shared" si="52"/>
        <v>0</v>
      </c>
    </row>
    <row r="354" spans="2:49" x14ac:dyDescent="0.25">
      <c r="B354">
        <v>348</v>
      </c>
      <c r="C354">
        <v>0</v>
      </c>
      <c r="D354" s="116"/>
      <c r="E354">
        <v>348</v>
      </c>
      <c r="I354">
        <v>77</v>
      </c>
      <c r="J354">
        <v>0.11</v>
      </c>
      <c r="M354">
        <f t="shared" si="46"/>
        <v>696</v>
      </c>
      <c r="P354">
        <f t="shared" si="47"/>
        <v>154</v>
      </c>
      <c r="Q354">
        <v>0.11</v>
      </c>
      <c r="T354">
        <v>348</v>
      </c>
      <c r="U354">
        <v>8.8699999999999992</v>
      </c>
      <c r="W354">
        <v>168</v>
      </c>
      <c r="X354">
        <v>0.06</v>
      </c>
      <c r="AA354">
        <f t="shared" si="53"/>
        <v>3599.9999999999659</v>
      </c>
      <c r="AF354">
        <f t="shared" si="49"/>
        <v>0</v>
      </c>
      <c r="AH354">
        <f t="shared" si="50"/>
        <v>0</v>
      </c>
      <c r="AJ354">
        <f t="shared" si="51"/>
        <v>0</v>
      </c>
      <c r="AT354">
        <f t="shared" si="48"/>
        <v>9.753074393069514E-4</v>
      </c>
      <c r="AW354">
        <f t="shared" si="52"/>
        <v>0</v>
      </c>
    </row>
    <row r="355" spans="2:49" x14ac:dyDescent="0.25">
      <c r="B355">
        <v>349</v>
      </c>
      <c r="C355">
        <v>0</v>
      </c>
      <c r="D355" s="116"/>
      <c r="E355">
        <v>349</v>
      </c>
      <c r="I355">
        <v>78</v>
      </c>
      <c r="J355">
        <v>0.11</v>
      </c>
      <c r="M355">
        <f t="shared" si="46"/>
        <v>698</v>
      </c>
      <c r="P355">
        <f t="shared" si="47"/>
        <v>156</v>
      </c>
      <c r="Q355">
        <v>0.11</v>
      </c>
      <c r="T355">
        <v>349</v>
      </c>
      <c r="W355">
        <v>169</v>
      </c>
      <c r="AA355">
        <f t="shared" si="53"/>
        <v>0</v>
      </c>
      <c r="AF355">
        <f t="shared" si="49"/>
        <v>0</v>
      </c>
      <c r="AH355">
        <f t="shared" si="50"/>
        <v>0</v>
      </c>
      <c r="AJ355">
        <f t="shared" si="51"/>
        <v>0</v>
      </c>
      <c r="AT355">
        <f t="shared" si="48"/>
        <v>0</v>
      </c>
      <c r="AW355">
        <f t="shared" si="52"/>
        <v>0</v>
      </c>
    </row>
    <row r="356" spans="2:49" x14ac:dyDescent="0.25">
      <c r="B356">
        <v>350</v>
      </c>
      <c r="C356">
        <v>0</v>
      </c>
      <c r="D356" s="116"/>
      <c r="E356">
        <v>350</v>
      </c>
      <c r="I356">
        <v>79</v>
      </c>
      <c r="J356">
        <v>0.11</v>
      </c>
      <c r="M356">
        <f t="shared" si="46"/>
        <v>700</v>
      </c>
      <c r="P356">
        <f t="shared" si="47"/>
        <v>158</v>
      </c>
      <c r="Q356">
        <v>0.11</v>
      </c>
      <c r="T356">
        <v>350</v>
      </c>
      <c r="U356">
        <v>8.94</v>
      </c>
      <c r="W356">
        <v>170</v>
      </c>
      <c r="X356">
        <v>0.06</v>
      </c>
      <c r="AA356">
        <f t="shared" si="53"/>
        <v>1680.0000000000068</v>
      </c>
      <c r="AF356">
        <f t="shared" si="49"/>
        <v>0</v>
      </c>
      <c r="AH356">
        <f t="shared" si="50"/>
        <v>0</v>
      </c>
      <c r="AJ356">
        <f t="shared" si="51"/>
        <v>0</v>
      </c>
      <c r="AT356">
        <f t="shared" si="48"/>
        <v>9.8300434130824642E-4</v>
      </c>
      <c r="AW356">
        <f t="shared" si="52"/>
        <v>0</v>
      </c>
    </row>
    <row r="357" spans="2:49" x14ac:dyDescent="0.25">
      <c r="B357">
        <v>351</v>
      </c>
      <c r="C357">
        <v>0</v>
      </c>
      <c r="D357" s="116"/>
      <c r="E357">
        <v>351</v>
      </c>
      <c r="I357">
        <v>80</v>
      </c>
      <c r="J357">
        <v>0.11</v>
      </c>
      <c r="M357">
        <f t="shared" si="46"/>
        <v>702</v>
      </c>
      <c r="P357">
        <f t="shared" si="47"/>
        <v>160</v>
      </c>
      <c r="Q357">
        <v>0.11</v>
      </c>
      <c r="T357">
        <v>351</v>
      </c>
      <c r="W357">
        <v>171</v>
      </c>
      <c r="AA357">
        <f t="shared" si="53"/>
        <v>0</v>
      </c>
      <c r="AF357">
        <f t="shared" si="49"/>
        <v>0</v>
      </c>
      <c r="AH357">
        <f t="shared" si="50"/>
        <v>0</v>
      </c>
      <c r="AJ357">
        <f t="shared" si="51"/>
        <v>0</v>
      </c>
      <c r="AT357">
        <f t="shared" si="48"/>
        <v>0</v>
      </c>
      <c r="AW357">
        <f t="shared" si="52"/>
        <v>0</v>
      </c>
    </row>
    <row r="358" spans="2:49" x14ac:dyDescent="0.25">
      <c r="B358">
        <v>352</v>
      </c>
      <c r="C358">
        <v>0</v>
      </c>
      <c r="D358" s="116"/>
      <c r="E358">
        <v>352</v>
      </c>
      <c r="I358">
        <v>81</v>
      </c>
      <c r="J358">
        <v>0.11</v>
      </c>
      <c r="M358">
        <f t="shared" si="46"/>
        <v>704</v>
      </c>
      <c r="P358">
        <f t="shared" si="47"/>
        <v>162</v>
      </c>
      <c r="Q358">
        <v>0.11</v>
      </c>
      <c r="T358">
        <v>352</v>
      </c>
      <c r="U358">
        <v>8.99</v>
      </c>
      <c r="W358">
        <v>172</v>
      </c>
      <c r="X358">
        <v>0.06</v>
      </c>
      <c r="AA358">
        <f t="shared" si="53"/>
        <v>1200.0000000000171</v>
      </c>
      <c r="AF358">
        <f t="shared" si="49"/>
        <v>0</v>
      </c>
      <c r="AH358">
        <f t="shared" si="50"/>
        <v>0</v>
      </c>
      <c r="AJ358">
        <f t="shared" si="51"/>
        <v>0</v>
      </c>
      <c r="AT358">
        <f t="shared" si="48"/>
        <v>9.8850212845202857E-4</v>
      </c>
      <c r="AW358">
        <f t="shared" si="52"/>
        <v>0</v>
      </c>
    </row>
    <row r="359" spans="2:49" x14ac:dyDescent="0.25">
      <c r="B359">
        <v>353</v>
      </c>
      <c r="C359">
        <v>0</v>
      </c>
      <c r="D359" s="116"/>
      <c r="E359">
        <v>353</v>
      </c>
      <c r="I359">
        <v>82</v>
      </c>
      <c r="J359">
        <v>0.11</v>
      </c>
      <c r="M359">
        <f t="shared" si="46"/>
        <v>706</v>
      </c>
      <c r="P359">
        <f t="shared" si="47"/>
        <v>164</v>
      </c>
      <c r="Q359">
        <v>0.11</v>
      </c>
      <c r="T359">
        <v>353</v>
      </c>
      <c r="W359">
        <v>173</v>
      </c>
      <c r="AA359">
        <f t="shared" si="53"/>
        <v>0</v>
      </c>
      <c r="AF359">
        <f t="shared" si="49"/>
        <v>0</v>
      </c>
      <c r="AH359">
        <f t="shared" si="50"/>
        <v>0</v>
      </c>
      <c r="AJ359">
        <f t="shared" si="51"/>
        <v>0</v>
      </c>
      <c r="AT359">
        <f t="shared" si="48"/>
        <v>0</v>
      </c>
      <c r="AW359">
        <f t="shared" si="52"/>
        <v>0</v>
      </c>
    </row>
    <row r="360" spans="2:49" x14ac:dyDescent="0.25">
      <c r="B360">
        <v>354</v>
      </c>
      <c r="C360">
        <v>0</v>
      </c>
      <c r="D360" s="116"/>
      <c r="E360">
        <v>354</v>
      </c>
      <c r="I360">
        <v>83</v>
      </c>
      <c r="J360">
        <v>0.11</v>
      </c>
      <c r="M360">
        <f t="shared" si="46"/>
        <v>708</v>
      </c>
      <c r="P360">
        <f t="shared" si="47"/>
        <v>166</v>
      </c>
      <c r="Q360">
        <v>0.11</v>
      </c>
      <c r="T360">
        <v>354</v>
      </c>
      <c r="U360">
        <v>9</v>
      </c>
      <c r="W360">
        <v>174</v>
      </c>
      <c r="X360">
        <v>0.05</v>
      </c>
      <c r="AA360">
        <f t="shared" si="53"/>
        <v>239.99999999999488</v>
      </c>
      <c r="AC360">
        <f t="shared" si="45"/>
        <v>-239.99999999999989</v>
      </c>
      <c r="AF360">
        <f t="shared" si="49"/>
        <v>0</v>
      </c>
      <c r="AH360">
        <f t="shared" si="50"/>
        <v>0</v>
      </c>
      <c r="AJ360">
        <f t="shared" si="51"/>
        <v>0</v>
      </c>
      <c r="AT360">
        <f t="shared" si="48"/>
        <v>9.89601685880785E-4</v>
      </c>
      <c r="AW360">
        <f t="shared" si="52"/>
        <v>0</v>
      </c>
    </row>
    <row r="361" spans="2:49" x14ac:dyDescent="0.25">
      <c r="B361">
        <v>355</v>
      </c>
      <c r="C361">
        <v>0</v>
      </c>
      <c r="D361" s="116"/>
      <c r="E361">
        <v>355</v>
      </c>
      <c r="I361">
        <v>84</v>
      </c>
      <c r="J361">
        <v>0.11</v>
      </c>
      <c r="M361">
        <f t="shared" si="46"/>
        <v>710</v>
      </c>
      <c r="P361">
        <f t="shared" si="47"/>
        <v>168</v>
      </c>
      <c r="Q361">
        <v>0.11</v>
      </c>
      <c r="T361">
        <v>355</v>
      </c>
      <c r="W361">
        <v>175</v>
      </c>
      <c r="AA361">
        <f t="shared" si="53"/>
        <v>0</v>
      </c>
      <c r="AF361">
        <f t="shared" si="49"/>
        <v>0</v>
      </c>
      <c r="AH361">
        <f t="shared" si="50"/>
        <v>0</v>
      </c>
      <c r="AJ361">
        <f t="shared" si="51"/>
        <v>0</v>
      </c>
      <c r="AT361">
        <f t="shared" si="48"/>
        <v>0</v>
      </c>
      <c r="AW361">
        <f t="shared" si="52"/>
        <v>0</v>
      </c>
    </row>
    <row r="362" spans="2:49" x14ac:dyDescent="0.25">
      <c r="B362">
        <v>356</v>
      </c>
      <c r="C362">
        <v>0</v>
      </c>
      <c r="D362" s="116"/>
      <c r="E362">
        <v>356</v>
      </c>
      <c r="I362">
        <v>85</v>
      </c>
      <c r="J362">
        <v>0.11</v>
      </c>
      <c r="M362">
        <f t="shared" si="46"/>
        <v>712</v>
      </c>
      <c r="P362">
        <f t="shared" si="47"/>
        <v>170</v>
      </c>
      <c r="Q362">
        <v>0.11</v>
      </c>
      <c r="T362">
        <v>356</v>
      </c>
      <c r="U362">
        <v>8.9700000000000006</v>
      </c>
      <c r="W362">
        <v>176</v>
      </c>
      <c r="X362">
        <v>0.05</v>
      </c>
      <c r="AA362">
        <f>((U362-U360)*24000)*-1</f>
        <v>719.99999999998465</v>
      </c>
      <c r="AF362">
        <f t="shared" si="49"/>
        <v>0</v>
      </c>
      <c r="AH362">
        <f t="shared" si="50"/>
        <v>0</v>
      </c>
      <c r="AJ362">
        <f t="shared" si="51"/>
        <v>0</v>
      </c>
      <c r="AT362">
        <f t="shared" si="48"/>
        <v>9.8630301359451571E-4</v>
      </c>
      <c r="AW362">
        <f t="shared" si="52"/>
        <v>0</v>
      </c>
    </row>
    <row r="363" spans="2:49" x14ac:dyDescent="0.25">
      <c r="B363">
        <v>357</v>
      </c>
      <c r="C363">
        <v>0</v>
      </c>
      <c r="D363" s="116"/>
      <c r="E363">
        <v>357</v>
      </c>
      <c r="I363">
        <v>86</v>
      </c>
      <c r="J363">
        <v>0.11</v>
      </c>
      <c r="M363">
        <f t="shared" si="46"/>
        <v>714</v>
      </c>
      <c r="P363">
        <f t="shared" si="47"/>
        <v>172</v>
      </c>
      <c r="Q363">
        <v>0.11</v>
      </c>
      <c r="T363">
        <v>357</v>
      </c>
      <c r="W363">
        <v>177</v>
      </c>
      <c r="AA363">
        <f t="shared" ref="AA363:AA426" si="54">((U363-U361)*24000)*-1</f>
        <v>0</v>
      </c>
      <c r="AF363">
        <f t="shared" si="49"/>
        <v>0</v>
      </c>
      <c r="AH363">
        <f t="shared" si="50"/>
        <v>0</v>
      </c>
      <c r="AJ363">
        <f t="shared" si="51"/>
        <v>0</v>
      </c>
      <c r="AT363">
        <f t="shared" si="48"/>
        <v>0</v>
      </c>
      <c r="AW363">
        <f t="shared" si="52"/>
        <v>0</v>
      </c>
    </row>
    <row r="364" spans="2:49" x14ac:dyDescent="0.25">
      <c r="B364">
        <v>358</v>
      </c>
      <c r="C364">
        <v>0</v>
      </c>
      <c r="D364" s="116"/>
      <c r="E364">
        <v>358</v>
      </c>
      <c r="I364">
        <v>87</v>
      </c>
      <c r="J364">
        <v>0.11</v>
      </c>
      <c r="M364">
        <f t="shared" si="46"/>
        <v>716</v>
      </c>
      <c r="P364">
        <f t="shared" si="47"/>
        <v>174</v>
      </c>
      <c r="Q364">
        <v>0.11</v>
      </c>
      <c r="T364">
        <v>358</v>
      </c>
      <c r="U364">
        <v>8.8800000000000008</v>
      </c>
      <c r="W364">
        <v>178</v>
      </c>
      <c r="X364">
        <v>0.05</v>
      </c>
      <c r="AA364">
        <f t="shared" si="54"/>
        <v>2159.9999999999964</v>
      </c>
      <c r="AF364">
        <f t="shared" si="49"/>
        <v>0</v>
      </c>
      <c r="AH364">
        <f t="shared" si="50"/>
        <v>0</v>
      </c>
      <c r="AJ364">
        <f t="shared" si="51"/>
        <v>0</v>
      </c>
      <c r="AT364">
        <f t="shared" si="48"/>
        <v>9.7640699673570794E-4</v>
      </c>
      <c r="AW364">
        <f t="shared" si="52"/>
        <v>0</v>
      </c>
    </row>
    <row r="365" spans="2:49" x14ac:dyDescent="0.25">
      <c r="B365">
        <v>359</v>
      </c>
      <c r="C365">
        <v>0.01</v>
      </c>
      <c r="D365" s="116"/>
      <c r="E365">
        <v>359</v>
      </c>
      <c r="I365">
        <v>88</v>
      </c>
      <c r="J365">
        <v>0.11</v>
      </c>
      <c r="M365">
        <f t="shared" si="46"/>
        <v>718</v>
      </c>
      <c r="P365">
        <f t="shared" si="47"/>
        <v>176</v>
      </c>
      <c r="Q365">
        <v>0.11</v>
      </c>
      <c r="T365">
        <v>359</v>
      </c>
      <c r="W365">
        <v>179</v>
      </c>
      <c r="AA365">
        <f t="shared" si="54"/>
        <v>0</v>
      </c>
      <c r="AF365">
        <f t="shared" si="49"/>
        <v>0</v>
      </c>
      <c r="AH365">
        <f t="shared" si="50"/>
        <v>0</v>
      </c>
      <c r="AJ365">
        <f t="shared" si="51"/>
        <v>0</v>
      </c>
      <c r="AT365">
        <f t="shared" si="48"/>
        <v>0</v>
      </c>
      <c r="AW365">
        <f t="shared" si="52"/>
        <v>0</v>
      </c>
    </row>
    <row r="366" spans="2:49" x14ac:dyDescent="0.25">
      <c r="B366">
        <v>360</v>
      </c>
      <c r="C366">
        <v>0.01</v>
      </c>
      <c r="D366" s="116"/>
      <c r="E366">
        <v>360</v>
      </c>
      <c r="I366">
        <v>89</v>
      </c>
      <c r="J366">
        <v>0.11</v>
      </c>
      <c r="M366">
        <f t="shared" si="46"/>
        <v>720</v>
      </c>
      <c r="P366">
        <f t="shared" si="47"/>
        <v>178</v>
      </c>
      <c r="Q366">
        <v>0.11</v>
      </c>
      <c r="T366">
        <v>360</v>
      </c>
      <c r="U366">
        <v>8.7200000000000006</v>
      </c>
      <c r="W366">
        <v>180</v>
      </c>
      <c r="X366">
        <v>0.05</v>
      </c>
      <c r="AA366">
        <f t="shared" si="54"/>
        <v>3840.0000000000036</v>
      </c>
      <c r="AF366">
        <f t="shared" si="49"/>
        <v>0</v>
      </c>
      <c r="AH366">
        <f t="shared" si="50"/>
        <v>0</v>
      </c>
      <c r="AJ366">
        <f t="shared" si="51"/>
        <v>0</v>
      </c>
      <c r="AT366">
        <f t="shared" si="48"/>
        <v>9.5881407787560505E-4</v>
      </c>
      <c r="AW366">
        <f t="shared" si="52"/>
        <v>0</v>
      </c>
    </row>
    <row r="367" spans="2:49" x14ac:dyDescent="0.25">
      <c r="T367">
        <v>361</v>
      </c>
      <c r="W367">
        <v>181</v>
      </c>
      <c r="AA367">
        <f t="shared" si="54"/>
        <v>0</v>
      </c>
      <c r="AT367">
        <f t="shared" si="48"/>
        <v>0</v>
      </c>
    </row>
    <row r="368" spans="2:49" x14ac:dyDescent="0.25">
      <c r="T368">
        <v>362</v>
      </c>
      <c r="U368">
        <v>8.7200000000000006</v>
      </c>
      <c r="W368">
        <v>182</v>
      </c>
      <c r="X368">
        <v>0.05</v>
      </c>
      <c r="AA368">
        <f t="shared" si="54"/>
        <v>0</v>
      </c>
      <c r="AT368">
        <f t="shared" si="48"/>
        <v>9.5881407787560505E-4</v>
      </c>
    </row>
    <row r="369" spans="20:46" x14ac:dyDescent="0.25">
      <c r="T369">
        <v>363</v>
      </c>
      <c r="W369">
        <v>183</v>
      </c>
      <c r="AA369">
        <f t="shared" si="54"/>
        <v>0</v>
      </c>
      <c r="AT369">
        <f t="shared" si="48"/>
        <v>0</v>
      </c>
    </row>
    <row r="370" spans="20:46" x14ac:dyDescent="0.25">
      <c r="T370">
        <v>364</v>
      </c>
      <c r="U370">
        <v>8.49</v>
      </c>
      <c r="W370">
        <v>184</v>
      </c>
      <c r="X370">
        <v>0.04</v>
      </c>
      <c r="AA370">
        <f t="shared" si="54"/>
        <v>5520.00000000001</v>
      </c>
      <c r="AC370">
        <f t="shared" si="45"/>
        <v>-240.00000000000006</v>
      </c>
      <c r="AT370">
        <f t="shared" si="48"/>
        <v>9.3352425701420725E-4</v>
      </c>
    </row>
    <row r="371" spans="20:46" x14ac:dyDescent="0.25">
      <c r="T371">
        <v>365</v>
      </c>
      <c r="W371">
        <v>185</v>
      </c>
      <c r="AA371">
        <f t="shared" si="54"/>
        <v>0</v>
      </c>
      <c r="AT371">
        <f t="shared" si="48"/>
        <v>0</v>
      </c>
    </row>
    <row r="372" spans="20:46" x14ac:dyDescent="0.25">
      <c r="T372">
        <v>366</v>
      </c>
      <c r="U372">
        <v>8.26</v>
      </c>
      <c r="W372">
        <v>186</v>
      </c>
      <c r="X372">
        <v>0.04</v>
      </c>
      <c r="AA372">
        <f t="shared" si="54"/>
        <v>5520.00000000001</v>
      </c>
      <c r="AT372">
        <f t="shared" si="48"/>
        <v>9.0823443615280935E-4</v>
      </c>
    </row>
    <row r="373" spans="20:46" x14ac:dyDescent="0.25">
      <c r="T373">
        <v>367</v>
      </c>
      <c r="W373">
        <v>187</v>
      </c>
      <c r="AA373">
        <f t="shared" si="54"/>
        <v>0</v>
      </c>
      <c r="AT373">
        <f t="shared" si="48"/>
        <v>0</v>
      </c>
    </row>
    <row r="374" spans="20:46" x14ac:dyDescent="0.25">
      <c r="T374">
        <v>368</v>
      </c>
      <c r="U374">
        <v>7.98</v>
      </c>
      <c r="W374">
        <v>188</v>
      </c>
      <c r="X374">
        <v>0.04</v>
      </c>
      <c r="AA374">
        <f t="shared" si="54"/>
        <v>6719.9999999999845</v>
      </c>
      <c r="AT374">
        <f t="shared" si="48"/>
        <v>8.7744682814762951E-4</v>
      </c>
    </row>
    <row r="375" spans="20:46" x14ac:dyDescent="0.25">
      <c r="T375">
        <v>369</v>
      </c>
      <c r="W375">
        <v>189</v>
      </c>
      <c r="AA375">
        <f t="shared" si="54"/>
        <v>0</v>
      </c>
      <c r="AT375">
        <f t="shared" si="48"/>
        <v>0</v>
      </c>
    </row>
    <row r="376" spans="20:46" x14ac:dyDescent="0.25">
      <c r="T376">
        <v>370</v>
      </c>
      <c r="U376">
        <v>7.69</v>
      </c>
      <c r="W376">
        <v>190</v>
      </c>
      <c r="X376">
        <v>0.04</v>
      </c>
      <c r="AA376">
        <f t="shared" si="54"/>
        <v>6960.0000000000009</v>
      </c>
      <c r="AT376">
        <f t="shared" si="48"/>
        <v>8.4555966271369302E-4</v>
      </c>
    </row>
    <row r="377" spans="20:46" x14ac:dyDescent="0.25">
      <c r="T377">
        <v>371</v>
      </c>
      <c r="W377">
        <v>191</v>
      </c>
      <c r="AA377">
        <f t="shared" si="54"/>
        <v>0</v>
      </c>
      <c r="AT377">
        <f t="shared" si="48"/>
        <v>0</v>
      </c>
    </row>
    <row r="378" spans="20:46" x14ac:dyDescent="0.25">
      <c r="T378">
        <v>372</v>
      </c>
      <c r="U378">
        <v>7.36</v>
      </c>
      <c r="W378">
        <v>192</v>
      </c>
      <c r="X378">
        <v>0.04</v>
      </c>
      <c r="AA378">
        <f t="shared" si="54"/>
        <v>7920.0000000000018</v>
      </c>
      <c r="AT378">
        <f t="shared" si="48"/>
        <v>8.0927426756473081E-4</v>
      </c>
    </row>
    <row r="379" spans="20:46" x14ac:dyDescent="0.25">
      <c r="T379">
        <v>373</v>
      </c>
      <c r="W379">
        <v>193</v>
      </c>
      <c r="AA379">
        <f t="shared" si="54"/>
        <v>0</v>
      </c>
      <c r="AT379">
        <f t="shared" si="48"/>
        <v>0</v>
      </c>
    </row>
    <row r="380" spans="20:46" x14ac:dyDescent="0.25">
      <c r="T380">
        <v>374</v>
      </c>
      <c r="U380">
        <v>7.06</v>
      </c>
      <c r="W380">
        <v>194</v>
      </c>
      <c r="X380">
        <v>0.04</v>
      </c>
      <c r="AA380">
        <f t="shared" si="54"/>
        <v>7200.0000000000173</v>
      </c>
      <c r="AT380">
        <f t="shared" si="48"/>
        <v>7.7628754470203789E-4</v>
      </c>
    </row>
    <row r="381" spans="20:46" x14ac:dyDescent="0.25">
      <c r="T381">
        <v>375</v>
      </c>
      <c r="W381">
        <v>195</v>
      </c>
      <c r="AA381">
        <f t="shared" si="54"/>
        <v>0</v>
      </c>
      <c r="AT381">
        <f t="shared" si="48"/>
        <v>0</v>
      </c>
    </row>
    <row r="382" spans="20:46" x14ac:dyDescent="0.25">
      <c r="T382">
        <v>376</v>
      </c>
      <c r="U382">
        <v>6.74</v>
      </c>
      <c r="W382">
        <v>196</v>
      </c>
      <c r="X382">
        <v>0.03</v>
      </c>
      <c r="AA382">
        <f t="shared" si="54"/>
        <v>7679.9999999999854</v>
      </c>
      <c r="AC382">
        <f t="shared" si="45"/>
        <v>-240.00000000000006</v>
      </c>
      <c r="AT382">
        <f t="shared" si="48"/>
        <v>7.4110170698183232E-4</v>
      </c>
    </row>
    <row r="383" spans="20:46" x14ac:dyDescent="0.25">
      <c r="T383">
        <v>377</v>
      </c>
      <c r="W383">
        <v>197</v>
      </c>
      <c r="AA383">
        <f t="shared" si="54"/>
        <v>0</v>
      </c>
      <c r="AT383">
        <f t="shared" si="48"/>
        <v>0</v>
      </c>
    </row>
    <row r="384" spans="20:46" x14ac:dyDescent="0.25">
      <c r="T384">
        <v>378</v>
      </c>
      <c r="U384">
        <v>6.45</v>
      </c>
      <c r="W384">
        <v>198</v>
      </c>
      <c r="X384">
        <v>0.03</v>
      </c>
      <c r="AA384">
        <f t="shared" si="54"/>
        <v>6960.0000000000009</v>
      </c>
      <c r="AT384">
        <f t="shared" si="48"/>
        <v>7.0921454154789594E-4</v>
      </c>
    </row>
    <row r="385" spans="20:46" x14ac:dyDescent="0.25">
      <c r="T385">
        <v>379</v>
      </c>
      <c r="W385">
        <v>199</v>
      </c>
      <c r="AA385">
        <f t="shared" si="54"/>
        <v>0</v>
      </c>
      <c r="AT385">
        <f t="shared" si="48"/>
        <v>0</v>
      </c>
    </row>
    <row r="386" spans="20:46" x14ac:dyDescent="0.25">
      <c r="T386">
        <v>380</v>
      </c>
      <c r="U386">
        <v>6.11</v>
      </c>
      <c r="W386">
        <v>200</v>
      </c>
      <c r="X386">
        <v>0.03</v>
      </c>
      <c r="AA386">
        <f t="shared" si="54"/>
        <v>8159.9999999999964</v>
      </c>
      <c r="AT386">
        <f t="shared" si="48"/>
        <v>6.7182958897017741E-4</v>
      </c>
    </row>
    <row r="387" spans="20:46" x14ac:dyDescent="0.25">
      <c r="T387">
        <v>381</v>
      </c>
      <c r="W387">
        <v>201</v>
      </c>
      <c r="AA387">
        <f t="shared" si="54"/>
        <v>0</v>
      </c>
      <c r="AT387">
        <f t="shared" si="48"/>
        <v>0</v>
      </c>
    </row>
    <row r="388" spans="20:46" x14ac:dyDescent="0.25">
      <c r="T388">
        <v>382</v>
      </c>
      <c r="U388">
        <v>5.85</v>
      </c>
      <c r="W388">
        <v>202</v>
      </c>
      <c r="X388">
        <v>0.03</v>
      </c>
      <c r="AA388">
        <f t="shared" si="54"/>
        <v>6240.0000000000164</v>
      </c>
      <c r="AT388">
        <f t="shared" si="48"/>
        <v>6.4324109582251021E-4</v>
      </c>
    </row>
    <row r="389" spans="20:46" x14ac:dyDescent="0.25">
      <c r="T389">
        <v>383</v>
      </c>
      <c r="W389">
        <v>203</v>
      </c>
      <c r="AA389">
        <f t="shared" si="54"/>
        <v>0</v>
      </c>
      <c r="AT389">
        <f t="shared" si="48"/>
        <v>0</v>
      </c>
    </row>
    <row r="390" spans="20:46" x14ac:dyDescent="0.25">
      <c r="T390">
        <v>384</v>
      </c>
      <c r="U390">
        <v>5.5</v>
      </c>
      <c r="W390">
        <v>204</v>
      </c>
      <c r="X390">
        <v>0.03</v>
      </c>
      <c r="AA390">
        <f t="shared" si="54"/>
        <v>8399.9999999999909</v>
      </c>
      <c r="AT390">
        <f t="shared" si="48"/>
        <v>6.0475658581603524E-4</v>
      </c>
    </row>
    <row r="391" spans="20:46" x14ac:dyDescent="0.25">
      <c r="T391">
        <v>385</v>
      </c>
      <c r="W391">
        <v>205</v>
      </c>
      <c r="AA391">
        <f t="shared" si="54"/>
        <v>0</v>
      </c>
      <c r="AT391">
        <f t="shared" si="48"/>
        <v>0</v>
      </c>
    </row>
    <row r="392" spans="20:46" x14ac:dyDescent="0.25">
      <c r="T392">
        <v>386</v>
      </c>
      <c r="U392">
        <v>5.2</v>
      </c>
      <c r="W392">
        <v>206</v>
      </c>
      <c r="X392">
        <v>0.03</v>
      </c>
      <c r="AA392">
        <f t="shared" si="54"/>
        <v>7199.9999999999955</v>
      </c>
      <c r="AT392">
        <f t="shared" ref="AT392:AT455" si="55">PI()*(35/1000)*(U392/1000)</f>
        <v>5.7176986295334243E-4</v>
      </c>
    </row>
    <row r="393" spans="20:46" x14ac:dyDescent="0.25">
      <c r="T393">
        <v>387</v>
      </c>
      <c r="W393">
        <v>207</v>
      </c>
      <c r="AA393">
        <f t="shared" si="54"/>
        <v>0</v>
      </c>
      <c r="AT393">
        <f t="shared" si="55"/>
        <v>0</v>
      </c>
    </row>
    <row r="394" spans="20:46" x14ac:dyDescent="0.25">
      <c r="T394">
        <v>388</v>
      </c>
      <c r="U394">
        <v>4.91</v>
      </c>
      <c r="W394">
        <v>208</v>
      </c>
      <c r="X394">
        <v>0.02</v>
      </c>
      <c r="AA394">
        <f t="shared" si="54"/>
        <v>6960.0000000000009</v>
      </c>
      <c r="AC394">
        <f t="shared" ref="AC394:AC402" si="56">((X394-X392)*24000)</f>
        <v>-239.99999999999997</v>
      </c>
      <c r="AT394">
        <f t="shared" si="55"/>
        <v>5.3988269751940605E-4</v>
      </c>
    </row>
    <row r="395" spans="20:46" x14ac:dyDescent="0.25">
      <c r="T395">
        <v>389</v>
      </c>
      <c r="W395">
        <v>209</v>
      </c>
      <c r="AA395">
        <f t="shared" si="54"/>
        <v>0</v>
      </c>
      <c r="AT395">
        <f t="shared" si="55"/>
        <v>0</v>
      </c>
    </row>
    <row r="396" spans="20:46" x14ac:dyDescent="0.25">
      <c r="T396">
        <v>390</v>
      </c>
      <c r="U396">
        <v>4.66</v>
      </c>
      <c r="W396">
        <v>210</v>
      </c>
      <c r="X396">
        <v>0.02</v>
      </c>
      <c r="AA396">
        <f t="shared" si="54"/>
        <v>6000</v>
      </c>
      <c r="AT396">
        <f t="shared" si="55"/>
        <v>5.1239376180049539E-4</v>
      </c>
    </row>
    <row r="397" spans="20:46" x14ac:dyDescent="0.25">
      <c r="T397">
        <v>391</v>
      </c>
      <c r="W397">
        <v>211</v>
      </c>
      <c r="AA397">
        <f t="shared" si="54"/>
        <v>0</v>
      </c>
      <c r="AT397">
        <f t="shared" si="55"/>
        <v>0</v>
      </c>
    </row>
    <row r="398" spans="20:46" x14ac:dyDescent="0.25">
      <c r="T398">
        <v>392</v>
      </c>
      <c r="U398">
        <v>4.4000000000000004</v>
      </c>
      <c r="W398">
        <v>212</v>
      </c>
      <c r="X398">
        <v>0.02</v>
      </c>
      <c r="AA398">
        <f t="shared" si="54"/>
        <v>6239.9999999999945</v>
      </c>
      <c r="AT398">
        <f t="shared" si="55"/>
        <v>4.8380526865282825E-4</v>
      </c>
    </row>
    <row r="399" spans="20:46" x14ac:dyDescent="0.25">
      <c r="T399">
        <v>393</v>
      </c>
      <c r="W399">
        <v>213</v>
      </c>
      <c r="AA399">
        <f t="shared" si="54"/>
        <v>0</v>
      </c>
      <c r="AT399">
        <f t="shared" si="55"/>
        <v>0</v>
      </c>
    </row>
    <row r="400" spans="20:46" x14ac:dyDescent="0.25">
      <c r="T400">
        <v>394</v>
      </c>
      <c r="U400">
        <v>4.1500000000000004</v>
      </c>
      <c r="W400">
        <v>214</v>
      </c>
      <c r="X400">
        <v>0.02</v>
      </c>
      <c r="AA400">
        <f t="shared" si="54"/>
        <v>6000</v>
      </c>
      <c r="AT400">
        <f t="shared" si="55"/>
        <v>4.5631633293391754E-4</v>
      </c>
    </row>
    <row r="401" spans="20:46" x14ac:dyDescent="0.25">
      <c r="T401">
        <v>395</v>
      </c>
      <c r="W401">
        <v>215</v>
      </c>
      <c r="AA401">
        <f t="shared" si="54"/>
        <v>0</v>
      </c>
      <c r="AT401">
        <f t="shared" si="55"/>
        <v>0</v>
      </c>
    </row>
    <row r="402" spans="20:46" x14ac:dyDescent="0.25">
      <c r="T402">
        <v>396</v>
      </c>
      <c r="U402">
        <v>3.92</v>
      </c>
      <c r="W402">
        <v>216</v>
      </c>
      <c r="AA402">
        <f t="shared" si="54"/>
        <v>5520.00000000001</v>
      </c>
      <c r="AC402">
        <f t="shared" si="56"/>
        <v>-480</v>
      </c>
      <c r="AT402">
        <f t="shared" si="55"/>
        <v>4.3102651207251968E-4</v>
      </c>
    </row>
    <row r="403" spans="20:46" x14ac:dyDescent="0.25">
      <c r="T403">
        <v>397</v>
      </c>
      <c r="W403">
        <v>217</v>
      </c>
      <c r="AA403">
        <f t="shared" si="54"/>
        <v>0</v>
      </c>
      <c r="AT403">
        <f t="shared" si="55"/>
        <v>0</v>
      </c>
    </row>
    <row r="404" spans="20:46" x14ac:dyDescent="0.25">
      <c r="T404">
        <v>398</v>
      </c>
      <c r="U404">
        <v>3.68</v>
      </c>
      <c r="W404">
        <v>218</v>
      </c>
      <c r="AA404">
        <f t="shared" si="54"/>
        <v>5759.9999999999945</v>
      </c>
      <c r="AT404">
        <f t="shared" si="55"/>
        <v>4.046371337823654E-4</v>
      </c>
    </row>
    <row r="405" spans="20:46" x14ac:dyDescent="0.25">
      <c r="T405">
        <v>399</v>
      </c>
      <c r="W405">
        <v>219</v>
      </c>
      <c r="AA405">
        <f t="shared" si="54"/>
        <v>0</v>
      </c>
      <c r="AT405">
        <f t="shared" si="55"/>
        <v>0</v>
      </c>
    </row>
    <row r="406" spans="20:46" x14ac:dyDescent="0.25">
      <c r="T406">
        <v>400</v>
      </c>
      <c r="U406">
        <v>3.44</v>
      </c>
      <c r="W406">
        <v>220</v>
      </c>
      <c r="AA406">
        <f t="shared" si="54"/>
        <v>5760.0000000000055</v>
      </c>
      <c r="AT406">
        <f t="shared" si="55"/>
        <v>3.7824775549221112E-4</v>
      </c>
    </row>
    <row r="407" spans="20:46" x14ac:dyDescent="0.25">
      <c r="T407">
        <v>401</v>
      </c>
      <c r="W407">
        <v>221</v>
      </c>
      <c r="AA407">
        <f t="shared" si="54"/>
        <v>0</v>
      </c>
      <c r="AT407">
        <f t="shared" si="55"/>
        <v>0</v>
      </c>
    </row>
    <row r="408" spans="20:46" x14ac:dyDescent="0.25">
      <c r="T408">
        <v>402</v>
      </c>
      <c r="U408">
        <v>3.25</v>
      </c>
      <c r="W408">
        <v>222</v>
      </c>
      <c r="AA408">
        <f t="shared" si="54"/>
        <v>4559.9999999999991</v>
      </c>
      <c r="AT408">
        <f t="shared" si="55"/>
        <v>3.5735616434583899E-4</v>
      </c>
    </row>
    <row r="409" spans="20:46" x14ac:dyDescent="0.25">
      <c r="T409">
        <v>403</v>
      </c>
      <c r="W409">
        <v>223</v>
      </c>
      <c r="AA409">
        <f t="shared" si="54"/>
        <v>0</v>
      </c>
      <c r="AT409">
        <f t="shared" si="55"/>
        <v>0</v>
      </c>
    </row>
    <row r="410" spans="20:46" x14ac:dyDescent="0.25">
      <c r="T410">
        <v>404</v>
      </c>
      <c r="U410">
        <v>3.02</v>
      </c>
      <c r="W410">
        <v>224</v>
      </c>
      <c r="AA410">
        <f t="shared" si="54"/>
        <v>5520</v>
      </c>
      <c r="AT410">
        <f t="shared" si="55"/>
        <v>3.320663434844412E-4</v>
      </c>
    </row>
    <row r="411" spans="20:46" x14ac:dyDescent="0.25">
      <c r="T411">
        <v>405</v>
      </c>
      <c r="W411">
        <v>225</v>
      </c>
      <c r="AA411">
        <f t="shared" si="54"/>
        <v>0</v>
      </c>
      <c r="AT411">
        <f t="shared" si="55"/>
        <v>0</v>
      </c>
    </row>
    <row r="412" spans="20:46" x14ac:dyDescent="0.25">
      <c r="T412">
        <v>406</v>
      </c>
      <c r="U412">
        <v>2.85</v>
      </c>
      <c r="W412">
        <v>226</v>
      </c>
      <c r="AA412">
        <f t="shared" si="54"/>
        <v>4079.9999999999982</v>
      </c>
      <c r="AT412">
        <f t="shared" si="55"/>
        <v>3.1337386719558193E-4</v>
      </c>
    </row>
    <row r="413" spans="20:46" x14ac:dyDescent="0.25">
      <c r="T413">
        <v>407</v>
      </c>
      <c r="W413">
        <v>227</v>
      </c>
      <c r="AA413">
        <f t="shared" si="54"/>
        <v>0</v>
      </c>
      <c r="AT413">
        <f t="shared" si="55"/>
        <v>0</v>
      </c>
    </row>
    <row r="414" spans="20:46" x14ac:dyDescent="0.25">
      <c r="T414">
        <v>408</v>
      </c>
      <c r="U414">
        <v>2.7</v>
      </c>
      <c r="W414">
        <v>228</v>
      </c>
      <c r="AA414">
        <f t="shared" si="54"/>
        <v>3599.9999999999977</v>
      </c>
      <c r="AT414">
        <f t="shared" si="55"/>
        <v>2.9688050576423552E-4</v>
      </c>
    </row>
    <row r="415" spans="20:46" x14ac:dyDescent="0.25">
      <c r="T415">
        <v>409</v>
      </c>
      <c r="W415">
        <v>229</v>
      </c>
      <c r="AA415">
        <f t="shared" si="54"/>
        <v>0</v>
      </c>
      <c r="AT415">
        <f t="shared" si="55"/>
        <v>0</v>
      </c>
    </row>
    <row r="416" spans="20:46" x14ac:dyDescent="0.25">
      <c r="T416">
        <v>410</v>
      </c>
      <c r="U416">
        <v>2.52</v>
      </c>
      <c r="W416">
        <v>230</v>
      </c>
      <c r="AA416">
        <f t="shared" si="54"/>
        <v>4320.0000000000036</v>
      </c>
      <c r="AT416">
        <f t="shared" si="55"/>
        <v>2.7708847204661982E-4</v>
      </c>
    </row>
    <row r="417" spans="20:46" x14ac:dyDescent="0.25">
      <c r="T417">
        <v>411</v>
      </c>
      <c r="W417">
        <v>231</v>
      </c>
      <c r="AA417">
        <f t="shared" si="54"/>
        <v>0</v>
      </c>
      <c r="AT417">
        <f t="shared" si="55"/>
        <v>0</v>
      </c>
    </row>
    <row r="418" spans="20:46" x14ac:dyDescent="0.25">
      <c r="T418">
        <v>412</v>
      </c>
      <c r="U418">
        <v>2.3199999999999998</v>
      </c>
      <c r="W418">
        <v>232</v>
      </c>
      <c r="AA418">
        <f t="shared" si="54"/>
        <v>4800.0000000000045</v>
      </c>
      <c r="AT418">
        <f t="shared" si="55"/>
        <v>2.5509732347149127E-4</v>
      </c>
    </row>
    <row r="419" spans="20:46" x14ac:dyDescent="0.25">
      <c r="T419">
        <v>413</v>
      </c>
      <c r="W419">
        <v>233</v>
      </c>
      <c r="AA419">
        <f t="shared" si="54"/>
        <v>0</v>
      </c>
      <c r="AT419">
        <f t="shared" si="55"/>
        <v>0</v>
      </c>
    </row>
    <row r="420" spans="20:46" x14ac:dyDescent="0.25">
      <c r="T420">
        <v>414</v>
      </c>
      <c r="U420">
        <v>2.1800000000000002</v>
      </c>
      <c r="W420">
        <v>234</v>
      </c>
      <c r="AA420">
        <f t="shared" si="54"/>
        <v>3359.9999999999923</v>
      </c>
      <c r="AT420">
        <f t="shared" si="55"/>
        <v>2.3970351946890126E-4</v>
      </c>
    </row>
    <row r="421" spans="20:46" x14ac:dyDescent="0.25">
      <c r="T421">
        <v>415</v>
      </c>
      <c r="W421">
        <v>235</v>
      </c>
      <c r="AA421">
        <f t="shared" si="54"/>
        <v>0</v>
      </c>
      <c r="AC421">
        <f t="shared" ref="AC421:AC484" si="57">(X421-X419)*24000</f>
        <v>0</v>
      </c>
      <c r="AT421">
        <f t="shared" si="55"/>
        <v>0</v>
      </c>
    </row>
    <row r="422" spans="20:46" x14ac:dyDescent="0.25">
      <c r="T422">
        <v>416</v>
      </c>
      <c r="U422">
        <v>2.0499999999999998</v>
      </c>
      <c r="W422">
        <v>236</v>
      </c>
      <c r="AA422">
        <f t="shared" si="54"/>
        <v>3120.0000000000082</v>
      </c>
      <c r="AC422">
        <f t="shared" si="57"/>
        <v>0</v>
      </c>
      <c r="AT422">
        <f t="shared" si="55"/>
        <v>2.2540927289506766E-4</v>
      </c>
    </row>
    <row r="423" spans="20:46" x14ac:dyDescent="0.25">
      <c r="T423">
        <v>417</v>
      </c>
      <c r="W423">
        <v>237</v>
      </c>
      <c r="AA423">
        <f t="shared" si="54"/>
        <v>0</v>
      </c>
      <c r="AC423">
        <f t="shared" si="57"/>
        <v>0</v>
      </c>
      <c r="AT423">
        <f t="shared" si="55"/>
        <v>0</v>
      </c>
    </row>
    <row r="424" spans="20:46" x14ac:dyDescent="0.25">
      <c r="T424">
        <v>418</v>
      </c>
      <c r="U424">
        <v>1.89</v>
      </c>
      <c r="W424">
        <v>238</v>
      </c>
      <c r="AA424">
        <f t="shared" si="54"/>
        <v>3839.9999999999982</v>
      </c>
      <c r="AC424">
        <f t="shared" si="57"/>
        <v>0</v>
      </c>
      <c r="AT424">
        <f t="shared" si="55"/>
        <v>2.0781635403496485E-4</v>
      </c>
    </row>
    <row r="425" spans="20:46" x14ac:dyDescent="0.25">
      <c r="T425">
        <v>419</v>
      </c>
      <c r="W425">
        <v>239</v>
      </c>
      <c r="AA425">
        <f t="shared" si="54"/>
        <v>0</v>
      </c>
      <c r="AC425">
        <f t="shared" si="57"/>
        <v>0</v>
      </c>
      <c r="AT425">
        <f t="shared" si="55"/>
        <v>0</v>
      </c>
    </row>
    <row r="426" spans="20:46" x14ac:dyDescent="0.25">
      <c r="T426">
        <v>420</v>
      </c>
      <c r="U426">
        <v>1.75</v>
      </c>
      <c r="W426">
        <v>240</v>
      </c>
      <c r="AA426">
        <f t="shared" si="54"/>
        <v>3359.9999999999977</v>
      </c>
      <c r="AC426">
        <f t="shared" si="57"/>
        <v>0</v>
      </c>
      <c r="AT426">
        <f t="shared" si="55"/>
        <v>1.9242255003237485E-4</v>
      </c>
    </row>
    <row r="427" spans="20:46" x14ac:dyDescent="0.25">
      <c r="T427">
        <v>421</v>
      </c>
      <c r="W427">
        <v>241</v>
      </c>
      <c r="AA427">
        <f t="shared" ref="AA427:AA490" si="58">((U427-U425)*24000)*-1</f>
        <v>0</v>
      </c>
      <c r="AC427">
        <f t="shared" si="57"/>
        <v>0</v>
      </c>
      <c r="AT427">
        <f t="shared" si="55"/>
        <v>0</v>
      </c>
    </row>
    <row r="428" spans="20:46" x14ac:dyDescent="0.25">
      <c r="T428">
        <v>422</v>
      </c>
      <c r="U428">
        <v>1.62</v>
      </c>
      <c r="W428">
        <v>242</v>
      </c>
      <c r="AA428">
        <f t="shared" si="58"/>
        <v>3119.9999999999973</v>
      </c>
      <c r="AC428">
        <f t="shared" si="57"/>
        <v>0</v>
      </c>
      <c r="AT428">
        <f t="shared" si="55"/>
        <v>1.7812830345854131E-4</v>
      </c>
    </row>
    <row r="429" spans="20:46" x14ac:dyDescent="0.25">
      <c r="T429">
        <v>423</v>
      </c>
      <c r="W429">
        <v>243</v>
      </c>
      <c r="AA429">
        <f t="shared" si="58"/>
        <v>0</v>
      </c>
      <c r="AC429">
        <f t="shared" si="57"/>
        <v>0</v>
      </c>
      <c r="AT429">
        <f t="shared" si="55"/>
        <v>0</v>
      </c>
    </row>
    <row r="430" spans="20:46" x14ac:dyDescent="0.25">
      <c r="T430">
        <v>424</v>
      </c>
      <c r="U430">
        <v>1.49</v>
      </c>
      <c r="W430">
        <v>244</v>
      </c>
      <c r="AA430">
        <f t="shared" si="58"/>
        <v>3120.0000000000027</v>
      </c>
      <c r="AC430">
        <f t="shared" si="57"/>
        <v>0</v>
      </c>
      <c r="AT430">
        <f t="shared" si="55"/>
        <v>1.6383405688470774E-4</v>
      </c>
    </row>
    <row r="431" spans="20:46" x14ac:dyDescent="0.25">
      <c r="T431">
        <v>425</v>
      </c>
      <c r="W431">
        <v>245</v>
      </c>
      <c r="AA431">
        <f t="shared" si="58"/>
        <v>0</v>
      </c>
      <c r="AC431">
        <f t="shared" si="57"/>
        <v>0</v>
      </c>
      <c r="AT431">
        <f t="shared" si="55"/>
        <v>0</v>
      </c>
    </row>
    <row r="432" spans="20:46" x14ac:dyDescent="0.25">
      <c r="T432">
        <v>426</v>
      </c>
      <c r="U432">
        <v>1.38</v>
      </c>
      <c r="W432">
        <v>246</v>
      </c>
      <c r="AA432">
        <f t="shared" si="58"/>
        <v>2640.0000000000023</v>
      </c>
      <c r="AC432">
        <f t="shared" si="57"/>
        <v>0</v>
      </c>
      <c r="AT432">
        <f t="shared" si="55"/>
        <v>1.5173892516838703E-4</v>
      </c>
    </row>
    <row r="433" spans="20:46" x14ac:dyDescent="0.25">
      <c r="T433">
        <v>427</v>
      </c>
      <c r="W433">
        <v>247</v>
      </c>
      <c r="AA433">
        <f t="shared" si="58"/>
        <v>0</v>
      </c>
      <c r="AC433">
        <f t="shared" si="57"/>
        <v>0</v>
      </c>
      <c r="AT433">
        <f t="shared" si="55"/>
        <v>0</v>
      </c>
    </row>
    <row r="434" spans="20:46" x14ac:dyDescent="0.25">
      <c r="T434">
        <v>428</v>
      </c>
      <c r="U434">
        <v>1.26</v>
      </c>
      <c r="W434">
        <v>248</v>
      </c>
      <c r="AA434">
        <f t="shared" si="58"/>
        <v>2879.9999999999973</v>
      </c>
      <c r="AC434">
        <f t="shared" si="57"/>
        <v>0</v>
      </c>
      <c r="AT434">
        <f t="shared" si="55"/>
        <v>1.3854423602330991E-4</v>
      </c>
    </row>
    <row r="435" spans="20:46" x14ac:dyDescent="0.25">
      <c r="T435">
        <v>429</v>
      </c>
      <c r="W435">
        <v>249</v>
      </c>
      <c r="AA435">
        <f t="shared" si="58"/>
        <v>0</v>
      </c>
      <c r="AC435">
        <f t="shared" si="57"/>
        <v>0</v>
      </c>
      <c r="AT435">
        <f t="shared" si="55"/>
        <v>0</v>
      </c>
    </row>
    <row r="436" spans="20:46" x14ac:dyDescent="0.25">
      <c r="T436">
        <v>430</v>
      </c>
      <c r="U436">
        <v>1.1599999999999999</v>
      </c>
      <c r="W436">
        <v>250</v>
      </c>
      <c r="AA436">
        <f t="shared" si="58"/>
        <v>2400.0000000000023</v>
      </c>
      <c r="AC436">
        <f t="shared" si="57"/>
        <v>0</v>
      </c>
      <c r="AT436">
        <f t="shared" si="55"/>
        <v>1.2754866173574563E-4</v>
      </c>
    </row>
    <row r="437" spans="20:46" x14ac:dyDescent="0.25">
      <c r="T437">
        <v>431</v>
      </c>
      <c r="W437">
        <v>251</v>
      </c>
      <c r="AA437">
        <f t="shared" si="58"/>
        <v>0</v>
      </c>
      <c r="AC437">
        <f t="shared" si="57"/>
        <v>0</v>
      </c>
      <c r="AT437">
        <f t="shared" si="55"/>
        <v>0</v>
      </c>
    </row>
    <row r="438" spans="20:46" x14ac:dyDescent="0.25">
      <c r="T438">
        <v>432</v>
      </c>
      <c r="U438">
        <v>1.06</v>
      </c>
      <c r="W438">
        <v>252</v>
      </c>
      <c r="AA438">
        <f t="shared" si="58"/>
        <v>2399.9999999999968</v>
      </c>
      <c r="AC438">
        <f t="shared" si="57"/>
        <v>0</v>
      </c>
      <c r="AT438">
        <f t="shared" si="55"/>
        <v>1.1655308744818134E-4</v>
      </c>
    </row>
    <row r="439" spans="20:46" x14ac:dyDescent="0.25">
      <c r="T439">
        <v>433</v>
      </c>
      <c r="W439">
        <v>253</v>
      </c>
      <c r="AA439">
        <f t="shared" si="58"/>
        <v>0</v>
      </c>
      <c r="AC439">
        <f t="shared" si="57"/>
        <v>0</v>
      </c>
      <c r="AT439">
        <f t="shared" si="55"/>
        <v>0</v>
      </c>
    </row>
    <row r="440" spans="20:46" x14ac:dyDescent="0.25">
      <c r="T440">
        <v>434</v>
      </c>
      <c r="U440">
        <v>0.97</v>
      </c>
      <c r="W440">
        <v>254</v>
      </c>
      <c r="AA440">
        <f t="shared" si="58"/>
        <v>2160.0000000000018</v>
      </c>
      <c r="AC440">
        <f t="shared" si="57"/>
        <v>0</v>
      </c>
      <c r="AT440">
        <f t="shared" si="55"/>
        <v>1.0665707058937349E-4</v>
      </c>
    </row>
    <row r="441" spans="20:46" x14ac:dyDescent="0.25">
      <c r="T441">
        <v>435</v>
      </c>
      <c r="W441">
        <v>255</v>
      </c>
      <c r="AA441">
        <f t="shared" si="58"/>
        <v>0</v>
      </c>
      <c r="AC441">
        <f t="shared" si="57"/>
        <v>0</v>
      </c>
      <c r="AT441">
        <f t="shared" si="55"/>
        <v>0</v>
      </c>
    </row>
    <row r="442" spans="20:46" x14ac:dyDescent="0.25">
      <c r="T442">
        <v>436</v>
      </c>
      <c r="U442">
        <v>0.88</v>
      </c>
      <c r="W442">
        <v>256</v>
      </c>
      <c r="AA442">
        <f t="shared" si="58"/>
        <v>2159.9999999999991</v>
      </c>
      <c r="AC442">
        <f t="shared" si="57"/>
        <v>0</v>
      </c>
      <c r="AT442">
        <f t="shared" si="55"/>
        <v>9.6761053730565642E-5</v>
      </c>
    </row>
    <row r="443" spans="20:46" x14ac:dyDescent="0.25">
      <c r="T443">
        <v>437</v>
      </c>
      <c r="W443">
        <v>257</v>
      </c>
      <c r="AA443">
        <f t="shared" si="58"/>
        <v>0</v>
      </c>
      <c r="AC443">
        <f t="shared" si="57"/>
        <v>0</v>
      </c>
      <c r="AT443">
        <f t="shared" si="55"/>
        <v>0</v>
      </c>
    </row>
    <row r="444" spans="20:46" x14ac:dyDescent="0.25">
      <c r="T444">
        <v>438</v>
      </c>
      <c r="U444">
        <v>0.8</v>
      </c>
      <c r="W444">
        <v>258</v>
      </c>
      <c r="AA444">
        <f t="shared" si="58"/>
        <v>1919.9999999999991</v>
      </c>
      <c r="AC444">
        <f t="shared" si="57"/>
        <v>0</v>
      </c>
      <c r="AT444">
        <f t="shared" si="55"/>
        <v>8.7964594300514223E-5</v>
      </c>
    </row>
    <row r="445" spans="20:46" x14ac:dyDescent="0.25">
      <c r="T445">
        <v>439</v>
      </c>
      <c r="W445">
        <v>259</v>
      </c>
      <c r="AA445">
        <f t="shared" si="58"/>
        <v>0</v>
      </c>
      <c r="AC445">
        <f t="shared" si="57"/>
        <v>0</v>
      </c>
      <c r="AT445">
        <f t="shared" si="55"/>
        <v>0</v>
      </c>
    </row>
    <row r="446" spans="20:46" x14ac:dyDescent="0.25">
      <c r="T446">
        <v>440</v>
      </c>
      <c r="U446">
        <v>0.74</v>
      </c>
      <c r="W446">
        <v>260</v>
      </c>
      <c r="AA446">
        <f t="shared" si="58"/>
        <v>1440.0000000000014</v>
      </c>
      <c r="AC446">
        <f t="shared" si="57"/>
        <v>0</v>
      </c>
      <c r="AT446">
        <f t="shared" si="55"/>
        <v>8.1367249727975653E-5</v>
      </c>
    </row>
    <row r="447" spans="20:46" x14ac:dyDescent="0.25">
      <c r="T447">
        <v>441</v>
      </c>
      <c r="W447">
        <v>261</v>
      </c>
      <c r="AA447">
        <f t="shared" si="58"/>
        <v>0</v>
      </c>
      <c r="AC447">
        <f t="shared" si="57"/>
        <v>0</v>
      </c>
      <c r="AT447">
        <f t="shared" si="55"/>
        <v>0</v>
      </c>
    </row>
    <row r="448" spans="20:46" x14ac:dyDescent="0.25">
      <c r="T448">
        <v>442</v>
      </c>
      <c r="U448">
        <v>0.67</v>
      </c>
      <c r="W448">
        <v>262</v>
      </c>
      <c r="AA448">
        <f t="shared" si="58"/>
        <v>1679.9999999999989</v>
      </c>
      <c r="AC448">
        <f t="shared" si="57"/>
        <v>0</v>
      </c>
      <c r="AT448">
        <f t="shared" si="55"/>
        <v>7.3670347726680665E-5</v>
      </c>
    </row>
    <row r="449" spans="20:46" x14ac:dyDescent="0.25">
      <c r="T449">
        <v>443</v>
      </c>
      <c r="W449">
        <v>263</v>
      </c>
      <c r="AA449">
        <f t="shared" si="58"/>
        <v>0</v>
      </c>
      <c r="AC449">
        <f t="shared" si="57"/>
        <v>0</v>
      </c>
      <c r="AT449">
        <f t="shared" si="55"/>
        <v>0</v>
      </c>
    </row>
    <row r="450" spans="20:46" x14ac:dyDescent="0.25">
      <c r="T450">
        <v>444</v>
      </c>
      <c r="U450">
        <v>0.6</v>
      </c>
      <c r="W450">
        <v>264</v>
      </c>
      <c r="AA450">
        <f t="shared" si="58"/>
        <v>1680.0000000000016</v>
      </c>
      <c r="AC450">
        <f t="shared" si="57"/>
        <v>0</v>
      </c>
      <c r="AT450">
        <f t="shared" si="55"/>
        <v>6.5973445725385664E-5</v>
      </c>
    </row>
    <row r="451" spans="20:46" x14ac:dyDescent="0.25">
      <c r="T451">
        <v>445</v>
      </c>
      <c r="W451">
        <v>265</v>
      </c>
      <c r="AA451">
        <f t="shared" si="58"/>
        <v>0</v>
      </c>
      <c r="AC451">
        <f t="shared" si="57"/>
        <v>0</v>
      </c>
      <c r="AT451">
        <f t="shared" si="55"/>
        <v>0</v>
      </c>
    </row>
    <row r="452" spans="20:46" x14ac:dyDescent="0.25">
      <c r="T452">
        <v>446</v>
      </c>
      <c r="U452">
        <v>0.54</v>
      </c>
      <c r="W452">
        <v>266</v>
      </c>
      <c r="AA452">
        <f t="shared" si="58"/>
        <v>1439.9999999999986</v>
      </c>
      <c r="AC452">
        <f t="shared" si="57"/>
        <v>0</v>
      </c>
      <c r="AT452">
        <f t="shared" si="55"/>
        <v>5.93761011528471E-5</v>
      </c>
    </row>
    <row r="453" spans="20:46" x14ac:dyDescent="0.25">
      <c r="T453">
        <v>447</v>
      </c>
      <c r="W453">
        <v>267</v>
      </c>
      <c r="AA453">
        <f t="shared" si="58"/>
        <v>0</v>
      </c>
      <c r="AC453">
        <f t="shared" si="57"/>
        <v>0</v>
      </c>
      <c r="AT453">
        <f t="shared" si="55"/>
        <v>0</v>
      </c>
    </row>
    <row r="454" spans="20:46" x14ac:dyDescent="0.25">
      <c r="T454">
        <v>448</v>
      </c>
      <c r="U454">
        <v>0.48</v>
      </c>
      <c r="W454">
        <v>268</v>
      </c>
      <c r="AA454">
        <f t="shared" si="58"/>
        <v>1440.0000000000014</v>
      </c>
      <c r="AC454">
        <f t="shared" si="57"/>
        <v>0</v>
      </c>
      <c r="AT454">
        <f t="shared" si="55"/>
        <v>5.277875658030853E-5</v>
      </c>
    </row>
    <row r="455" spans="20:46" x14ac:dyDescent="0.25">
      <c r="T455">
        <v>449</v>
      </c>
      <c r="W455">
        <v>269</v>
      </c>
      <c r="AA455">
        <f t="shared" si="58"/>
        <v>0</v>
      </c>
      <c r="AC455">
        <f t="shared" si="57"/>
        <v>0</v>
      </c>
      <c r="AT455">
        <f t="shared" si="55"/>
        <v>0</v>
      </c>
    </row>
    <row r="456" spans="20:46" x14ac:dyDescent="0.25">
      <c r="T456">
        <v>450</v>
      </c>
      <c r="U456">
        <v>0.44</v>
      </c>
      <c r="W456">
        <v>270</v>
      </c>
      <c r="AA456">
        <f t="shared" si="58"/>
        <v>959.99999999999955</v>
      </c>
      <c r="AC456">
        <f t="shared" si="57"/>
        <v>0</v>
      </c>
      <c r="AT456">
        <f t="shared" ref="AT456:AT519" si="59">PI()*(35/1000)*(U456/1000)</f>
        <v>4.8380526865282821E-5</v>
      </c>
    </row>
    <row r="457" spans="20:46" x14ac:dyDescent="0.25">
      <c r="T457">
        <v>451</v>
      </c>
      <c r="W457">
        <v>271</v>
      </c>
      <c r="AA457">
        <f t="shared" si="58"/>
        <v>0</v>
      </c>
      <c r="AC457">
        <f t="shared" si="57"/>
        <v>0</v>
      </c>
      <c r="AT457">
        <f t="shared" si="59"/>
        <v>0</v>
      </c>
    </row>
    <row r="458" spans="20:46" x14ac:dyDescent="0.25">
      <c r="T458">
        <v>452</v>
      </c>
      <c r="U458">
        <v>0.39</v>
      </c>
      <c r="W458">
        <v>272</v>
      </c>
      <c r="AA458">
        <f t="shared" si="58"/>
        <v>1199.9999999999998</v>
      </c>
      <c r="AC458">
        <f t="shared" si="57"/>
        <v>0</v>
      </c>
      <c r="AT458">
        <f t="shared" si="59"/>
        <v>4.2882739721500681E-5</v>
      </c>
    </row>
    <row r="459" spans="20:46" x14ac:dyDescent="0.25">
      <c r="T459">
        <v>453</v>
      </c>
      <c r="W459">
        <v>273</v>
      </c>
      <c r="AA459">
        <f t="shared" si="58"/>
        <v>0</v>
      </c>
      <c r="AC459">
        <f t="shared" si="57"/>
        <v>0</v>
      </c>
      <c r="AT459">
        <f t="shared" si="59"/>
        <v>0</v>
      </c>
    </row>
    <row r="460" spans="20:46" x14ac:dyDescent="0.25">
      <c r="T460">
        <v>454</v>
      </c>
      <c r="U460">
        <v>0.35</v>
      </c>
      <c r="W460">
        <v>274</v>
      </c>
      <c r="AA460">
        <f t="shared" si="58"/>
        <v>960.00000000000091</v>
      </c>
      <c r="AC460">
        <f t="shared" si="57"/>
        <v>0</v>
      </c>
      <c r="AT460">
        <f t="shared" si="59"/>
        <v>3.8484510006474972E-5</v>
      </c>
    </row>
    <row r="461" spans="20:46" x14ac:dyDescent="0.25">
      <c r="T461">
        <v>455</v>
      </c>
      <c r="W461">
        <v>275</v>
      </c>
      <c r="AA461">
        <f t="shared" si="58"/>
        <v>0</v>
      </c>
      <c r="AC461">
        <f t="shared" si="57"/>
        <v>0</v>
      </c>
      <c r="AT461">
        <f t="shared" si="59"/>
        <v>0</v>
      </c>
    </row>
    <row r="462" spans="20:46" x14ac:dyDescent="0.25">
      <c r="T462">
        <v>456</v>
      </c>
      <c r="U462">
        <v>0.32</v>
      </c>
      <c r="W462">
        <v>276</v>
      </c>
      <c r="AA462">
        <f t="shared" si="58"/>
        <v>719.99999999999932</v>
      </c>
      <c r="AC462">
        <f t="shared" si="57"/>
        <v>0</v>
      </c>
      <c r="AT462">
        <f t="shared" si="59"/>
        <v>3.5185837720205693E-5</v>
      </c>
    </row>
    <row r="463" spans="20:46" x14ac:dyDescent="0.25">
      <c r="T463">
        <v>457</v>
      </c>
      <c r="W463">
        <v>277</v>
      </c>
      <c r="AA463">
        <f t="shared" si="58"/>
        <v>0</v>
      </c>
      <c r="AC463">
        <f t="shared" si="57"/>
        <v>0</v>
      </c>
      <c r="AT463">
        <f t="shared" si="59"/>
        <v>0</v>
      </c>
    </row>
    <row r="464" spans="20:46" x14ac:dyDescent="0.25">
      <c r="T464">
        <v>458</v>
      </c>
      <c r="U464">
        <v>0.28999999999999998</v>
      </c>
      <c r="W464">
        <v>278</v>
      </c>
      <c r="AA464">
        <f t="shared" si="58"/>
        <v>720.00000000000068</v>
      </c>
      <c r="AC464">
        <f t="shared" si="57"/>
        <v>0</v>
      </c>
      <c r="AT464">
        <f t="shared" si="59"/>
        <v>3.1887165433936408E-5</v>
      </c>
    </row>
    <row r="465" spans="20:46" x14ac:dyDescent="0.25">
      <c r="T465">
        <v>459</v>
      </c>
      <c r="W465">
        <v>279</v>
      </c>
      <c r="AA465">
        <f t="shared" si="58"/>
        <v>0</v>
      </c>
      <c r="AC465">
        <f t="shared" si="57"/>
        <v>0</v>
      </c>
      <c r="AT465">
        <f t="shared" si="59"/>
        <v>0</v>
      </c>
    </row>
    <row r="466" spans="20:46" x14ac:dyDescent="0.25">
      <c r="T466">
        <v>460</v>
      </c>
      <c r="U466">
        <v>0.26</v>
      </c>
      <c r="W466">
        <v>280</v>
      </c>
      <c r="AA466">
        <f t="shared" si="58"/>
        <v>719.99999999999932</v>
      </c>
      <c r="AC466">
        <f t="shared" si="57"/>
        <v>0</v>
      </c>
      <c r="AT466">
        <f t="shared" si="59"/>
        <v>2.8588493147667126E-5</v>
      </c>
    </row>
    <row r="467" spans="20:46" x14ac:dyDescent="0.25">
      <c r="T467">
        <v>461</v>
      </c>
      <c r="W467">
        <v>281</v>
      </c>
      <c r="AA467">
        <f t="shared" si="58"/>
        <v>0</v>
      </c>
      <c r="AC467">
        <f t="shared" si="57"/>
        <v>0</v>
      </c>
      <c r="AT467">
        <f t="shared" si="59"/>
        <v>0</v>
      </c>
    </row>
    <row r="468" spans="20:46" x14ac:dyDescent="0.25">
      <c r="T468">
        <v>462</v>
      </c>
      <c r="U468">
        <v>0.24</v>
      </c>
      <c r="W468">
        <v>282</v>
      </c>
      <c r="AA468">
        <f t="shared" si="58"/>
        <v>480.00000000000045</v>
      </c>
      <c r="AC468">
        <f t="shared" si="57"/>
        <v>0</v>
      </c>
      <c r="AT468">
        <f t="shared" si="59"/>
        <v>2.6389378290154265E-5</v>
      </c>
    </row>
    <row r="469" spans="20:46" x14ac:dyDescent="0.25">
      <c r="T469">
        <v>463</v>
      </c>
      <c r="W469">
        <v>283</v>
      </c>
      <c r="AA469">
        <f t="shared" si="58"/>
        <v>0</v>
      </c>
      <c r="AC469">
        <f t="shared" si="57"/>
        <v>0</v>
      </c>
      <c r="AT469">
        <f t="shared" si="59"/>
        <v>0</v>
      </c>
    </row>
    <row r="470" spans="20:46" x14ac:dyDescent="0.25">
      <c r="T470">
        <v>464</v>
      </c>
      <c r="U470">
        <v>0.21</v>
      </c>
      <c r="W470">
        <v>284</v>
      </c>
      <c r="AA470">
        <f t="shared" si="58"/>
        <v>720</v>
      </c>
      <c r="AC470">
        <f t="shared" si="57"/>
        <v>0</v>
      </c>
      <c r="AT470">
        <f t="shared" si="59"/>
        <v>2.309070600388498E-5</v>
      </c>
    </row>
    <row r="471" spans="20:46" x14ac:dyDescent="0.25">
      <c r="T471">
        <v>465</v>
      </c>
      <c r="W471">
        <v>285</v>
      </c>
      <c r="AA471">
        <f t="shared" si="58"/>
        <v>0</v>
      </c>
      <c r="AC471">
        <f t="shared" si="57"/>
        <v>0</v>
      </c>
      <c r="AT471">
        <f t="shared" si="59"/>
        <v>0</v>
      </c>
    </row>
    <row r="472" spans="20:46" x14ac:dyDescent="0.25">
      <c r="T472">
        <v>466</v>
      </c>
      <c r="U472">
        <v>0.2</v>
      </c>
      <c r="W472">
        <v>286</v>
      </c>
      <c r="AA472">
        <f t="shared" si="58"/>
        <v>239.99999999999955</v>
      </c>
      <c r="AC472">
        <f t="shared" si="57"/>
        <v>0</v>
      </c>
      <c r="AT472">
        <f t="shared" si="59"/>
        <v>2.1991148575128556E-5</v>
      </c>
    </row>
    <row r="473" spans="20:46" x14ac:dyDescent="0.25">
      <c r="T473">
        <v>467</v>
      </c>
      <c r="W473">
        <v>287</v>
      </c>
      <c r="AA473">
        <f t="shared" si="58"/>
        <v>0</v>
      </c>
      <c r="AC473">
        <f t="shared" si="57"/>
        <v>0</v>
      </c>
      <c r="AT473">
        <f t="shared" si="59"/>
        <v>0</v>
      </c>
    </row>
    <row r="474" spans="20:46" x14ac:dyDescent="0.25">
      <c r="T474">
        <v>468</v>
      </c>
      <c r="U474">
        <v>0.18</v>
      </c>
      <c r="W474">
        <v>288</v>
      </c>
      <c r="AA474">
        <f t="shared" si="58"/>
        <v>480.00000000000045</v>
      </c>
      <c r="AC474">
        <f t="shared" si="57"/>
        <v>0</v>
      </c>
      <c r="AT474">
        <f t="shared" si="59"/>
        <v>1.9792033717615698E-5</v>
      </c>
    </row>
    <row r="475" spans="20:46" x14ac:dyDescent="0.25">
      <c r="T475">
        <v>469</v>
      </c>
      <c r="W475">
        <v>289</v>
      </c>
      <c r="AA475">
        <f t="shared" si="58"/>
        <v>0</v>
      </c>
      <c r="AC475">
        <f t="shared" si="57"/>
        <v>0</v>
      </c>
      <c r="AT475">
        <f t="shared" si="59"/>
        <v>0</v>
      </c>
    </row>
    <row r="476" spans="20:46" x14ac:dyDescent="0.25">
      <c r="T476">
        <v>470</v>
      </c>
      <c r="U476">
        <v>0.16</v>
      </c>
      <c r="W476">
        <v>290</v>
      </c>
      <c r="AA476">
        <f t="shared" si="58"/>
        <v>479.99999999999977</v>
      </c>
      <c r="AC476">
        <f t="shared" si="57"/>
        <v>0</v>
      </c>
      <c r="AT476">
        <f t="shared" si="59"/>
        <v>1.7592918860102847E-5</v>
      </c>
    </row>
    <row r="477" spans="20:46" x14ac:dyDescent="0.25">
      <c r="T477">
        <v>471</v>
      </c>
      <c r="W477">
        <v>291</v>
      </c>
      <c r="AA477">
        <f t="shared" si="58"/>
        <v>0</v>
      </c>
      <c r="AC477">
        <f t="shared" si="57"/>
        <v>0</v>
      </c>
      <c r="AT477">
        <f t="shared" si="59"/>
        <v>0</v>
      </c>
    </row>
    <row r="478" spans="20:46" x14ac:dyDescent="0.25">
      <c r="T478">
        <v>472</v>
      </c>
      <c r="U478">
        <v>0.14000000000000001</v>
      </c>
      <c r="W478">
        <v>292</v>
      </c>
      <c r="AA478">
        <f t="shared" si="58"/>
        <v>479.99999999999977</v>
      </c>
      <c r="AC478">
        <f t="shared" si="57"/>
        <v>0</v>
      </c>
      <c r="AT478">
        <f t="shared" si="59"/>
        <v>1.5393804002589989E-5</v>
      </c>
    </row>
    <row r="479" spans="20:46" x14ac:dyDescent="0.25">
      <c r="T479">
        <v>473</v>
      </c>
      <c r="W479">
        <v>293</v>
      </c>
      <c r="AA479">
        <f t="shared" si="58"/>
        <v>0</v>
      </c>
      <c r="AC479">
        <f t="shared" si="57"/>
        <v>0</v>
      </c>
      <c r="AT479">
        <f t="shared" si="59"/>
        <v>0</v>
      </c>
    </row>
    <row r="480" spans="20:46" x14ac:dyDescent="0.25">
      <c r="T480">
        <v>474</v>
      </c>
      <c r="U480">
        <v>0.12</v>
      </c>
      <c r="W480">
        <v>294</v>
      </c>
      <c r="AA480">
        <f t="shared" si="58"/>
        <v>480.00000000000045</v>
      </c>
      <c r="AC480">
        <f t="shared" si="57"/>
        <v>0</v>
      </c>
      <c r="AT480">
        <f t="shared" si="59"/>
        <v>1.3194689145077132E-5</v>
      </c>
    </row>
    <row r="481" spans="20:46" x14ac:dyDescent="0.25">
      <c r="T481">
        <v>475</v>
      </c>
      <c r="W481">
        <v>295</v>
      </c>
      <c r="AA481">
        <f t="shared" si="58"/>
        <v>0</v>
      </c>
      <c r="AC481">
        <f t="shared" si="57"/>
        <v>0</v>
      </c>
      <c r="AT481">
        <f t="shared" si="59"/>
        <v>0</v>
      </c>
    </row>
    <row r="482" spans="20:46" x14ac:dyDescent="0.25">
      <c r="T482">
        <v>476</v>
      </c>
      <c r="U482">
        <v>0.1</v>
      </c>
      <c r="W482">
        <v>296</v>
      </c>
      <c r="AA482">
        <f t="shared" si="58"/>
        <v>479.99999999999977</v>
      </c>
      <c r="AC482">
        <f t="shared" si="57"/>
        <v>0</v>
      </c>
      <c r="AT482">
        <f t="shared" si="59"/>
        <v>1.0995574287564278E-5</v>
      </c>
    </row>
    <row r="483" spans="20:46" x14ac:dyDescent="0.25">
      <c r="T483">
        <v>477</v>
      </c>
      <c r="W483">
        <v>297</v>
      </c>
      <c r="AA483">
        <f t="shared" si="58"/>
        <v>0</v>
      </c>
      <c r="AC483">
        <f t="shared" si="57"/>
        <v>0</v>
      </c>
      <c r="AT483">
        <f t="shared" si="59"/>
        <v>0</v>
      </c>
    </row>
    <row r="484" spans="20:46" x14ac:dyDescent="0.25">
      <c r="T484">
        <v>478</v>
      </c>
      <c r="U484">
        <v>0.09</v>
      </c>
      <c r="W484">
        <v>298</v>
      </c>
      <c r="AA484">
        <f t="shared" si="58"/>
        <v>240.00000000000023</v>
      </c>
      <c r="AC484">
        <f t="shared" si="57"/>
        <v>0</v>
      </c>
      <c r="AT484">
        <f t="shared" si="59"/>
        <v>9.8960168588078489E-6</v>
      </c>
    </row>
    <row r="485" spans="20:46" x14ac:dyDescent="0.25">
      <c r="T485">
        <v>479</v>
      </c>
      <c r="W485">
        <v>299</v>
      </c>
      <c r="AA485">
        <f t="shared" si="58"/>
        <v>0</v>
      </c>
      <c r="AC485">
        <f t="shared" ref="AC485:AC548" si="60">(X485-X483)*24000</f>
        <v>0</v>
      </c>
      <c r="AT485">
        <f t="shared" si="59"/>
        <v>0</v>
      </c>
    </row>
    <row r="486" spans="20:46" x14ac:dyDescent="0.25">
      <c r="T486">
        <v>480</v>
      </c>
      <c r="U486">
        <v>7.0000000000000007E-2</v>
      </c>
      <c r="W486">
        <v>300</v>
      </c>
      <c r="AA486">
        <f t="shared" si="58"/>
        <v>479.99999999999977</v>
      </c>
      <c r="AC486">
        <f t="shared" si="60"/>
        <v>0</v>
      </c>
      <c r="AT486">
        <f t="shared" si="59"/>
        <v>7.6969020012949944E-6</v>
      </c>
    </row>
    <row r="487" spans="20:46" x14ac:dyDescent="0.25">
      <c r="T487">
        <v>481</v>
      </c>
      <c r="W487">
        <v>301</v>
      </c>
      <c r="AA487">
        <f t="shared" si="58"/>
        <v>0</v>
      </c>
      <c r="AC487">
        <f t="shared" si="60"/>
        <v>0</v>
      </c>
      <c r="AT487">
        <f t="shared" si="59"/>
        <v>0</v>
      </c>
    </row>
    <row r="488" spans="20:46" x14ac:dyDescent="0.25">
      <c r="T488">
        <v>482</v>
      </c>
      <c r="U488">
        <v>0.05</v>
      </c>
      <c r="W488">
        <v>302</v>
      </c>
      <c r="AA488">
        <f t="shared" si="58"/>
        <v>480.00000000000011</v>
      </c>
      <c r="AC488">
        <f t="shared" si="60"/>
        <v>0</v>
      </c>
      <c r="AT488">
        <f t="shared" si="59"/>
        <v>5.497787143782139E-6</v>
      </c>
    </row>
    <row r="489" spans="20:46" x14ac:dyDescent="0.25">
      <c r="T489">
        <v>483</v>
      </c>
      <c r="W489">
        <v>303</v>
      </c>
      <c r="AA489">
        <f t="shared" si="58"/>
        <v>0</v>
      </c>
      <c r="AC489">
        <f t="shared" si="60"/>
        <v>0</v>
      </c>
      <c r="AT489">
        <f t="shared" si="59"/>
        <v>0</v>
      </c>
    </row>
    <row r="490" spans="20:46" x14ac:dyDescent="0.25">
      <c r="T490">
        <v>484</v>
      </c>
      <c r="U490">
        <v>0.03</v>
      </c>
      <c r="W490">
        <v>304</v>
      </c>
      <c r="AA490">
        <f t="shared" si="58"/>
        <v>480.00000000000011</v>
      </c>
      <c r="AC490">
        <f t="shared" si="60"/>
        <v>0</v>
      </c>
      <c r="AT490">
        <f t="shared" si="59"/>
        <v>3.2986722862692831E-6</v>
      </c>
    </row>
    <row r="491" spans="20:46" x14ac:dyDescent="0.25">
      <c r="T491">
        <v>485</v>
      </c>
      <c r="W491">
        <v>305</v>
      </c>
      <c r="AA491">
        <f t="shared" ref="AA491:AA496" si="61">((U491-U489)*24000)*-1</f>
        <v>0</v>
      </c>
      <c r="AC491">
        <f t="shared" si="60"/>
        <v>0</v>
      </c>
      <c r="AT491">
        <f t="shared" si="59"/>
        <v>0</v>
      </c>
    </row>
    <row r="492" spans="20:46" x14ac:dyDescent="0.25">
      <c r="T492">
        <v>486</v>
      </c>
      <c r="U492">
        <v>0.02</v>
      </c>
      <c r="W492">
        <v>306</v>
      </c>
      <c r="AA492">
        <f t="shared" si="61"/>
        <v>239.99999999999997</v>
      </c>
      <c r="AC492">
        <f t="shared" si="60"/>
        <v>0</v>
      </c>
      <c r="AT492">
        <f t="shared" si="59"/>
        <v>2.1991148575128558E-6</v>
      </c>
    </row>
    <row r="493" spans="20:46" x14ac:dyDescent="0.25">
      <c r="T493">
        <v>487</v>
      </c>
      <c r="W493">
        <v>307</v>
      </c>
      <c r="AA493">
        <f t="shared" si="61"/>
        <v>0</v>
      </c>
      <c r="AC493">
        <f t="shared" si="60"/>
        <v>0</v>
      </c>
      <c r="AT493">
        <f t="shared" si="59"/>
        <v>0</v>
      </c>
    </row>
    <row r="494" spans="20:46" x14ac:dyDescent="0.25">
      <c r="T494">
        <v>488</v>
      </c>
      <c r="W494">
        <v>308</v>
      </c>
      <c r="AA494">
        <f t="shared" si="61"/>
        <v>480</v>
      </c>
      <c r="AC494">
        <f t="shared" si="60"/>
        <v>0</v>
      </c>
      <c r="AT494">
        <f t="shared" si="59"/>
        <v>0</v>
      </c>
    </row>
    <row r="495" spans="20:46" x14ac:dyDescent="0.25">
      <c r="T495">
        <v>489</v>
      </c>
      <c r="W495">
        <v>309</v>
      </c>
      <c r="AA495">
        <f t="shared" si="61"/>
        <v>0</v>
      </c>
      <c r="AC495">
        <f t="shared" si="60"/>
        <v>0</v>
      </c>
      <c r="AT495">
        <f t="shared" si="59"/>
        <v>0</v>
      </c>
    </row>
    <row r="496" spans="20:46" x14ac:dyDescent="0.25">
      <c r="T496">
        <v>490</v>
      </c>
      <c r="W496">
        <v>310</v>
      </c>
      <c r="AA496">
        <f t="shared" si="61"/>
        <v>0</v>
      </c>
      <c r="AC496">
        <f t="shared" si="60"/>
        <v>0</v>
      </c>
      <c r="AT496">
        <f t="shared" si="59"/>
        <v>0</v>
      </c>
    </row>
    <row r="497" spans="20:46" x14ac:dyDescent="0.25">
      <c r="T497">
        <v>491</v>
      </c>
      <c r="W497">
        <v>311</v>
      </c>
      <c r="AA497">
        <f t="shared" ref="AA497:AA560" si="62">(U497-U495)*24000</f>
        <v>0</v>
      </c>
      <c r="AC497">
        <f t="shared" si="60"/>
        <v>0</v>
      </c>
      <c r="AT497">
        <f t="shared" si="59"/>
        <v>0</v>
      </c>
    </row>
    <row r="498" spans="20:46" x14ac:dyDescent="0.25">
      <c r="T498">
        <v>492</v>
      </c>
      <c r="W498">
        <v>312</v>
      </c>
      <c r="AA498">
        <f t="shared" si="62"/>
        <v>0</v>
      </c>
      <c r="AC498">
        <f t="shared" si="60"/>
        <v>0</v>
      </c>
      <c r="AT498">
        <f t="shared" si="59"/>
        <v>0</v>
      </c>
    </row>
    <row r="499" spans="20:46" x14ac:dyDescent="0.25">
      <c r="T499">
        <v>493</v>
      </c>
      <c r="W499">
        <v>313</v>
      </c>
      <c r="AA499">
        <f t="shared" si="62"/>
        <v>0</v>
      </c>
      <c r="AC499">
        <f t="shared" si="60"/>
        <v>0</v>
      </c>
      <c r="AT499">
        <f t="shared" si="59"/>
        <v>0</v>
      </c>
    </row>
    <row r="500" spans="20:46" x14ac:dyDescent="0.25">
      <c r="T500">
        <v>494</v>
      </c>
      <c r="W500">
        <v>314</v>
      </c>
      <c r="AA500">
        <f t="shared" si="62"/>
        <v>0</v>
      </c>
      <c r="AC500">
        <f t="shared" si="60"/>
        <v>0</v>
      </c>
      <c r="AT500">
        <f t="shared" si="59"/>
        <v>0</v>
      </c>
    </row>
    <row r="501" spans="20:46" x14ac:dyDescent="0.25">
      <c r="T501">
        <v>495</v>
      </c>
      <c r="W501">
        <v>315</v>
      </c>
      <c r="AA501">
        <f t="shared" si="62"/>
        <v>0</v>
      </c>
      <c r="AC501">
        <f t="shared" si="60"/>
        <v>0</v>
      </c>
      <c r="AT501">
        <f t="shared" si="59"/>
        <v>0</v>
      </c>
    </row>
    <row r="502" spans="20:46" x14ac:dyDescent="0.25">
      <c r="T502">
        <v>496</v>
      </c>
      <c r="W502">
        <v>316</v>
      </c>
      <c r="AA502">
        <f t="shared" si="62"/>
        <v>0</v>
      </c>
      <c r="AC502">
        <f t="shared" si="60"/>
        <v>0</v>
      </c>
      <c r="AT502">
        <f t="shared" si="59"/>
        <v>0</v>
      </c>
    </row>
    <row r="503" spans="20:46" x14ac:dyDescent="0.25">
      <c r="T503">
        <v>497</v>
      </c>
      <c r="W503">
        <v>317</v>
      </c>
      <c r="AA503">
        <f t="shared" si="62"/>
        <v>0</v>
      </c>
      <c r="AC503">
        <f t="shared" si="60"/>
        <v>0</v>
      </c>
      <c r="AT503">
        <f t="shared" si="59"/>
        <v>0</v>
      </c>
    </row>
    <row r="504" spans="20:46" x14ac:dyDescent="0.25">
      <c r="T504">
        <v>498</v>
      </c>
      <c r="W504">
        <v>318</v>
      </c>
      <c r="AA504">
        <f t="shared" si="62"/>
        <v>0</v>
      </c>
      <c r="AC504">
        <f t="shared" si="60"/>
        <v>0</v>
      </c>
      <c r="AT504">
        <f t="shared" si="59"/>
        <v>0</v>
      </c>
    </row>
    <row r="505" spans="20:46" x14ac:dyDescent="0.25">
      <c r="T505">
        <v>499</v>
      </c>
      <c r="W505">
        <v>319</v>
      </c>
      <c r="AA505">
        <f t="shared" si="62"/>
        <v>0</v>
      </c>
      <c r="AC505">
        <f t="shared" si="60"/>
        <v>0</v>
      </c>
      <c r="AT505">
        <f t="shared" si="59"/>
        <v>0</v>
      </c>
    </row>
    <row r="506" spans="20:46" x14ac:dyDescent="0.25">
      <c r="T506">
        <v>500</v>
      </c>
      <c r="W506">
        <v>320</v>
      </c>
      <c r="AA506">
        <f t="shared" si="62"/>
        <v>0</v>
      </c>
      <c r="AC506">
        <f t="shared" si="60"/>
        <v>0</v>
      </c>
      <c r="AT506">
        <f t="shared" si="59"/>
        <v>0</v>
      </c>
    </row>
    <row r="507" spans="20:46" x14ac:dyDescent="0.25">
      <c r="T507">
        <v>501</v>
      </c>
      <c r="W507">
        <v>321</v>
      </c>
      <c r="AA507">
        <f t="shared" si="62"/>
        <v>0</v>
      </c>
      <c r="AC507">
        <f t="shared" si="60"/>
        <v>0</v>
      </c>
      <c r="AT507">
        <f t="shared" si="59"/>
        <v>0</v>
      </c>
    </row>
    <row r="508" spans="20:46" x14ac:dyDescent="0.25">
      <c r="T508">
        <v>502</v>
      </c>
      <c r="W508">
        <v>322</v>
      </c>
      <c r="AA508">
        <f t="shared" si="62"/>
        <v>0</v>
      </c>
      <c r="AC508">
        <f t="shared" si="60"/>
        <v>0</v>
      </c>
      <c r="AT508">
        <f t="shared" si="59"/>
        <v>0</v>
      </c>
    </row>
    <row r="509" spans="20:46" x14ac:dyDescent="0.25">
      <c r="T509">
        <v>503</v>
      </c>
      <c r="W509">
        <v>323</v>
      </c>
      <c r="AA509">
        <f t="shared" si="62"/>
        <v>0</v>
      </c>
      <c r="AC509">
        <f t="shared" si="60"/>
        <v>0</v>
      </c>
      <c r="AT509">
        <f t="shared" si="59"/>
        <v>0</v>
      </c>
    </row>
    <row r="510" spans="20:46" x14ac:dyDescent="0.25">
      <c r="T510">
        <v>504</v>
      </c>
      <c r="W510">
        <v>324</v>
      </c>
      <c r="AA510">
        <f t="shared" si="62"/>
        <v>0</v>
      </c>
      <c r="AC510">
        <f t="shared" si="60"/>
        <v>0</v>
      </c>
      <c r="AT510">
        <f t="shared" si="59"/>
        <v>0</v>
      </c>
    </row>
    <row r="511" spans="20:46" x14ac:dyDescent="0.25">
      <c r="T511">
        <v>505</v>
      </c>
      <c r="W511">
        <v>325</v>
      </c>
      <c r="AA511">
        <f t="shared" si="62"/>
        <v>0</v>
      </c>
      <c r="AC511">
        <f t="shared" si="60"/>
        <v>0</v>
      </c>
      <c r="AT511">
        <f t="shared" si="59"/>
        <v>0</v>
      </c>
    </row>
    <row r="512" spans="20:46" x14ac:dyDescent="0.25">
      <c r="T512">
        <v>506</v>
      </c>
      <c r="W512">
        <v>326</v>
      </c>
      <c r="AA512">
        <f t="shared" si="62"/>
        <v>0</v>
      </c>
      <c r="AC512">
        <f t="shared" si="60"/>
        <v>0</v>
      </c>
      <c r="AT512">
        <f t="shared" si="59"/>
        <v>0</v>
      </c>
    </row>
    <row r="513" spans="20:46" x14ac:dyDescent="0.25">
      <c r="T513">
        <v>507</v>
      </c>
      <c r="W513">
        <v>327</v>
      </c>
      <c r="AA513">
        <f t="shared" si="62"/>
        <v>0</v>
      </c>
      <c r="AC513">
        <f t="shared" si="60"/>
        <v>0</v>
      </c>
      <c r="AT513">
        <f t="shared" si="59"/>
        <v>0</v>
      </c>
    </row>
    <row r="514" spans="20:46" x14ac:dyDescent="0.25">
      <c r="T514">
        <v>508</v>
      </c>
      <c r="W514">
        <v>328</v>
      </c>
      <c r="AA514">
        <f t="shared" si="62"/>
        <v>0</v>
      </c>
      <c r="AC514">
        <f t="shared" si="60"/>
        <v>0</v>
      </c>
      <c r="AT514">
        <f t="shared" si="59"/>
        <v>0</v>
      </c>
    </row>
    <row r="515" spans="20:46" x14ac:dyDescent="0.25">
      <c r="T515">
        <v>509</v>
      </c>
      <c r="W515">
        <v>329</v>
      </c>
      <c r="AA515">
        <f t="shared" si="62"/>
        <v>0</v>
      </c>
      <c r="AC515">
        <f t="shared" si="60"/>
        <v>0</v>
      </c>
      <c r="AT515">
        <f t="shared" si="59"/>
        <v>0</v>
      </c>
    </row>
    <row r="516" spans="20:46" x14ac:dyDescent="0.25">
      <c r="T516">
        <v>510</v>
      </c>
      <c r="W516">
        <v>330</v>
      </c>
      <c r="AA516">
        <f t="shared" si="62"/>
        <v>0</v>
      </c>
      <c r="AC516">
        <f t="shared" si="60"/>
        <v>0</v>
      </c>
      <c r="AT516">
        <f t="shared" si="59"/>
        <v>0</v>
      </c>
    </row>
    <row r="517" spans="20:46" x14ac:dyDescent="0.25">
      <c r="T517">
        <v>511</v>
      </c>
      <c r="W517">
        <v>331</v>
      </c>
      <c r="AA517">
        <f t="shared" si="62"/>
        <v>0</v>
      </c>
      <c r="AC517">
        <f t="shared" si="60"/>
        <v>0</v>
      </c>
      <c r="AT517">
        <f t="shared" si="59"/>
        <v>0</v>
      </c>
    </row>
    <row r="518" spans="20:46" x14ac:dyDescent="0.25">
      <c r="T518">
        <v>512</v>
      </c>
      <c r="W518">
        <v>332</v>
      </c>
      <c r="AA518">
        <f t="shared" si="62"/>
        <v>0</v>
      </c>
      <c r="AC518">
        <f t="shared" si="60"/>
        <v>0</v>
      </c>
      <c r="AT518">
        <f t="shared" si="59"/>
        <v>0</v>
      </c>
    </row>
    <row r="519" spans="20:46" x14ac:dyDescent="0.25">
      <c r="T519">
        <v>513</v>
      </c>
      <c r="W519">
        <v>333</v>
      </c>
      <c r="AA519">
        <f t="shared" si="62"/>
        <v>0</v>
      </c>
      <c r="AC519">
        <f t="shared" si="60"/>
        <v>0</v>
      </c>
      <c r="AT519">
        <f t="shared" si="59"/>
        <v>0</v>
      </c>
    </row>
    <row r="520" spans="20:46" x14ac:dyDescent="0.25">
      <c r="T520">
        <v>514</v>
      </c>
      <c r="W520">
        <v>334</v>
      </c>
      <c r="AA520">
        <f t="shared" si="62"/>
        <v>0</v>
      </c>
      <c r="AC520">
        <f t="shared" si="60"/>
        <v>0</v>
      </c>
      <c r="AT520">
        <f t="shared" ref="AT520:AT583" si="63">PI()*(35/1000)*(U520/1000)</f>
        <v>0</v>
      </c>
    </row>
    <row r="521" spans="20:46" x14ac:dyDescent="0.25">
      <c r="T521">
        <v>515</v>
      </c>
      <c r="W521">
        <v>335</v>
      </c>
      <c r="AA521">
        <f t="shared" si="62"/>
        <v>0</v>
      </c>
      <c r="AC521">
        <f t="shared" si="60"/>
        <v>0</v>
      </c>
      <c r="AT521">
        <f t="shared" si="63"/>
        <v>0</v>
      </c>
    </row>
    <row r="522" spans="20:46" x14ac:dyDescent="0.25">
      <c r="T522">
        <v>516</v>
      </c>
      <c r="W522">
        <v>336</v>
      </c>
      <c r="AA522">
        <f t="shared" si="62"/>
        <v>0</v>
      </c>
      <c r="AC522">
        <f t="shared" si="60"/>
        <v>0</v>
      </c>
      <c r="AT522">
        <f t="shared" si="63"/>
        <v>0</v>
      </c>
    </row>
    <row r="523" spans="20:46" x14ac:dyDescent="0.25">
      <c r="T523">
        <v>517</v>
      </c>
      <c r="W523">
        <v>337</v>
      </c>
      <c r="AA523">
        <f t="shared" si="62"/>
        <v>0</v>
      </c>
      <c r="AC523">
        <f t="shared" si="60"/>
        <v>0</v>
      </c>
      <c r="AT523">
        <f t="shared" si="63"/>
        <v>0</v>
      </c>
    </row>
    <row r="524" spans="20:46" x14ac:dyDescent="0.25">
      <c r="T524">
        <v>518</v>
      </c>
      <c r="W524">
        <v>338</v>
      </c>
      <c r="AA524">
        <f t="shared" si="62"/>
        <v>0</v>
      </c>
      <c r="AC524">
        <f t="shared" si="60"/>
        <v>0</v>
      </c>
      <c r="AT524">
        <f t="shared" si="63"/>
        <v>0</v>
      </c>
    </row>
    <row r="525" spans="20:46" x14ac:dyDescent="0.25">
      <c r="T525">
        <v>519</v>
      </c>
      <c r="W525">
        <v>339</v>
      </c>
      <c r="AA525">
        <f t="shared" si="62"/>
        <v>0</v>
      </c>
      <c r="AC525">
        <f t="shared" si="60"/>
        <v>0</v>
      </c>
      <c r="AT525">
        <f t="shared" si="63"/>
        <v>0</v>
      </c>
    </row>
    <row r="526" spans="20:46" x14ac:dyDescent="0.25">
      <c r="T526">
        <v>520</v>
      </c>
      <c r="W526">
        <v>340</v>
      </c>
      <c r="AA526">
        <f t="shared" si="62"/>
        <v>0</v>
      </c>
      <c r="AC526">
        <f t="shared" si="60"/>
        <v>0</v>
      </c>
      <c r="AT526">
        <f t="shared" si="63"/>
        <v>0</v>
      </c>
    </row>
    <row r="527" spans="20:46" x14ac:dyDescent="0.25">
      <c r="T527">
        <v>521</v>
      </c>
      <c r="W527">
        <v>341</v>
      </c>
      <c r="AA527">
        <f t="shared" si="62"/>
        <v>0</v>
      </c>
      <c r="AC527">
        <f t="shared" si="60"/>
        <v>0</v>
      </c>
      <c r="AT527">
        <f t="shared" si="63"/>
        <v>0</v>
      </c>
    </row>
    <row r="528" spans="20:46" x14ac:dyDescent="0.25">
      <c r="T528">
        <v>522</v>
      </c>
      <c r="W528">
        <v>342</v>
      </c>
      <c r="AA528">
        <f t="shared" si="62"/>
        <v>0</v>
      </c>
      <c r="AC528">
        <f t="shared" si="60"/>
        <v>0</v>
      </c>
      <c r="AT528">
        <f t="shared" si="63"/>
        <v>0</v>
      </c>
    </row>
    <row r="529" spans="20:46" x14ac:dyDescent="0.25">
      <c r="T529">
        <v>523</v>
      </c>
      <c r="W529">
        <v>343</v>
      </c>
      <c r="AA529">
        <f t="shared" si="62"/>
        <v>0</v>
      </c>
      <c r="AC529">
        <f t="shared" si="60"/>
        <v>0</v>
      </c>
      <c r="AT529">
        <f t="shared" si="63"/>
        <v>0</v>
      </c>
    </row>
    <row r="530" spans="20:46" x14ac:dyDescent="0.25">
      <c r="T530">
        <v>524</v>
      </c>
      <c r="W530">
        <v>344</v>
      </c>
      <c r="AA530">
        <f t="shared" si="62"/>
        <v>0</v>
      </c>
      <c r="AC530">
        <f t="shared" si="60"/>
        <v>0</v>
      </c>
      <c r="AT530">
        <f t="shared" si="63"/>
        <v>0</v>
      </c>
    </row>
    <row r="531" spans="20:46" x14ac:dyDescent="0.25">
      <c r="T531">
        <v>525</v>
      </c>
      <c r="W531">
        <v>345</v>
      </c>
      <c r="AA531">
        <f t="shared" si="62"/>
        <v>0</v>
      </c>
      <c r="AC531">
        <f t="shared" si="60"/>
        <v>0</v>
      </c>
      <c r="AT531">
        <f t="shared" si="63"/>
        <v>0</v>
      </c>
    </row>
    <row r="532" spans="20:46" x14ac:dyDescent="0.25">
      <c r="T532">
        <v>526</v>
      </c>
      <c r="W532">
        <v>346</v>
      </c>
      <c r="AA532">
        <f t="shared" si="62"/>
        <v>0</v>
      </c>
      <c r="AC532">
        <f t="shared" si="60"/>
        <v>0</v>
      </c>
      <c r="AT532">
        <f t="shared" si="63"/>
        <v>0</v>
      </c>
    </row>
    <row r="533" spans="20:46" x14ac:dyDescent="0.25">
      <c r="T533">
        <v>527</v>
      </c>
      <c r="W533">
        <v>347</v>
      </c>
      <c r="AA533">
        <f t="shared" si="62"/>
        <v>0</v>
      </c>
      <c r="AC533">
        <f t="shared" si="60"/>
        <v>0</v>
      </c>
      <c r="AT533">
        <f t="shared" si="63"/>
        <v>0</v>
      </c>
    </row>
    <row r="534" spans="20:46" x14ac:dyDescent="0.25">
      <c r="T534">
        <v>528</v>
      </c>
      <c r="W534">
        <v>348</v>
      </c>
      <c r="AA534">
        <f t="shared" si="62"/>
        <v>0</v>
      </c>
      <c r="AC534">
        <f t="shared" si="60"/>
        <v>0</v>
      </c>
      <c r="AT534">
        <f t="shared" si="63"/>
        <v>0</v>
      </c>
    </row>
    <row r="535" spans="20:46" x14ac:dyDescent="0.25">
      <c r="T535">
        <v>529</v>
      </c>
      <c r="W535">
        <v>349</v>
      </c>
      <c r="AA535">
        <f t="shared" si="62"/>
        <v>0</v>
      </c>
      <c r="AC535">
        <f t="shared" si="60"/>
        <v>0</v>
      </c>
      <c r="AT535">
        <f t="shared" si="63"/>
        <v>0</v>
      </c>
    </row>
    <row r="536" spans="20:46" x14ac:dyDescent="0.25">
      <c r="T536">
        <v>530</v>
      </c>
      <c r="W536">
        <v>350</v>
      </c>
      <c r="AA536">
        <f t="shared" si="62"/>
        <v>0</v>
      </c>
      <c r="AC536">
        <f t="shared" si="60"/>
        <v>0</v>
      </c>
      <c r="AT536">
        <f t="shared" si="63"/>
        <v>0</v>
      </c>
    </row>
    <row r="537" spans="20:46" x14ac:dyDescent="0.25">
      <c r="T537">
        <v>531</v>
      </c>
      <c r="W537">
        <v>351</v>
      </c>
      <c r="AA537">
        <f t="shared" si="62"/>
        <v>0</v>
      </c>
      <c r="AC537">
        <f t="shared" si="60"/>
        <v>0</v>
      </c>
      <c r="AT537">
        <f t="shared" si="63"/>
        <v>0</v>
      </c>
    </row>
    <row r="538" spans="20:46" x14ac:dyDescent="0.25">
      <c r="T538">
        <v>532</v>
      </c>
      <c r="W538">
        <v>352</v>
      </c>
      <c r="AA538">
        <f t="shared" si="62"/>
        <v>0</v>
      </c>
      <c r="AC538">
        <f t="shared" si="60"/>
        <v>0</v>
      </c>
      <c r="AT538">
        <f t="shared" si="63"/>
        <v>0</v>
      </c>
    </row>
    <row r="539" spans="20:46" x14ac:dyDescent="0.25">
      <c r="T539">
        <v>533</v>
      </c>
      <c r="W539">
        <v>353</v>
      </c>
      <c r="AA539">
        <f t="shared" si="62"/>
        <v>0</v>
      </c>
      <c r="AC539">
        <f t="shared" si="60"/>
        <v>0</v>
      </c>
      <c r="AT539">
        <f t="shared" si="63"/>
        <v>0</v>
      </c>
    </row>
    <row r="540" spans="20:46" x14ac:dyDescent="0.25">
      <c r="T540">
        <v>534</v>
      </c>
      <c r="W540">
        <v>354</v>
      </c>
      <c r="AA540">
        <f t="shared" si="62"/>
        <v>0</v>
      </c>
      <c r="AC540">
        <f t="shared" si="60"/>
        <v>0</v>
      </c>
      <c r="AT540">
        <f t="shared" si="63"/>
        <v>0</v>
      </c>
    </row>
    <row r="541" spans="20:46" x14ac:dyDescent="0.25">
      <c r="T541">
        <v>535</v>
      </c>
      <c r="W541">
        <v>355</v>
      </c>
      <c r="AA541">
        <f t="shared" si="62"/>
        <v>0</v>
      </c>
      <c r="AC541">
        <f t="shared" si="60"/>
        <v>0</v>
      </c>
      <c r="AT541">
        <f t="shared" si="63"/>
        <v>0</v>
      </c>
    </row>
    <row r="542" spans="20:46" x14ac:dyDescent="0.25">
      <c r="T542">
        <v>536</v>
      </c>
      <c r="W542">
        <v>356</v>
      </c>
      <c r="AA542">
        <f t="shared" si="62"/>
        <v>0</v>
      </c>
      <c r="AC542">
        <f t="shared" si="60"/>
        <v>0</v>
      </c>
      <c r="AT542">
        <f t="shared" si="63"/>
        <v>0</v>
      </c>
    </row>
    <row r="543" spans="20:46" x14ac:dyDescent="0.25">
      <c r="T543">
        <v>537</v>
      </c>
      <c r="W543">
        <v>357</v>
      </c>
      <c r="AA543">
        <f t="shared" si="62"/>
        <v>0</v>
      </c>
      <c r="AC543">
        <f t="shared" si="60"/>
        <v>0</v>
      </c>
      <c r="AT543">
        <f t="shared" si="63"/>
        <v>0</v>
      </c>
    </row>
    <row r="544" spans="20:46" x14ac:dyDescent="0.25">
      <c r="T544">
        <v>538</v>
      </c>
      <c r="W544">
        <v>358</v>
      </c>
      <c r="AA544">
        <f t="shared" si="62"/>
        <v>0</v>
      </c>
      <c r="AC544">
        <f t="shared" si="60"/>
        <v>0</v>
      </c>
      <c r="AT544">
        <f t="shared" si="63"/>
        <v>0</v>
      </c>
    </row>
    <row r="545" spans="20:46" x14ac:dyDescent="0.25">
      <c r="T545">
        <v>539</v>
      </c>
      <c r="W545">
        <v>359</v>
      </c>
      <c r="AA545">
        <f t="shared" si="62"/>
        <v>0</v>
      </c>
      <c r="AC545">
        <f t="shared" si="60"/>
        <v>0</v>
      </c>
      <c r="AT545">
        <f t="shared" si="63"/>
        <v>0</v>
      </c>
    </row>
    <row r="546" spans="20:46" x14ac:dyDescent="0.25">
      <c r="T546">
        <v>540</v>
      </c>
      <c r="W546">
        <v>360</v>
      </c>
      <c r="AA546">
        <f t="shared" si="62"/>
        <v>0</v>
      </c>
      <c r="AC546">
        <f t="shared" si="60"/>
        <v>0</v>
      </c>
      <c r="AT546">
        <f t="shared" si="63"/>
        <v>0</v>
      </c>
    </row>
    <row r="547" spans="20:46" x14ac:dyDescent="0.25">
      <c r="T547">
        <v>541</v>
      </c>
      <c r="W547">
        <v>361</v>
      </c>
      <c r="AA547">
        <f t="shared" si="62"/>
        <v>0</v>
      </c>
      <c r="AC547">
        <f t="shared" si="60"/>
        <v>0</v>
      </c>
      <c r="AT547">
        <f t="shared" si="63"/>
        <v>0</v>
      </c>
    </row>
    <row r="548" spans="20:46" x14ac:dyDescent="0.25">
      <c r="T548">
        <v>542</v>
      </c>
      <c r="W548">
        <v>362</v>
      </c>
      <c r="AA548">
        <f t="shared" si="62"/>
        <v>0</v>
      </c>
      <c r="AC548">
        <f t="shared" si="60"/>
        <v>0</v>
      </c>
      <c r="AT548">
        <f t="shared" si="63"/>
        <v>0</v>
      </c>
    </row>
    <row r="549" spans="20:46" x14ac:dyDescent="0.25">
      <c r="T549">
        <v>543</v>
      </c>
      <c r="W549">
        <v>363</v>
      </c>
      <c r="AA549">
        <f t="shared" si="62"/>
        <v>0</v>
      </c>
      <c r="AC549">
        <f t="shared" ref="AC549:AC612" si="64">(X549-X547)*24000</f>
        <v>0</v>
      </c>
      <c r="AT549">
        <f t="shared" si="63"/>
        <v>0</v>
      </c>
    </row>
    <row r="550" spans="20:46" x14ac:dyDescent="0.25">
      <c r="T550">
        <v>544</v>
      </c>
      <c r="W550">
        <v>364</v>
      </c>
      <c r="AA550">
        <f t="shared" si="62"/>
        <v>0</v>
      </c>
      <c r="AC550">
        <f t="shared" si="64"/>
        <v>0</v>
      </c>
      <c r="AT550">
        <f t="shared" si="63"/>
        <v>0</v>
      </c>
    </row>
    <row r="551" spans="20:46" x14ac:dyDescent="0.25">
      <c r="T551">
        <v>545</v>
      </c>
      <c r="W551">
        <v>365</v>
      </c>
      <c r="AA551">
        <f t="shared" si="62"/>
        <v>0</v>
      </c>
      <c r="AC551">
        <f t="shared" si="64"/>
        <v>0</v>
      </c>
      <c r="AT551">
        <f t="shared" si="63"/>
        <v>0</v>
      </c>
    </row>
    <row r="552" spans="20:46" x14ac:dyDescent="0.25">
      <c r="T552">
        <v>546</v>
      </c>
      <c r="W552">
        <v>366</v>
      </c>
      <c r="AA552">
        <f t="shared" si="62"/>
        <v>0</v>
      </c>
      <c r="AC552">
        <f t="shared" si="64"/>
        <v>0</v>
      </c>
      <c r="AT552">
        <f t="shared" si="63"/>
        <v>0</v>
      </c>
    </row>
    <row r="553" spans="20:46" x14ac:dyDescent="0.25">
      <c r="T553">
        <v>547</v>
      </c>
      <c r="W553">
        <v>367</v>
      </c>
      <c r="AA553">
        <f t="shared" si="62"/>
        <v>0</v>
      </c>
      <c r="AC553">
        <f t="shared" si="64"/>
        <v>0</v>
      </c>
      <c r="AT553">
        <f t="shared" si="63"/>
        <v>0</v>
      </c>
    </row>
    <row r="554" spans="20:46" x14ac:dyDescent="0.25">
      <c r="T554">
        <v>548</v>
      </c>
      <c r="W554">
        <v>368</v>
      </c>
      <c r="AA554">
        <f t="shared" si="62"/>
        <v>0</v>
      </c>
      <c r="AC554">
        <f t="shared" si="64"/>
        <v>0</v>
      </c>
      <c r="AT554">
        <f t="shared" si="63"/>
        <v>0</v>
      </c>
    </row>
    <row r="555" spans="20:46" x14ac:dyDescent="0.25">
      <c r="T555">
        <v>549</v>
      </c>
      <c r="W555">
        <v>369</v>
      </c>
      <c r="AA555">
        <f t="shared" si="62"/>
        <v>0</v>
      </c>
      <c r="AC555">
        <f t="shared" si="64"/>
        <v>0</v>
      </c>
      <c r="AT555">
        <f t="shared" si="63"/>
        <v>0</v>
      </c>
    </row>
    <row r="556" spans="20:46" x14ac:dyDescent="0.25">
      <c r="T556">
        <v>550</v>
      </c>
      <c r="W556">
        <v>370</v>
      </c>
      <c r="AA556">
        <f t="shared" si="62"/>
        <v>0</v>
      </c>
      <c r="AC556">
        <f t="shared" si="64"/>
        <v>0</v>
      </c>
      <c r="AT556">
        <f t="shared" si="63"/>
        <v>0</v>
      </c>
    </row>
    <row r="557" spans="20:46" x14ac:dyDescent="0.25">
      <c r="T557">
        <v>551</v>
      </c>
      <c r="W557">
        <v>371</v>
      </c>
      <c r="AA557">
        <f t="shared" si="62"/>
        <v>0</v>
      </c>
      <c r="AC557">
        <f t="shared" si="64"/>
        <v>0</v>
      </c>
      <c r="AT557">
        <f t="shared" si="63"/>
        <v>0</v>
      </c>
    </row>
    <row r="558" spans="20:46" x14ac:dyDescent="0.25">
      <c r="T558">
        <v>552</v>
      </c>
      <c r="W558">
        <v>372</v>
      </c>
      <c r="AA558">
        <f t="shared" si="62"/>
        <v>0</v>
      </c>
      <c r="AC558">
        <f t="shared" si="64"/>
        <v>0</v>
      </c>
      <c r="AT558">
        <f t="shared" si="63"/>
        <v>0</v>
      </c>
    </row>
    <row r="559" spans="20:46" x14ac:dyDescent="0.25">
      <c r="T559">
        <v>553</v>
      </c>
      <c r="W559">
        <v>373</v>
      </c>
      <c r="AA559">
        <f t="shared" si="62"/>
        <v>0</v>
      </c>
      <c r="AC559">
        <f t="shared" si="64"/>
        <v>0</v>
      </c>
      <c r="AT559">
        <f t="shared" si="63"/>
        <v>0</v>
      </c>
    </row>
    <row r="560" spans="20:46" x14ac:dyDescent="0.25">
      <c r="T560">
        <v>554</v>
      </c>
      <c r="W560">
        <v>374</v>
      </c>
      <c r="AA560">
        <f t="shared" si="62"/>
        <v>0</v>
      </c>
      <c r="AC560">
        <f t="shared" si="64"/>
        <v>0</v>
      </c>
      <c r="AT560">
        <f t="shared" si="63"/>
        <v>0</v>
      </c>
    </row>
    <row r="561" spans="20:46" x14ac:dyDescent="0.25">
      <c r="T561">
        <v>555</v>
      </c>
      <c r="W561">
        <v>375</v>
      </c>
      <c r="AA561">
        <f t="shared" ref="AA561:AA624" si="65">(U561-U559)*24000</f>
        <v>0</v>
      </c>
      <c r="AC561">
        <f t="shared" si="64"/>
        <v>0</v>
      </c>
      <c r="AT561">
        <f t="shared" si="63"/>
        <v>0</v>
      </c>
    </row>
    <row r="562" spans="20:46" x14ac:dyDescent="0.25">
      <c r="T562">
        <v>556</v>
      </c>
      <c r="W562">
        <v>376</v>
      </c>
      <c r="AA562">
        <f t="shared" si="65"/>
        <v>0</v>
      </c>
      <c r="AC562">
        <f t="shared" si="64"/>
        <v>0</v>
      </c>
      <c r="AT562">
        <f t="shared" si="63"/>
        <v>0</v>
      </c>
    </row>
    <row r="563" spans="20:46" x14ac:dyDescent="0.25">
      <c r="T563">
        <v>557</v>
      </c>
      <c r="W563">
        <v>377</v>
      </c>
      <c r="AA563">
        <f t="shared" si="65"/>
        <v>0</v>
      </c>
      <c r="AC563">
        <f t="shared" si="64"/>
        <v>0</v>
      </c>
      <c r="AT563">
        <f t="shared" si="63"/>
        <v>0</v>
      </c>
    </row>
    <row r="564" spans="20:46" x14ac:dyDescent="0.25">
      <c r="T564">
        <v>558</v>
      </c>
      <c r="W564">
        <v>378</v>
      </c>
      <c r="AA564">
        <f t="shared" si="65"/>
        <v>0</v>
      </c>
      <c r="AC564">
        <f t="shared" si="64"/>
        <v>0</v>
      </c>
      <c r="AT564">
        <f t="shared" si="63"/>
        <v>0</v>
      </c>
    </row>
    <row r="565" spans="20:46" x14ac:dyDescent="0.25">
      <c r="T565">
        <v>559</v>
      </c>
      <c r="W565">
        <v>379</v>
      </c>
      <c r="AA565">
        <f t="shared" si="65"/>
        <v>0</v>
      </c>
      <c r="AC565">
        <f t="shared" si="64"/>
        <v>0</v>
      </c>
      <c r="AT565">
        <f t="shared" si="63"/>
        <v>0</v>
      </c>
    </row>
    <row r="566" spans="20:46" x14ac:dyDescent="0.25">
      <c r="T566">
        <v>560</v>
      </c>
      <c r="W566">
        <v>380</v>
      </c>
      <c r="AA566">
        <f t="shared" si="65"/>
        <v>0</v>
      </c>
      <c r="AC566">
        <f t="shared" si="64"/>
        <v>0</v>
      </c>
      <c r="AT566">
        <f t="shared" si="63"/>
        <v>0</v>
      </c>
    </row>
    <row r="567" spans="20:46" x14ac:dyDescent="0.25">
      <c r="T567">
        <v>561</v>
      </c>
      <c r="W567">
        <v>381</v>
      </c>
      <c r="AA567">
        <f t="shared" si="65"/>
        <v>0</v>
      </c>
      <c r="AC567">
        <f t="shared" si="64"/>
        <v>0</v>
      </c>
      <c r="AT567">
        <f t="shared" si="63"/>
        <v>0</v>
      </c>
    </row>
    <row r="568" spans="20:46" x14ac:dyDescent="0.25">
      <c r="T568">
        <v>562</v>
      </c>
      <c r="W568">
        <v>382</v>
      </c>
      <c r="AA568">
        <f t="shared" si="65"/>
        <v>0</v>
      </c>
      <c r="AC568">
        <f t="shared" si="64"/>
        <v>0</v>
      </c>
      <c r="AT568">
        <f t="shared" si="63"/>
        <v>0</v>
      </c>
    </row>
    <row r="569" spans="20:46" x14ac:dyDescent="0.25">
      <c r="T569">
        <v>563</v>
      </c>
      <c r="W569">
        <v>383</v>
      </c>
      <c r="AA569">
        <f t="shared" si="65"/>
        <v>0</v>
      </c>
      <c r="AC569">
        <f t="shared" si="64"/>
        <v>0</v>
      </c>
      <c r="AT569">
        <f t="shared" si="63"/>
        <v>0</v>
      </c>
    </row>
    <row r="570" spans="20:46" x14ac:dyDescent="0.25">
      <c r="T570">
        <v>564</v>
      </c>
      <c r="W570">
        <v>384</v>
      </c>
      <c r="AA570">
        <f t="shared" si="65"/>
        <v>0</v>
      </c>
      <c r="AC570">
        <f t="shared" si="64"/>
        <v>0</v>
      </c>
      <c r="AT570">
        <f t="shared" si="63"/>
        <v>0</v>
      </c>
    </row>
    <row r="571" spans="20:46" x14ac:dyDescent="0.25">
      <c r="T571">
        <v>565</v>
      </c>
      <c r="W571">
        <v>385</v>
      </c>
      <c r="AA571">
        <f t="shared" si="65"/>
        <v>0</v>
      </c>
      <c r="AC571">
        <f t="shared" si="64"/>
        <v>0</v>
      </c>
      <c r="AT571">
        <f t="shared" si="63"/>
        <v>0</v>
      </c>
    </row>
    <row r="572" spans="20:46" x14ac:dyDescent="0.25">
      <c r="T572">
        <v>566</v>
      </c>
      <c r="W572">
        <v>386</v>
      </c>
      <c r="AA572">
        <f t="shared" si="65"/>
        <v>0</v>
      </c>
      <c r="AC572">
        <f t="shared" si="64"/>
        <v>0</v>
      </c>
      <c r="AT572">
        <f t="shared" si="63"/>
        <v>0</v>
      </c>
    </row>
    <row r="573" spans="20:46" x14ac:dyDescent="0.25">
      <c r="T573">
        <v>567</v>
      </c>
      <c r="W573">
        <v>387</v>
      </c>
      <c r="AA573">
        <f t="shared" si="65"/>
        <v>0</v>
      </c>
      <c r="AC573">
        <f t="shared" si="64"/>
        <v>0</v>
      </c>
      <c r="AT573">
        <f t="shared" si="63"/>
        <v>0</v>
      </c>
    </row>
    <row r="574" spans="20:46" x14ac:dyDescent="0.25">
      <c r="T574">
        <v>568</v>
      </c>
      <c r="W574">
        <v>388</v>
      </c>
      <c r="AA574">
        <f t="shared" si="65"/>
        <v>0</v>
      </c>
      <c r="AC574">
        <f t="shared" si="64"/>
        <v>0</v>
      </c>
      <c r="AT574">
        <f t="shared" si="63"/>
        <v>0</v>
      </c>
    </row>
    <row r="575" spans="20:46" x14ac:dyDescent="0.25">
      <c r="T575">
        <v>569</v>
      </c>
      <c r="W575">
        <v>389</v>
      </c>
      <c r="AA575">
        <f t="shared" si="65"/>
        <v>0</v>
      </c>
      <c r="AC575">
        <f t="shared" si="64"/>
        <v>0</v>
      </c>
      <c r="AT575">
        <f t="shared" si="63"/>
        <v>0</v>
      </c>
    </row>
    <row r="576" spans="20:46" x14ac:dyDescent="0.25">
      <c r="T576">
        <v>570</v>
      </c>
      <c r="W576">
        <v>390</v>
      </c>
      <c r="AA576">
        <f t="shared" si="65"/>
        <v>0</v>
      </c>
      <c r="AC576">
        <f t="shared" si="64"/>
        <v>0</v>
      </c>
      <c r="AT576">
        <f t="shared" si="63"/>
        <v>0</v>
      </c>
    </row>
    <row r="577" spans="20:46" x14ac:dyDescent="0.25">
      <c r="T577">
        <v>571</v>
      </c>
      <c r="W577">
        <v>391</v>
      </c>
      <c r="AA577">
        <f t="shared" si="65"/>
        <v>0</v>
      </c>
      <c r="AC577">
        <f t="shared" si="64"/>
        <v>0</v>
      </c>
      <c r="AT577">
        <f t="shared" si="63"/>
        <v>0</v>
      </c>
    </row>
    <row r="578" spans="20:46" x14ac:dyDescent="0.25">
      <c r="T578">
        <v>572</v>
      </c>
      <c r="W578">
        <v>392</v>
      </c>
      <c r="AA578">
        <f t="shared" si="65"/>
        <v>0</v>
      </c>
      <c r="AC578">
        <f t="shared" si="64"/>
        <v>0</v>
      </c>
      <c r="AT578">
        <f t="shared" si="63"/>
        <v>0</v>
      </c>
    </row>
    <row r="579" spans="20:46" x14ac:dyDescent="0.25">
      <c r="T579">
        <v>573</v>
      </c>
      <c r="W579">
        <v>393</v>
      </c>
      <c r="AA579">
        <f t="shared" si="65"/>
        <v>0</v>
      </c>
      <c r="AC579">
        <f t="shared" si="64"/>
        <v>0</v>
      </c>
      <c r="AT579">
        <f t="shared" si="63"/>
        <v>0</v>
      </c>
    </row>
    <row r="580" spans="20:46" x14ac:dyDescent="0.25">
      <c r="T580">
        <v>574</v>
      </c>
      <c r="W580">
        <v>394</v>
      </c>
      <c r="AA580">
        <f t="shared" si="65"/>
        <v>0</v>
      </c>
      <c r="AC580">
        <f t="shared" si="64"/>
        <v>0</v>
      </c>
      <c r="AT580">
        <f t="shared" si="63"/>
        <v>0</v>
      </c>
    </row>
    <row r="581" spans="20:46" x14ac:dyDescent="0.25">
      <c r="T581">
        <v>575</v>
      </c>
      <c r="W581">
        <v>395</v>
      </c>
      <c r="AA581">
        <f t="shared" si="65"/>
        <v>0</v>
      </c>
      <c r="AC581">
        <f t="shared" si="64"/>
        <v>0</v>
      </c>
      <c r="AT581">
        <f t="shared" si="63"/>
        <v>0</v>
      </c>
    </row>
    <row r="582" spans="20:46" x14ac:dyDescent="0.25">
      <c r="T582">
        <v>576</v>
      </c>
      <c r="W582">
        <v>396</v>
      </c>
      <c r="AA582">
        <f t="shared" si="65"/>
        <v>0</v>
      </c>
      <c r="AC582">
        <f t="shared" si="64"/>
        <v>0</v>
      </c>
      <c r="AT582">
        <f t="shared" si="63"/>
        <v>0</v>
      </c>
    </row>
    <row r="583" spans="20:46" x14ac:dyDescent="0.25">
      <c r="T583">
        <v>577</v>
      </c>
      <c r="W583">
        <v>397</v>
      </c>
      <c r="AA583">
        <f t="shared" si="65"/>
        <v>0</v>
      </c>
      <c r="AC583">
        <f t="shared" si="64"/>
        <v>0</v>
      </c>
      <c r="AT583">
        <f t="shared" si="63"/>
        <v>0</v>
      </c>
    </row>
    <row r="584" spans="20:46" x14ac:dyDescent="0.25">
      <c r="T584">
        <v>578</v>
      </c>
      <c r="W584">
        <v>398</v>
      </c>
      <c r="AA584">
        <f t="shared" si="65"/>
        <v>0</v>
      </c>
      <c r="AC584">
        <f t="shared" si="64"/>
        <v>0</v>
      </c>
      <c r="AT584">
        <f t="shared" ref="AT584:AT647" si="66">PI()*(35/1000)*(U584/1000)</f>
        <v>0</v>
      </c>
    </row>
    <row r="585" spans="20:46" x14ac:dyDescent="0.25">
      <c r="T585">
        <v>579</v>
      </c>
      <c r="W585">
        <v>399</v>
      </c>
      <c r="AA585">
        <f t="shared" si="65"/>
        <v>0</v>
      </c>
      <c r="AC585">
        <f t="shared" si="64"/>
        <v>0</v>
      </c>
      <c r="AT585">
        <f t="shared" si="66"/>
        <v>0</v>
      </c>
    </row>
    <row r="586" spans="20:46" x14ac:dyDescent="0.25">
      <c r="T586">
        <v>580</v>
      </c>
      <c r="W586">
        <v>400</v>
      </c>
      <c r="AA586">
        <f t="shared" si="65"/>
        <v>0</v>
      </c>
      <c r="AC586">
        <f t="shared" si="64"/>
        <v>0</v>
      </c>
      <c r="AT586">
        <f t="shared" si="66"/>
        <v>0</v>
      </c>
    </row>
    <row r="587" spans="20:46" x14ac:dyDescent="0.25">
      <c r="T587">
        <v>581</v>
      </c>
      <c r="W587">
        <v>401</v>
      </c>
      <c r="AA587">
        <f t="shared" si="65"/>
        <v>0</v>
      </c>
      <c r="AC587">
        <f t="shared" si="64"/>
        <v>0</v>
      </c>
      <c r="AT587">
        <f t="shared" si="66"/>
        <v>0</v>
      </c>
    </row>
    <row r="588" spans="20:46" x14ac:dyDescent="0.25">
      <c r="T588">
        <v>582</v>
      </c>
      <c r="W588">
        <v>402</v>
      </c>
      <c r="AA588">
        <f t="shared" si="65"/>
        <v>0</v>
      </c>
      <c r="AC588">
        <f t="shared" si="64"/>
        <v>0</v>
      </c>
      <c r="AT588">
        <f t="shared" si="66"/>
        <v>0</v>
      </c>
    </row>
    <row r="589" spans="20:46" x14ac:dyDescent="0.25">
      <c r="T589">
        <v>583</v>
      </c>
      <c r="W589">
        <v>403</v>
      </c>
      <c r="AA589">
        <f t="shared" si="65"/>
        <v>0</v>
      </c>
      <c r="AC589">
        <f t="shared" si="64"/>
        <v>0</v>
      </c>
      <c r="AT589">
        <f t="shared" si="66"/>
        <v>0</v>
      </c>
    </row>
    <row r="590" spans="20:46" x14ac:dyDescent="0.25">
      <c r="T590">
        <v>584</v>
      </c>
      <c r="W590">
        <v>404</v>
      </c>
      <c r="AA590">
        <f t="shared" si="65"/>
        <v>0</v>
      </c>
      <c r="AC590">
        <f t="shared" si="64"/>
        <v>0</v>
      </c>
      <c r="AT590">
        <f t="shared" si="66"/>
        <v>0</v>
      </c>
    </row>
    <row r="591" spans="20:46" x14ac:dyDescent="0.25">
      <c r="T591">
        <v>585</v>
      </c>
      <c r="W591">
        <v>405</v>
      </c>
      <c r="AA591">
        <f t="shared" si="65"/>
        <v>0</v>
      </c>
      <c r="AC591">
        <f t="shared" si="64"/>
        <v>0</v>
      </c>
      <c r="AT591">
        <f t="shared" si="66"/>
        <v>0</v>
      </c>
    </row>
    <row r="592" spans="20:46" x14ac:dyDescent="0.25">
      <c r="T592">
        <v>586</v>
      </c>
      <c r="W592">
        <v>406</v>
      </c>
      <c r="AA592">
        <f t="shared" si="65"/>
        <v>0</v>
      </c>
      <c r="AC592">
        <f t="shared" si="64"/>
        <v>0</v>
      </c>
      <c r="AT592">
        <f t="shared" si="66"/>
        <v>0</v>
      </c>
    </row>
    <row r="593" spans="20:46" x14ac:dyDescent="0.25">
      <c r="T593">
        <v>587</v>
      </c>
      <c r="W593">
        <v>407</v>
      </c>
      <c r="AA593">
        <f t="shared" si="65"/>
        <v>0</v>
      </c>
      <c r="AC593">
        <f t="shared" si="64"/>
        <v>0</v>
      </c>
      <c r="AT593">
        <f t="shared" si="66"/>
        <v>0</v>
      </c>
    </row>
    <row r="594" spans="20:46" x14ac:dyDescent="0.25">
      <c r="T594">
        <v>588</v>
      </c>
      <c r="W594">
        <v>408</v>
      </c>
      <c r="AA594">
        <f t="shared" si="65"/>
        <v>0</v>
      </c>
      <c r="AC594">
        <f t="shared" si="64"/>
        <v>0</v>
      </c>
      <c r="AT594">
        <f t="shared" si="66"/>
        <v>0</v>
      </c>
    </row>
    <row r="595" spans="20:46" x14ac:dyDescent="0.25">
      <c r="T595">
        <v>589</v>
      </c>
      <c r="W595">
        <v>409</v>
      </c>
      <c r="AA595">
        <f t="shared" si="65"/>
        <v>0</v>
      </c>
      <c r="AC595">
        <f t="shared" si="64"/>
        <v>0</v>
      </c>
      <c r="AT595">
        <f t="shared" si="66"/>
        <v>0</v>
      </c>
    </row>
    <row r="596" spans="20:46" x14ac:dyDescent="0.25">
      <c r="T596">
        <v>590</v>
      </c>
      <c r="W596">
        <v>410</v>
      </c>
      <c r="AA596">
        <f t="shared" si="65"/>
        <v>0</v>
      </c>
      <c r="AC596">
        <f t="shared" si="64"/>
        <v>0</v>
      </c>
      <c r="AT596">
        <f t="shared" si="66"/>
        <v>0</v>
      </c>
    </row>
    <row r="597" spans="20:46" x14ac:dyDescent="0.25">
      <c r="T597">
        <v>591</v>
      </c>
      <c r="W597">
        <v>411</v>
      </c>
      <c r="AA597">
        <f t="shared" si="65"/>
        <v>0</v>
      </c>
      <c r="AC597">
        <f t="shared" si="64"/>
        <v>0</v>
      </c>
      <c r="AT597">
        <f t="shared" si="66"/>
        <v>0</v>
      </c>
    </row>
    <row r="598" spans="20:46" x14ac:dyDescent="0.25">
      <c r="T598">
        <v>592</v>
      </c>
      <c r="W598">
        <v>412</v>
      </c>
      <c r="AA598">
        <f t="shared" si="65"/>
        <v>0</v>
      </c>
      <c r="AC598">
        <f t="shared" si="64"/>
        <v>0</v>
      </c>
      <c r="AT598">
        <f t="shared" si="66"/>
        <v>0</v>
      </c>
    </row>
    <row r="599" spans="20:46" x14ac:dyDescent="0.25">
      <c r="T599">
        <v>593</v>
      </c>
      <c r="W599">
        <v>413</v>
      </c>
      <c r="AA599">
        <f t="shared" si="65"/>
        <v>0</v>
      </c>
      <c r="AC599">
        <f t="shared" si="64"/>
        <v>0</v>
      </c>
      <c r="AT599">
        <f t="shared" si="66"/>
        <v>0</v>
      </c>
    </row>
    <row r="600" spans="20:46" x14ac:dyDescent="0.25">
      <c r="T600">
        <v>594</v>
      </c>
      <c r="W600">
        <v>414</v>
      </c>
      <c r="AA600">
        <f t="shared" si="65"/>
        <v>0</v>
      </c>
      <c r="AC600">
        <f t="shared" si="64"/>
        <v>0</v>
      </c>
      <c r="AT600">
        <f t="shared" si="66"/>
        <v>0</v>
      </c>
    </row>
    <row r="601" spans="20:46" x14ac:dyDescent="0.25">
      <c r="T601">
        <v>595</v>
      </c>
      <c r="W601">
        <v>415</v>
      </c>
      <c r="AA601">
        <f t="shared" si="65"/>
        <v>0</v>
      </c>
      <c r="AC601">
        <f t="shared" si="64"/>
        <v>0</v>
      </c>
      <c r="AT601">
        <f t="shared" si="66"/>
        <v>0</v>
      </c>
    </row>
    <row r="602" spans="20:46" x14ac:dyDescent="0.25">
      <c r="T602">
        <v>596</v>
      </c>
      <c r="W602">
        <v>416</v>
      </c>
      <c r="AA602">
        <f t="shared" si="65"/>
        <v>0</v>
      </c>
      <c r="AC602">
        <f t="shared" si="64"/>
        <v>0</v>
      </c>
      <c r="AT602">
        <f t="shared" si="66"/>
        <v>0</v>
      </c>
    </row>
    <row r="603" spans="20:46" x14ac:dyDescent="0.25">
      <c r="T603">
        <v>597</v>
      </c>
      <c r="W603">
        <v>417</v>
      </c>
      <c r="AA603">
        <f t="shared" si="65"/>
        <v>0</v>
      </c>
      <c r="AC603">
        <f t="shared" si="64"/>
        <v>0</v>
      </c>
      <c r="AT603">
        <f t="shared" si="66"/>
        <v>0</v>
      </c>
    </row>
    <row r="604" spans="20:46" x14ac:dyDescent="0.25">
      <c r="T604">
        <v>598</v>
      </c>
      <c r="W604">
        <v>418</v>
      </c>
      <c r="AA604">
        <f t="shared" si="65"/>
        <v>0</v>
      </c>
      <c r="AC604">
        <f t="shared" si="64"/>
        <v>0</v>
      </c>
      <c r="AT604">
        <f t="shared" si="66"/>
        <v>0</v>
      </c>
    </row>
    <row r="605" spans="20:46" x14ac:dyDescent="0.25">
      <c r="T605">
        <v>599</v>
      </c>
      <c r="W605">
        <v>419</v>
      </c>
      <c r="AA605">
        <f t="shared" si="65"/>
        <v>0</v>
      </c>
      <c r="AC605">
        <f t="shared" si="64"/>
        <v>0</v>
      </c>
      <c r="AT605">
        <f t="shared" si="66"/>
        <v>0</v>
      </c>
    </row>
    <row r="606" spans="20:46" x14ac:dyDescent="0.25">
      <c r="T606">
        <v>600</v>
      </c>
      <c r="W606">
        <v>420</v>
      </c>
      <c r="AA606">
        <f t="shared" si="65"/>
        <v>0</v>
      </c>
      <c r="AC606">
        <f t="shared" si="64"/>
        <v>0</v>
      </c>
      <c r="AT606">
        <f t="shared" si="66"/>
        <v>0</v>
      </c>
    </row>
    <row r="607" spans="20:46" x14ac:dyDescent="0.25">
      <c r="T607">
        <v>601</v>
      </c>
      <c r="W607">
        <v>421</v>
      </c>
      <c r="AA607">
        <f t="shared" si="65"/>
        <v>0</v>
      </c>
      <c r="AC607">
        <f t="shared" si="64"/>
        <v>0</v>
      </c>
      <c r="AT607">
        <f t="shared" si="66"/>
        <v>0</v>
      </c>
    </row>
    <row r="608" spans="20:46" x14ac:dyDescent="0.25">
      <c r="T608">
        <v>602</v>
      </c>
      <c r="W608">
        <v>422</v>
      </c>
      <c r="AA608">
        <f t="shared" si="65"/>
        <v>0</v>
      </c>
      <c r="AC608">
        <f t="shared" si="64"/>
        <v>0</v>
      </c>
      <c r="AT608">
        <f t="shared" si="66"/>
        <v>0</v>
      </c>
    </row>
    <row r="609" spans="20:46" x14ac:dyDescent="0.25">
      <c r="T609">
        <v>603</v>
      </c>
      <c r="W609">
        <v>423</v>
      </c>
      <c r="AA609">
        <f t="shared" si="65"/>
        <v>0</v>
      </c>
      <c r="AC609">
        <f t="shared" si="64"/>
        <v>0</v>
      </c>
      <c r="AT609">
        <f t="shared" si="66"/>
        <v>0</v>
      </c>
    </row>
    <row r="610" spans="20:46" x14ac:dyDescent="0.25">
      <c r="T610">
        <v>604</v>
      </c>
      <c r="W610">
        <v>424</v>
      </c>
      <c r="AA610">
        <f t="shared" si="65"/>
        <v>0</v>
      </c>
      <c r="AC610">
        <f t="shared" si="64"/>
        <v>0</v>
      </c>
      <c r="AT610">
        <f t="shared" si="66"/>
        <v>0</v>
      </c>
    </row>
    <row r="611" spans="20:46" x14ac:dyDescent="0.25">
      <c r="T611">
        <v>605</v>
      </c>
      <c r="W611">
        <v>425</v>
      </c>
      <c r="AA611">
        <f t="shared" si="65"/>
        <v>0</v>
      </c>
      <c r="AC611">
        <f t="shared" si="64"/>
        <v>0</v>
      </c>
      <c r="AT611">
        <f t="shared" si="66"/>
        <v>0</v>
      </c>
    </row>
    <row r="612" spans="20:46" x14ac:dyDescent="0.25">
      <c r="T612">
        <v>606</v>
      </c>
      <c r="W612">
        <v>426</v>
      </c>
      <c r="AA612">
        <f t="shared" si="65"/>
        <v>0</v>
      </c>
      <c r="AC612">
        <f t="shared" si="64"/>
        <v>0</v>
      </c>
      <c r="AT612">
        <f t="shared" si="66"/>
        <v>0</v>
      </c>
    </row>
    <row r="613" spans="20:46" x14ac:dyDescent="0.25">
      <c r="T613">
        <v>607</v>
      </c>
      <c r="W613">
        <v>427</v>
      </c>
      <c r="AA613">
        <f t="shared" si="65"/>
        <v>0</v>
      </c>
      <c r="AC613">
        <f t="shared" ref="AC613:AC676" si="67">(X613-X611)*24000</f>
        <v>0</v>
      </c>
      <c r="AT613">
        <f t="shared" si="66"/>
        <v>0</v>
      </c>
    </row>
    <row r="614" spans="20:46" x14ac:dyDescent="0.25">
      <c r="T614">
        <v>608</v>
      </c>
      <c r="W614">
        <v>428</v>
      </c>
      <c r="AA614">
        <f t="shared" si="65"/>
        <v>0</v>
      </c>
      <c r="AC614">
        <f t="shared" si="67"/>
        <v>0</v>
      </c>
      <c r="AT614">
        <f t="shared" si="66"/>
        <v>0</v>
      </c>
    </row>
    <row r="615" spans="20:46" x14ac:dyDescent="0.25">
      <c r="T615">
        <v>609</v>
      </c>
      <c r="W615">
        <v>429</v>
      </c>
      <c r="AA615">
        <f t="shared" si="65"/>
        <v>0</v>
      </c>
      <c r="AC615">
        <f t="shared" si="67"/>
        <v>0</v>
      </c>
      <c r="AT615">
        <f t="shared" si="66"/>
        <v>0</v>
      </c>
    </row>
    <row r="616" spans="20:46" x14ac:dyDescent="0.25">
      <c r="T616">
        <v>610</v>
      </c>
      <c r="W616">
        <v>430</v>
      </c>
      <c r="AA616">
        <f t="shared" si="65"/>
        <v>0</v>
      </c>
      <c r="AC616">
        <f t="shared" si="67"/>
        <v>0</v>
      </c>
      <c r="AT616">
        <f t="shared" si="66"/>
        <v>0</v>
      </c>
    </row>
    <row r="617" spans="20:46" x14ac:dyDescent="0.25">
      <c r="T617">
        <v>611</v>
      </c>
      <c r="W617">
        <v>431</v>
      </c>
      <c r="AA617">
        <f t="shared" si="65"/>
        <v>0</v>
      </c>
      <c r="AC617">
        <f t="shared" si="67"/>
        <v>0</v>
      </c>
      <c r="AT617">
        <f t="shared" si="66"/>
        <v>0</v>
      </c>
    </row>
    <row r="618" spans="20:46" x14ac:dyDescent="0.25">
      <c r="T618">
        <v>612</v>
      </c>
      <c r="W618">
        <v>432</v>
      </c>
      <c r="AA618">
        <f t="shared" si="65"/>
        <v>0</v>
      </c>
      <c r="AC618">
        <f t="shared" si="67"/>
        <v>0</v>
      </c>
      <c r="AT618">
        <f t="shared" si="66"/>
        <v>0</v>
      </c>
    </row>
    <row r="619" spans="20:46" x14ac:dyDescent="0.25">
      <c r="T619">
        <v>613</v>
      </c>
      <c r="W619">
        <v>433</v>
      </c>
      <c r="AA619">
        <f t="shared" si="65"/>
        <v>0</v>
      </c>
      <c r="AC619">
        <f t="shared" si="67"/>
        <v>0</v>
      </c>
      <c r="AT619">
        <f t="shared" si="66"/>
        <v>0</v>
      </c>
    </row>
    <row r="620" spans="20:46" x14ac:dyDescent="0.25">
      <c r="T620">
        <v>614</v>
      </c>
      <c r="W620">
        <v>434</v>
      </c>
      <c r="AA620">
        <f t="shared" si="65"/>
        <v>0</v>
      </c>
      <c r="AC620">
        <f t="shared" si="67"/>
        <v>0</v>
      </c>
      <c r="AT620">
        <f t="shared" si="66"/>
        <v>0</v>
      </c>
    </row>
    <row r="621" spans="20:46" x14ac:dyDescent="0.25">
      <c r="T621">
        <v>615</v>
      </c>
      <c r="W621">
        <v>435</v>
      </c>
      <c r="AA621">
        <f t="shared" si="65"/>
        <v>0</v>
      </c>
      <c r="AC621">
        <f t="shared" si="67"/>
        <v>0</v>
      </c>
      <c r="AT621">
        <f t="shared" si="66"/>
        <v>0</v>
      </c>
    </row>
    <row r="622" spans="20:46" x14ac:dyDescent="0.25">
      <c r="T622">
        <v>616</v>
      </c>
      <c r="W622">
        <v>436</v>
      </c>
      <c r="AA622">
        <f t="shared" si="65"/>
        <v>0</v>
      </c>
      <c r="AC622">
        <f t="shared" si="67"/>
        <v>0</v>
      </c>
      <c r="AT622">
        <f t="shared" si="66"/>
        <v>0</v>
      </c>
    </row>
    <row r="623" spans="20:46" x14ac:dyDescent="0.25">
      <c r="T623">
        <v>617</v>
      </c>
      <c r="W623">
        <v>437</v>
      </c>
      <c r="AA623">
        <f t="shared" si="65"/>
        <v>0</v>
      </c>
      <c r="AC623">
        <f t="shared" si="67"/>
        <v>0</v>
      </c>
      <c r="AT623">
        <f t="shared" si="66"/>
        <v>0</v>
      </c>
    </row>
    <row r="624" spans="20:46" x14ac:dyDescent="0.25">
      <c r="T624">
        <v>618</v>
      </c>
      <c r="W624">
        <v>438</v>
      </c>
      <c r="AA624">
        <f t="shared" si="65"/>
        <v>0</v>
      </c>
      <c r="AC624">
        <f t="shared" si="67"/>
        <v>0</v>
      </c>
      <c r="AT624">
        <f t="shared" si="66"/>
        <v>0</v>
      </c>
    </row>
    <row r="625" spans="20:46" x14ac:dyDescent="0.25">
      <c r="T625">
        <v>619</v>
      </c>
      <c r="W625">
        <v>439</v>
      </c>
      <c r="AA625">
        <f t="shared" ref="AA625:AA688" si="68">(U625-U623)*24000</f>
        <v>0</v>
      </c>
      <c r="AC625">
        <f t="shared" si="67"/>
        <v>0</v>
      </c>
      <c r="AT625">
        <f t="shared" si="66"/>
        <v>0</v>
      </c>
    </row>
    <row r="626" spans="20:46" x14ac:dyDescent="0.25">
      <c r="T626">
        <v>620</v>
      </c>
      <c r="W626">
        <v>440</v>
      </c>
      <c r="AA626">
        <f t="shared" si="68"/>
        <v>0</v>
      </c>
      <c r="AC626">
        <f t="shared" si="67"/>
        <v>0</v>
      </c>
      <c r="AT626">
        <f t="shared" si="66"/>
        <v>0</v>
      </c>
    </row>
    <row r="627" spans="20:46" x14ac:dyDescent="0.25">
      <c r="T627">
        <v>621</v>
      </c>
      <c r="W627">
        <v>441</v>
      </c>
      <c r="AA627">
        <f t="shared" si="68"/>
        <v>0</v>
      </c>
      <c r="AC627">
        <f t="shared" si="67"/>
        <v>0</v>
      </c>
      <c r="AT627">
        <f t="shared" si="66"/>
        <v>0</v>
      </c>
    </row>
    <row r="628" spans="20:46" x14ac:dyDescent="0.25">
      <c r="T628">
        <v>622</v>
      </c>
      <c r="W628">
        <v>442</v>
      </c>
      <c r="AA628">
        <f t="shared" si="68"/>
        <v>0</v>
      </c>
      <c r="AC628">
        <f t="shared" si="67"/>
        <v>0</v>
      </c>
      <c r="AT628">
        <f t="shared" si="66"/>
        <v>0</v>
      </c>
    </row>
    <row r="629" spans="20:46" x14ac:dyDescent="0.25">
      <c r="T629">
        <v>623</v>
      </c>
      <c r="W629">
        <v>443</v>
      </c>
      <c r="AA629">
        <f t="shared" si="68"/>
        <v>0</v>
      </c>
      <c r="AC629">
        <f t="shared" si="67"/>
        <v>0</v>
      </c>
      <c r="AT629">
        <f t="shared" si="66"/>
        <v>0</v>
      </c>
    </row>
    <row r="630" spans="20:46" x14ac:dyDescent="0.25">
      <c r="T630">
        <v>624</v>
      </c>
      <c r="W630">
        <v>444</v>
      </c>
      <c r="AA630">
        <f t="shared" si="68"/>
        <v>0</v>
      </c>
      <c r="AC630">
        <f t="shared" si="67"/>
        <v>0</v>
      </c>
      <c r="AT630">
        <f t="shared" si="66"/>
        <v>0</v>
      </c>
    </row>
    <row r="631" spans="20:46" x14ac:dyDescent="0.25">
      <c r="T631">
        <v>625</v>
      </c>
      <c r="W631">
        <v>445</v>
      </c>
      <c r="AA631">
        <f t="shared" si="68"/>
        <v>0</v>
      </c>
      <c r="AC631">
        <f t="shared" si="67"/>
        <v>0</v>
      </c>
      <c r="AT631">
        <f t="shared" si="66"/>
        <v>0</v>
      </c>
    </row>
    <row r="632" spans="20:46" x14ac:dyDescent="0.25">
      <c r="T632">
        <v>626</v>
      </c>
      <c r="W632">
        <v>446</v>
      </c>
      <c r="AA632">
        <f t="shared" si="68"/>
        <v>0</v>
      </c>
      <c r="AC632">
        <f t="shared" si="67"/>
        <v>0</v>
      </c>
      <c r="AT632">
        <f t="shared" si="66"/>
        <v>0</v>
      </c>
    </row>
    <row r="633" spans="20:46" x14ac:dyDescent="0.25">
      <c r="T633">
        <v>627</v>
      </c>
      <c r="W633">
        <v>447</v>
      </c>
      <c r="AA633">
        <f t="shared" si="68"/>
        <v>0</v>
      </c>
      <c r="AC633">
        <f t="shared" si="67"/>
        <v>0</v>
      </c>
      <c r="AT633">
        <f t="shared" si="66"/>
        <v>0</v>
      </c>
    </row>
    <row r="634" spans="20:46" x14ac:dyDescent="0.25">
      <c r="T634">
        <v>628</v>
      </c>
      <c r="W634">
        <v>448</v>
      </c>
      <c r="AA634">
        <f t="shared" si="68"/>
        <v>0</v>
      </c>
      <c r="AC634">
        <f t="shared" si="67"/>
        <v>0</v>
      </c>
      <c r="AT634">
        <f t="shared" si="66"/>
        <v>0</v>
      </c>
    </row>
    <row r="635" spans="20:46" x14ac:dyDescent="0.25">
      <c r="T635">
        <v>629</v>
      </c>
      <c r="W635">
        <v>449</v>
      </c>
      <c r="AA635">
        <f t="shared" si="68"/>
        <v>0</v>
      </c>
      <c r="AC635">
        <f t="shared" si="67"/>
        <v>0</v>
      </c>
      <c r="AT635">
        <f t="shared" si="66"/>
        <v>0</v>
      </c>
    </row>
    <row r="636" spans="20:46" x14ac:dyDescent="0.25">
      <c r="T636">
        <v>630</v>
      </c>
      <c r="W636">
        <v>450</v>
      </c>
      <c r="AA636">
        <f t="shared" si="68"/>
        <v>0</v>
      </c>
      <c r="AC636">
        <f t="shared" si="67"/>
        <v>0</v>
      </c>
      <c r="AT636">
        <f t="shared" si="66"/>
        <v>0</v>
      </c>
    </row>
    <row r="637" spans="20:46" x14ac:dyDescent="0.25">
      <c r="T637">
        <v>631</v>
      </c>
      <c r="W637">
        <v>451</v>
      </c>
      <c r="AA637">
        <f t="shared" si="68"/>
        <v>0</v>
      </c>
      <c r="AC637">
        <f t="shared" si="67"/>
        <v>0</v>
      </c>
      <c r="AT637">
        <f t="shared" si="66"/>
        <v>0</v>
      </c>
    </row>
    <row r="638" spans="20:46" x14ac:dyDescent="0.25">
      <c r="T638">
        <v>632</v>
      </c>
      <c r="W638">
        <v>452</v>
      </c>
      <c r="AA638">
        <f t="shared" si="68"/>
        <v>0</v>
      </c>
      <c r="AC638">
        <f t="shared" si="67"/>
        <v>0</v>
      </c>
      <c r="AT638">
        <f t="shared" si="66"/>
        <v>0</v>
      </c>
    </row>
    <row r="639" spans="20:46" x14ac:dyDescent="0.25">
      <c r="T639">
        <v>633</v>
      </c>
      <c r="W639">
        <v>453</v>
      </c>
      <c r="AA639">
        <f t="shared" si="68"/>
        <v>0</v>
      </c>
      <c r="AC639">
        <f t="shared" si="67"/>
        <v>0</v>
      </c>
      <c r="AT639">
        <f t="shared" si="66"/>
        <v>0</v>
      </c>
    </row>
    <row r="640" spans="20:46" x14ac:dyDescent="0.25">
      <c r="T640">
        <v>634</v>
      </c>
      <c r="W640">
        <v>454</v>
      </c>
      <c r="AA640">
        <f t="shared" si="68"/>
        <v>0</v>
      </c>
      <c r="AC640">
        <f t="shared" si="67"/>
        <v>0</v>
      </c>
      <c r="AT640">
        <f t="shared" si="66"/>
        <v>0</v>
      </c>
    </row>
    <row r="641" spans="20:46" x14ac:dyDescent="0.25">
      <c r="T641">
        <v>635</v>
      </c>
      <c r="W641">
        <v>455</v>
      </c>
      <c r="AA641">
        <f t="shared" si="68"/>
        <v>0</v>
      </c>
      <c r="AC641">
        <f t="shared" si="67"/>
        <v>0</v>
      </c>
      <c r="AT641">
        <f t="shared" si="66"/>
        <v>0</v>
      </c>
    </row>
    <row r="642" spans="20:46" x14ac:dyDescent="0.25">
      <c r="T642">
        <v>636</v>
      </c>
      <c r="W642">
        <v>456</v>
      </c>
      <c r="AA642">
        <f t="shared" si="68"/>
        <v>0</v>
      </c>
      <c r="AC642">
        <f t="shared" si="67"/>
        <v>0</v>
      </c>
      <c r="AT642">
        <f t="shared" si="66"/>
        <v>0</v>
      </c>
    </row>
    <row r="643" spans="20:46" x14ac:dyDescent="0.25">
      <c r="T643">
        <v>637</v>
      </c>
      <c r="W643">
        <v>457</v>
      </c>
      <c r="AA643">
        <f t="shared" si="68"/>
        <v>0</v>
      </c>
      <c r="AC643">
        <f t="shared" si="67"/>
        <v>0</v>
      </c>
      <c r="AT643">
        <f t="shared" si="66"/>
        <v>0</v>
      </c>
    </row>
    <row r="644" spans="20:46" x14ac:dyDescent="0.25">
      <c r="T644">
        <v>638</v>
      </c>
      <c r="W644">
        <v>458</v>
      </c>
      <c r="AA644">
        <f t="shared" si="68"/>
        <v>0</v>
      </c>
      <c r="AC644">
        <f t="shared" si="67"/>
        <v>0</v>
      </c>
      <c r="AT644">
        <f t="shared" si="66"/>
        <v>0</v>
      </c>
    </row>
    <row r="645" spans="20:46" x14ac:dyDescent="0.25">
      <c r="T645">
        <v>639</v>
      </c>
      <c r="W645">
        <v>459</v>
      </c>
      <c r="AA645">
        <f t="shared" si="68"/>
        <v>0</v>
      </c>
      <c r="AC645">
        <f t="shared" si="67"/>
        <v>0</v>
      </c>
      <c r="AT645">
        <f t="shared" si="66"/>
        <v>0</v>
      </c>
    </row>
    <row r="646" spans="20:46" x14ac:dyDescent="0.25">
      <c r="T646">
        <v>640</v>
      </c>
      <c r="W646">
        <v>460</v>
      </c>
      <c r="AA646">
        <f t="shared" si="68"/>
        <v>0</v>
      </c>
      <c r="AC646">
        <f t="shared" si="67"/>
        <v>0</v>
      </c>
      <c r="AT646">
        <f t="shared" si="66"/>
        <v>0</v>
      </c>
    </row>
    <row r="647" spans="20:46" x14ac:dyDescent="0.25">
      <c r="T647">
        <v>641</v>
      </c>
      <c r="W647">
        <v>461</v>
      </c>
      <c r="AA647">
        <f t="shared" si="68"/>
        <v>0</v>
      </c>
      <c r="AC647">
        <f t="shared" si="67"/>
        <v>0</v>
      </c>
      <c r="AT647">
        <f t="shared" si="66"/>
        <v>0</v>
      </c>
    </row>
    <row r="648" spans="20:46" x14ac:dyDescent="0.25">
      <c r="T648">
        <v>642</v>
      </c>
      <c r="W648">
        <v>462</v>
      </c>
      <c r="AA648">
        <f t="shared" si="68"/>
        <v>0</v>
      </c>
      <c r="AC648">
        <f t="shared" si="67"/>
        <v>0</v>
      </c>
      <c r="AT648">
        <f t="shared" ref="AT648:AT711" si="69">PI()*(35/1000)*(U648/1000)</f>
        <v>0</v>
      </c>
    </row>
    <row r="649" spans="20:46" x14ac:dyDescent="0.25">
      <c r="T649">
        <v>643</v>
      </c>
      <c r="W649">
        <v>463</v>
      </c>
      <c r="AA649">
        <f t="shared" si="68"/>
        <v>0</v>
      </c>
      <c r="AC649">
        <f t="shared" si="67"/>
        <v>0</v>
      </c>
      <c r="AT649">
        <f t="shared" si="69"/>
        <v>0</v>
      </c>
    </row>
    <row r="650" spans="20:46" x14ac:dyDescent="0.25">
      <c r="T650">
        <v>644</v>
      </c>
      <c r="W650">
        <v>464</v>
      </c>
      <c r="AA650">
        <f t="shared" si="68"/>
        <v>0</v>
      </c>
      <c r="AC650">
        <f t="shared" si="67"/>
        <v>0</v>
      </c>
      <c r="AT650">
        <f t="shared" si="69"/>
        <v>0</v>
      </c>
    </row>
    <row r="651" spans="20:46" x14ac:dyDescent="0.25">
      <c r="T651">
        <v>645</v>
      </c>
      <c r="W651">
        <v>465</v>
      </c>
      <c r="AA651">
        <f t="shared" si="68"/>
        <v>0</v>
      </c>
      <c r="AC651">
        <f t="shared" si="67"/>
        <v>0</v>
      </c>
      <c r="AT651">
        <f t="shared" si="69"/>
        <v>0</v>
      </c>
    </row>
    <row r="652" spans="20:46" x14ac:dyDescent="0.25">
      <c r="T652">
        <v>646</v>
      </c>
      <c r="W652">
        <v>466</v>
      </c>
      <c r="AA652">
        <f t="shared" si="68"/>
        <v>0</v>
      </c>
      <c r="AC652">
        <f t="shared" si="67"/>
        <v>0</v>
      </c>
      <c r="AT652">
        <f t="shared" si="69"/>
        <v>0</v>
      </c>
    </row>
    <row r="653" spans="20:46" x14ac:dyDescent="0.25">
      <c r="T653">
        <v>647</v>
      </c>
      <c r="W653">
        <v>467</v>
      </c>
      <c r="AA653">
        <f t="shared" si="68"/>
        <v>0</v>
      </c>
      <c r="AC653">
        <f t="shared" si="67"/>
        <v>0</v>
      </c>
      <c r="AT653">
        <f t="shared" si="69"/>
        <v>0</v>
      </c>
    </row>
    <row r="654" spans="20:46" x14ac:dyDescent="0.25">
      <c r="T654">
        <v>648</v>
      </c>
      <c r="W654">
        <v>468</v>
      </c>
      <c r="AA654">
        <f t="shared" si="68"/>
        <v>0</v>
      </c>
      <c r="AC654">
        <f t="shared" si="67"/>
        <v>0</v>
      </c>
      <c r="AT654">
        <f t="shared" si="69"/>
        <v>0</v>
      </c>
    </row>
    <row r="655" spans="20:46" x14ac:dyDescent="0.25">
      <c r="T655">
        <v>649</v>
      </c>
      <c r="W655">
        <v>469</v>
      </c>
      <c r="AA655">
        <f t="shared" si="68"/>
        <v>0</v>
      </c>
      <c r="AC655">
        <f t="shared" si="67"/>
        <v>0</v>
      </c>
      <c r="AT655">
        <f t="shared" si="69"/>
        <v>0</v>
      </c>
    </row>
    <row r="656" spans="20:46" x14ac:dyDescent="0.25">
      <c r="T656">
        <v>650</v>
      </c>
      <c r="W656">
        <v>470</v>
      </c>
      <c r="AA656">
        <f t="shared" si="68"/>
        <v>0</v>
      </c>
      <c r="AC656">
        <f t="shared" si="67"/>
        <v>0</v>
      </c>
      <c r="AT656">
        <f t="shared" si="69"/>
        <v>0</v>
      </c>
    </row>
    <row r="657" spans="20:46" x14ac:dyDescent="0.25">
      <c r="T657">
        <v>651</v>
      </c>
      <c r="W657">
        <v>471</v>
      </c>
      <c r="AA657">
        <f t="shared" si="68"/>
        <v>0</v>
      </c>
      <c r="AC657">
        <f t="shared" si="67"/>
        <v>0</v>
      </c>
      <c r="AT657">
        <f t="shared" si="69"/>
        <v>0</v>
      </c>
    </row>
    <row r="658" spans="20:46" x14ac:dyDescent="0.25">
      <c r="T658">
        <v>652</v>
      </c>
      <c r="W658">
        <v>472</v>
      </c>
      <c r="AA658">
        <f t="shared" si="68"/>
        <v>0</v>
      </c>
      <c r="AC658">
        <f t="shared" si="67"/>
        <v>0</v>
      </c>
      <c r="AT658">
        <f t="shared" si="69"/>
        <v>0</v>
      </c>
    </row>
    <row r="659" spans="20:46" x14ac:dyDescent="0.25">
      <c r="T659">
        <v>653</v>
      </c>
      <c r="W659">
        <v>473</v>
      </c>
      <c r="AA659">
        <f t="shared" si="68"/>
        <v>0</v>
      </c>
      <c r="AC659">
        <f t="shared" si="67"/>
        <v>0</v>
      </c>
      <c r="AT659">
        <f t="shared" si="69"/>
        <v>0</v>
      </c>
    </row>
    <row r="660" spans="20:46" x14ac:dyDescent="0.25">
      <c r="T660">
        <v>654</v>
      </c>
      <c r="W660">
        <v>474</v>
      </c>
      <c r="AA660">
        <f t="shared" si="68"/>
        <v>0</v>
      </c>
      <c r="AC660">
        <f t="shared" si="67"/>
        <v>0</v>
      </c>
      <c r="AT660">
        <f t="shared" si="69"/>
        <v>0</v>
      </c>
    </row>
    <row r="661" spans="20:46" x14ac:dyDescent="0.25">
      <c r="T661">
        <v>655</v>
      </c>
      <c r="W661">
        <v>475</v>
      </c>
      <c r="AA661">
        <f t="shared" si="68"/>
        <v>0</v>
      </c>
      <c r="AC661">
        <f t="shared" si="67"/>
        <v>0</v>
      </c>
      <c r="AT661">
        <f t="shared" si="69"/>
        <v>0</v>
      </c>
    </row>
    <row r="662" spans="20:46" x14ac:dyDescent="0.25">
      <c r="T662">
        <v>656</v>
      </c>
      <c r="W662">
        <v>476</v>
      </c>
      <c r="AA662">
        <f t="shared" si="68"/>
        <v>0</v>
      </c>
      <c r="AC662">
        <f t="shared" si="67"/>
        <v>0</v>
      </c>
      <c r="AT662">
        <f t="shared" si="69"/>
        <v>0</v>
      </c>
    </row>
    <row r="663" spans="20:46" x14ac:dyDescent="0.25">
      <c r="T663">
        <v>657</v>
      </c>
      <c r="W663">
        <v>477</v>
      </c>
      <c r="AA663">
        <f t="shared" si="68"/>
        <v>0</v>
      </c>
      <c r="AC663">
        <f t="shared" si="67"/>
        <v>0</v>
      </c>
      <c r="AT663">
        <f t="shared" si="69"/>
        <v>0</v>
      </c>
    </row>
    <row r="664" spans="20:46" x14ac:dyDescent="0.25">
      <c r="T664">
        <v>658</v>
      </c>
      <c r="W664">
        <v>478</v>
      </c>
      <c r="AA664">
        <f t="shared" si="68"/>
        <v>0</v>
      </c>
      <c r="AC664">
        <f t="shared" si="67"/>
        <v>0</v>
      </c>
      <c r="AT664">
        <f t="shared" si="69"/>
        <v>0</v>
      </c>
    </row>
    <row r="665" spans="20:46" x14ac:dyDescent="0.25">
      <c r="T665">
        <v>659</v>
      </c>
      <c r="W665">
        <v>479</v>
      </c>
      <c r="AA665">
        <f t="shared" si="68"/>
        <v>0</v>
      </c>
      <c r="AC665">
        <f t="shared" si="67"/>
        <v>0</v>
      </c>
      <c r="AT665">
        <f t="shared" si="69"/>
        <v>0</v>
      </c>
    </row>
    <row r="666" spans="20:46" x14ac:dyDescent="0.25">
      <c r="T666">
        <v>660</v>
      </c>
      <c r="W666">
        <v>480</v>
      </c>
      <c r="AA666">
        <f t="shared" si="68"/>
        <v>0</v>
      </c>
      <c r="AC666">
        <f t="shared" si="67"/>
        <v>0</v>
      </c>
      <c r="AT666">
        <f t="shared" si="69"/>
        <v>0</v>
      </c>
    </row>
    <row r="667" spans="20:46" x14ac:dyDescent="0.25">
      <c r="T667">
        <v>661</v>
      </c>
      <c r="W667">
        <v>481</v>
      </c>
      <c r="AA667">
        <f t="shared" si="68"/>
        <v>0</v>
      </c>
      <c r="AC667">
        <f t="shared" si="67"/>
        <v>0</v>
      </c>
      <c r="AT667">
        <f t="shared" si="69"/>
        <v>0</v>
      </c>
    </row>
    <row r="668" spans="20:46" x14ac:dyDescent="0.25">
      <c r="T668">
        <v>662</v>
      </c>
      <c r="W668">
        <v>482</v>
      </c>
      <c r="AA668">
        <f t="shared" si="68"/>
        <v>0</v>
      </c>
      <c r="AC668">
        <f t="shared" si="67"/>
        <v>0</v>
      </c>
      <c r="AT668">
        <f t="shared" si="69"/>
        <v>0</v>
      </c>
    </row>
    <row r="669" spans="20:46" x14ac:dyDescent="0.25">
      <c r="T669">
        <v>663</v>
      </c>
      <c r="W669">
        <v>483</v>
      </c>
      <c r="AA669">
        <f t="shared" si="68"/>
        <v>0</v>
      </c>
      <c r="AC669">
        <f t="shared" si="67"/>
        <v>0</v>
      </c>
      <c r="AT669">
        <f t="shared" si="69"/>
        <v>0</v>
      </c>
    </row>
    <row r="670" spans="20:46" x14ac:dyDescent="0.25">
      <c r="T670">
        <v>664</v>
      </c>
      <c r="W670">
        <v>484</v>
      </c>
      <c r="AA670">
        <f t="shared" si="68"/>
        <v>0</v>
      </c>
      <c r="AC670">
        <f t="shared" si="67"/>
        <v>0</v>
      </c>
      <c r="AT670">
        <f t="shared" si="69"/>
        <v>0</v>
      </c>
    </row>
    <row r="671" spans="20:46" x14ac:dyDescent="0.25">
      <c r="T671">
        <v>665</v>
      </c>
      <c r="W671">
        <v>485</v>
      </c>
      <c r="AA671">
        <f t="shared" si="68"/>
        <v>0</v>
      </c>
      <c r="AC671">
        <f t="shared" si="67"/>
        <v>0</v>
      </c>
      <c r="AT671">
        <f t="shared" si="69"/>
        <v>0</v>
      </c>
    </row>
    <row r="672" spans="20:46" x14ac:dyDescent="0.25">
      <c r="T672">
        <v>666</v>
      </c>
      <c r="W672">
        <v>486</v>
      </c>
      <c r="AA672">
        <f t="shared" si="68"/>
        <v>0</v>
      </c>
      <c r="AC672">
        <f t="shared" si="67"/>
        <v>0</v>
      </c>
      <c r="AT672">
        <f t="shared" si="69"/>
        <v>0</v>
      </c>
    </row>
    <row r="673" spans="20:46" x14ac:dyDescent="0.25">
      <c r="T673">
        <v>667</v>
      </c>
      <c r="W673">
        <v>487</v>
      </c>
      <c r="AA673">
        <f t="shared" si="68"/>
        <v>0</v>
      </c>
      <c r="AC673">
        <f t="shared" si="67"/>
        <v>0</v>
      </c>
      <c r="AT673">
        <f t="shared" si="69"/>
        <v>0</v>
      </c>
    </row>
    <row r="674" spans="20:46" x14ac:dyDescent="0.25">
      <c r="T674">
        <v>668</v>
      </c>
      <c r="W674">
        <v>488</v>
      </c>
      <c r="AA674">
        <f t="shared" si="68"/>
        <v>0</v>
      </c>
      <c r="AC674">
        <f t="shared" si="67"/>
        <v>0</v>
      </c>
      <c r="AT674">
        <f t="shared" si="69"/>
        <v>0</v>
      </c>
    </row>
    <row r="675" spans="20:46" x14ac:dyDescent="0.25">
      <c r="T675">
        <v>669</v>
      </c>
      <c r="W675">
        <v>489</v>
      </c>
      <c r="AA675">
        <f t="shared" si="68"/>
        <v>0</v>
      </c>
      <c r="AC675">
        <f t="shared" si="67"/>
        <v>0</v>
      </c>
      <c r="AT675">
        <f t="shared" si="69"/>
        <v>0</v>
      </c>
    </row>
    <row r="676" spans="20:46" x14ac:dyDescent="0.25">
      <c r="T676">
        <v>670</v>
      </c>
      <c r="W676">
        <v>490</v>
      </c>
      <c r="AA676">
        <f t="shared" si="68"/>
        <v>0</v>
      </c>
      <c r="AC676">
        <f t="shared" si="67"/>
        <v>0</v>
      </c>
      <c r="AT676">
        <f t="shared" si="69"/>
        <v>0</v>
      </c>
    </row>
    <row r="677" spans="20:46" x14ac:dyDescent="0.25">
      <c r="T677">
        <v>671</v>
      </c>
      <c r="W677">
        <v>491</v>
      </c>
      <c r="AA677">
        <f t="shared" si="68"/>
        <v>0</v>
      </c>
      <c r="AC677">
        <f t="shared" ref="AC677:AC726" si="70">(X677-X675)*24000</f>
        <v>0</v>
      </c>
      <c r="AT677">
        <f t="shared" si="69"/>
        <v>0</v>
      </c>
    </row>
    <row r="678" spans="20:46" x14ac:dyDescent="0.25">
      <c r="T678">
        <v>672</v>
      </c>
      <c r="W678">
        <v>492</v>
      </c>
      <c r="AA678">
        <f t="shared" si="68"/>
        <v>0</v>
      </c>
      <c r="AC678">
        <f t="shared" si="70"/>
        <v>0</v>
      </c>
      <c r="AT678">
        <f t="shared" si="69"/>
        <v>0</v>
      </c>
    </row>
    <row r="679" spans="20:46" x14ac:dyDescent="0.25">
      <c r="T679">
        <v>673</v>
      </c>
      <c r="W679">
        <v>493</v>
      </c>
      <c r="AA679">
        <f t="shared" si="68"/>
        <v>0</v>
      </c>
      <c r="AC679">
        <f t="shared" si="70"/>
        <v>0</v>
      </c>
      <c r="AT679">
        <f t="shared" si="69"/>
        <v>0</v>
      </c>
    </row>
    <row r="680" spans="20:46" x14ac:dyDescent="0.25">
      <c r="T680">
        <v>674</v>
      </c>
      <c r="W680">
        <v>494</v>
      </c>
      <c r="AA680">
        <f t="shared" si="68"/>
        <v>0</v>
      </c>
      <c r="AC680">
        <f t="shared" si="70"/>
        <v>0</v>
      </c>
      <c r="AT680">
        <f t="shared" si="69"/>
        <v>0</v>
      </c>
    </row>
    <row r="681" spans="20:46" x14ac:dyDescent="0.25">
      <c r="T681">
        <v>675</v>
      </c>
      <c r="W681">
        <v>495</v>
      </c>
      <c r="AA681">
        <f t="shared" si="68"/>
        <v>0</v>
      </c>
      <c r="AC681">
        <f t="shared" si="70"/>
        <v>0</v>
      </c>
      <c r="AT681">
        <f t="shared" si="69"/>
        <v>0</v>
      </c>
    </row>
    <row r="682" spans="20:46" x14ac:dyDescent="0.25">
      <c r="T682">
        <v>676</v>
      </c>
      <c r="W682">
        <v>496</v>
      </c>
      <c r="AA682">
        <f t="shared" si="68"/>
        <v>0</v>
      </c>
      <c r="AC682">
        <f t="shared" si="70"/>
        <v>0</v>
      </c>
      <c r="AT682">
        <f t="shared" si="69"/>
        <v>0</v>
      </c>
    </row>
    <row r="683" spans="20:46" x14ac:dyDescent="0.25">
      <c r="T683">
        <v>677</v>
      </c>
      <c r="W683">
        <v>497</v>
      </c>
      <c r="AA683">
        <f t="shared" si="68"/>
        <v>0</v>
      </c>
      <c r="AC683">
        <f t="shared" si="70"/>
        <v>0</v>
      </c>
      <c r="AT683">
        <f t="shared" si="69"/>
        <v>0</v>
      </c>
    </row>
    <row r="684" spans="20:46" x14ac:dyDescent="0.25">
      <c r="T684">
        <v>678</v>
      </c>
      <c r="W684">
        <v>498</v>
      </c>
      <c r="AA684">
        <f t="shared" si="68"/>
        <v>0</v>
      </c>
      <c r="AC684">
        <f t="shared" si="70"/>
        <v>0</v>
      </c>
      <c r="AT684">
        <f t="shared" si="69"/>
        <v>0</v>
      </c>
    </row>
    <row r="685" spans="20:46" x14ac:dyDescent="0.25">
      <c r="T685">
        <v>679</v>
      </c>
      <c r="W685">
        <v>499</v>
      </c>
      <c r="AA685">
        <f t="shared" si="68"/>
        <v>0</v>
      </c>
      <c r="AC685">
        <f t="shared" si="70"/>
        <v>0</v>
      </c>
      <c r="AT685">
        <f t="shared" si="69"/>
        <v>0</v>
      </c>
    </row>
    <row r="686" spans="20:46" x14ac:dyDescent="0.25">
      <c r="T686">
        <v>680</v>
      </c>
      <c r="W686">
        <v>500</v>
      </c>
      <c r="AA686">
        <f t="shared" si="68"/>
        <v>0</v>
      </c>
      <c r="AC686">
        <f t="shared" si="70"/>
        <v>0</v>
      </c>
      <c r="AT686">
        <f t="shared" si="69"/>
        <v>0</v>
      </c>
    </row>
    <row r="687" spans="20:46" x14ac:dyDescent="0.25">
      <c r="T687">
        <v>681</v>
      </c>
      <c r="W687">
        <v>501</v>
      </c>
      <c r="AA687">
        <f t="shared" si="68"/>
        <v>0</v>
      </c>
      <c r="AC687">
        <f t="shared" si="70"/>
        <v>0</v>
      </c>
      <c r="AT687">
        <f t="shared" si="69"/>
        <v>0</v>
      </c>
    </row>
    <row r="688" spans="20:46" x14ac:dyDescent="0.25">
      <c r="T688">
        <v>682</v>
      </c>
      <c r="W688">
        <v>502</v>
      </c>
      <c r="AA688">
        <f t="shared" si="68"/>
        <v>0</v>
      </c>
      <c r="AC688">
        <f t="shared" si="70"/>
        <v>0</v>
      </c>
      <c r="AT688">
        <f t="shared" si="69"/>
        <v>0</v>
      </c>
    </row>
    <row r="689" spans="20:46" x14ac:dyDescent="0.25">
      <c r="T689">
        <v>683</v>
      </c>
      <c r="W689">
        <v>503</v>
      </c>
      <c r="AA689">
        <f t="shared" ref="AA689:AA726" si="71">(U689-U687)*24000</f>
        <v>0</v>
      </c>
      <c r="AC689">
        <f t="shared" si="70"/>
        <v>0</v>
      </c>
      <c r="AT689">
        <f t="shared" si="69"/>
        <v>0</v>
      </c>
    </row>
    <row r="690" spans="20:46" x14ac:dyDescent="0.25">
      <c r="T690">
        <v>684</v>
      </c>
      <c r="W690">
        <v>504</v>
      </c>
      <c r="AA690">
        <f t="shared" si="71"/>
        <v>0</v>
      </c>
      <c r="AC690">
        <f t="shared" si="70"/>
        <v>0</v>
      </c>
      <c r="AT690">
        <f t="shared" si="69"/>
        <v>0</v>
      </c>
    </row>
    <row r="691" spans="20:46" x14ac:dyDescent="0.25">
      <c r="T691">
        <v>685</v>
      </c>
      <c r="W691">
        <v>505</v>
      </c>
      <c r="AA691">
        <f t="shared" si="71"/>
        <v>0</v>
      </c>
      <c r="AC691">
        <f t="shared" si="70"/>
        <v>0</v>
      </c>
      <c r="AT691">
        <f t="shared" si="69"/>
        <v>0</v>
      </c>
    </row>
    <row r="692" spans="20:46" x14ac:dyDescent="0.25">
      <c r="T692">
        <v>686</v>
      </c>
      <c r="W692">
        <v>506</v>
      </c>
      <c r="AA692">
        <f t="shared" si="71"/>
        <v>0</v>
      </c>
      <c r="AC692">
        <f t="shared" si="70"/>
        <v>0</v>
      </c>
      <c r="AT692">
        <f t="shared" si="69"/>
        <v>0</v>
      </c>
    </row>
    <row r="693" spans="20:46" x14ac:dyDescent="0.25">
      <c r="T693">
        <v>687</v>
      </c>
      <c r="W693">
        <v>507</v>
      </c>
      <c r="AA693">
        <f t="shared" si="71"/>
        <v>0</v>
      </c>
      <c r="AC693">
        <f t="shared" si="70"/>
        <v>0</v>
      </c>
      <c r="AT693">
        <f t="shared" si="69"/>
        <v>0</v>
      </c>
    </row>
    <row r="694" spans="20:46" x14ac:dyDescent="0.25">
      <c r="T694">
        <v>688</v>
      </c>
      <c r="W694">
        <v>508</v>
      </c>
      <c r="AA694">
        <f t="shared" si="71"/>
        <v>0</v>
      </c>
      <c r="AC694">
        <f t="shared" si="70"/>
        <v>0</v>
      </c>
      <c r="AT694">
        <f t="shared" si="69"/>
        <v>0</v>
      </c>
    </row>
    <row r="695" spans="20:46" x14ac:dyDescent="0.25">
      <c r="T695">
        <v>689</v>
      </c>
      <c r="W695">
        <v>509</v>
      </c>
      <c r="AA695">
        <f t="shared" si="71"/>
        <v>0</v>
      </c>
      <c r="AC695">
        <f t="shared" si="70"/>
        <v>0</v>
      </c>
      <c r="AT695">
        <f t="shared" si="69"/>
        <v>0</v>
      </c>
    </row>
    <row r="696" spans="20:46" x14ac:dyDescent="0.25">
      <c r="T696">
        <v>690</v>
      </c>
      <c r="W696">
        <v>510</v>
      </c>
      <c r="AA696">
        <f t="shared" si="71"/>
        <v>0</v>
      </c>
      <c r="AC696">
        <f t="shared" si="70"/>
        <v>0</v>
      </c>
      <c r="AT696">
        <f t="shared" si="69"/>
        <v>0</v>
      </c>
    </row>
    <row r="697" spans="20:46" x14ac:dyDescent="0.25">
      <c r="T697">
        <v>691</v>
      </c>
      <c r="W697">
        <v>511</v>
      </c>
      <c r="AA697">
        <f t="shared" si="71"/>
        <v>0</v>
      </c>
      <c r="AC697">
        <f t="shared" si="70"/>
        <v>0</v>
      </c>
      <c r="AT697">
        <f t="shared" si="69"/>
        <v>0</v>
      </c>
    </row>
    <row r="698" spans="20:46" x14ac:dyDescent="0.25">
      <c r="T698">
        <v>692</v>
      </c>
      <c r="W698">
        <v>512</v>
      </c>
      <c r="AA698">
        <f t="shared" si="71"/>
        <v>0</v>
      </c>
      <c r="AC698">
        <f t="shared" si="70"/>
        <v>0</v>
      </c>
      <c r="AT698">
        <f t="shared" si="69"/>
        <v>0</v>
      </c>
    </row>
    <row r="699" spans="20:46" x14ac:dyDescent="0.25">
      <c r="T699">
        <v>693</v>
      </c>
      <c r="W699">
        <v>513</v>
      </c>
      <c r="AA699">
        <f t="shared" si="71"/>
        <v>0</v>
      </c>
      <c r="AC699">
        <f t="shared" si="70"/>
        <v>0</v>
      </c>
      <c r="AT699">
        <f t="shared" si="69"/>
        <v>0</v>
      </c>
    </row>
    <row r="700" spans="20:46" x14ac:dyDescent="0.25">
      <c r="T700">
        <v>694</v>
      </c>
      <c r="W700">
        <v>514</v>
      </c>
      <c r="AA700">
        <f t="shared" si="71"/>
        <v>0</v>
      </c>
      <c r="AC700">
        <f t="shared" si="70"/>
        <v>0</v>
      </c>
      <c r="AT700">
        <f t="shared" si="69"/>
        <v>0</v>
      </c>
    </row>
    <row r="701" spans="20:46" x14ac:dyDescent="0.25">
      <c r="T701">
        <v>695</v>
      </c>
      <c r="W701">
        <v>515</v>
      </c>
      <c r="AA701">
        <f t="shared" si="71"/>
        <v>0</v>
      </c>
      <c r="AC701">
        <f t="shared" si="70"/>
        <v>0</v>
      </c>
      <c r="AT701">
        <f t="shared" si="69"/>
        <v>0</v>
      </c>
    </row>
    <row r="702" spans="20:46" x14ac:dyDescent="0.25">
      <c r="T702">
        <v>696</v>
      </c>
      <c r="W702">
        <v>516</v>
      </c>
      <c r="AA702">
        <f t="shared" si="71"/>
        <v>0</v>
      </c>
      <c r="AC702">
        <f t="shared" si="70"/>
        <v>0</v>
      </c>
      <c r="AT702">
        <f t="shared" si="69"/>
        <v>0</v>
      </c>
    </row>
    <row r="703" spans="20:46" x14ac:dyDescent="0.25">
      <c r="T703">
        <v>697</v>
      </c>
      <c r="W703">
        <v>517</v>
      </c>
      <c r="AA703">
        <f t="shared" si="71"/>
        <v>0</v>
      </c>
      <c r="AC703">
        <f t="shared" si="70"/>
        <v>0</v>
      </c>
      <c r="AT703">
        <f t="shared" si="69"/>
        <v>0</v>
      </c>
    </row>
    <row r="704" spans="20:46" x14ac:dyDescent="0.25">
      <c r="T704">
        <v>698</v>
      </c>
      <c r="W704">
        <v>518</v>
      </c>
      <c r="AA704">
        <f t="shared" si="71"/>
        <v>0</v>
      </c>
      <c r="AC704">
        <f t="shared" si="70"/>
        <v>0</v>
      </c>
      <c r="AT704">
        <f t="shared" si="69"/>
        <v>0</v>
      </c>
    </row>
    <row r="705" spans="20:46" x14ac:dyDescent="0.25">
      <c r="T705">
        <v>699</v>
      </c>
      <c r="W705">
        <v>519</v>
      </c>
      <c r="AA705">
        <f t="shared" si="71"/>
        <v>0</v>
      </c>
      <c r="AC705">
        <f t="shared" si="70"/>
        <v>0</v>
      </c>
      <c r="AT705">
        <f t="shared" si="69"/>
        <v>0</v>
      </c>
    </row>
    <row r="706" spans="20:46" x14ac:dyDescent="0.25">
      <c r="T706">
        <v>700</v>
      </c>
      <c r="W706">
        <v>520</v>
      </c>
      <c r="AA706">
        <f t="shared" si="71"/>
        <v>0</v>
      </c>
      <c r="AC706">
        <f t="shared" si="70"/>
        <v>0</v>
      </c>
      <c r="AT706">
        <f t="shared" si="69"/>
        <v>0</v>
      </c>
    </row>
    <row r="707" spans="20:46" x14ac:dyDescent="0.25">
      <c r="T707">
        <v>701</v>
      </c>
      <c r="W707">
        <v>521</v>
      </c>
      <c r="AA707">
        <f t="shared" si="71"/>
        <v>0</v>
      </c>
      <c r="AC707">
        <f t="shared" si="70"/>
        <v>0</v>
      </c>
      <c r="AT707">
        <f t="shared" si="69"/>
        <v>0</v>
      </c>
    </row>
    <row r="708" spans="20:46" x14ac:dyDescent="0.25">
      <c r="T708">
        <v>702</v>
      </c>
      <c r="W708">
        <v>522</v>
      </c>
      <c r="AA708">
        <f t="shared" si="71"/>
        <v>0</v>
      </c>
      <c r="AC708">
        <f t="shared" si="70"/>
        <v>0</v>
      </c>
      <c r="AT708">
        <f t="shared" si="69"/>
        <v>0</v>
      </c>
    </row>
    <row r="709" spans="20:46" x14ac:dyDescent="0.25">
      <c r="T709">
        <v>703</v>
      </c>
      <c r="W709">
        <v>523</v>
      </c>
      <c r="AA709">
        <f t="shared" si="71"/>
        <v>0</v>
      </c>
      <c r="AC709">
        <f t="shared" si="70"/>
        <v>0</v>
      </c>
      <c r="AT709">
        <f t="shared" si="69"/>
        <v>0</v>
      </c>
    </row>
    <row r="710" spans="20:46" x14ac:dyDescent="0.25">
      <c r="T710">
        <v>704</v>
      </c>
      <c r="W710">
        <v>524</v>
      </c>
      <c r="AA710">
        <f t="shared" si="71"/>
        <v>0</v>
      </c>
      <c r="AC710">
        <f t="shared" si="70"/>
        <v>0</v>
      </c>
      <c r="AT710">
        <f t="shared" si="69"/>
        <v>0</v>
      </c>
    </row>
    <row r="711" spans="20:46" x14ac:dyDescent="0.25">
      <c r="T711">
        <v>705</v>
      </c>
      <c r="W711">
        <v>525</v>
      </c>
      <c r="AA711">
        <f t="shared" si="71"/>
        <v>0</v>
      </c>
      <c r="AC711">
        <f t="shared" si="70"/>
        <v>0</v>
      </c>
      <c r="AT711">
        <f t="shared" si="69"/>
        <v>0</v>
      </c>
    </row>
    <row r="712" spans="20:46" x14ac:dyDescent="0.25">
      <c r="T712">
        <v>706</v>
      </c>
      <c r="W712">
        <v>526</v>
      </c>
      <c r="AA712">
        <f t="shared" si="71"/>
        <v>0</v>
      </c>
      <c r="AC712">
        <f t="shared" si="70"/>
        <v>0</v>
      </c>
      <c r="AT712">
        <f t="shared" ref="AT712:AT726" si="72">PI()*(35/1000)*(U712/1000)</f>
        <v>0</v>
      </c>
    </row>
    <row r="713" spans="20:46" x14ac:dyDescent="0.25">
      <c r="T713">
        <v>707</v>
      </c>
      <c r="W713">
        <v>527</v>
      </c>
      <c r="AA713">
        <f t="shared" si="71"/>
        <v>0</v>
      </c>
      <c r="AC713">
        <f t="shared" si="70"/>
        <v>0</v>
      </c>
      <c r="AT713">
        <f t="shared" si="72"/>
        <v>0</v>
      </c>
    </row>
    <row r="714" spans="20:46" x14ac:dyDescent="0.25">
      <c r="T714">
        <v>708</v>
      </c>
      <c r="W714">
        <v>528</v>
      </c>
      <c r="AA714">
        <f t="shared" si="71"/>
        <v>0</v>
      </c>
      <c r="AC714">
        <f t="shared" si="70"/>
        <v>0</v>
      </c>
      <c r="AT714">
        <f t="shared" si="72"/>
        <v>0</v>
      </c>
    </row>
    <row r="715" spans="20:46" x14ac:dyDescent="0.25">
      <c r="T715">
        <v>709</v>
      </c>
      <c r="W715">
        <v>529</v>
      </c>
      <c r="AA715">
        <f t="shared" si="71"/>
        <v>0</v>
      </c>
      <c r="AC715">
        <f t="shared" si="70"/>
        <v>0</v>
      </c>
      <c r="AT715">
        <f t="shared" si="72"/>
        <v>0</v>
      </c>
    </row>
    <row r="716" spans="20:46" x14ac:dyDescent="0.25">
      <c r="T716">
        <v>710</v>
      </c>
      <c r="W716">
        <v>530</v>
      </c>
      <c r="AA716">
        <f t="shared" si="71"/>
        <v>0</v>
      </c>
      <c r="AC716">
        <f t="shared" si="70"/>
        <v>0</v>
      </c>
      <c r="AT716">
        <f t="shared" si="72"/>
        <v>0</v>
      </c>
    </row>
    <row r="717" spans="20:46" x14ac:dyDescent="0.25">
      <c r="T717">
        <v>711</v>
      </c>
      <c r="W717">
        <v>531</v>
      </c>
      <c r="AA717">
        <f t="shared" si="71"/>
        <v>0</v>
      </c>
      <c r="AC717">
        <f t="shared" si="70"/>
        <v>0</v>
      </c>
      <c r="AT717">
        <f t="shared" si="72"/>
        <v>0</v>
      </c>
    </row>
    <row r="718" spans="20:46" x14ac:dyDescent="0.25">
      <c r="T718">
        <v>712</v>
      </c>
      <c r="W718">
        <v>532</v>
      </c>
      <c r="AA718">
        <f t="shared" si="71"/>
        <v>0</v>
      </c>
      <c r="AC718">
        <f t="shared" si="70"/>
        <v>0</v>
      </c>
      <c r="AT718">
        <f t="shared" si="72"/>
        <v>0</v>
      </c>
    </row>
    <row r="719" spans="20:46" x14ac:dyDescent="0.25">
      <c r="T719">
        <v>713</v>
      </c>
      <c r="W719">
        <v>533</v>
      </c>
      <c r="AA719">
        <f t="shared" si="71"/>
        <v>0</v>
      </c>
      <c r="AC719">
        <f t="shared" si="70"/>
        <v>0</v>
      </c>
      <c r="AT719">
        <f t="shared" si="72"/>
        <v>0</v>
      </c>
    </row>
    <row r="720" spans="20:46" x14ac:dyDescent="0.25">
      <c r="T720">
        <v>714</v>
      </c>
      <c r="W720">
        <v>534</v>
      </c>
      <c r="AA720">
        <f t="shared" si="71"/>
        <v>0</v>
      </c>
      <c r="AC720">
        <f t="shared" si="70"/>
        <v>0</v>
      </c>
      <c r="AT720">
        <f t="shared" si="72"/>
        <v>0</v>
      </c>
    </row>
    <row r="721" spans="20:46" x14ac:dyDescent="0.25">
      <c r="T721">
        <v>715</v>
      </c>
      <c r="W721">
        <v>535</v>
      </c>
      <c r="AA721">
        <f t="shared" si="71"/>
        <v>0</v>
      </c>
      <c r="AC721">
        <f t="shared" si="70"/>
        <v>0</v>
      </c>
      <c r="AT721">
        <f t="shared" si="72"/>
        <v>0</v>
      </c>
    </row>
    <row r="722" spans="20:46" x14ac:dyDescent="0.25">
      <c r="T722">
        <v>716</v>
      </c>
      <c r="W722">
        <v>536</v>
      </c>
      <c r="AA722">
        <f t="shared" si="71"/>
        <v>0</v>
      </c>
      <c r="AC722">
        <f t="shared" si="70"/>
        <v>0</v>
      </c>
      <c r="AT722">
        <f t="shared" si="72"/>
        <v>0</v>
      </c>
    </row>
    <row r="723" spans="20:46" x14ac:dyDescent="0.25">
      <c r="T723">
        <v>717</v>
      </c>
      <c r="W723">
        <v>537</v>
      </c>
      <c r="AA723">
        <f t="shared" si="71"/>
        <v>0</v>
      </c>
      <c r="AC723">
        <f t="shared" si="70"/>
        <v>0</v>
      </c>
      <c r="AT723">
        <f t="shared" si="72"/>
        <v>0</v>
      </c>
    </row>
    <row r="724" spans="20:46" x14ac:dyDescent="0.25">
      <c r="T724">
        <v>718</v>
      </c>
      <c r="W724">
        <v>538</v>
      </c>
      <c r="AA724">
        <f t="shared" si="71"/>
        <v>0</v>
      </c>
      <c r="AC724">
        <f t="shared" si="70"/>
        <v>0</v>
      </c>
      <c r="AT724">
        <f t="shared" si="72"/>
        <v>0</v>
      </c>
    </row>
    <row r="725" spans="20:46" x14ac:dyDescent="0.25">
      <c r="T725">
        <v>719</v>
      </c>
      <c r="W725">
        <v>539</v>
      </c>
      <c r="AA725">
        <f t="shared" si="71"/>
        <v>0</v>
      </c>
      <c r="AC725">
        <f t="shared" si="70"/>
        <v>0</v>
      </c>
      <c r="AT725">
        <f t="shared" si="72"/>
        <v>0</v>
      </c>
    </row>
    <row r="726" spans="20:46" x14ac:dyDescent="0.25">
      <c r="T726">
        <v>720</v>
      </c>
      <c r="W726">
        <v>540</v>
      </c>
      <c r="AA726">
        <f t="shared" si="71"/>
        <v>0</v>
      </c>
      <c r="AC726">
        <f t="shared" si="70"/>
        <v>0</v>
      </c>
      <c r="AT726">
        <f t="shared" si="72"/>
        <v>0</v>
      </c>
    </row>
  </sheetData>
  <mergeCells count="8">
    <mergeCell ref="W5:X5"/>
    <mergeCell ref="B2:C2"/>
    <mergeCell ref="D2:D366"/>
    <mergeCell ref="E2:F2"/>
    <mergeCell ref="B3:C3"/>
    <mergeCell ref="E3:F3"/>
    <mergeCell ref="B6:C6"/>
    <mergeCell ref="E6:F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2B0D6-0C7F-4BB6-A0CA-DA922A939F64}">
  <dimension ref="B1:R363"/>
  <sheetViews>
    <sheetView zoomScaleNormal="100" workbookViewId="0">
      <selection activeCell="S17" sqref="S17"/>
    </sheetView>
  </sheetViews>
  <sheetFormatPr defaultColWidth="8.85546875" defaultRowHeight="15" x14ac:dyDescent="0.25"/>
  <cols>
    <col min="2" max="2" width="15.42578125" bestFit="1" customWidth="1"/>
    <col min="3" max="3" width="12.42578125" bestFit="1" customWidth="1"/>
    <col min="4" max="4" width="8.42578125" customWidth="1"/>
    <col min="5" max="5" width="12" hidden="1" customWidth="1"/>
    <col min="6" max="6" width="9.140625" hidden="1" customWidth="1"/>
    <col min="7" max="7" width="3.28515625" customWidth="1"/>
    <col min="8" max="8" width="11.42578125" style="1" bestFit="1" customWidth="1"/>
    <col min="9" max="9" width="15" style="1" customWidth="1"/>
    <col min="10" max="10" width="14.85546875" style="1" customWidth="1"/>
    <col min="11" max="12" width="14.140625" style="1" customWidth="1"/>
    <col min="13" max="13" width="15.42578125" style="74" customWidth="1"/>
    <col min="14" max="14" width="12.140625" style="1" bestFit="1" customWidth="1"/>
    <col min="15" max="15" width="12" bestFit="1" customWidth="1"/>
    <col min="17" max="18" width="8.85546875" customWidth="1"/>
  </cols>
  <sheetData>
    <row r="1" spans="2:18" x14ac:dyDescent="0.25">
      <c r="C1" s="111" t="s">
        <v>103</v>
      </c>
      <c r="H1" s="109" t="s">
        <v>102</v>
      </c>
      <c r="I1" s="109" t="s">
        <v>101</v>
      </c>
      <c r="J1" s="109" t="s">
        <v>100</v>
      </c>
      <c r="K1" s="109" t="s">
        <v>99</v>
      </c>
      <c r="L1" s="109" t="s">
        <v>100</v>
      </c>
      <c r="M1" s="110" t="s">
        <v>99</v>
      </c>
      <c r="N1" s="109" t="s">
        <v>143</v>
      </c>
      <c r="O1" s="109" t="s">
        <v>145</v>
      </c>
      <c r="Q1" s="108" t="s">
        <v>98</v>
      </c>
      <c r="R1" s="108" t="s">
        <v>97</v>
      </c>
    </row>
    <row r="2" spans="2:18" ht="15.75" thickBot="1" x14ac:dyDescent="0.3">
      <c r="H2" s="1" t="s">
        <v>144</v>
      </c>
      <c r="I2" s="1" t="s">
        <v>49</v>
      </c>
      <c r="J2" s="1" t="s">
        <v>96</v>
      </c>
      <c r="K2" s="1" t="s">
        <v>95</v>
      </c>
      <c r="L2" s="1" t="s">
        <v>83</v>
      </c>
      <c r="M2" s="74" t="s">
        <v>94</v>
      </c>
      <c r="N2" s="1" t="s">
        <v>86</v>
      </c>
      <c r="O2" s="1" t="s">
        <v>146</v>
      </c>
      <c r="Q2" t="s">
        <v>49</v>
      </c>
      <c r="R2" t="s">
        <v>49</v>
      </c>
    </row>
    <row r="3" spans="2:18" x14ac:dyDescent="0.25">
      <c r="B3" s="107" t="s">
        <v>93</v>
      </c>
      <c r="C3" s="106">
        <v>11.16</v>
      </c>
      <c r="D3" s="105"/>
      <c r="E3" s="104" t="s">
        <v>92</v>
      </c>
      <c r="F3" s="89"/>
      <c r="G3" s="82"/>
      <c r="H3" s="1">
        <v>-180</v>
      </c>
      <c r="I3" s="75">
        <f t="shared" ref="I3:I66" si="0">41.7*(1-COS(RADIANS(H3))) +(146.25-SQRT(21389.0625-(41.7*SIN(RADIANS(H3)))^2))</f>
        <v>83.4</v>
      </c>
      <c r="J3" s="75">
        <f t="shared" ref="J3:J66" si="1">ABS((41.7*SIN(RADIANS(H3))) + (1738.89*SIN(RADIANS(H3))*COS(RADIANS(H3))) / SQRT(21389.0625-((41.7*SIN(RADIANS(H3)))^2))*(PI()/180))</f>
        <v>5.0834451483175943E-15</v>
      </c>
      <c r="K3" s="75">
        <f t="shared" ref="K3:K66" si="2">((41.7*COS(RADIANS(H3))+1738.89*COS(2*RADIANS(H3))) / SQRT(4024517.454-(41.7*SIN(RADIANS(H3)))^2)) + (4024517.454*(SIN(RADIANS(H3))^2)*(COS(RADIANS(H3))^2) / ((18769-(40.7*SIN(RADIANS(H3))^2)*SQRT(18769-(41.7*SIN(RADIANS(H3)))^2)))) * (PI()/180)^2</f>
        <v>0.84600622100589329</v>
      </c>
      <c r="L3" s="75">
        <f t="shared" ref="L3:L66" si="3">J3*(1/1000)*(PI()/180)*(4000/60)</f>
        <v>5.9148570121782338E-18</v>
      </c>
      <c r="M3" s="74">
        <f t="shared" ref="M3:M66" si="4">K3*0.001*(36*4000^2)</f>
        <v>487299.58329939458</v>
      </c>
      <c r="N3" s="75">
        <f t="shared" ref="N3:N66" si="5">(PI()*(2006.01/100))*(I3/100)+39.27</f>
        <v>91.829232767090701</v>
      </c>
      <c r="O3">
        <f>N3/(1000000)</f>
        <v>9.1829232767090695E-5</v>
      </c>
      <c r="Q3">
        <v>0</v>
      </c>
    </row>
    <row r="4" spans="2:18" x14ac:dyDescent="0.25">
      <c r="B4" s="100" t="s">
        <v>25</v>
      </c>
      <c r="C4" s="101">
        <v>87.5</v>
      </c>
      <c r="D4" s="98" t="s">
        <v>49</v>
      </c>
      <c r="E4" s="103">
        <f>C4/1000</f>
        <v>8.7499999999999994E-2</v>
      </c>
      <c r="F4" s="32" t="s">
        <v>88</v>
      </c>
      <c r="G4" s="82"/>
      <c r="H4" s="1">
        <v>-179</v>
      </c>
      <c r="I4" s="75">
        <f t="shared" si="0"/>
        <v>83.395459642487197</v>
      </c>
      <c r="J4" s="75">
        <f t="shared" si="1"/>
        <v>0.72414418481834797</v>
      </c>
      <c r="K4" s="75">
        <f t="shared" si="2"/>
        <v>0.84550130633807474</v>
      </c>
      <c r="L4" s="75">
        <f t="shared" si="3"/>
        <v>8.4258001895003392E-4</v>
      </c>
      <c r="M4" s="74">
        <f t="shared" si="4"/>
        <v>487008.75245073106</v>
      </c>
      <c r="N4" s="75">
        <f t="shared" si="5"/>
        <v>91.826371403693074</v>
      </c>
      <c r="O4">
        <f t="shared" ref="O4:O67" si="6">N4/(1000000)</f>
        <v>9.1826371403693077E-5</v>
      </c>
      <c r="Q4">
        <v>0</v>
      </c>
    </row>
    <row r="5" spans="2:18" x14ac:dyDescent="0.25">
      <c r="B5" s="100" t="s">
        <v>27</v>
      </c>
      <c r="C5" s="101">
        <v>83.4</v>
      </c>
      <c r="D5" s="98" t="s">
        <v>49</v>
      </c>
      <c r="E5" s="103">
        <f>C5/1000</f>
        <v>8.3400000000000002E-2</v>
      </c>
      <c r="F5" s="102" t="s">
        <v>88</v>
      </c>
      <c r="G5" s="82"/>
      <c r="H5" s="1">
        <v>-178</v>
      </c>
      <c r="I5" s="75">
        <f t="shared" si="0"/>
        <v>83.381838432860917</v>
      </c>
      <c r="J5" s="75">
        <f t="shared" si="1"/>
        <v>1.4480708283380228</v>
      </c>
      <c r="K5" s="75">
        <f t="shared" si="2"/>
        <v>0.84398712887223482</v>
      </c>
      <c r="L5" s="75">
        <f t="shared" si="3"/>
        <v>1.6849069171053404E-3</v>
      </c>
      <c r="M5" s="74">
        <f t="shared" si="4"/>
        <v>486136.58623040729</v>
      </c>
      <c r="N5" s="75">
        <f t="shared" si="5"/>
        <v>91.81778722710655</v>
      </c>
      <c r="O5">
        <f t="shared" si="6"/>
        <v>9.1817787227106546E-5</v>
      </c>
      <c r="Q5">
        <v>0</v>
      </c>
    </row>
    <row r="6" spans="2:18" x14ac:dyDescent="0.25">
      <c r="B6" s="100" t="s">
        <v>91</v>
      </c>
      <c r="C6" s="101">
        <v>39.270000000000003</v>
      </c>
      <c r="D6" s="98" t="s">
        <v>86</v>
      </c>
      <c r="E6" s="97">
        <f>C6/1000000</f>
        <v>3.9270000000000002E-5</v>
      </c>
      <c r="F6" s="96" t="s">
        <v>85</v>
      </c>
      <c r="G6" s="82"/>
      <c r="H6" s="1">
        <v>-177</v>
      </c>
      <c r="I6" s="75">
        <f t="shared" si="0"/>
        <v>83.359135961187022</v>
      </c>
      <c r="J6" s="75">
        <f t="shared" si="1"/>
        <v>2.1715624529495838</v>
      </c>
      <c r="K6" s="75">
        <f t="shared" si="2"/>
        <v>0.84146538763346379</v>
      </c>
      <c r="L6" s="75">
        <f t="shared" si="3"/>
        <v>2.5267276477769795E-3</v>
      </c>
      <c r="M6" s="74">
        <f t="shared" si="4"/>
        <v>484684.06327687518</v>
      </c>
      <c r="N6" s="75">
        <f t="shared" si="5"/>
        <v>91.80347997898788</v>
      </c>
      <c r="O6">
        <f t="shared" si="6"/>
        <v>9.1803479978987886E-5</v>
      </c>
      <c r="Q6">
        <v>0</v>
      </c>
    </row>
    <row r="7" spans="2:18" x14ac:dyDescent="0.25">
      <c r="B7" s="100" t="s">
        <v>90</v>
      </c>
      <c r="C7" s="101">
        <v>4</v>
      </c>
      <c r="D7" s="98"/>
      <c r="E7" s="97"/>
      <c r="F7" s="96"/>
      <c r="G7" s="82"/>
      <c r="H7" s="1">
        <v>-176</v>
      </c>
      <c r="I7" s="75">
        <f t="shared" si="0"/>
        <v>83.327351548674528</v>
      </c>
      <c r="J7" s="75">
        <f t="shared" si="1"/>
        <v>2.8944017084014324</v>
      </c>
      <c r="K7" s="75">
        <f t="shared" si="2"/>
        <v>0.83793891237224394</v>
      </c>
      <c r="L7" s="75">
        <f t="shared" si="3"/>
        <v>3.3677893124635884E-3</v>
      </c>
      <c r="M7" s="74">
        <f t="shared" si="4"/>
        <v>482652.81352641253</v>
      </c>
      <c r="N7" s="75">
        <f t="shared" si="5"/>
        <v>91.783449231558507</v>
      </c>
      <c r="O7">
        <f t="shared" si="6"/>
        <v>9.1783449231558513E-5</v>
      </c>
      <c r="Q7">
        <v>0</v>
      </c>
    </row>
    <row r="8" spans="2:18" x14ac:dyDescent="0.25">
      <c r="B8" s="100" t="s">
        <v>89</v>
      </c>
      <c r="C8" s="99">
        <v>146.25</v>
      </c>
      <c r="D8" s="98" t="s">
        <v>49</v>
      </c>
      <c r="E8" s="97">
        <f>C8/1000</f>
        <v>0.14624999999999999</v>
      </c>
      <c r="F8" s="96" t="s">
        <v>88</v>
      </c>
      <c r="G8" s="82"/>
      <c r="H8" s="1">
        <v>-175</v>
      </c>
      <c r="I8" s="75">
        <f t="shared" si="0"/>
        <v>83.286484254325231</v>
      </c>
      <c r="J8" s="75">
        <f t="shared" si="1"/>
        <v>3.6163714354266205</v>
      </c>
      <c r="K8" s="75">
        <f t="shared" si="2"/>
        <v>0.83341166063160843</v>
      </c>
      <c r="L8" s="75">
        <f t="shared" si="3"/>
        <v>4.207839234884536E-3</v>
      </c>
      <c r="M8" s="74">
        <f t="shared" si="4"/>
        <v>480045.11652380647</v>
      </c>
      <c r="N8" s="75">
        <f t="shared" si="5"/>
        <v>91.757694391795127</v>
      </c>
      <c r="O8">
        <f t="shared" si="6"/>
        <v>9.1757694391795131E-5</v>
      </c>
      <c r="Q8">
        <v>0</v>
      </c>
    </row>
    <row r="9" spans="2:18" ht="15.75" thickBot="1" x14ac:dyDescent="0.3">
      <c r="B9" s="95" t="s">
        <v>87</v>
      </c>
      <c r="C9" s="94">
        <f>(((PI()*(0.5*E4)^2)*E5))*1000000*C7</f>
        <v>2006.0050840875074</v>
      </c>
      <c r="D9" s="93" t="s">
        <v>86</v>
      </c>
      <c r="E9" s="92">
        <f>C9/1000000</f>
        <v>2.0060050840875073E-3</v>
      </c>
      <c r="F9" s="33" t="s">
        <v>85</v>
      </c>
      <c r="G9" s="82"/>
      <c r="H9" s="1">
        <v>-174</v>
      </c>
      <c r="I9" s="75">
        <f t="shared" si="0"/>
        <v>83.236532884245264</v>
      </c>
      <c r="J9" s="75">
        <f t="shared" si="1"/>
        <v>4.337254729307686</v>
      </c>
      <c r="K9" s="75">
        <f t="shared" si="2"/>
        <v>0.8278887136494576</v>
      </c>
      <c r="L9" s="75">
        <f t="shared" si="3"/>
        <v>5.0466250349409675E-3</v>
      </c>
      <c r="M9" s="74">
        <f t="shared" si="4"/>
        <v>476863.89906208758</v>
      </c>
      <c r="N9" s="75">
        <f t="shared" si="5"/>
        <v>91.726214707297913</v>
      </c>
      <c r="O9">
        <f t="shared" si="6"/>
        <v>9.1726214707297916E-5</v>
      </c>
      <c r="Q9">
        <v>0</v>
      </c>
    </row>
    <row r="10" spans="2:18" x14ac:dyDescent="0.25">
      <c r="B10" s="91" t="s">
        <v>84</v>
      </c>
      <c r="C10" s="90" cm="1">
        <f t="array" ref="C10">AVERAGE(ABS(L3:L182))</f>
        <v>3.088810477710521E-2</v>
      </c>
      <c r="D10" s="89" t="s">
        <v>83</v>
      </c>
      <c r="E10" s="88"/>
      <c r="F10" s="87"/>
      <c r="G10" s="82"/>
      <c r="H10" s="1">
        <v>-173</v>
      </c>
      <c r="I10" s="75">
        <f t="shared" si="0"/>
        <v>83.177496003620305</v>
      </c>
      <c r="J10" s="75">
        <f t="shared" si="1"/>
        <v>5.0568350033582767</v>
      </c>
      <c r="K10" s="75">
        <f t="shared" si="2"/>
        <v>0.82137627110428169</v>
      </c>
      <c r="L10" s="75">
        <f t="shared" si="3"/>
        <v>5.8838947025800295E-3</v>
      </c>
      <c r="M10" s="74">
        <f t="shared" si="4"/>
        <v>473112.73215606622</v>
      </c>
      <c r="N10" s="75">
        <f t="shared" si="5"/>
        <v>91.689009273837357</v>
      </c>
      <c r="O10">
        <f t="shared" si="6"/>
        <v>9.1689009273837363E-5</v>
      </c>
      <c r="Q10">
        <v>0.01</v>
      </c>
    </row>
    <row r="11" spans="2:18" ht="15.75" thickBot="1" x14ac:dyDescent="0.3">
      <c r="B11" s="86" t="s">
        <v>82</v>
      </c>
      <c r="C11" s="85">
        <v>4000</v>
      </c>
      <c r="D11" s="33"/>
      <c r="E11" s="84"/>
      <c r="F11" s="83"/>
      <c r="G11" s="82"/>
      <c r="H11" s="1">
        <v>-172</v>
      </c>
      <c r="I11" s="75">
        <f t="shared" si="0"/>
        <v>83.10937195135719</v>
      </c>
      <c r="J11" s="75">
        <f t="shared" si="1"/>
        <v>5.7748960523015427</v>
      </c>
      <c r="K11" s="75">
        <f t="shared" si="2"/>
        <v>0.81388164471481239</v>
      </c>
      <c r="L11" s="75">
        <f t="shared" si="3"/>
        <v>6.7193966715389736E-3</v>
      </c>
      <c r="M11" s="74">
        <f t="shared" si="4"/>
        <v>468795.82735573192</v>
      </c>
      <c r="N11" s="75">
        <f t="shared" si="5"/>
        <v>91.646077044581546</v>
      </c>
      <c r="O11">
        <f t="shared" si="6"/>
        <v>9.164607704458154E-5</v>
      </c>
      <c r="Q11">
        <v>0.01</v>
      </c>
    </row>
    <row r="12" spans="2:18" x14ac:dyDescent="0.25">
      <c r="B12" s="76"/>
      <c r="C12" s="76"/>
      <c r="D12" s="76"/>
      <c r="H12" s="1">
        <v>-171</v>
      </c>
      <c r="I12" s="75">
        <f t="shared" si="0"/>
        <v>83.032158857393924</v>
      </c>
      <c r="J12" s="75">
        <f t="shared" si="1"/>
        <v>6.4912221155243968</v>
      </c>
      <c r="K12" s="75">
        <f t="shared" si="2"/>
        <v>0.8054132507063545</v>
      </c>
      <c r="L12" s="75">
        <f t="shared" si="3"/>
        <v>7.5528798929448311E-3</v>
      </c>
      <c r="M12" s="74">
        <f t="shared" si="4"/>
        <v>463918.03240686021</v>
      </c>
      <c r="N12" s="75">
        <f t="shared" si="5"/>
        <v>91.597416841005014</v>
      </c>
      <c r="O12">
        <f t="shared" si="6"/>
        <v>9.1597416841005016E-5</v>
      </c>
      <c r="Q12">
        <v>0.01</v>
      </c>
    </row>
    <row r="13" spans="2:18" x14ac:dyDescent="0.25">
      <c r="B13" s="76"/>
      <c r="C13" s="76"/>
      <c r="D13" s="76"/>
      <c r="H13" s="1">
        <v>-170</v>
      </c>
      <c r="I13" s="75">
        <f t="shared" si="0"/>
        <v>82.945854662681995</v>
      </c>
      <c r="J13" s="75">
        <f t="shared" si="1"/>
        <v>7.2055979401874586</v>
      </c>
      <c r="K13" s="75">
        <f t="shared" si="2"/>
        <v>0.79598060115870561</v>
      </c>
      <c r="L13" s="75">
        <f t="shared" si="3"/>
        <v>8.3840939087461725E-3</v>
      </c>
      <c r="M13" s="74">
        <f t="shared" si="4"/>
        <v>458484.82626741444</v>
      </c>
      <c r="N13" s="75">
        <f t="shared" si="5"/>
        <v>91.543027365481748</v>
      </c>
      <c r="O13">
        <f t="shared" si="6"/>
        <v>9.1543027365481748E-5</v>
      </c>
      <c r="Q13">
        <v>0.01</v>
      </c>
    </row>
    <row r="14" spans="2:18" x14ac:dyDescent="0.25">
      <c r="B14" s="76"/>
      <c r="C14" s="76"/>
      <c r="D14" s="76"/>
      <c r="H14" s="1">
        <v>-169</v>
      </c>
      <c r="I14" s="75">
        <f t="shared" si="0"/>
        <v>82.850457141843776</v>
      </c>
      <c r="J14" s="75">
        <f t="shared" si="1"/>
        <v>7.9178088441706693</v>
      </c>
      <c r="K14" s="75">
        <f t="shared" si="2"/>
        <v>0.7855942942526416</v>
      </c>
      <c r="L14" s="75">
        <f t="shared" si="3"/>
        <v>9.2127889249536549E-3</v>
      </c>
      <c r="M14" s="74">
        <f t="shared" si="4"/>
        <v>452502.31348952156</v>
      </c>
      <c r="N14" s="75">
        <f t="shared" si="5"/>
        <v>91.482907215564012</v>
      </c>
      <c r="O14">
        <f t="shared" si="6"/>
        <v>9.1482907215564014E-5</v>
      </c>
      <c r="Q14">
        <v>0.01</v>
      </c>
    </row>
    <row r="15" spans="2:18" x14ac:dyDescent="0.25">
      <c r="B15" s="76"/>
      <c r="C15" s="76"/>
      <c r="D15" s="76"/>
      <c r="H15" s="1">
        <v>-168</v>
      </c>
      <c r="I15" s="75">
        <f t="shared" si="0"/>
        <v>82.745963928508232</v>
      </c>
      <c r="J15" s="75">
        <f t="shared" si="1"/>
        <v>8.6276407788340954</v>
      </c>
      <c r="K15" s="75">
        <f t="shared" si="2"/>
        <v>0.77426600343393337</v>
      </c>
      <c r="L15" s="75">
        <f t="shared" si="3"/>
        <v>1.0038715884665525E-2</v>
      </c>
      <c r="M15" s="74">
        <f t="shared" si="4"/>
        <v>445977.21797794563</v>
      </c>
      <c r="N15" s="75">
        <f t="shared" si="5"/>
        <v>91.417054899949093</v>
      </c>
      <c r="O15">
        <f t="shared" si="6"/>
        <v>9.1417054899949098E-5</v>
      </c>
      <c r="Q15">
        <v>0.01</v>
      </c>
    </row>
    <row r="16" spans="2:18" x14ac:dyDescent="0.25">
      <c r="B16" s="76"/>
      <c r="C16" s="76"/>
      <c r="D16" s="76"/>
      <c r="H16" s="1">
        <v>-167</v>
      </c>
      <c r="I16" s="75">
        <f t="shared" si="0"/>
        <v>82.632372543328955</v>
      </c>
      <c r="J16" s="75">
        <f t="shared" si="1"/>
        <v>9.3348803915746252</v>
      </c>
      <c r="K16" s="75">
        <f t="shared" si="2"/>
        <v>0.76200846551572021</v>
      </c>
      <c r="L16" s="75">
        <f t="shared" si="3"/>
        <v>1.0861626540855651E-2</v>
      </c>
      <c r="M16" s="74">
        <f t="shared" si="4"/>
        <v>438916.87613705487</v>
      </c>
      <c r="N16" s="75">
        <f t="shared" si="5"/>
        <v>91.345468856136449</v>
      </c>
      <c r="O16">
        <f t="shared" si="6"/>
        <v>9.1345468856136451E-5</v>
      </c>
      <c r="Q16">
        <v>0.01</v>
      </c>
    </row>
    <row r="17" spans="2:17" x14ac:dyDescent="0.25">
      <c r="B17" s="76"/>
      <c r="C17" s="76"/>
      <c r="D17" s="76"/>
      <c r="H17" s="1">
        <v>-166</v>
      </c>
      <c r="I17" s="75">
        <f t="shared" si="0"/>
        <v>82.509680424686991</v>
      </c>
      <c r="J17" s="75">
        <f t="shared" si="1"/>
        <v>10.039315088158363</v>
      </c>
      <c r="K17" s="75">
        <f t="shared" si="2"/>
        <v>0.74883546774182796</v>
      </c>
      <c r="L17" s="75">
        <f t="shared" si="3"/>
        <v>1.1681273528900549E-2</v>
      </c>
      <c r="M17" s="74">
        <f t="shared" si="4"/>
        <v>431329.22941929294</v>
      </c>
      <c r="N17" s="75">
        <f t="shared" si="5"/>
        <v>91.268147469776864</v>
      </c>
      <c r="O17">
        <f t="shared" si="6"/>
        <v>9.1268147469776863E-5</v>
      </c>
      <c r="Q17">
        <v>0.01</v>
      </c>
    </row>
    <row r="18" spans="2:17" x14ac:dyDescent="0.25">
      <c r="B18" s="76"/>
      <c r="C18" s="76"/>
      <c r="D18" s="76"/>
      <c r="H18" s="1">
        <v>-165</v>
      </c>
      <c r="I18" s="75">
        <f t="shared" si="0"/>
        <v>82.377884962081765</v>
      </c>
      <c r="J18" s="75">
        <f t="shared" si="1"/>
        <v>10.740733094809839</v>
      </c>
      <c r="K18" s="75">
        <f t="shared" si="2"/>
        <v>0.73476183383522431</v>
      </c>
      <c r="L18" s="75">
        <f t="shared" si="3"/>
        <v>1.2497410438823466E-2</v>
      </c>
      <c r="M18" s="74">
        <f t="shared" si="4"/>
        <v>423222.81628908921</v>
      </c>
      <c r="N18" s="75">
        <f t="shared" si="5"/>
        <v>91.185089095715526</v>
      </c>
      <c r="O18">
        <f t="shared" si="6"/>
        <v>9.1185089095715521E-5</v>
      </c>
      <c r="Q18">
        <v>0.01</v>
      </c>
    </row>
    <row r="19" spans="2:17" x14ac:dyDescent="0.25">
      <c r="B19" s="76"/>
      <c r="C19" s="81"/>
      <c r="D19" s="76"/>
      <c r="H19" s="1">
        <v>-164</v>
      </c>
      <c r="I19" s="75">
        <f t="shared" si="0"/>
        <v>82.236983532212349</v>
      </c>
      <c r="J19" s="75">
        <f t="shared" si="1"/>
        <v>11.438923520038337</v>
      </c>
      <c r="K19" s="75">
        <f t="shared" si="2"/>
        <v>0.71980340905728035</v>
      </c>
      <c r="L19" s="75">
        <f t="shared" si="3"/>
        <v>1.330979188723257E-2</v>
      </c>
      <c r="M19" s="74">
        <f t="shared" si="4"/>
        <v>414606.76361699344</v>
      </c>
      <c r="N19" s="75">
        <f t="shared" si="5"/>
        <v>91.096292080730848</v>
      </c>
      <c r="O19">
        <f t="shared" si="6"/>
        <v>9.1096292080730855E-5</v>
      </c>
      <c r="Q19">
        <v>0.01</v>
      </c>
    </row>
    <row r="20" spans="2:17" x14ac:dyDescent="0.25">
      <c r="B20" s="76"/>
      <c r="C20" s="76"/>
      <c r="D20" s="76"/>
      <c r="H20" s="1">
        <v>-163</v>
      </c>
      <c r="I20" s="75">
        <f t="shared" si="0"/>
        <v>82.086973537751192</v>
      </c>
      <c r="J20" s="75">
        <f t="shared" si="1"/>
        <v>12.133676416182961</v>
      </c>
      <c r="K20" s="75">
        <f t="shared" si="2"/>
        <v>0.70397704430480379</v>
      </c>
      <c r="L20" s="75">
        <f t="shared" si="3"/>
        <v>1.4118173588931898E-2</v>
      </c>
      <c r="M20" s="74">
        <f t="shared" si="4"/>
        <v>405490.777519567</v>
      </c>
      <c r="N20" s="75">
        <f t="shared" si="5"/>
        <v>91.001754787969773</v>
      </c>
      <c r="O20">
        <f t="shared" si="6"/>
        <v>9.1001754787969774E-5</v>
      </c>
      <c r="Q20">
        <v>0.02</v>
      </c>
    </row>
    <row r="21" spans="2:17" x14ac:dyDescent="0.25">
      <c r="B21" s="76"/>
      <c r="C21" s="81"/>
      <c r="D21" s="76"/>
      <c r="H21" s="1">
        <v>-162</v>
      </c>
      <c r="I21" s="75">
        <f t="shared" si="0"/>
        <v>81.927852448810384</v>
      </c>
      <c r="J21" s="75">
        <f t="shared" si="1"/>
        <v>12.824782840657392</v>
      </c>
      <c r="K21" s="75">
        <f t="shared" si="2"/>
        <v>0.68730057927294597</v>
      </c>
      <c r="L21" s="75">
        <f t="shared" si="3"/>
        <v>1.4922312428182854E-2</v>
      </c>
      <c r="M21" s="74">
        <f t="shared" si="4"/>
        <v>395885.13366121688</v>
      </c>
      <c r="N21" s="75">
        <f t="shared" si="5"/>
        <v>90.901475623080159</v>
      </c>
      <c r="O21">
        <f t="shared" si="6"/>
        <v>9.0901475623080162E-5</v>
      </c>
      <c r="Q21">
        <v>0.02</v>
      </c>
    </row>
    <row r="22" spans="2:17" x14ac:dyDescent="0.25">
      <c r="B22" s="76"/>
      <c r="C22" s="76"/>
      <c r="D22" s="76"/>
      <c r="H22" s="1">
        <v>-161</v>
      </c>
      <c r="I22" s="75">
        <f t="shared" si="0"/>
        <v>81.75961784710141</v>
      </c>
      <c r="J22" s="75">
        <f t="shared" si="1"/>
        <v>13.512034916876194</v>
      </c>
      <c r="K22" s="75">
        <f t="shared" si="2"/>
        <v>0.66979282471302282</v>
      </c>
      <c r="L22" s="75">
        <f t="shared" si="3"/>
        <v>1.5721966529595195E-2</v>
      </c>
      <c r="M22" s="74">
        <f t="shared" si="4"/>
        <v>385800.66703470115</v>
      </c>
      <c r="N22" s="75">
        <f t="shared" si="5"/>
        <v>90.795453062040593</v>
      </c>
      <c r="O22">
        <f t="shared" si="6"/>
        <v>9.0795453062040589E-5</v>
      </c>
      <c r="Q22">
        <v>0.02</v>
      </c>
    </row>
    <row r="23" spans="2:17" x14ac:dyDescent="0.25">
      <c r="B23" s="76"/>
      <c r="C23" s="81"/>
      <c r="D23" s="76"/>
      <c r="H23" s="1">
        <v>-160</v>
      </c>
      <c r="I23" s="75">
        <f t="shared" si="0"/>
        <v>81.582267472785986</v>
      </c>
      <c r="J23" s="75">
        <f t="shared" si="1"/>
        <v>14.195225894844842</v>
      </c>
      <c r="K23" s="75">
        <f t="shared" si="2"/>
        <v>0.65147354381502276</v>
      </c>
      <c r="L23" s="75">
        <f t="shared" si="3"/>
        <v>1.6516895328626727E-2</v>
      </c>
      <c r="M23" s="74">
        <f t="shared" si="4"/>
        <v>375248.76123745315</v>
      </c>
      <c r="N23" s="75">
        <f t="shared" si="5"/>
        <v>90.683685680685983</v>
      </c>
      <c r="O23">
        <f t="shared" si="6"/>
        <v>9.0683685680685989E-5</v>
      </c>
      <c r="Q23">
        <v>0.02</v>
      </c>
    </row>
    <row r="24" spans="2:17" x14ac:dyDescent="0.25">
      <c r="B24" s="76"/>
      <c r="C24" s="81"/>
      <c r="D24" s="76"/>
      <c r="H24" s="1">
        <v>-159</v>
      </c>
      <c r="I24" s="75">
        <f t="shared" si="0"/>
        <v>81.395799274015758</v>
      </c>
      <c r="J24" s="75">
        <f t="shared" si="1"/>
        <v>14.874150211395406</v>
      </c>
      <c r="K24" s="75">
        <f t="shared" si="2"/>
        <v>0.63236343274511175</v>
      </c>
      <c r="L24" s="75">
        <f t="shared" si="3"/>
        <v>1.7306859641670697E-2</v>
      </c>
      <c r="M24" s="74">
        <f t="shared" si="4"/>
        <v>364241.33726118441</v>
      </c>
      <c r="N24" s="75">
        <f t="shared" si="5"/>
        <v>90.566172185927883</v>
      </c>
      <c r="O24">
        <f t="shared" si="6"/>
        <v>9.0566172185927883E-5</v>
      </c>
      <c r="Q24">
        <v>0.02</v>
      </c>
    </row>
    <row r="25" spans="2:17" x14ac:dyDescent="0.25">
      <c r="B25" s="76"/>
      <c r="C25" s="80"/>
      <c r="D25" s="76"/>
      <c r="H25" s="1">
        <v>-158</v>
      </c>
      <c r="I25" s="75">
        <f t="shared" si="0"/>
        <v>81.20021145915571</v>
      </c>
      <c r="J25" s="75">
        <f t="shared" si="1"/>
        <v>15.548603550051093</v>
      </c>
      <c r="K25" s="75">
        <f t="shared" si="2"/>
        <v>0.6124841003687197</v>
      </c>
      <c r="L25" s="75">
        <f t="shared" si="3"/>
        <v>1.8091621735711369E-2</v>
      </c>
      <c r="M25" s="74">
        <f t="shared" si="4"/>
        <v>352790.84181238251</v>
      </c>
      <c r="N25" s="75">
        <f t="shared" si="5"/>
        <v>90.442911448666067</v>
      </c>
      <c r="O25">
        <f t="shared" si="6"/>
        <v>9.0442911448666065E-5</v>
      </c>
      <c r="Q25">
        <v>0.02</v>
      </c>
    </row>
    <row r="26" spans="2:17" x14ac:dyDescent="0.25">
      <c r="B26" s="76"/>
      <c r="C26" s="76"/>
      <c r="D26" s="76"/>
      <c r="H26" s="1">
        <v>-157</v>
      </c>
      <c r="I26" s="75">
        <f t="shared" si="0"/>
        <v>80.995502551684979</v>
      </c>
      <c r="J26" s="75">
        <f t="shared" si="1"/>
        <v>16.218382900502217</v>
      </c>
      <c r="K26" s="75">
        <f t="shared" si="2"/>
        <v>0.59185804718987201</v>
      </c>
      <c r="L26" s="75">
        <f t="shared" si="3"/>
        <v>1.8870945397527442E-2</v>
      </c>
      <c r="M26" s="74">
        <f t="shared" si="4"/>
        <v>340910.23518136627</v>
      </c>
      <c r="N26" s="75">
        <f t="shared" si="5"/>
        <v>90.313902538387282</v>
      </c>
      <c r="O26">
        <f t="shared" si="6"/>
        <v>9.0313902538387275E-5</v>
      </c>
      <c r="Q26">
        <v>0.02</v>
      </c>
    </row>
    <row r="27" spans="2:17" x14ac:dyDescent="0.25">
      <c r="B27" s="76"/>
      <c r="C27" s="76"/>
      <c r="D27" s="76"/>
      <c r="H27" s="1">
        <v>-156</v>
      </c>
      <c r="I27" s="75">
        <f t="shared" si="0"/>
        <v>80.781671447765916</v>
      </c>
      <c r="J27" s="75">
        <f t="shared" si="1"/>
        <v>16.883286617677594</v>
      </c>
      <c r="K27" s="75">
        <f t="shared" si="2"/>
        <v>0.57050864353720976</v>
      </c>
      <c r="L27" s="75">
        <f t="shared" si="3"/>
        <v>1.9644596002424741E-2</v>
      </c>
      <c r="M27" s="74">
        <f t="shared" si="4"/>
        <v>328612.97867743287</v>
      </c>
      <c r="N27" s="75">
        <f t="shared" si="5"/>
        <v>90.179144759445705</v>
      </c>
      <c r="O27">
        <f t="shared" si="6"/>
        <v>9.0179144759445701E-5</v>
      </c>
      <c r="Q27">
        <v>0.02</v>
      </c>
    </row>
    <row r="28" spans="2:17" x14ac:dyDescent="0.25">
      <c r="B28" s="76"/>
      <c r="C28" s="76"/>
      <c r="D28" s="76"/>
      <c r="H28" s="1">
        <v>-155</v>
      </c>
      <c r="I28" s="75">
        <f t="shared" si="0"/>
        <v>80.558717476470164</v>
      </c>
      <c r="J28" s="75">
        <f t="shared" si="1"/>
        <v>17.543114480394664</v>
      </c>
      <c r="K28" s="75">
        <f t="shared" si="2"/>
        <v>0.548460107026708</v>
      </c>
      <c r="L28" s="75">
        <f t="shared" si="3"/>
        <v>2.041234058247874E-2</v>
      </c>
      <c r="M28" s="74">
        <f t="shared" si="4"/>
        <v>315913.02164738381</v>
      </c>
      <c r="N28" s="75">
        <f t="shared" si="5"/>
        <v>90.038637689017889</v>
      </c>
      <c r="O28">
        <f t="shared" si="6"/>
        <v>9.0038637689017891E-5</v>
      </c>
      <c r="Q28">
        <v>0.02</v>
      </c>
    </row>
    <row r="29" spans="2:17" x14ac:dyDescent="0.25">
      <c r="B29" s="76"/>
      <c r="C29" s="79"/>
      <c r="D29" s="76"/>
      <c r="H29" s="1">
        <v>-154</v>
      </c>
      <c r="I29" s="75">
        <f t="shared" si="0"/>
        <v>80.326640462646921</v>
      </c>
      <c r="J29" s="75">
        <f t="shared" si="1"/>
        <v>18.197667749573213</v>
      </c>
      <c r="K29" s="75">
        <f t="shared" si="2"/>
        <v>0.52573747933035297</v>
      </c>
      <c r="L29" s="75">
        <f t="shared" si="3"/>
        <v>2.1173947894269303E-2</v>
      </c>
      <c r="M29" s="74">
        <f t="shared" si="4"/>
        <v>302824.78809428331</v>
      </c>
      <c r="N29" s="75">
        <f t="shared" si="5"/>
        <v>89.892381216722612</v>
      </c>
      <c r="O29">
        <f t="shared" si="6"/>
        <v>8.9892381216722617E-5</v>
      </c>
      <c r="Q29">
        <v>0.02</v>
      </c>
    </row>
    <row r="30" spans="2:17" x14ac:dyDescent="0.25">
      <c r="B30" s="76"/>
      <c r="C30" s="79"/>
      <c r="D30" s="76"/>
      <c r="H30" s="1">
        <v>-153</v>
      </c>
      <c r="I30" s="75">
        <f t="shared" si="0"/>
        <v>80.085440792416762</v>
      </c>
      <c r="J30" s="75">
        <f t="shared" si="1"/>
        <v>18.84674922599693</v>
      </c>
      <c r="K30" s="75">
        <f t="shared" si="2"/>
        <v>0.5023666022790555</v>
      </c>
      <c r="L30" s="75">
        <f t="shared" si="3"/>
        <v>2.1929188486089293E-2</v>
      </c>
      <c r="M30" s="74">
        <f t="shared" si="4"/>
        <v>289363.16291273595</v>
      </c>
      <c r="N30" s="75">
        <f t="shared" si="5"/>
        <v>89.740375585895592</v>
      </c>
      <c r="O30">
        <f t="shared" si="6"/>
        <v>8.9740375585895587E-5</v>
      </c>
      <c r="Q30">
        <v>0.02</v>
      </c>
    </row>
    <row r="31" spans="2:17" x14ac:dyDescent="0.25">
      <c r="B31" s="76"/>
      <c r="C31" s="79"/>
      <c r="D31" s="76"/>
      <c r="H31" s="1">
        <v>-152</v>
      </c>
      <c r="I31" s="75">
        <f t="shared" si="0"/>
        <v>79.835119481269828</v>
      </c>
      <c r="J31" s="75">
        <f t="shared" si="1"/>
        <v>19.490163307608213</v>
      </c>
      <c r="K31" s="75">
        <f t="shared" si="2"/>
        <v>0.47837409332677727</v>
      </c>
      <c r="L31" s="75">
        <f t="shared" si="3"/>
        <v>2.2677834764610116E-2</v>
      </c>
      <c r="M31" s="74">
        <f t="shared" si="4"/>
        <v>275543.4777562237</v>
      </c>
      <c r="N31" s="75">
        <f t="shared" si="5"/>
        <v>89.582621436505491</v>
      </c>
      <c r="O31">
        <f t="shared" si="6"/>
        <v>8.9582621436505496E-5</v>
      </c>
      <c r="Q31">
        <v>0.02</v>
      </c>
    </row>
    <row r="32" spans="2:17" x14ac:dyDescent="0.25">
      <c r="D32" s="78"/>
      <c r="H32" s="1">
        <v>-151</v>
      </c>
      <c r="I32" s="75">
        <f t="shared" si="0"/>
        <v>79.575678244743344</v>
      </c>
      <c r="J32" s="75">
        <f t="shared" si="1"/>
        <v>20.127716046321929</v>
      </c>
      <c r="K32" s="75">
        <f t="shared" si="2"/>
        <v>0.45378732040127007</v>
      </c>
      <c r="L32" s="75">
        <f t="shared" si="3"/>
        <v>2.3419661060987546E-2</v>
      </c>
      <c r="M32" s="74">
        <f t="shared" si="4"/>
        <v>261381.49655113157</v>
      </c>
      <c r="N32" s="75">
        <f t="shared" si="5"/>
        <v>89.419119849695207</v>
      </c>
      <c r="O32">
        <f t="shared" si="6"/>
        <v>8.941911984969521E-5</v>
      </c>
      <c r="Q32">
        <v>0.02</v>
      </c>
    </row>
    <row r="33" spans="2:17" x14ac:dyDescent="0.25">
      <c r="B33" s="76"/>
      <c r="C33" s="76"/>
      <c r="D33" s="76"/>
      <c r="H33" s="1">
        <v>-150</v>
      </c>
      <c r="I33" s="75">
        <f t="shared" si="0"/>
        <v>79.30711957165127</v>
      </c>
      <c r="J33" s="75">
        <f t="shared" si="1"/>
        <v>20.759215204343885</v>
      </c>
      <c r="K33" s="75">
        <f t="shared" si="2"/>
        <v>0.42863437616499062</v>
      </c>
      <c r="L33" s="75">
        <f t="shared" si="3"/>
        <v>2.415444369639122E-2</v>
      </c>
      <c r="M33" s="74">
        <f t="shared" si="4"/>
        <v>246893.40067103459</v>
      </c>
      <c r="N33" s="75">
        <f t="shared" si="5"/>
        <v>89.24987239393181</v>
      </c>
      <c r="O33">
        <f t="shared" si="6"/>
        <v>8.9249872393931806E-5</v>
      </c>
      <c r="Q33">
        <v>0.02</v>
      </c>
    </row>
    <row r="34" spans="2:17" x14ac:dyDescent="0.25">
      <c r="B34" s="76"/>
      <c r="C34" s="77"/>
      <c r="D34" s="76"/>
      <c r="H34" s="1">
        <v>-149</v>
      </c>
      <c r="I34" s="75">
        <f t="shared" si="0"/>
        <v>79.029446799831533</v>
      </c>
      <c r="J34" s="75">
        <f t="shared" si="1"/>
        <v>21.384470309981044</v>
      </c>
      <c r="K34" s="75">
        <f t="shared" si="2"/>
        <v>0.40294405170756759</v>
      </c>
      <c r="L34" s="75">
        <f t="shared" si="3"/>
        <v>2.4881961046942777E-2</v>
      </c>
      <c r="M34" s="74">
        <f t="shared" si="4"/>
        <v>232095.77378355895</v>
      </c>
      <c r="N34" s="75">
        <f t="shared" si="5"/>
        <v>89.074881172742877</v>
      </c>
      <c r="O34">
        <f t="shared" si="6"/>
        <v>8.9074881172742881E-5</v>
      </c>
      <c r="Q34">
        <v>0.01</v>
      </c>
    </row>
    <row r="35" spans="2:17" x14ac:dyDescent="0.25">
      <c r="B35" s="76"/>
      <c r="C35" s="76"/>
      <c r="D35" s="76"/>
      <c r="H35" s="1">
        <v>-148</v>
      </c>
      <c r="I35" s="75">
        <f t="shared" si="0"/>
        <v>78.742664194374811</v>
      </c>
      <c r="J35" s="75">
        <f t="shared" si="1"/>
        <v>22.003292712930005</v>
      </c>
      <c r="K35" s="75">
        <f t="shared" si="2"/>
        <v>0.37674580968881777</v>
      </c>
      <c r="L35" s="75">
        <f t="shared" si="3"/>
        <v>2.5601993608046939E-2</v>
      </c>
      <c r="M35" s="74">
        <f t="shared" si="4"/>
        <v>217005.58638075905</v>
      </c>
      <c r="N35" s="75">
        <f t="shared" si="5"/>
        <v>88.894148874016821</v>
      </c>
      <c r="O35">
        <f t="shared" si="6"/>
        <v>8.8894148874016826E-5</v>
      </c>
      <c r="Q35">
        <v>0.01</v>
      </c>
    </row>
    <row r="36" spans="2:17" x14ac:dyDescent="0.25">
      <c r="H36" s="1">
        <v>-147</v>
      </c>
      <c r="I36" s="75">
        <f t="shared" si="0"/>
        <v>78.44677702829118</v>
      </c>
      <c r="J36" s="75">
        <f t="shared" si="1"/>
        <v>22.615495639031828</v>
      </c>
      <c r="K36" s="75">
        <f t="shared" si="2"/>
        <v>0.35006975694855946</v>
      </c>
      <c r="L36" s="75">
        <f t="shared" si="3"/>
        <v>2.6314324058101628E-2</v>
      </c>
      <c r="M36" s="74">
        <f t="shared" si="4"/>
        <v>201640.18000237027</v>
      </c>
      <c r="N36" s="75">
        <f t="shared" si="5"/>
        <v>88.707678820839561</v>
      </c>
      <c r="O36">
        <f t="shared" si="6"/>
        <v>8.8707678820839562E-5</v>
      </c>
      <c r="Q36">
        <v>0.01</v>
      </c>
    </row>
    <row r="37" spans="2:17" x14ac:dyDescent="0.25">
      <c r="H37" s="1">
        <v>-146</v>
      </c>
      <c r="I37" s="75">
        <f t="shared" si="0"/>
        <v>78.141791665567837</v>
      </c>
      <c r="J37" s="75">
        <f t="shared" si="1"/>
        <v>23.220894244480689</v>
      </c>
      <c r="K37" s="75">
        <f t="shared" si="2"/>
        <v>0.32294661659655954</v>
      </c>
      <c r="L37" s="75">
        <f t="shared" si="3"/>
        <v>2.7018737321572613E-2</v>
      </c>
      <c r="M37" s="74">
        <f t="shared" si="4"/>
        <v>186017.25115961832</v>
      </c>
      <c r="N37" s="75">
        <f t="shared" si="5"/>
        <v>88.515475023837979</v>
      </c>
      <c r="O37">
        <f t="shared" si="6"/>
        <v>8.8515475023837975E-5</v>
      </c>
      <c r="Q37">
        <v>0.01</v>
      </c>
    </row>
    <row r="38" spans="2:17" x14ac:dyDescent="0.25">
      <c r="H38" s="1">
        <v>-145</v>
      </c>
      <c r="I38" s="75">
        <f t="shared" si="0"/>
        <v>77.827715646563689</v>
      </c>
      <c r="J38" s="75">
        <f t="shared" si="1"/>
        <v>23.81930566947538</v>
      </c>
      <c r="K38" s="75">
        <f t="shared" si="2"/>
        <v>0.29540769959270474</v>
      </c>
      <c r="L38" s="75">
        <f t="shared" si="3"/>
        <v>2.771502063141984E-2</v>
      </c>
      <c r="M38" s="74">
        <f t="shared" si="4"/>
        <v>170154.83496539795</v>
      </c>
      <c r="N38" s="75">
        <f t="shared" si="5"/>
        <v>88.317542234996239</v>
      </c>
      <c r="O38">
        <f t="shared" si="6"/>
        <v>8.8317542234996244E-5</v>
      </c>
      <c r="Q38">
        <v>0.01</v>
      </c>
    </row>
    <row r="39" spans="2:17" x14ac:dyDescent="0.25">
      <c r="H39" s="1">
        <v>-144</v>
      </c>
      <c r="I39" s="75">
        <f t="shared" si="0"/>
        <v>77.504557775682088</v>
      </c>
      <c r="J39" s="75">
        <f t="shared" si="1"/>
        <v>24.410549091302304</v>
      </c>
      <c r="K39" s="75">
        <f t="shared" si="2"/>
        <v>0.26748487582410141</v>
      </c>
      <c r="L39" s="75">
        <f t="shared" si="3"/>
        <v>2.8402963590862345E-2</v>
      </c>
      <c r="M39" s="74">
        <f t="shared" si="4"/>
        <v>154071.2884746824</v>
      </c>
      <c r="N39" s="75">
        <f t="shared" si="5"/>
        <v>88.113886002907719</v>
      </c>
      <c r="O39">
        <f t="shared" si="6"/>
        <v>8.811388600290772E-5</v>
      </c>
      <c r="Q39">
        <v>0.01</v>
      </c>
    </row>
    <row r="40" spans="2:17" x14ac:dyDescent="0.25">
      <c r="H40" s="1">
        <v>-143</v>
      </c>
      <c r="I40" s="75">
        <f t="shared" si="0"/>
        <v>77.172328211256044</v>
      </c>
      <c r="J40" s="75">
        <f t="shared" si="1"/>
        <v>24.994445776839509</v>
      </c>
      <c r="K40" s="75">
        <f t="shared" si="2"/>
        <v>0.23921054468216701</v>
      </c>
      <c r="L40" s="75">
        <f t="shared" si="3"/>
        <v>2.9082358234469422E-2</v>
      </c>
      <c r="M40" s="74">
        <f t="shared" si="4"/>
        <v>137785.27373692821</v>
      </c>
      <c r="N40" s="75">
        <f t="shared" si="5"/>
        <v>87.904512729421185</v>
      </c>
      <c r="O40">
        <f t="shared" si="6"/>
        <v>8.790451272942118E-5</v>
      </c>
      <c r="Q40">
        <v>0.01</v>
      </c>
    </row>
    <row r="41" spans="2:17" x14ac:dyDescent="0.25">
      <c r="H41" s="1">
        <v>-142</v>
      </c>
      <c r="I41" s="75">
        <f t="shared" si="0"/>
        <v>76.831038557573919</v>
      </c>
      <c r="J41" s="75">
        <f t="shared" si="1"/>
        <v>25.570819134472089</v>
      </c>
      <c r="K41" s="75">
        <f t="shared" si="2"/>
        <v>0.2106176051389953</v>
      </c>
      <c r="L41" s="75">
        <f t="shared" si="3"/>
        <v>2.9752999088566972E-2</v>
      </c>
      <c r="M41" s="74">
        <f t="shared" si="4"/>
        <v>121315.7405600613</v>
      </c>
      <c r="N41" s="75">
        <f t="shared" si="5"/>
        <v>87.689429727636053</v>
      </c>
      <c r="O41">
        <f t="shared" si="6"/>
        <v>8.7689429727636051E-5</v>
      </c>
      <c r="Q41">
        <v>0.01</v>
      </c>
    </row>
    <row r="42" spans="2:17" x14ac:dyDescent="0.25">
      <c r="H42" s="1">
        <v>-141</v>
      </c>
      <c r="I42" s="75">
        <f t="shared" si="0"/>
        <v>76.480701958966776</v>
      </c>
      <c r="J42" s="75">
        <f t="shared" si="1"/>
        <v>26.139494765408784</v>
      </c>
      <c r="K42" s="75">
        <f t="shared" si="2"/>
        <v>0.1817394253183951</v>
      </c>
      <c r="L42" s="75">
        <f t="shared" si="3"/>
        <v>3.0414683230947072E-2</v>
      </c>
      <c r="M42" s="74">
        <f t="shared" si="4"/>
        <v>104681.90898339558</v>
      </c>
      <c r="N42" s="75">
        <f t="shared" si="5"/>
        <v>87.468645281196927</v>
      </c>
      <c r="O42">
        <f t="shared" si="6"/>
        <v>8.7468645281196922E-5</v>
      </c>
      <c r="Q42">
        <v>0.01</v>
      </c>
    </row>
    <row r="43" spans="2:17" x14ac:dyDescent="0.25">
      <c r="H43" s="1">
        <v>-140</v>
      </c>
      <c r="I43" s="75">
        <f t="shared" si="0"/>
        <v>76.121333195871856</v>
      </c>
      <c r="J43" s="75">
        <f t="shared" si="1"/>
        <v>26.700300514391436</v>
      </c>
      <c r="K43" s="75">
        <f t="shared" si="2"/>
        <v>0.15260981155297665</v>
      </c>
      <c r="L43" s="75">
        <f t="shared" si="3"/>
        <v>3.1067210349871078E-2</v>
      </c>
      <c r="M43" s="74">
        <f t="shared" si="4"/>
        <v>87903.251454514553</v>
      </c>
      <c r="N43" s="75">
        <f t="shared" si="5"/>
        <v>87.24216870483329</v>
      </c>
      <c r="O43">
        <f t="shared" si="6"/>
        <v>8.7242168704833295E-5</v>
      </c>
      <c r="Q43">
        <v>0.01</v>
      </c>
    </row>
    <row r="44" spans="2:17" x14ac:dyDescent="0.25">
      <c r="H44" s="1">
        <v>-139</v>
      </c>
      <c r="I44" s="75">
        <f t="shared" si="0"/>
        <v>75.75294878277883</v>
      </c>
      <c r="J44" s="75">
        <f t="shared" si="1"/>
        <v>27.253066519787968</v>
      </c>
      <c r="K44" s="75">
        <f t="shared" si="2"/>
        <v>0.12326297691468566</v>
      </c>
      <c r="L44" s="75">
        <f t="shared" si="3"/>
        <v>3.1710382802355497E-2</v>
      </c>
      <c r="M44" s="74">
        <f t="shared" si="4"/>
        <v>70999.474702858948</v>
      </c>
      <c r="N44" s="75">
        <f t="shared" si="5"/>
        <v>87.010010406085996</v>
      </c>
      <c r="O44">
        <f t="shared" si="6"/>
        <v>8.7010010406085995E-5</v>
      </c>
      <c r="Q44">
        <v>0.01</v>
      </c>
    </row>
    <row r="45" spans="2:17" x14ac:dyDescent="0.25">
      <c r="H45" s="1">
        <v>-138</v>
      </c>
      <c r="I45" s="75">
        <f t="shared" si="0"/>
        <v>75.375567067958116</v>
      </c>
      <c r="J45" s="75">
        <f t="shared" si="1"/>
        <v>27.797625263061413</v>
      </c>
      <c r="K45" s="75">
        <f t="shared" si="2"/>
        <v>9.3733509202145557E-2</v>
      </c>
      <c r="L45" s="75">
        <f t="shared" si="3"/>
        <v>3.2344005671731769E-2</v>
      </c>
      <c r="M45" s="74">
        <f t="shared" si="4"/>
        <v>53990.501300435841</v>
      </c>
      <c r="N45" s="75">
        <f t="shared" si="5"/>
        <v>86.772181948156671</v>
      </c>
      <c r="O45">
        <f t="shared" si="6"/>
        <v>8.6772181948156671E-5</v>
      </c>
      <c r="Q45">
        <v>0.01</v>
      </c>
    </row>
    <row r="46" spans="2:17" x14ac:dyDescent="0.25">
      <c r="H46" s="1">
        <v>-137</v>
      </c>
      <c r="I46" s="75">
        <f t="shared" si="0"/>
        <v>74.989208334863406</v>
      </c>
      <c r="J46" s="75">
        <f t="shared" si="1"/>
        <v>28.333811617606599</v>
      </c>
      <c r="K46" s="75">
        <f t="shared" si="2"/>
        <v>6.4056338364307935E-2</v>
      </c>
      <c r="L46" s="75">
        <f t="shared" si="3"/>
        <v>3.296788682447039E-2</v>
      </c>
      <c r="M46" s="74">
        <f t="shared" si="4"/>
        <v>36896.450897841372</v>
      </c>
      <c r="N46" s="75">
        <f t="shared" si="5"/>
        <v>86.528696113812259</v>
      </c>
      <c r="O46">
        <f t="shared" si="6"/>
        <v>8.6528696113812259E-5</v>
      </c>
      <c r="Q46">
        <v>0.01</v>
      </c>
    </row>
    <row r="47" spans="2:17" x14ac:dyDescent="0.25">
      <c r="H47" s="1">
        <v>-136</v>
      </c>
      <c r="I47" s="75">
        <f t="shared" si="0"/>
        <v>74.593894905091176</v>
      </c>
      <c r="J47" s="75">
        <f t="shared" si="1"/>
        <v>28.8614628969477</v>
      </c>
      <c r="K47" s="75">
        <f t="shared" si="2"/>
        <v>3.4266703336115076E-2</v>
      </c>
      <c r="L47" s="75">
        <f t="shared" si="3"/>
        <v>3.3581836966261221E-2</v>
      </c>
      <c r="M47" s="74">
        <f t="shared" si="4"/>
        <v>19737.621121602286</v>
      </c>
      <c r="N47" s="75">
        <f t="shared" si="5"/>
        <v>86.279566970270821</v>
      </c>
      <c r="O47">
        <f t="shared" si="6"/>
        <v>8.6279566970270827E-5</v>
      </c>
      <c r="Q47">
        <v>0</v>
      </c>
    </row>
    <row r="48" spans="2:17" x14ac:dyDescent="0.25">
      <c r="H48" s="1">
        <v>-135</v>
      </c>
      <c r="I48" s="75">
        <f t="shared" si="0"/>
        <v>74.189651242773579</v>
      </c>
      <c r="J48" s="75">
        <f t="shared" si="1"/>
        <v>29.380418902289382</v>
      </c>
      <c r="K48" s="75">
        <f t="shared" si="2"/>
        <v>4.4001182583977057E-3</v>
      </c>
      <c r="L48" s="75">
        <f t="shared" si="3"/>
        <v>3.418566969734186E-2</v>
      </c>
      <c r="M48" s="74">
        <f t="shared" si="4"/>
        <v>2534.4681168370789</v>
      </c>
      <c r="N48" s="75">
        <f t="shared" si="5"/>
        <v>86.0248099349906</v>
      </c>
      <c r="O48">
        <f t="shared" si="6"/>
        <v>8.6024809934990605E-5</v>
      </c>
      <c r="Q48">
        <v>0</v>
      </c>
    </row>
    <row r="49" spans="8:17" x14ac:dyDescent="0.25">
      <c r="H49" s="1">
        <v>-134</v>
      </c>
      <c r="I49" s="75">
        <f t="shared" si="0"/>
        <v>73.776504060271634</v>
      </c>
      <c r="J49" s="75">
        <f t="shared" si="1"/>
        <v>29.890521969414966</v>
      </c>
      <c r="K49" s="75">
        <f t="shared" si="2"/>
        <v>-2.5507661949005389E-2</v>
      </c>
      <c r="L49" s="75">
        <f t="shared" si="3"/>
        <v>3.4779201567066063E-2</v>
      </c>
      <c r="M49" s="74">
        <f t="shared" si="4"/>
        <v>-14692.413282627105</v>
      </c>
      <c r="N49" s="75">
        <f t="shared" si="5"/>
        <v>85.764441842278515</v>
      </c>
      <c r="O49">
        <f t="shared" si="6"/>
        <v>8.5764441842278518E-5</v>
      </c>
      <c r="Q49">
        <v>0</v>
      </c>
    </row>
    <row r="50" spans="8:17" x14ac:dyDescent="0.25">
      <c r="H50" s="1">
        <v>-133</v>
      </c>
      <c r="I50" s="75">
        <f t="shared" si="0"/>
        <v>73.354482425027442</v>
      </c>
      <c r="J50" s="75">
        <f t="shared" si="1"/>
        <v>30.391617014925657</v>
      </c>
      <c r="K50" s="75">
        <f t="shared" si="2"/>
        <v>-5.5420676694737568E-2</v>
      </c>
      <c r="L50" s="75">
        <f t="shared" si="3"/>
        <v>3.5362252127705558E-2</v>
      </c>
      <c r="M50" s="74">
        <f t="shared" si="4"/>
        <v>-31922.30977616884</v>
      </c>
      <c r="N50" s="75">
        <f t="shared" si="5"/>
        <v>85.498481010629263</v>
      </c>
      <c r="O50">
        <f t="shared" si="6"/>
        <v>8.5498481010629263E-5</v>
      </c>
      <c r="Q50">
        <v>0</v>
      </c>
    </row>
    <row r="51" spans="8:17" x14ac:dyDescent="0.25">
      <c r="H51" s="1">
        <v>-132</v>
      </c>
      <c r="I51" s="75">
        <f t="shared" si="0"/>
        <v>72.923617867426358</v>
      </c>
      <c r="J51" s="75">
        <f t="shared" si="1"/>
        <v>30.883551581814427</v>
      </c>
      <c r="K51" s="75">
        <f t="shared" si="2"/>
        <v>-8.5302795540164039E-2</v>
      </c>
      <c r="L51" s="75">
        <f t="shared" si="3"/>
        <v>3.593464398747765E-2</v>
      </c>
      <c r="M51" s="74">
        <f t="shared" si="4"/>
        <v>-49134.410231134483</v>
      </c>
      <c r="N51" s="75">
        <f t="shared" si="5"/>
        <v>85.226947310700666</v>
      </c>
      <c r="O51">
        <f t="shared" si="6"/>
        <v>8.5226947310700668E-5</v>
      </c>
      <c r="Q51">
        <v>0</v>
      </c>
    </row>
    <row r="52" spans="8:17" x14ac:dyDescent="0.25">
      <c r="H52" s="1">
        <v>-131</v>
      </c>
      <c r="I52" s="75">
        <f t="shared" si="0"/>
        <v>72.483944489510705</v>
      </c>
      <c r="J52" s="75">
        <f t="shared" si="1"/>
        <v>31.366175884369333</v>
      </c>
      <c r="K52" s="75">
        <f t="shared" si="2"/>
        <v>-0.11511775477830398</v>
      </c>
      <c r="L52" s="75">
        <f t="shared" si="3"/>
        <v>3.64962028627926E-2</v>
      </c>
      <c r="M52" s="74">
        <f t="shared" si="4"/>
        <v>-66307.826752303095</v>
      </c>
      <c r="N52" s="75">
        <f t="shared" si="5"/>
        <v>84.949862233825826</v>
      </c>
      <c r="O52">
        <f t="shared" si="6"/>
        <v>8.4949862233825831E-5</v>
      </c>
      <c r="Q52">
        <v>-0.01</v>
      </c>
    </row>
    <row r="53" spans="8:17" x14ac:dyDescent="0.25">
      <c r="H53" s="1">
        <v>-130</v>
      </c>
      <c r="I53" s="75">
        <f t="shared" si="0"/>
        <v>72.03549907437899</v>
      </c>
      <c r="J53" s="75">
        <f t="shared" si="1"/>
        <v>31.839342852400502</v>
      </c>
      <c r="K53" s="75">
        <f t="shared" si="2"/>
        <v>-0.14482919480644424</v>
      </c>
      <c r="L53" s="75">
        <f t="shared" si="3"/>
        <v>3.7046757629714114E-2</v>
      </c>
      <c r="M53" s="74">
        <f t="shared" si="4"/>
        <v>-83421.616208511885</v>
      </c>
      <c r="N53" s="75">
        <f t="shared" si="5"/>
        <v>84.66724896095721</v>
      </c>
      <c r="O53">
        <f t="shared" si="6"/>
        <v>8.4667248960957204E-5</v>
      </c>
      <c r="Q53">
        <v>-0.01</v>
      </c>
    </row>
    <row r="54" spans="8:17" x14ac:dyDescent="0.25">
      <c r="H54" s="1">
        <v>-129</v>
      </c>
      <c r="I54" s="75">
        <f t="shared" si="0"/>
        <v>71.57832119609499</v>
      </c>
      <c r="J54" s="75">
        <f t="shared" si="1"/>
        <v>32.302908174785756</v>
      </c>
      <c r="K54" s="75">
        <f t="shared" si="2"/>
        <v>-0.17440069833180294</v>
      </c>
      <c r="L54" s="75">
        <f t="shared" si="3"/>
        <v>3.7586140374626889E-2</v>
      </c>
      <c r="M54" s="74">
        <f t="shared" si="4"/>
        <v>-100454.80223911849</v>
      </c>
      <c r="N54" s="75">
        <f t="shared" si="5"/>
        <v>84.379132431932106</v>
      </c>
      <c r="O54">
        <f t="shared" si="6"/>
        <v>8.4379132431932106E-5</v>
      </c>
      <c r="Q54">
        <v>-0.01</v>
      </c>
    </row>
    <row r="55" spans="8:17" x14ac:dyDescent="0.25">
      <c r="H55" s="1">
        <v>-128</v>
      </c>
      <c r="I55" s="75">
        <f t="shared" si="0"/>
        <v>71.112453329924236</v>
      </c>
      <c r="J55" s="75">
        <f t="shared" si="1"/>
        <v>32.756730342329654</v>
      </c>
      <c r="K55" s="75">
        <f t="shared" si="2"/>
        <v>-0.20379582944904306</v>
      </c>
      <c r="L55" s="75">
        <f t="shared" si="3"/>
        <v>3.8114186444105455E-2</v>
      </c>
      <c r="M55" s="74">
        <f t="shared" si="4"/>
        <v>-117386.3977626488</v>
      </c>
      <c r="N55" s="75">
        <f t="shared" si="5"/>
        <v>84.085539414944378</v>
      </c>
      <c r="O55">
        <f t="shared" si="6"/>
        <v>8.4085539414944385E-5</v>
      </c>
      <c r="Q55">
        <v>-0.01</v>
      </c>
    </row>
    <row r="56" spans="8:17" x14ac:dyDescent="0.25">
      <c r="H56" s="1">
        <v>-127</v>
      </c>
      <c r="I56" s="75">
        <f t="shared" si="0"/>
        <v>70.637940962705599</v>
      </c>
      <c r="J56" s="75">
        <f t="shared" si="1"/>
        <v>33.20067068993113</v>
      </c>
      <c r="K56" s="75">
        <f t="shared" si="2"/>
        <v>-0.2329781736270157</v>
      </c>
      <c r="L56" s="75">
        <f t="shared" si="3"/>
        <v>3.8630734493978372E-2</v>
      </c>
      <c r="M56" s="74">
        <f t="shared" si="4"/>
        <v>-134195.42800916106</v>
      </c>
      <c r="N56" s="75">
        <f t="shared" si="5"/>
        <v>83.786498576101366</v>
      </c>
      <c r="O56">
        <f t="shared" si="6"/>
        <v>8.3786498576101371E-5</v>
      </c>
      <c r="Q56">
        <v>-0.01</v>
      </c>
    </row>
    <row r="57" spans="8:17" x14ac:dyDescent="0.25">
      <c r="H57" s="1">
        <v>-126</v>
      </c>
      <c r="I57" s="75">
        <f t="shared" si="0"/>
        <v>70.154832703158874</v>
      </c>
      <c r="J57" s="75">
        <f t="shared" si="1"/>
        <v>33.634593438054793</v>
      </c>
      <c r="K57" s="75">
        <f t="shared" si="2"/>
        <v>-0.26191137863957847</v>
      </c>
      <c r="L57" s="75">
        <f t="shared" si="3"/>
        <v>3.9135626537582374E-2</v>
      </c>
      <c r="M57" s="74">
        <f t="shared" si="4"/>
        <v>-150860.95409639721</v>
      </c>
      <c r="N57" s="75">
        <f t="shared" si="5"/>
        <v>83.482040548940461</v>
      </c>
      <c r="O57">
        <f t="shared" si="6"/>
        <v>8.3482040548940465E-5</v>
      </c>
      <c r="Q57">
        <v>-0.01</v>
      </c>
    </row>
    <row r="58" spans="8:17" x14ac:dyDescent="0.25">
      <c r="H58" s="1">
        <v>-125</v>
      </c>
      <c r="I58" s="75">
        <f t="shared" si="0"/>
        <v>69.663180391920463</v>
      </c>
      <c r="J58" s="75">
        <f t="shared" si="1"/>
        <v>34.058365733500921</v>
      </c>
      <c r="K58" s="75">
        <f t="shared" si="2"/>
        <v>-0.29055919647176137</v>
      </c>
      <c r="L58" s="75">
        <f t="shared" si="3"/>
        <v>3.9628707993200313E-2</v>
      </c>
      <c r="M58" s="74">
        <f t="shared" si="4"/>
        <v>-167362.09716773455</v>
      </c>
      <c r="N58" s="75">
        <f t="shared" si="5"/>
        <v>83.172198003774298</v>
      </c>
      <c r="O58">
        <f t="shared" si="6"/>
        <v>8.3172198003774302E-5</v>
      </c>
      <c r="Q58">
        <v>-0.02</v>
      </c>
    </row>
    <row r="59" spans="8:17" x14ac:dyDescent="0.25">
      <c r="H59" s="1">
        <v>-124</v>
      </c>
      <c r="I59" s="75">
        <f t="shared" si="0"/>
        <v>69.163039211092112</v>
      </c>
      <c r="J59" s="75">
        <f t="shared" si="1"/>
        <v>34.471857689469658</v>
      </c>
      <c r="K59" s="75">
        <f t="shared" si="2"/>
        <v>-0.31888552622777744</v>
      </c>
      <c r="L59" s="75">
        <f t="shared" si="3"/>
        <v>4.010982773067804E-2</v>
      </c>
      <c r="M59" s="74">
        <f t="shared" si="4"/>
        <v>-183678.06310719979</v>
      </c>
      <c r="N59" s="75">
        <f t="shared" si="5"/>
        <v>82.857005716729148</v>
      </c>
      <c r="O59">
        <f t="shared" si="6"/>
        <v>8.2857005716729143E-5</v>
      </c>
      <c r="Q59">
        <v>-0.02</v>
      </c>
    </row>
    <row r="60" spans="8:17" x14ac:dyDescent="0.25">
      <c r="H60" s="1">
        <v>-123</v>
      </c>
      <c r="I60" s="75">
        <f t="shared" si="0"/>
        <v>68.654467793080784</v>
      </c>
      <c r="J60" s="75">
        <f t="shared" si="1"/>
        <v>34.874942424913947</v>
      </c>
      <c r="K60" s="75">
        <f t="shared" si="2"/>
        <v>-0.34685445806135057</v>
      </c>
      <c r="L60" s="75">
        <f t="shared" si="3"/>
        <v>4.0578838117213585E-2</v>
      </c>
      <c r="M60" s="74">
        <f t="shared" si="4"/>
        <v>-199788.16784333793</v>
      </c>
      <c r="N60" s="75">
        <f t="shared" si="5"/>
        <v>82.536500638336491</v>
      </c>
      <c r="O60">
        <f t="shared" si="6"/>
        <v>8.2536500638336489E-5</v>
      </c>
      <c r="Q60">
        <v>-0.02</v>
      </c>
    </row>
    <row r="61" spans="8:17" x14ac:dyDescent="0.25">
      <c r="H61" s="1">
        <v>-122</v>
      </c>
      <c r="I61" s="75">
        <f t="shared" si="0"/>
        <v>68.137528328499457</v>
      </c>
      <c r="J61" s="75">
        <f t="shared" si="1"/>
        <v>35.267496103176761</v>
      </c>
      <c r="K61" s="75">
        <f t="shared" si="2"/>
        <v>-0.37443031814160027</v>
      </c>
      <c r="L61" s="75">
        <f t="shared" si="3"/>
        <v>4.1035595062313621E-2</v>
      </c>
      <c r="M61" s="74">
        <f t="shared" si="4"/>
        <v>-215671.86324956175</v>
      </c>
      <c r="N61" s="75">
        <f t="shared" si="5"/>
        <v>82.21072196153284</v>
      </c>
      <c r="O61">
        <f t="shared" si="6"/>
        <v>8.2210721961532835E-5</v>
      </c>
      <c r="Q61">
        <v>-0.02</v>
      </c>
    </row>
    <row r="62" spans="8:17" x14ac:dyDescent="0.25">
      <c r="H62" s="1">
        <v>-121</v>
      </c>
      <c r="I62" s="75">
        <f t="shared" si="0"/>
        <v>67.612286672894143</v>
      </c>
      <c r="J62" s="75">
        <f t="shared" si="1"/>
        <v>35.649397969906929</v>
      </c>
      <c r="K62" s="75">
        <f t="shared" si="2"/>
        <v>-0.40157771465911013</v>
      </c>
      <c r="L62" s="75">
        <f t="shared" si="3"/>
        <v>4.1479958061910564E-2</v>
      </c>
      <c r="M62" s="74">
        <f t="shared" si="4"/>
        <v>-231308.76364364743</v>
      </c>
      <c r="N62" s="75">
        <f t="shared" si="5"/>
        <v>81.879711188919742</v>
      </c>
      <c r="O62">
        <f t="shared" si="6"/>
        <v>8.1879711188919747E-5</v>
      </c>
      <c r="Q62">
        <v>-0.02</v>
      </c>
    </row>
    <row r="63" spans="8:17" x14ac:dyDescent="0.25">
      <c r="H63" s="1">
        <v>-120</v>
      </c>
      <c r="I63" s="75">
        <f t="shared" si="0"/>
        <v>67.078812452054294</v>
      </c>
      <c r="J63" s="75">
        <f t="shared" si="1"/>
        <v>36.020530390248524</v>
      </c>
      <c r="K63" s="75">
        <f t="shared" si="2"/>
        <v>-0.4282615848669904</v>
      </c>
      <c r="L63" s="75">
        <f t="shared" si="3"/>
        <v>4.1911790241634314E-2</v>
      </c>
      <c r="M63" s="74">
        <f t="shared" si="4"/>
        <v>-246678.67288338646</v>
      </c>
      <c r="N63" s="75">
        <f t="shared" si="5"/>
        <v>81.543512199131214</v>
      </c>
      <c r="O63">
        <f t="shared" si="6"/>
        <v>8.1543512199131214E-5</v>
      </c>
      <c r="Q63">
        <v>-0.02</v>
      </c>
    </row>
    <row r="64" spans="8:17" x14ac:dyDescent="0.25">
      <c r="H64" s="1">
        <v>-119</v>
      </c>
      <c r="I64" s="75">
        <f t="shared" si="0"/>
        <v>66.537179165660262</v>
      </c>
      <c r="J64" s="75">
        <f t="shared" si="1"/>
        <v>36.380778885298042</v>
      </c>
      <c r="K64" s="75">
        <f t="shared" si="2"/>
        <v>-0.45444724314055157</v>
      </c>
      <c r="L64" s="75">
        <f t="shared" si="3"/>
        <v>4.2330958399232232E-2</v>
      </c>
      <c r="M64" s="74">
        <f t="shared" si="4"/>
        <v>-261761.61204895773</v>
      </c>
      <c r="N64" s="75">
        <f t="shared" si="5"/>
        <v>81.202171312152942</v>
      </c>
      <c r="O64">
        <f t="shared" si="6"/>
        <v>8.1202171312152939E-5</v>
      </c>
      <c r="Q64">
        <v>-0.02</v>
      </c>
    </row>
    <row r="65" spans="8:17" x14ac:dyDescent="0.25">
      <c r="H65" s="1">
        <v>-118</v>
      </c>
      <c r="I65" s="75">
        <f t="shared" si="0"/>
        <v>65.987464289014682</v>
      </c>
      <c r="J65" s="75">
        <f t="shared" si="1"/>
        <v>36.730032167823261</v>
      </c>
      <c r="K65" s="75">
        <f t="shared" si="2"/>
        <v>-0.48010043002686803</v>
      </c>
      <c r="L65" s="75">
        <f t="shared" si="3"/>
        <v>4.2737333046129762E-2</v>
      </c>
      <c r="M65" s="74">
        <f t="shared" si="4"/>
        <v>-276537.84769547597</v>
      </c>
      <c r="N65" s="75">
        <f t="shared" si="5"/>
        <v>80.855737353434137</v>
      </c>
      <c r="O65">
        <f t="shared" si="6"/>
        <v>8.085573735343414E-5</v>
      </c>
      <c r="Q65">
        <v>-0.03</v>
      </c>
    </row>
    <row r="66" spans="8:17" x14ac:dyDescent="0.25">
      <c r="H66" s="1">
        <v>-117</v>
      </c>
      <c r="I66" s="75">
        <f t="shared" si="0"/>
        <v>65.429749372602117</v>
      </c>
      <c r="J66" s="75">
        <f t="shared" si="1"/>
        <v>37.068182177237844</v>
      </c>
      <c r="K66" s="75">
        <f t="shared" si="2"/>
        <v>-0.50518736224191207</v>
      </c>
      <c r="L66" s="75">
        <f t="shared" si="3"/>
        <v>4.313078844812538E-2</v>
      </c>
      <c r="M66" s="74">
        <f t="shared" si="4"/>
        <v>-290987.92065134138</v>
      </c>
      <c r="N66" s="75">
        <f t="shared" si="5"/>
        <v>80.504261716630708</v>
      </c>
      <c r="O66">
        <f t="shared" si="6"/>
        <v>8.0504261716630708E-5</v>
      </c>
      <c r="Q66">
        <v>-0.03</v>
      </c>
    </row>
    <row r="67" spans="8:17" x14ac:dyDescent="0.25">
      <c r="H67" s="1">
        <v>-116</v>
      </c>
      <c r="I67" s="75">
        <f t="shared" ref="I67:I130" si="7">41.7*(1-COS(RADIANS(H67))) +(146.25-SQRT(21389.0625-(41.7*SIN(RADIANS(H67)))^2))</f>
        <v>64.864120139216354</v>
      </c>
      <c r="J67" s="75">
        <f t="shared" ref="J67:J130" si="8">ABS((41.7*SIN(RADIANS(H67))) + (1738.89*SIN(RADIANS(H67))*COS(RADIANS(H67))) / SQRT(21389.0625-((41.7*SIN(RADIANS(H67)))^2))*(PI()/180))</f>
        <v>37.395124113824565</v>
      </c>
      <c r="K67" s="75">
        <f t="shared" ref="K67:K130" si="9">((41.7*COS(RADIANS(H67))+1738.89*COS(2*RADIANS(H67))) / SQRT(4024517.454-(41.7*SIN(RADIANS(H67)))^2)) + (4024517.454*(SIN(RADIANS(H67))^2)*(COS(RADIANS(H67))^2) / ((18769-(40.7*SIN(RADIANS(H67))^2)*SQRT(18769-(41.7*SIN(RADIANS(H67)))^2)))) * (PI()/180)^2</f>
        <v>-0.5296747835583373</v>
      </c>
      <c r="L67" s="75">
        <f t="shared" ref="L67:L130" si="10">J67*(1/1000)*(PI()/180)*(4000/60)</f>
        <v>4.3511202665211031E-2</v>
      </c>
      <c r="M67" s="74">
        <f t="shared" ref="M67:M130" si="11">K67*0.001*(36*4000^2)</f>
        <v>-305092.67532960227</v>
      </c>
      <c r="N67" s="75">
        <f t="shared" ref="N67:N130" si="12">(PI()*(2006.01/100))*(I67/100)+39.27</f>
        <v>80.147798424815434</v>
      </c>
      <c r="O67">
        <f t="shared" si="6"/>
        <v>8.0147798424815429E-5</v>
      </c>
      <c r="Q67">
        <v>-0.03</v>
      </c>
    </row>
    <row r="68" spans="8:17" x14ac:dyDescent="0.25">
      <c r="H68" s="1">
        <v>-115</v>
      </c>
      <c r="I68" s="75">
        <f t="shared" si="7"/>
        <v>64.290666578392432</v>
      </c>
      <c r="J68" s="75">
        <f t="shared" si="8"/>
        <v>37.710756472200359</v>
      </c>
      <c r="K68" s="75">
        <f t="shared" si="9"/>
        <v>-0.55353001651139899</v>
      </c>
      <c r="L68" s="75">
        <f t="shared" si="10"/>
        <v>4.3878457590510518E-2</v>
      </c>
      <c r="M68" s="74">
        <f t="shared" si="11"/>
        <v>-318833.28951056581</v>
      </c>
      <c r="N68" s="75">
        <f t="shared" si="12"/>
        <v>79.786404189989753</v>
      </c>
      <c r="O68">
        <f t="shared" ref="O68:O131" si="13">N68/(1000000)</f>
        <v>7.9786404189989758E-5</v>
      </c>
      <c r="Q68">
        <v>-0.04</v>
      </c>
    </row>
    <row r="69" spans="8:17" x14ac:dyDescent="0.25">
      <c r="H69" s="1">
        <v>-114</v>
      </c>
      <c r="I69" s="75">
        <f t="shared" si="7"/>
        <v>63.709483037878563</v>
      </c>
      <c r="J69" s="75">
        <f t="shared" si="8"/>
        <v>38.014981074015338</v>
      </c>
      <c r="K69" s="75">
        <f t="shared" si="9"/>
        <v>-0.57672101483409643</v>
      </c>
      <c r="L69" s="75">
        <f t="shared" si="10"/>
        <v>4.4232438988326524E-2</v>
      </c>
      <c r="M69" s="74">
        <f t="shared" si="11"/>
        <v>-332191.3045444396</v>
      </c>
      <c r="N69" s="75">
        <f t="shared" si="12"/>
        <v>79.420138470729924</v>
      </c>
      <c r="O69">
        <f t="shared" si="13"/>
        <v>7.9420138470729927E-5</v>
      </c>
      <c r="Q69">
        <v>-0.04</v>
      </c>
    </row>
    <row r="70" spans="8:17" x14ac:dyDescent="0.25">
      <c r="H70" s="1">
        <v>-113</v>
      </c>
      <c r="I70" s="75">
        <f t="shared" si="7"/>
        <v>63.120668311881303</v>
      </c>
      <c r="J70" s="75">
        <f t="shared" si="8"/>
        <v>38.307703099877884</v>
      </c>
      <c r="K70" s="75">
        <f t="shared" si="9"/>
        <v>-0.59921641651565738</v>
      </c>
      <c r="L70" s="75">
        <f t="shared" si="10"/>
        <v>4.457303653128715E-2</v>
      </c>
      <c r="M70" s="74">
        <f t="shared" si="11"/>
        <v>-345148.65591301868</v>
      </c>
      <c r="N70" s="75">
        <f t="shared" si="12"/>
        <v>79.049063527799689</v>
      </c>
      <c r="O70">
        <f t="shared" si="13"/>
        <v>7.9049063527799688E-5</v>
      </c>
      <c r="Q70">
        <v>-0.04</v>
      </c>
    </row>
    <row r="71" spans="8:17" x14ac:dyDescent="0.25">
      <c r="H71" s="1">
        <v>-112</v>
      </c>
      <c r="I71" s="75">
        <f t="shared" si="7"/>
        <v>62.524325725817093</v>
      </c>
      <c r="J71" s="75">
        <f t="shared" si="8"/>
        <v>38.588831120496835</v>
      </c>
      <c r="K71" s="75">
        <f t="shared" si="9"/>
        <v>-0.62098559736002545</v>
      </c>
      <c r="L71" s="75">
        <f t="shared" si="10"/>
        <v>4.4900143836581502E-2</v>
      </c>
      <c r="M71" s="74">
        <f t="shared" si="11"/>
        <v>-357687.70407937467</v>
      </c>
      <c r="N71" s="75">
        <f t="shared" si="12"/>
        <v>78.673244477561354</v>
      </c>
      <c r="O71">
        <f t="shared" si="13"/>
        <v>7.8673244477561348E-5</v>
      </c>
      <c r="Q71">
        <v>-0.04</v>
      </c>
    </row>
    <row r="72" spans="8:17" x14ac:dyDescent="0.25">
      <c r="H72" s="1">
        <v>-111</v>
      </c>
      <c r="I72" s="75">
        <f t="shared" si="7"/>
        <v>61.920563217304114</v>
      </c>
      <c r="J72" s="75">
        <f t="shared" si="8"/>
        <v>38.858277127031734</v>
      </c>
      <c r="K72" s="75">
        <f t="shared" si="9"/>
        <v>-0.64199872490347054</v>
      </c>
      <c r="L72" s="75">
        <f t="shared" si="10"/>
        <v>4.5213658501273776E-2</v>
      </c>
      <c r="M72" s="74">
        <f t="shared" si="11"/>
        <v>-369791.26554439904</v>
      </c>
      <c r="N72" s="75">
        <f t="shared" si="12"/>
        <v>78.292749343017277</v>
      </c>
      <c r="O72">
        <f t="shared" si="13"/>
        <v>7.8292749343017272E-5</v>
      </c>
      <c r="Q72">
        <v>-0.05</v>
      </c>
    </row>
    <row r="73" spans="8:17" x14ac:dyDescent="0.25">
      <c r="H73" s="1">
        <v>-110</v>
      </c>
      <c r="I73" s="75">
        <f t="shared" si="7"/>
        <v>61.309493413128898</v>
      </c>
      <c r="J73" s="75">
        <f t="shared" si="8"/>
        <v>39.115956560641145</v>
      </c>
      <c r="K73" s="75">
        <f t="shared" si="9"/>
        <v>-0.66222681253289706</v>
      </c>
      <c r="L73" s="75">
        <f t="shared" si="10"/>
        <v>4.5513482136684331E-2</v>
      </c>
      <c r="M73" s="74">
        <f t="shared" si="11"/>
        <v>-381442.64401894872</v>
      </c>
      <c r="N73" s="75">
        <f t="shared" si="12"/>
        <v>77.907649102314821</v>
      </c>
      <c r="O73">
        <f t="shared" si="13"/>
        <v>7.7907649102314824E-5</v>
      </c>
      <c r="Q73">
        <v>-0.05</v>
      </c>
    </row>
    <row r="74" spans="8:17" x14ac:dyDescent="0.25">
      <c r="H74" s="1">
        <v>-109</v>
      </c>
      <c r="I74" s="75">
        <f t="shared" si="7"/>
        <v>60.691233701925427</v>
      </c>
      <c r="J74" s="75">
        <f t="shared" si="8"/>
        <v>39.361788341218528</v>
      </c>
      <c r="K74" s="75">
        <f t="shared" si="9"/>
        <v>-0.68164177362931355</v>
      </c>
      <c r="L74" s="75">
        <f t="shared" si="10"/>
        <v>4.5799520401825375E-2</v>
      </c>
      <c r="M74" s="74">
        <f t="shared" si="11"/>
        <v>-392625.66161048465</v>
      </c>
      <c r="N74" s="75">
        <f t="shared" si="12"/>
        <v>77.518017734549133</v>
      </c>
      <c r="O74">
        <f t="shared" si="13"/>
        <v>7.7518017734549139E-5</v>
      </c>
      <c r="Q74">
        <v>-0.05</v>
      </c>
    </row>
    <row r="75" spans="8:17" x14ac:dyDescent="0.25">
      <c r="H75" s="1">
        <v>-108</v>
      </c>
      <c r="I75" s="75">
        <f t="shared" si="7"/>
        <v>60.065906302306814</v>
      </c>
      <c r="J75" s="75">
        <f t="shared" si="8"/>
        <v>39.595694895304518</v>
      </c>
      <c r="K75" s="75">
        <f t="shared" si="9"/>
        <v>-0.70021647554441457</v>
      </c>
      <c r="L75" s="75">
        <f t="shared" si="10"/>
        <v>4.6071683035878358E-2</v>
      </c>
      <c r="M75" s="74">
        <f t="shared" si="11"/>
        <v>-403324.68991358276</v>
      </c>
      <c r="N75" s="75">
        <f t="shared" si="12"/>
        <v>77.123932262700293</v>
      </c>
      <c r="O75">
        <f t="shared" si="13"/>
        <v>7.7123932262700292E-5</v>
      </c>
      <c r="Q75">
        <v>-0.05</v>
      </c>
    </row>
    <row r="76" spans="8:17" x14ac:dyDescent="0.25">
      <c r="H76" s="1">
        <v>-107</v>
      </c>
      <c r="I76" s="75">
        <f t="shared" si="7"/>
        <v>59.433638326194732</v>
      </c>
      <c r="J76" s="75">
        <f t="shared" si="8"/>
        <v>39.817602183163778</v>
      </c>
      <c r="K76" s="75">
        <f t="shared" si="9"/>
        <v>-0.71792479320271463</v>
      </c>
      <c r="L76" s="75">
        <f t="shared" si="10"/>
        <v>4.6329883889699351E-2</v>
      </c>
      <c r="M76" s="74">
        <f t="shared" si="11"/>
        <v>-413524.68088476366</v>
      </c>
      <c r="N76" s="75">
        <f t="shared" si="12"/>
        <v>76.725472793543787</v>
      </c>
      <c r="O76">
        <f t="shared" si="13"/>
        <v>7.6725472793543785E-5</v>
      </c>
      <c r="Q76">
        <v>-0.6</v>
      </c>
    </row>
    <row r="77" spans="8:17" x14ac:dyDescent="0.25">
      <c r="H77" s="1">
        <v>-106</v>
      </c>
      <c r="I77" s="75">
        <f t="shared" si="7"/>
        <v>58.794561837096346</v>
      </c>
      <c r="J77" s="75">
        <f t="shared" si="8"/>
        <v>40.02743972501387</v>
      </c>
      <c r="K77" s="75">
        <f t="shared" si="9"/>
        <v>-0.73474166210741276</v>
      </c>
      <c r="L77" s="75">
        <f t="shared" si="10"/>
        <v>4.6574040956337714E-2</v>
      </c>
      <c r="M77" s="74">
        <f t="shared" si="11"/>
        <v>-423211.19737386977</v>
      </c>
      <c r="N77" s="75">
        <f t="shared" si="12"/>
        <v>76.322722554377151</v>
      </c>
      <c r="O77">
        <f t="shared" si="13"/>
        <v>7.6322722554377149E-5</v>
      </c>
      <c r="Q77">
        <v>-0.06</v>
      </c>
    </row>
    <row r="78" spans="8:17" x14ac:dyDescent="0.25">
      <c r="H78" s="1">
        <v>-105</v>
      </c>
      <c r="I78" s="75">
        <f t="shared" si="7"/>
        <v>58.148813903085205</v>
      </c>
      <c r="J78" s="75">
        <f t="shared" si="8"/>
        <v>40.225140626393028</v>
      </c>
      <c r="K78" s="75">
        <f t="shared" si="9"/>
        <v>-0.75064313051548337</v>
      </c>
      <c r="L78" s="75">
        <f t="shared" si="10"/>
        <v>4.6804076400552841E-2</v>
      </c>
      <c r="M78" s="74">
        <f t="shared" si="11"/>
        <v>-432370.44317691843</v>
      </c>
      <c r="N78" s="75">
        <f t="shared" si="12"/>
        <v>75.915767926408819</v>
      </c>
      <c r="O78">
        <f t="shared" si="13"/>
        <v>7.5915767926408817E-5</v>
      </c>
      <c r="Q78">
        <v>-0.06</v>
      </c>
    </row>
    <row r="79" spans="8:17" x14ac:dyDescent="0.25">
      <c r="H79" s="1">
        <v>-104</v>
      </c>
      <c r="I79" s="75">
        <f t="shared" si="7"/>
        <v>57.496536644249716</v>
      </c>
      <c r="J79" s="75">
        <f t="shared" si="8"/>
        <v>40.410641602652959</v>
      </c>
      <c r="K79" s="75">
        <f t="shared" si="9"/>
        <v>-0.76560641053670464</v>
      </c>
      <c r="L79" s="75">
        <f t="shared" si="10"/>
        <v>4.7019916587312818E-2</v>
      </c>
      <c r="M79" s="74">
        <f t="shared" si="11"/>
        <v>-440989.29246914189</v>
      </c>
      <c r="N79" s="75">
        <f t="shared" si="12"/>
        <v>75.504698474660444</v>
      </c>
      <c r="O79">
        <f t="shared" si="13"/>
        <v>7.5504698474660449E-5</v>
      </c>
      <c r="Q79">
        <v>-0.06</v>
      </c>
    </row>
    <row r="80" spans="8:17" x14ac:dyDescent="0.25">
      <c r="H80" s="1">
        <v>-103</v>
      </c>
      <c r="I80" s="75">
        <f t="shared" si="7"/>
        <v>56.837877274380745</v>
      </c>
      <c r="J80" s="75">
        <f t="shared" si="8"/>
        <v>40.583883002562125</v>
      </c>
      <c r="K80" s="75">
        <f t="shared" si="9"/>
        <v>-0.77960992790270334</v>
      </c>
      <c r="L80" s="75">
        <f t="shared" si="10"/>
        <v>4.7221492109258092E-2</v>
      </c>
      <c r="M80" s="74">
        <f t="shared" si="11"/>
        <v>-449055.31847195711</v>
      </c>
      <c r="N80" s="75">
        <f t="shared" si="12"/>
        <v>75.089606974238748</v>
      </c>
      <c r="O80">
        <f t="shared" si="13"/>
        <v>7.5089606974238746E-5</v>
      </c>
      <c r="Q80">
        <v>-7.0000000000000007E-2</v>
      </c>
    </row>
    <row r="81" spans="8:17" x14ac:dyDescent="0.25">
      <c r="H81" s="1">
        <v>-102</v>
      </c>
      <c r="I81" s="75">
        <f t="shared" si="7"/>
        <v>56.172988136679905</v>
      </c>
      <c r="J81" s="75">
        <f t="shared" si="8"/>
        <v>40.744808831004406</v>
      </c>
      <c r="K81" s="75">
        <f t="shared" si="9"/>
        <v>-0.79263337014589874</v>
      </c>
      <c r="L81" s="75">
        <f t="shared" si="10"/>
        <v>4.7408737813112584E-2</v>
      </c>
      <c r="M81" s="74">
        <f t="shared" si="11"/>
        <v>-456556.8212040377</v>
      </c>
      <c r="N81" s="75">
        <f t="shared" si="12"/>
        <v>74.670589432839122</v>
      </c>
      <c r="O81">
        <f t="shared" si="13"/>
        <v>7.4670589432839128E-5</v>
      </c>
      <c r="Q81">
        <v>-7.0000000000000007E-2</v>
      </c>
    </row>
    <row r="82" spans="8:17" x14ac:dyDescent="0.25">
      <c r="H82" s="1">
        <v>-101</v>
      </c>
      <c r="I82" s="75">
        <f t="shared" si="7"/>
        <v>55.502026733279578</v>
      </c>
      <c r="J82" s="75">
        <f t="shared" si="8"/>
        <v>40.893366770757417</v>
      </c>
      <c r="K82" s="75">
        <f t="shared" si="9"/>
        <v>-0.8046577329247091</v>
      </c>
      <c r="L82" s="75">
        <f t="shared" si="10"/>
        <v>4.7581592825023881E-2</v>
      </c>
      <c r="M82" s="74">
        <f t="shared" si="11"/>
        <v>-463482.8541646325</v>
      </c>
      <c r="N82" s="75">
        <f t="shared" si="12"/>
        <v>74.247745109349296</v>
      </c>
      <c r="O82">
        <f t="shared" si="13"/>
        <v>7.4247745109349298E-5</v>
      </c>
      <c r="Q82">
        <v>-7.0000000000000007E-2</v>
      </c>
    </row>
    <row r="83" spans="8:17" x14ac:dyDescent="0.25">
      <c r="H83" s="1">
        <v>-100</v>
      </c>
      <c r="I83" s="75">
        <f t="shared" si="7"/>
        <v>54.825155748377007</v>
      </c>
      <c r="J83" s="75">
        <f t="shared" si="8"/>
        <v>41.029508203334018</v>
      </c>
      <c r="K83" s="75">
        <f t="shared" si="9"/>
        <v>-0.8156653642307139</v>
      </c>
      <c r="L83" s="75">
        <f t="shared" si="10"/>
        <v>4.7740000574813451E-2</v>
      </c>
      <c r="M83" s="74">
        <f t="shared" si="11"/>
        <v>-469823.24979689118</v>
      </c>
      <c r="N83" s="75">
        <f t="shared" si="12"/>
        <v>73.821176528428623</v>
      </c>
      <c r="O83">
        <f t="shared" si="13"/>
        <v>7.3821176528428617E-5</v>
      </c>
      <c r="Q83">
        <v>-7.0000000000000007E-2</v>
      </c>
    </row>
    <row r="84" spans="8:17" x14ac:dyDescent="0.25">
      <c r="H84" s="1">
        <v>-99</v>
      </c>
      <c r="I84" s="75">
        <f t="shared" si="7"/>
        <v>54.142543064797557</v>
      </c>
      <c r="J84" s="75">
        <f t="shared" si="8"/>
        <v>41.153188228870185</v>
      </c>
      <c r="K84" s="75">
        <f t="shared" si="9"/>
        <v>-0.825640006215831</v>
      </c>
      <c r="L84" s="75">
        <f t="shared" si="10"/>
        <v>4.7883908819117235E-2</v>
      </c>
      <c r="M84" s="74">
        <f t="shared" si="11"/>
        <v>-475568.64358031866</v>
      </c>
      <c r="N84" s="75">
        <f t="shared" si="12"/>
        <v>73.390989490946367</v>
      </c>
      <c r="O84">
        <f t="shared" si="13"/>
        <v>7.3390989490946374E-5</v>
      </c>
      <c r="Q84">
        <v>-7.0000000000000007E-2</v>
      </c>
    </row>
    <row r="85" spans="8:17" x14ac:dyDescent="0.25">
      <c r="H85" s="1">
        <v>-98</v>
      </c>
      <c r="I85" s="75">
        <f t="shared" si="7"/>
        <v>53.454361773814206</v>
      </c>
      <c r="J85" s="75">
        <f t="shared" si="8"/>
        <v>41.264365685041895</v>
      </c>
      <c r="K85" s="75">
        <f t="shared" si="9"/>
        <v>-0.83456683438305324</v>
      </c>
      <c r="L85" s="75">
        <f t="shared" si="10"/>
        <v>4.8013269663396439E-2</v>
      </c>
      <c r="M85" s="74">
        <f t="shared" si="11"/>
        <v>-480710.49660463864</v>
      </c>
      <c r="N85" s="75">
        <f t="shared" si="12"/>
        <v>72.957293080169975</v>
      </c>
      <c r="O85">
        <f t="shared" si="13"/>
        <v>7.2957293080169969E-5</v>
      </c>
      <c r="Q85">
        <v>-0.08</v>
      </c>
    </row>
    <row r="86" spans="8:17" x14ac:dyDescent="0.25">
      <c r="H86" s="1">
        <v>-97</v>
      </c>
      <c r="I86" s="75">
        <f t="shared" si="7"/>
        <v>52.760790178064745</v>
      </c>
      <c r="J86" s="75">
        <f t="shared" si="8"/>
        <v>41.36300316499301</v>
      </c>
      <c r="K86" s="75">
        <f t="shared" si="9"/>
        <v>-0.84243249389296038</v>
      </c>
      <c r="L86" s="75">
        <f t="shared" si="10"/>
        <v>4.8128039582797565E-2</v>
      </c>
      <c r="M86" s="74">
        <f t="shared" si="11"/>
        <v>-485241.11648234521</v>
      </c>
      <c r="N86" s="75">
        <f t="shared" si="12"/>
        <v>72.520199663603563</v>
      </c>
      <c r="O86">
        <f t="shared" si="13"/>
        <v>7.2520199663603566E-5</v>
      </c>
      <c r="Q86">
        <f>-0.08-0.08</f>
        <v>-0.16</v>
      </c>
    </row>
    <row r="87" spans="8:17" x14ac:dyDescent="0.25">
      <c r="H87" s="1">
        <v>-96</v>
      </c>
      <c r="I87" s="75">
        <f t="shared" si="7"/>
        <v>52.062011787422641</v>
      </c>
      <c r="J87" s="75">
        <f t="shared" si="8"/>
        <v>41.449067034256018</v>
      </c>
      <c r="K87" s="75">
        <f t="shared" si="9"/>
        <v>-0.84922513275006395</v>
      </c>
      <c r="L87" s="75">
        <f t="shared" si="10"/>
        <v>4.8228179441840595E-2</v>
      </c>
      <c r="M87" s="74">
        <f t="shared" si="11"/>
        <v>-489153.67646403686</v>
      </c>
      <c r="N87" s="75">
        <f t="shared" si="12"/>
        <v>72.07982489038568</v>
      </c>
      <c r="O87">
        <f t="shared" si="13"/>
        <v>7.2079824890385679E-5</v>
      </c>
      <c r="Q87">
        <v>-0.08</v>
      </c>
    </row>
    <row r="88" spans="8:17" x14ac:dyDescent="0.25">
      <c r="H88" s="1">
        <v>-95</v>
      </c>
      <c r="I88" s="75">
        <f t="shared" si="7"/>
        <v>51.358215307692802</v>
      </c>
      <c r="J88" s="75">
        <f t="shared" si="8"/>
        <v>41.522527446646947</v>
      </c>
      <c r="K88" s="75">
        <f t="shared" si="9"/>
        <v>-0.85493443164801686</v>
      </c>
      <c r="L88" s="75">
        <f t="shared" si="10"/>
        <v>4.8313654512913556E-2</v>
      </c>
      <c r="M88" s="74">
        <f t="shared" si="11"/>
        <v>-492442.23262925778</v>
      </c>
      <c r="N88" s="75">
        <f t="shared" si="12"/>
        <v>71.636287684165296</v>
      </c>
      <c r="O88">
        <f t="shared" si="13"/>
        <v>7.1636287684165298E-5</v>
      </c>
      <c r="Q88">
        <v>-0.08</v>
      </c>
    </row>
    <row r="89" spans="8:17" x14ac:dyDescent="0.25">
      <c r="H89" s="1">
        <v>-94</v>
      </c>
      <c r="I89" s="75">
        <f t="shared" si="7"/>
        <v>50.649594622019045</v>
      </c>
      <c r="J89" s="75">
        <f t="shared" si="8"/>
        <v>41.583358359115564</v>
      </c>
      <c r="K89" s="75">
        <f t="shared" si="9"/>
        <v>-0.85955163027066117</v>
      </c>
      <c r="L89" s="75">
        <f t="shared" si="10"/>
        <v>4.8384434493551551E-2</v>
      </c>
      <c r="M89" s="74">
        <f t="shared" si="11"/>
        <v>-495101.7390359008</v>
      </c>
      <c r="N89" s="75">
        <f t="shared" si="12"/>
        <v>71.189710231384694</v>
      </c>
      <c r="O89">
        <f t="shared" si="13"/>
        <v>7.1189710231384689E-5</v>
      </c>
      <c r="Q89">
        <v>-0.08</v>
      </c>
    </row>
    <row r="90" spans="8:17" x14ac:dyDescent="0.25">
      <c r="H90" s="1">
        <v>-93</v>
      </c>
      <c r="I90" s="75">
        <f t="shared" si="7"/>
        <v>49.936348764907287</v>
      </c>
      <c r="J90" s="75">
        <f t="shared" si="8"/>
        <v>41.631537545531764</v>
      </c>
      <c r="K90" s="75">
        <f t="shared" si="9"/>
        <v>-0.86306954986665763</v>
      </c>
      <c r="L90" s="75">
        <f t="shared" si="10"/>
        <v>4.8440493522477861E-2</v>
      </c>
      <c r="M90" s="74">
        <f t="shared" si="11"/>
        <v>-497128.06072319485</v>
      </c>
      <c r="N90" s="75">
        <f t="shared" si="12"/>
        <v>70.74021796490868</v>
      </c>
      <c r="O90">
        <f t="shared" si="13"/>
        <v>7.0740217964908685E-5</v>
      </c>
      <c r="Q90">
        <v>-0.09</v>
      </c>
    </row>
    <row r="91" spans="8:17" x14ac:dyDescent="0.25">
      <c r="H91" s="1">
        <v>-92</v>
      </c>
      <c r="I91" s="75">
        <f t="shared" si="7"/>
        <v>49.218681888785206</v>
      </c>
      <c r="J91" s="75">
        <f t="shared" si="8"/>
        <v>41.667046609388869</v>
      </c>
      <c r="K91" s="75">
        <f t="shared" si="9"/>
        <v>-0.86548261193877452</v>
      </c>
      <c r="L91" s="75">
        <f t="shared" si="10"/>
        <v>4.8481810194385029E-2</v>
      </c>
      <c r="M91" s="74">
        <f t="shared" si="11"/>
        <v>-498517.98447673413</v>
      </c>
      <c r="N91" s="75">
        <f t="shared" si="12"/>
        <v>70.287939542950269</v>
      </c>
      <c r="O91">
        <f t="shared" si="13"/>
        <v>7.0287939542950276E-5</v>
      </c>
      <c r="Q91">
        <v>-0.09</v>
      </c>
    </row>
    <row r="92" spans="8:17" x14ac:dyDescent="0.25">
      <c r="H92" s="1">
        <v>-91</v>
      </c>
      <c r="I92" s="75">
        <f t="shared" si="7"/>
        <v>48.496803223036324</v>
      </c>
      <c r="J92" s="75">
        <f t="shared" si="8"/>
        <v>41.689870995404533</v>
      </c>
      <c r="K92" s="75">
        <f t="shared" si="9"/>
        <v>-0.86678685291451596</v>
      </c>
      <c r="L92" s="75">
        <f t="shared" si="10"/>
        <v>4.8508367573432992E-2</v>
      </c>
      <c r="M92" s="74">
        <f t="shared" si="11"/>
        <v>-499269.22727876122</v>
      </c>
      <c r="N92" s="75">
        <f t="shared" si="12"/>
        <v>69.833006823253726</v>
      </c>
      <c r="O92">
        <f t="shared" si="13"/>
        <v>6.983300682325372E-5</v>
      </c>
      <c r="Q92">
        <v>-0.09</v>
      </c>
    </row>
    <row r="93" spans="8:17" x14ac:dyDescent="0.25">
      <c r="H93" s="1">
        <v>-90</v>
      </c>
      <c r="I93" s="75">
        <f t="shared" si="7"/>
        <v>47.770927025465035</v>
      </c>
      <c r="J93" s="75">
        <f t="shared" si="8"/>
        <v>41.7</v>
      </c>
      <c r="K93" s="75">
        <f t="shared" si="9"/>
        <v>-0.86697993469231427</v>
      </c>
      <c r="L93" s="75">
        <f t="shared" si="10"/>
        <v>4.8520153205442368E-2</v>
      </c>
      <c r="M93" s="74">
        <f t="shared" si="11"/>
        <v>-499380.44238277304</v>
      </c>
      <c r="N93" s="75">
        <f t="shared" si="12"/>
        <v>69.375554832507433</v>
      </c>
      <c r="O93">
        <f t="shared" si="13"/>
        <v>6.9375554832507431E-5</v>
      </c>
      <c r="Q93">
        <v>-0.09</v>
      </c>
    </row>
    <row r="94" spans="8:17" x14ac:dyDescent="0.25">
      <c r="H94" s="1">
        <v>-89</v>
      </c>
      <c r="I94" s="75">
        <f t="shared" si="7"/>
        <v>47.041272526166878</v>
      </c>
      <c r="J94" s="75">
        <f t="shared" si="8"/>
        <v>41.697426780638509</v>
      </c>
      <c r="K94" s="75">
        <f t="shared" si="9"/>
        <v>-0.86606115098659509</v>
      </c>
      <c r="L94" s="75">
        <f t="shared" si="10"/>
        <v>4.851715912876009E-2</v>
      </c>
      <c r="M94" s="74">
        <f t="shared" si="11"/>
        <v>-498851.22296827874</v>
      </c>
      <c r="N94" s="75">
        <f t="shared" si="12"/>
        <v>68.91572173097066</v>
      </c>
      <c r="O94">
        <f t="shared" si="13"/>
        <v>6.8915721730970655E-5</v>
      </c>
      <c r="Q94">
        <v>-0.09</v>
      </c>
    </row>
    <row r="95" spans="8:17" x14ac:dyDescent="0.25">
      <c r="H95" s="1">
        <v>-88</v>
      </c>
      <c r="I95" s="75">
        <f t="shared" si="7"/>
        <v>46.308063863796626</v>
      </c>
      <c r="J95" s="75">
        <f t="shared" si="8"/>
        <v>41.68214836400373</v>
      </c>
      <c r="K95" s="75">
        <f t="shared" si="9"/>
        <v>-0.86403142942524958</v>
      </c>
      <c r="L95" s="75">
        <f t="shared" si="10"/>
        <v>4.8499381883775533E-2</v>
      </c>
      <c r="M95" s="74">
        <f t="shared" si="11"/>
        <v>-497682.10334894375</v>
      </c>
      <c r="N95" s="75">
        <f t="shared" si="12"/>
        <v>68.453648772309208</v>
      </c>
      <c r="O95">
        <f t="shared" si="13"/>
        <v>6.8453648772309208E-5</v>
      </c>
      <c r="Q95">
        <v>-0.1</v>
      </c>
    </row>
    <row r="96" spans="8:17" x14ac:dyDescent="0.25">
      <c r="H96" s="1">
        <v>-87</v>
      </c>
      <c r="I96" s="75">
        <f t="shared" si="7"/>
        <v>45.571530014245766</v>
      </c>
      <c r="J96" s="75">
        <f t="shared" si="8"/>
        <v>41.654165652999701</v>
      </c>
      <c r="K96" s="75">
        <f t="shared" si="9"/>
        <v>-0.86089332938395347</v>
      </c>
      <c r="L96" s="75">
        <f t="shared" si="10"/>
        <v>4.8466822521065246E-2</v>
      </c>
      <c r="M96" s="74">
        <f t="shared" si="11"/>
        <v>-495874.55772515718</v>
      </c>
      <c r="N96" s="75">
        <f t="shared" si="12"/>
        <v>67.989480258647518</v>
      </c>
      <c r="O96">
        <f t="shared" si="13"/>
        <v>6.7989480258647523E-5</v>
      </c>
      <c r="Q96">
        <v>-0.1</v>
      </c>
    </row>
    <row r="97" spans="8:17" x14ac:dyDescent="0.25">
      <c r="H97" s="1">
        <v>-86</v>
      </c>
      <c r="I97" s="75">
        <f t="shared" si="7"/>
        <v>44.831904711758995</v>
      </c>
      <c r="J97" s="75">
        <f t="shared" si="8"/>
        <v>41.613483432553778</v>
      </c>
      <c r="K97" s="75">
        <f t="shared" si="9"/>
        <v>-0.85665103557291533</v>
      </c>
      <c r="L97" s="75">
        <f t="shared" si="10"/>
        <v>4.8419486608145011E-2</v>
      </c>
      <c r="M97" s="74">
        <f t="shared" si="11"/>
        <v>-493430.99648999923</v>
      </c>
      <c r="N97" s="75">
        <f t="shared" si="12"/>
        <v>67.523363490855772</v>
      </c>
      <c r="O97">
        <f t="shared" si="13"/>
        <v>6.7523363490855766E-5</v>
      </c>
      <c r="Q97">
        <v>-0.1</v>
      </c>
    </row>
    <row r="98" spans="8:17" x14ac:dyDescent="0.25">
      <c r="H98" s="1">
        <v>-85</v>
      </c>
      <c r="I98" s="75">
        <f t="shared" si="7"/>
        <v>44.08942636253812</v>
      </c>
      <c r="J98" s="75">
        <f t="shared" si="8"/>
        <v>41.56011037420464</v>
      </c>
      <c r="K98" s="75">
        <f t="shared" si="9"/>
        <v>-0.85131034742254563</v>
      </c>
      <c r="L98" s="75">
        <f t="shared" si="10"/>
        <v>4.8357384234808246E-2</v>
      </c>
      <c r="M98" s="74">
        <f t="shared" si="11"/>
        <v>-490354.76011538634</v>
      </c>
      <c r="N98" s="75">
        <f t="shared" si="12"/>
        <v>67.055448714102468</v>
      </c>
      <c r="O98">
        <f t="shared" si="13"/>
        <v>6.7055448714102469E-5</v>
      </c>
      <c r="Q98">
        <v>-0.1</v>
      </c>
    </row>
    <row r="99" spans="8:17" x14ac:dyDescent="0.25">
      <c r="H99" s="1">
        <v>-84</v>
      </c>
      <c r="I99" s="75">
        <f t="shared" si="7"/>
        <v>43.344337950900339</v>
      </c>
      <c r="J99" s="75">
        <f t="shared" si="8"/>
        <v>41.49405903945798</v>
      </c>
      <c r="K99" s="75">
        <f t="shared" si="9"/>
        <v>-0.84487866434475611</v>
      </c>
      <c r="L99" s="75">
        <f t="shared" si="10"/>
        <v>4.8280530017030497E-2</v>
      </c>
      <c r="M99" s="74">
        <f t="shared" si="11"/>
        <v>-486650.11066257954</v>
      </c>
      <c r="N99" s="75">
        <f t="shared" si="12"/>
        <v>66.585889058714798</v>
      </c>
      <c r="O99">
        <f t="shared" si="13"/>
        <v>6.6585889058714805E-5</v>
      </c>
      <c r="Q99">
        <v>-0.1</v>
      </c>
    </row>
    <row r="100" spans="8:17" x14ac:dyDescent="0.25">
      <c r="H100" s="1">
        <v>-83</v>
      </c>
      <c r="I100" s="75">
        <f t="shared" si="7"/>
        <v>42.59688693807545</v>
      </c>
      <c r="J100" s="75">
        <f t="shared" si="8"/>
        <v>41.415345881893252</v>
      </c>
      <c r="K100" s="75">
        <f t="shared" si="9"/>
        <v>-0.83736496697569229</v>
      </c>
      <c r="L100" s="75">
        <f t="shared" si="10"/>
        <v>4.8188943099420789E-2</v>
      </c>
      <c r="M100" s="74">
        <f t="shared" si="11"/>
        <v>-482322.22097799875</v>
      </c>
      <c r="N100" s="75">
        <f t="shared" si="12"/>
        <v>66.114840476399905</v>
      </c>
      <c r="O100">
        <f t="shared" si="13"/>
        <v>6.61148404763999E-5</v>
      </c>
      <c r="Q100">
        <v>-0.1</v>
      </c>
    </row>
    <row r="101" spans="8:17" x14ac:dyDescent="0.25">
      <c r="H101" s="1">
        <v>-82</v>
      </c>
      <c r="I101" s="75">
        <f t="shared" si="7"/>
        <v>41.847325153744755</v>
      </c>
      <c r="J101" s="75">
        <f t="shared" si="8"/>
        <v>41.323991248005072</v>
      </c>
      <c r="K101" s="75">
        <f t="shared" si="9"/>
        <v>-0.82877979453323725</v>
      </c>
      <c r="L101" s="75">
        <f t="shared" si="10"/>
        <v>4.8082647156200614E-2</v>
      </c>
      <c r="M101" s="74">
        <f t="shared" si="11"/>
        <v>-477377.16165114468</v>
      </c>
      <c r="N101" s="75">
        <f t="shared" si="12"/>
        <v>65.642461671892079</v>
      </c>
      <c r="O101">
        <f t="shared" si="13"/>
        <v>6.5642461671892074E-5</v>
      </c>
      <c r="Q101">
        <v>-0.11</v>
      </c>
    </row>
    <row r="102" spans="8:17" x14ac:dyDescent="0.25">
      <c r="H102" s="1">
        <v>-81</v>
      </c>
      <c r="I102" s="75">
        <f t="shared" si="7"/>
        <v>41.095908680442307</v>
      </c>
      <c r="J102" s="75">
        <f t="shared" si="8"/>
        <v>41.220019376764306</v>
      </c>
      <c r="K102" s="75">
        <f t="shared" si="9"/>
        <v>-0.81913521844823645</v>
      </c>
      <c r="L102" s="75">
        <f t="shared" si="10"/>
        <v>4.7961670390693212E-2</v>
      </c>
      <c r="M102" s="74">
        <f t="shared" si="11"/>
        <v>-471821.88582618418</v>
      </c>
      <c r="N102" s="75">
        <f t="shared" si="12"/>
        <v>65.168914030101561</v>
      </c>
      <c r="O102">
        <f t="shared" si="13"/>
        <v>6.5168914030101563E-5</v>
      </c>
      <c r="Q102">
        <v>-0.11</v>
      </c>
    </row>
    <row r="103" spans="8:17" x14ac:dyDescent="0.25">
      <c r="H103" s="1">
        <v>-80</v>
      </c>
      <c r="I103" s="75">
        <f t="shared" si="7"/>
        <v>40.342897730955016</v>
      </c>
      <c r="J103" s="75">
        <f t="shared" si="8"/>
        <v>41.10345839788414</v>
      </c>
      <c r="K103" s="75">
        <f t="shared" si="9"/>
        <v>-0.80844481245172128</v>
      </c>
      <c r="L103" s="75">
        <f t="shared" si="10"/>
        <v>4.7826045533306112E-2</v>
      </c>
      <c r="M103" s="74">
        <f t="shared" si="11"/>
        <v>-465664.21197219146</v>
      </c>
      <c r="N103" s="75">
        <f t="shared" si="12"/>
        <v>64.694361538851325</v>
      </c>
      <c r="O103">
        <f t="shared" si="13"/>
        <v>6.4694361538851321E-5</v>
      </c>
      <c r="Q103">
        <v>-0.11</v>
      </c>
    </row>
    <row r="104" spans="8:17" x14ac:dyDescent="0.25">
      <c r="H104" s="1">
        <v>-79</v>
      </c>
      <c r="I104" s="75">
        <f t="shared" si="7"/>
        <v>39.588556518875734</v>
      </c>
      <c r="J104" s="75">
        <f t="shared" si="8"/>
        <v>40.974340328777764</v>
      </c>
      <c r="K104" s="75">
        <f t="shared" si="9"/>
        <v>-0.79672361932117586</v>
      </c>
      <c r="L104" s="75">
        <f t="shared" si="10"/>
        <v>4.7675809837991197E-2</v>
      </c>
      <c r="M104" s="74">
        <f t="shared" si="11"/>
        <v>-458912.80472899729</v>
      </c>
      <c r="N104" s="75">
        <f t="shared" si="12"/>
        <v>64.218970707298752</v>
      </c>
      <c r="O104">
        <f t="shared" si="13"/>
        <v>6.421897070729875E-5</v>
      </c>
      <c r="Q104">
        <v>-0.11</v>
      </c>
    </row>
    <row r="105" spans="8:17" x14ac:dyDescent="0.25">
      <c r="H105" s="1">
        <v>-78</v>
      </c>
      <c r="I105" s="75">
        <f t="shared" si="7"/>
        <v>38.833153122478777</v>
      </c>
      <c r="J105" s="75">
        <f t="shared" si="8"/>
        <v>40.832701070194993</v>
      </c>
      <c r="K105" s="75">
        <f t="shared" si="9"/>
        <v>-0.78398811450684602</v>
      </c>
      <c r="L105" s="75">
        <f t="shared" si="10"/>
        <v>4.7511005077167663E-2</v>
      </c>
      <c r="M105" s="74">
        <f t="shared" si="11"/>
        <v>-451577.15395594336</v>
      </c>
      <c r="N105" s="75">
        <f t="shared" si="12"/>
        <v>63.742910480149121</v>
      </c>
      <c r="O105">
        <f t="shared" si="13"/>
        <v>6.374291048014912E-5</v>
      </c>
      <c r="Q105">
        <v>-0.11</v>
      </c>
    </row>
    <row r="106" spans="8:17" x14ac:dyDescent="0.25">
      <c r="H106" s="1">
        <v>-77</v>
      </c>
      <c r="I106" s="75">
        <f t="shared" si="7"/>
        <v>38.076959342102406</v>
      </c>
      <c r="J106" s="75">
        <f t="shared" si="8"/>
        <v>40.678580400526506</v>
      </c>
      <c r="K106" s="75">
        <f t="shared" si="9"/>
        <v>-0.77025616687404797</v>
      </c>
      <c r="L106" s="75">
        <f t="shared" si="10"/>
        <v>4.7331677535094749E-2</v>
      </c>
      <c r="M106" s="74">
        <f t="shared" si="11"/>
        <v>-443667.55211945163</v>
      </c>
      <c r="N106" s="75">
        <f t="shared" si="12"/>
        <v>63.266352147777084</v>
      </c>
      <c r="O106">
        <f t="shared" si="13"/>
        <v>6.3266352147777085E-5</v>
      </c>
      <c r="Q106">
        <v>-0.11</v>
      </c>
    </row>
    <row r="107" spans="8:17" x14ac:dyDescent="0.25">
      <c r="H107" s="1">
        <v>-76</v>
      </c>
      <c r="I107" s="75">
        <f t="shared" si="7"/>
        <v>37.320250551237422</v>
      </c>
      <c r="J107" s="75">
        <f t="shared" si="8"/>
        <v>40.512021968765154</v>
      </c>
      <c r="K107" s="75">
        <f t="shared" si="9"/>
        <v>-0.75554699680928783</v>
      </c>
      <c r="L107" s="75">
        <f t="shared" si="10"/>
        <v>4.7137877999681825E-2</v>
      </c>
      <c r="M107" s="74">
        <f t="shared" si="11"/>
        <v>-435195.07016214979</v>
      </c>
      <c r="N107" s="75">
        <f t="shared" si="12"/>
        <v>62.789469252381679</v>
      </c>
      <c r="O107">
        <f t="shared" si="13"/>
        <v>6.2789469252381674E-5</v>
      </c>
      <c r="Q107">
        <v>-0.11</v>
      </c>
    </row>
    <row r="108" spans="8:17" x14ac:dyDescent="0.25">
      <c r="H108" s="1">
        <v>-75</v>
      </c>
      <c r="I108" s="75">
        <f t="shared" si="7"/>
        <v>36.563305541534973</v>
      </c>
      <c r="J108" s="75">
        <f t="shared" si="8"/>
        <v>40.33307328611528</v>
      </c>
      <c r="K108" s="75">
        <f t="shared" si="9"/>
        <v>-0.73988113194666483</v>
      </c>
      <c r="L108" s="75">
        <f t="shared" si="10"/>
        <v>4.6929661752725373E-2</v>
      </c>
      <c r="M108" s="74">
        <f t="shared" si="11"/>
        <v>-426171.53200127895</v>
      </c>
      <c r="N108" s="75">
        <f t="shared" si="12"/>
        <v>62.312437490309279</v>
      </c>
      <c r="O108">
        <f t="shared" si="13"/>
        <v>6.2312437490309275E-5</v>
      </c>
      <c r="Q108">
        <v>-0.11</v>
      </c>
    </row>
    <row r="109" spans="8:17" x14ac:dyDescent="0.25">
      <c r="H109" s="1">
        <v>-74</v>
      </c>
      <c r="I109" s="75">
        <f t="shared" si="7"/>
        <v>35.806406361958622</v>
      </c>
      <c r="J109" s="75">
        <f t="shared" si="8"/>
        <v>40.141785716241934</v>
      </c>
      <c r="K109" s="75">
        <f t="shared" si="9"/>
        <v>-0.72328036077652857</v>
      </c>
      <c r="L109" s="75">
        <f t="shared" si="10"/>
        <v>4.6707088558563467E-2</v>
      </c>
      <c r="M109" s="74">
        <f t="shared" si="11"/>
        <v>-416609.4878072805</v>
      </c>
      <c r="N109" s="75">
        <f t="shared" si="12"/>
        <v>61.835434610686093</v>
      </c>
      <c r="O109">
        <f t="shared" si="13"/>
        <v>6.1835434610686097E-5</v>
      </c>
      <c r="Q109">
        <v>-0.12</v>
      </c>
    </row>
    <row r="110" spans="8:17" x14ac:dyDescent="0.25">
      <c r="H110" s="1">
        <v>-73</v>
      </c>
      <c r="I110" s="75">
        <f t="shared" si="7"/>
        <v>35.049838152318486</v>
      </c>
      <c r="J110" s="75">
        <f t="shared" si="8"/>
        <v>39.93821446415339</v>
      </c>
      <c r="K110" s="75">
        <f t="shared" si="9"/>
        <v>-0.70576768440070858</v>
      </c>
      <c r="L110" s="75">
        <f t="shared" si="10"/>
        <v>4.6470222651139967E-2</v>
      </c>
      <c r="M110" s="74">
        <f t="shared" si="11"/>
        <v>-406522.18621480814</v>
      </c>
      <c r="N110" s="75">
        <f t="shared" si="12"/>
        <v>61.358640310510353</v>
      </c>
      <c r="O110">
        <f t="shared" si="13"/>
        <v>6.1358640310510347E-5</v>
      </c>
      <c r="Q110">
        <v>-0.12</v>
      </c>
    </row>
    <row r="111" spans="8:17" x14ac:dyDescent="0.25">
      <c r="H111" s="1">
        <v>-72</v>
      </c>
      <c r="I111" s="75">
        <f t="shared" si="7"/>
        <v>34.293888971436189</v>
      </c>
      <c r="J111" s="75">
        <f t="shared" si="8"/>
        <v>39.722418563711294</v>
      </c>
      <c r="K111" s="75">
        <f t="shared" si="9"/>
        <v>-0.68736726669798387</v>
      </c>
      <c r="L111" s="75">
        <f t="shared" si="10"/>
        <v>4.6219132719471936E-2</v>
      </c>
      <c r="M111" s="74">
        <f t="shared" si="11"/>
        <v>-395923.54561803874</v>
      </c>
      <c r="N111" s="75">
        <f t="shared" si="12"/>
        <v>60.88223612636066</v>
      </c>
      <c r="O111">
        <f t="shared" si="13"/>
        <v>6.0882236126360663E-5</v>
      </c>
      <c r="Q111">
        <v>-0.12</v>
      </c>
    </row>
    <row r="112" spans="8:17" x14ac:dyDescent="0.25">
      <c r="H112" s="1">
        <v>-71</v>
      </c>
      <c r="I112" s="75">
        <f t="shared" si="7"/>
        <v>33.538849620198562</v>
      </c>
      <c r="J112" s="75">
        <f t="shared" si="8"/>
        <v>39.494460863764495</v>
      </c>
      <c r="K112" s="75">
        <f t="shared" si="9"/>
        <v>-0.6681043831599256</v>
      </c>
      <c r="L112" s="75">
        <f t="shared" si="10"/>
        <v>4.5953891891515601E-2</v>
      </c>
      <c r="M112" s="74">
        <f t="shared" si="11"/>
        <v>-384828.12470011716</v>
      </c>
      <c r="N112" s="75">
        <f t="shared" si="12"/>
        <v>60.406405322883302</v>
      </c>
      <c r="O112">
        <f t="shared" si="13"/>
        <v>6.04064053228833E-5</v>
      </c>
      <c r="Q112">
        <v>-0.12</v>
      </c>
    </row>
    <row r="113" spans="8:17" x14ac:dyDescent="0.25">
      <c r="H113" s="1">
        <v>-70</v>
      </c>
      <c r="I113" s="75">
        <f t="shared" si="7"/>
        <v>32.785013459768123</v>
      </c>
      <c r="J113" s="75">
        <f t="shared" si="8"/>
        <v>39.254408012903617</v>
      </c>
      <c r="K113" s="75">
        <f t="shared" si="9"/>
        <v>-0.64800536865105585</v>
      </c>
      <c r="L113" s="75">
        <f t="shared" si="10"/>
        <v>4.5674577716427529E-2</v>
      </c>
      <c r="M113" s="74">
        <f t="shared" si="11"/>
        <v>-373251.0923430082</v>
      </c>
      <c r="N113" s="75">
        <f t="shared" si="12"/>
        <v>59.931332778227272</v>
      </c>
      <c r="O113">
        <f t="shared" si="13"/>
        <v>5.9931332778227269E-5</v>
      </c>
      <c r="Q113">
        <v>-0.12</v>
      </c>
    </row>
    <row r="114" spans="8:17" x14ac:dyDescent="0.25">
      <c r="H114" s="1">
        <v>-69</v>
      </c>
      <c r="I114" s="75">
        <f t="shared" si="7"/>
        <v>32.032676225226069</v>
      </c>
      <c r="J114" s="75">
        <f t="shared" si="8"/>
        <v>39.002330442834896</v>
      </c>
      <c r="K114" s="75">
        <f t="shared" si="9"/>
        <v>-0.62709756433863695</v>
      </c>
      <c r="L114" s="75">
        <f t="shared" si="10"/>
        <v>4.5381272145219136E-2</v>
      </c>
      <c r="M114" s="74">
        <f t="shared" si="11"/>
        <v>-361208.19705905492</v>
      </c>
      <c r="N114" s="75">
        <f t="shared" si="12"/>
        <v>59.457204866600833</v>
      </c>
      <c r="O114">
        <f t="shared" si="13"/>
        <v>5.9457204866600833E-5</v>
      </c>
      <c r="Q114">
        <v>-0.12</v>
      </c>
    </row>
    <row r="115" spans="8:17" x14ac:dyDescent="0.25">
      <c r="H115" s="1">
        <v>-68</v>
      </c>
      <c r="I115" s="75">
        <f t="shared" si="7"/>
        <v>31.282135834930031</v>
      </c>
      <c r="J115" s="75">
        <f t="shared" si="8"/>
        <v>38.738302350373246</v>
      </c>
      <c r="K115" s="75">
        <f t="shared" si="9"/>
        <v>-0.60540926402661033</v>
      </c>
      <c r="L115" s="75">
        <f t="shared" si="10"/>
        <v>4.5074061509804753E-2</v>
      </c>
      <c r="M115" s="74">
        <f t="shared" si="11"/>
        <v>-348715.73607932759</v>
      </c>
      <c r="N115" s="75">
        <f t="shared" si="12"/>
        <v>58.984209338127535</v>
      </c>
      <c r="O115">
        <f t="shared" si="13"/>
        <v>5.8984209338127538E-5</v>
      </c>
      <c r="Q115">
        <v>-0.13</v>
      </c>
    </row>
    <row r="116" spans="8:17" x14ac:dyDescent="0.25">
      <c r="H116" s="1">
        <v>-67</v>
      </c>
      <c r="I116" s="75">
        <f t="shared" si="7"/>
        <v>30.533692195875865</v>
      </c>
      <c r="J116" s="75">
        <f t="shared" si="8"/>
        <v>38.462401678055642</v>
      </c>
      <c r="K116" s="75">
        <f t="shared" si="9"/>
        <v>-0.58296966011552565</v>
      </c>
      <c r="L116" s="75">
        <f t="shared" si="10"/>
        <v>4.4753036500444203E-2</v>
      </c>
      <c r="M116" s="74">
        <f t="shared" si="11"/>
        <v>-335790.52422654274</v>
      </c>
      <c r="N116" s="75">
        <f t="shared" si="12"/>
        <v>58.512535196183933</v>
      </c>
      <c r="O116">
        <f t="shared" si="13"/>
        <v>5.8512535196183932E-5</v>
      </c>
      <c r="Q116">
        <v>-0.13</v>
      </c>
    </row>
    <row r="117" spans="8:17" x14ac:dyDescent="0.25">
      <c r="H117" s="1">
        <v>-66</v>
      </c>
      <c r="I117" s="75">
        <f t="shared" si="7"/>
        <v>29.787647005356828</v>
      </c>
      <c r="J117" s="75">
        <f t="shared" si="8"/>
        <v>38.174710093377584</v>
      </c>
      <c r="K117" s="75">
        <f t="shared" si="9"/>
        <v>-0.55980878939605461</v>
      </c>
      <c r="L117" s="75">
        <f t="shared" si="10"/>
        <v>4.4418292141583389E-2</v>
      </c>
      <c r="M117" s="74">
        <f t="shared" si="11"/>
        <v>-322449.86269212747</v>
      </c>
      <c r="N117" s="75">
        <f t="shared" si="12"/>
        <v>58.042372572403856</v>
      </c>
      <c r="O117">
        <f t="shared" si="13"/>
        <v>5.8042372572403854E-5</v>
      </c>
      <c r="Q117">
        <v>-0.13</v>
      </c>
    </row>
    <row r="118" spans="8:17" x14ac:dyDescent="0.25">
      <c r="H118" s="1">
        <v>-65</v>
      </c>
      <c r="I118" s="75">
        <f t="shared" si="7"/>
        <v>29.044303549218103</v>
      </c>
      <c r="J118" s="75">
        <f t="shared" si="8"/>
        <v>37.87531296665626</v>
      </c>
      <c r="K118" s="75">
        <f t="shared" si="9"/>
        <v>-0.53595747886813749</v>
      </c>
      <c r="L118" s="75">
        <f t="shared" si="10"/>
        <v>4.4069927766096875E-2</v>
      </c>
      <c r="M118" s="74">
        <f t="shared" si="11"/>
        <v>-308711.50782804721</v>
      </c>
      <c r="N118" s="75">
        <f t="shared" si="12"/>
        <v>57.573912599537081</v>
      </c>
      <c r="O118">
        <f t="shared" si="13"/>
        <v>5.7573912599537083E-5</v>
      </c>
      <c r="Q118">
        <v>-0.13</v>
      </c>
    </row>
    <row r="119" spans="8:17" x14ac:dyDescent="0.25">
      <c r="H119" s="1">
        <v>-64</v>
      </c>
      <c r="I119" s="75">
        <f t="shared" si="7"/>
        <v>28.303966497007295</v>
      </c>
      <c r="J119" s="75">
        <f t="shared" si="8"/>
        <v>37.564299347525967</v>
      </c>
      <c r="K119" s="75">
        <f t="shared" si="9"/>
        <v>-0.5114472917613393</v>
      </c>
      <c r="L119" s="75">
        <f t="shared" si="10"/>
        <v>4.3708046987939057E-2</v>
      </c>
      <c r="M119" s="74">
        <f t="shared" si="11"/>
        <v>-294593.64005453145</v>
      </c>
      <c r="N119" s="75">
        <f t="shared" si="12"/>
        <v>57.107347282351839</v>
      </c>
      <c r="O119">
        <f t="shared" si="13"/>
        <v>5.7107347282351836E-5</v>
      </c>
      <c r="Q119">
        <v>-0.13</v>
      </c>
    </row>
    <row r="120" spans="8:17" x14ac:dyDescent="0.25">
      <c r="H120" s="1">
        <v>-63</v>
      </c>
      <c r="I120" s="75">
        <f t="shared" si="7"/>
        <v>27.566941694323923</v>
      </c>
      <c r="J120" s="75">
        <f t="shared" si="8"/>
        <v>37.241761940072038</v>
      </c>
      <c r="K120" s="75">
        <f t="shared" si="9"/>
        <v>-0.48631047391484145</v>
      </c>
      <c r="L120" s="75">
        <f t="shared" si="10"/>
        <v>4.3332757673211215E-2</v>
      </c>
      <c r="M120" s="74">
        <f t="shared" si="11"/>
        <v>-280114.83297494869</v>
      </c>
      <c r="N120" s="75">
        <f t="shared" si="12"/>
        <v>56.642869366772047</v>
      </c>
      <c r="O120">
        <f t="shared" si="13"/>
        <v>5.6642869366772044E-5</v>
      </c>
      <c r="Q120">
        <v>-0.13</v>
      </c>
    </row>
    <row r="121" spans="8:17" x14ac:dyDescent="0.25">
      <c r="H121" s="1">
        <v>-62</v>
      </c>
      <c r="I121" s="75">
        <f t="shared" si="7"/>
        <v>26.833535952671376</v>
      </c>
      <c r="J121" s="75">
        <f t="shared" si="8"/>
        <v>36.907797076611253</v>
      </c>
      <c r="K121" s="75">
        <f t="shared" si="9"/>
        <v>-0.46057990065798943</v>
      </c>
      <c r="L121" s="75">
        <f t="shared" si="10"/>
        <v>4.2944171909653613E-2</v>
      </c>
      <c r="M121" s="74">
        <f t="shared" si="11"/>
        <v>-265294.02277900191</v>
      </c>
      <c r="N121" s="75">
        <f t="shared" si="12"/>
        <v>56.180672207440665</v>
      </c>
      <c r="O121">
        <f t="shared" si="13"/>
        <v>5.6180672207440665E-5</v>
      </c>
      <c r="Q121">
        <v>-0.13</v>
      </c>
    </row>
    <row r="122" spans="8:17" x14ac:dyDescent="0.25">
      <c r="H122" s="1">
        <v>-61</v>
      </c>
      <c r="I122" s="75">
        <f t="shared" si="7"/>
        <v>26.104056837115724</v>
      </c>
      <c r="J122" s="75">
        <f t="shared" si="8"/>
        <v>36.562504690127575</v>
      </c>
      <c r="K122" s="75">
        <f t="shared" si="9"/>
        <v>-0.43428902431472982</v>
      </c>
      <c r="L122" s="75">
        <f t="shared" si="10"/>
        <v>4.2542405974573025E-2</v>
      </c>
      <c r="M122" s="74">
        <f t="shared" si="11"/>
        <v>-250150.47800528439</v>
      </c>
      <c r="N122" s="75">
        <f t="shared" si="12"/>
        <v>55.720949633900844</v>
      </c>
      <c r="O122">
        <f t="shared" si="13"/>
        <v>5.5720949633900841E-5</v>
      </c>
      <c r="Q122">
        <v>-0.13</v>
      </c>
    </row>
    <row r="123" spans="8:17" x14ac:dyDescent="0.25">
      <c r="H123" s="1">
        <v>-60</v>
      </c>
      <c r="I123" s="75">
        <f t="shared" si="7"/>
        <v>25.378812452054294</v>
      </c>
      <c r="J123" s="75">
        <f t="shared" si="8"/>
        <v>36.205988285373664</v>
      </c>
      <c r="K123" s="75">
        <f t="shared" si="9"/>
        <v>-0.40747182243786018</v>
      </c>
      <c r="L123" s="75">
        <f t="shared" si="10"/>
        <v>4.2127580301217785E-2</v>
      </c>
      <c r="M123" s="74">
        <f t="shared" si="11"/>
        <v>-234703.76972420746</v>
      </c>
      <c r="N123" s="75">
        <f t="shared" si="12"/>
        <v>55.263895815585869</v>
      </c>
      <c r="O123">
        <f t="shared" si="13"/>
        <v>5.5263895815585871E-5</v>
      </c>
      <c r="Q123">
        <v>-0.14000000000000001</v>
      </c>
    </row>
    <row r="124" spans="8:17" x14ac:dyDescent="0.25">
      <c r="H124" s="1">
        <v>-59</v>
      </c>
      <c r="I124" s="75">
        <f t="shared" si="7"/>
        <v>24.658111225395619</v>
      </c>
      <c r="J124" s="75">
        <f t="shared" si="8"/>
        <v>35.838354908649251</v>
      </c>
      <c r="K124" s="75">
        <f t="shared" si="9"/>
        <v>-0.38016274686200791</v>
      </c>
      <c r="L124" s="75">
        <f t="shared" si="10"/>
        <v>4.1699819443613409E-2</v>
      </c>
      <c r="M124" s="74">
        <f t="shared" si="11"/>
        <v>-218973.74219251657</v>
      </c>
      <c r="N124" s="75">
        <f t="shared" si="12"/>
        <v>54.809705125807916</v>
      </c>
      <c r="O124">
        <f t="shared" si="13"/>
        <v>5.4809705125807918E-5</v>
      </c>
      <c r="Q124">
        <v>-0.14000000000000001</v>
      </c>
    </row>
    <row r="125" spans="8:17" x14ac:dyDescent="0.25">
      <c r="H125" s="1">
        <v>-58</v>
      </c>
      <c r="I125" s="75">
        <f t="shared" si="7"/>
        <v>23.942261691450167</v>
      </c>
      <c r="J125" s="75">
        <f t="shared" si="8"/>
        <v>35.459715116269173</v>
      </c>
      <c r="K125" s="75">
        <f t="shared" si="9"/>
        <v>-0.35239667364787008</v>
      </c>
      <c r="L125" s="75">
        <f t="shared" si="10"/>
        <v>4.1259252039873399E-2</v>
      </c>
      <c r="M125" s="74">
        <f t="shared" si="11"/>
        <v>-202980.48402117318</v>
      </c>
      <c r="N125" s="75">
        <f t="shared" si="12"/>
        <v>54.358572004934388</v>
      </c>
      <c r="O125">
        <f t="shared" si="13"/>
        <v>5.4358572004934389E-5</v>
      </c>
      <c r="Q125">
        <v>-0.14000000000000001</v>
      </c>
    </row>
    <row r="126" spans="8:17" x14ac:dyDescent="0.25">
      <c r="H126" s="1">
        <v>-57</v>
      </c>
      <c r="I126" s="75">
        <f t="shared" si="7"/>
        <v>23.23157227282752</v>
      </c>
      <c r="J126" s="75">
        <f t="shared" si="8"/>
        <v>35.070182941734416</v>
      </c>
      <c r="K126" s="75">
        <f t="shared" si="9"/>
        <v>-0.32420885397467081</v>
      </c>
      <c r="L126" s="75">
        <f t="shared" si="10"/>
        <v>4.0806010774001089E-2</v>
      </c>
      <c r="M126" s="74">
        <f t="shared" si="11"/>
        <v>-186744.29988941038</v>
      </c>
      <c r="N126" s="75">
        <f t="shared" si="12"/>
        <v>53.910690822938029</v>
      </c>
      <c r="O126">
        <f t="shared" si="13"/>
        <v>5.3910690822938029E-5</v>
      </c>
      <c r="Q126">
        <v>-0.14000000000000001</v>
      </c>
    </row>
    <row r="127" spans="8:17" x14ac:dyDescent="0.25">
      <c r="H127" s="1">
        <v>-56</v>
      </c>
      <c r="I127" s="75">
        <f t="shared" si="7"/>
        <v>22.526351061631836</v>
      </c>
      <c r="J127" s="75">
        <f t="shared" si="8"/>
        <v>34.669875861620824</v>
      </c>
      <c r="K127" s="75">
        <f t="shared" si="9"/>
        <v>-0.29563486602314359</v>
      </c>
      <c r="L127" s="75">
        <f t="shared" si="10"/>
        <v>4.0340232336199294E-2</v>
      </c>
      <c r="M127" s="74">
        <f t="shared" si="11"/>
        <v>-170285.6828293307</v>
      </c>
      <c r="N127" s="75">
        <f t="shared" si="12"/>
        <v>53.466255741504895</v>
      </c>
      <c r="O127">
        <f t="shared" si="13"/>
        <v>5.3466255741504897E-5</v>
      </c>
      <c r="Q127">
        <v>-0.14000000000000001</v>
      </c>
    </row>
    <row r="128" spans="8:17" x14ac:dyDescent="0.25">
      <c r="H128" s="1">
        <v>-55</v>
      </c>
      <c r="I128" s="75">
        <f t="shared" si="7"/>
        <v>21.826905600243208</v>
      </c>
      <c r="J128" s="75">
        <f t="shared" si="8"/>
        <v>34.258914760200994</v>
      </c>
      <c r="K128" s="75">
        <f t="shared" si="9"/>
        <v>-0.26671056787780872</v>
      </c>
      <c r="L128" s="75">
        <f t="shared" si="10"/>
        <v>3.9862057381706069E-2</v>
      </c>
      <c r="M128" s="74">
        <f t="shared" si="11"/>
        <v>-153625.28709761781</v>
      </c>
      <c r="N128" s="75">
        <f t="shared" si="12"/>
        <v>53.025460575881276</v>
      </c>
      <c r="O128">
        <f t="shared" si="13"/>
        <v>5.3025460575881275E-5</v>
      </c>
      <c r="Q128">
        <v>-0.15</v>
      </c>
    </row>
    <row r="129" spans="8:17" x14ac:dyDescent="0.25">
      <c r="H129" s="1">
        <v>-54</v>
      </c>
      <c r="I129" s="75">
        <f t="shared" si="7"/>
        <v>21.133542661966626</v>
      </c>
      <c r="J129" s="75">
        <f t="shared" si="8"/>
        <v>33.837423892815835</v>
      </c>
      <c r="K129" s="75">
        <f t="shared" si="9"/>
        <v>-0.23747205146491659</v>
      </c>
      <c r="L129" s="75">
        <f t="shared" si="10"/>
        <v>3.9371630488175546E-2</v>
      </c>
      <c r="M129" s="74">
        <f t="shared" si="11"/>
        <v>-136783.90164379196</v>
      </c>
      <c r="N129" s="75">
        <f t="shared" si="12"/>
        <v>52.588498656637235</v>
      </c>
      <c r="O129">
        <f t="shared" si="13"/>
        <v>5.2588498656637235E-5</v>
      </c>
      <c r="Q129">
        <v>-0.15</v>
      </c>
    </row>
    <row r="130" spans="8:17" x14ac:dyDescent="0.25">
      <c r="H130" s="1">
        <v>-53</v>
      </c>
      <c r="I130" s="75">
        <f t="shared" si="7"/>
        <v>20.446568031824757</v>
      </c>
      <c r="J130" s="75">
        <f t="shared" si="8"/>
        <v>33.405530848013093</v>
      </c>
      <c r="K130" s="75">
        <f t="shared" si="9"/>
        <v>-0.20795559753129012</v>
      </c>
      <c r="L130" s="75">
        <f t="shared" si="10"/>
        <v>3.886910011162413E-2</v>
      </c>
      <c r="M130" s="74">
        <f t="shared" si="11"/>
        <v>-119782.42417802311</v>
      </c>
      <c r="N130" s="75">
        <f t="shared" si="12"/>
        <v>52.155562691520778</v>
      </c>
      <c r="O130">
        <f t="shared" si="13"/>
        <v>5.2155562691520776E-5</v>
      </c>
      <c r="Q130">
        <v>-0.15</v>
      </c>
    </row>
    <row r="131" spans="8:17" x14ac:dyDescent="0.25">
      <c r="H131" s="1">
        <v>-52</v>
      </c>
      <c r="I131" s="75">
        <f t="shared" ref="I131:I194" si="14">41.7*(1-COS(RADIANS(H131))) +(146.25-SQRT(21389.0625-(41.7*SIN(RADIANS(H131)))^2))</f>
        <v>19.766286287764338</v>
      </c>
      <c r="J131" s="75">
        <f t="shared" ref="J131:J194" si="15">ABS((41.7*SIN(RADIANS(H131))) + (1738.89*SIN(RADIANS(H131))*COS(RADIANS(H131))) / SQRT(21389.0625-((41.7*SIN(RADIANS(H131)))^2))*(PI()/180))</f>
        <v>32.963366508470962</v>
      </c>
      <c r="K131" s="75">
        <f t="shared" ref="K131:K194" si="16">((41.7*COS(RADIANS(H131))+1738.89*COS(2*RADIANS(H131))) / SQRT(4024517.454-(41.7*SIN(RADIANS(H131)))^2)) + (4024517.454*(SIN(RADIANS(H131))^2)*(COS(RADIANS(H131))^2) / ((18769-(40.7*SIN(RADIANS(H131))^2)*SQRT(18769-(41.7*SIN(RADIANS(H131)))^2)))) * (PI()/180)^2</f>
        <v>-0.17819763165943081</v>
      </c>
      <c r="L131" s="75">
        <f t="shared" ref="L131:L194" si="17">J131*(1/1000)*(PI()/180)*(4000/60)</f>
        <v>3.8354618540963038E-2</v>
      </c>
      <c r="M131" s="74">
        <f t="shared" ref="M131:M194" si="18">K131*0.001*(36*4000^2)</f>
        <v>-102641.83583583216</v>
      </c>
      <c r="N131" s="75">
        <f t="shared" ref="N131:N194" si="19">(PI()*(2006.01/100))*(I131/100)+39.27</f>
        <v>51.726844627572646</v>
      </c>
      <c r="O131">
        <f t="shared" si="13"/>
        <v>5.1726844627572648E-5</v>
      </c>
      <c r="Q131">
        <v>-0.15</v>
      </c>
    </row>
    <row r="132" spans="8:17" x14ac:dyDescent="0.25">
      <c r="H132" s="1">
        <v>-51</v>
      </c>
      <c r="I132" s="75">
        <f t="shared" si="14"/>
        <v>19.093000582538544</v>
      </c>
      <c r="J132" s="75">
        <f t="shared" si="15"/>
        <v>32.511065010725623</v>
      </c>
      <c r="K132" s="75">
        <f t="shared" si="16"/>
        <v>-0.14823468130568626</v>
      </c>
      <c r="L132" s="75">
        <f t="shared" si="17"/>
        <v>3.7828341851139188E-2</v>
      </c>
      <c r="M132" s="74">
        <f t="shared" si="18"/>
        <v>-85383.176432075285</v>
      </c>
      <c r="N132" s="75">
        <f t="shared" si="19"/>
        <v>51.302535513667166</v>
      </c>
      <c r="O132">
        <f t="shared" ref="O132:O195" si="20">N132/(1000000)</f>
        <v>5.1302535513667167E-5</v>
      </c>
      <c r="Q132">
        <v>-0.15</v>
      </c>
    </row>
    <row r="133" spans="8:17" x14ac:dyDescent="0.25">
      <c r="H133" s="1">
        <v>-50</v>
      </c>
      <c r="I133" s="75">
        <f t="shared" si="14"/>
        <v>18.427012426521607</v>
      </c>
      <c r="J133" s="75">
        <f t="shared" si="15"/>
        <v>32.048763703722273</v>
      </c>
      <c r="K133" s="75">
        <f t="shared" si="16"/>
        <v>-0.11810333384100827</v>
      </c>
      <c r="L133" s="75">
        <f t="shared" si="17"/>
        <v>3.7290429854907083E-2</v>
      </c>
      <c r="M133" s="74">
        <f t="shared" si="18"/>
        <v>-68027.520292420755</v>
      </c>
      <c r="N133" s="75">
        <f t="shared" si="19"/>
        <v>50.882825363640549</v>
      </c>
      <c r="O133">
        <f t="shared" si="20"/>
        <v>5.088282536364055E-5</v>
      </c>
      <c r="Q133">
        <v>-0.15</v>
      </c>
    </row>
    <row r="134" spans="8:17" x14ac:dyDescent="0.25">
      <c r="H134" s="1">
        <v>-49</v>
      </c>
      <c r="I134" s="75">
        <f t="shared" si="14"/>
        <v>17.768621471702392</v>
      </c>
      <c r="J134" s="75">
        <f t="shared" si="15"/>
        <v>31.576603106209863</v>
      </c>
      <c r="K134" s="75">
        <f t="shared" si="16"/>
        <v>-8.7840195567821272E-2</v>
      </c>
      <c r="L134" s="75">
        <f t="shared" si="17"/>
        <v>3.6741046053255393E-2</v>
      </c>
      <c r="M134" s="74">
        <f t="shared" si="18"/>
        <v>-50595.952647065053</v>
      </c>
      <c r="N134" s="75">
        <f t="shared" si="19"/>
        <v>50.467903020162254</v>
      </c>
      <c r="O134">
        <f t="shared" si="20"/>
        <v>5.046790302016225E-5</v>
      </c>
      <c r="Q134">
        <v>-0.15</v>
      </c>
    </row>
    <row r="135" spans="8:17" x14ac:dyDescent="0.25">
      <c r="H135" s="1">
        <v>-48</v>
      </c>
      <c r="I135" s="75">
        <f t="shared" si="14"/>
        <v>17.118125297097571</v>
      </c>
      <c r="J135" s="75">
        <f t="shared" si="15"/>
        <v>31.094726863000258</v>
      </c>
      <c r="K135" s="75">
        <f t="shared" si="16"/>
        <v>-5.748185168175575E-2</v>
      </c>
      <c r="L135" s="75">
        <f t="shared" si="17"/>
        <v>3.618035758451215E-2</v>
      </c>
      <c r="M135" s="74">
        <f t="shared" si="18"/>
        <v>-33109.546568691316</v>
      </c>
      <c r="N135" s="75">
        <f t="shared" si="19"/>
        <v>50.057956019500899</v>
      </c>
      <c r="O135">
        <f t="shared" si="20"/>
        <v>5.0057956019500901E-5</v>
      </c>
      <c r="Q135">
        <v>-0.15</v>
      </c>
    </row>
    <row r="136" spans="8:17" x14ac:dyDescent="0.25">
      <c r="H136" s="1">
        <v>-47</v>
      </c>
      <c r="I136" s="75">
        <f t="shared" si="14"/>
        <v>16.475819195815063</v>
      </c>
      <c r="J136" s="75">
        <f t="shared" si="15"/>
        <v>30.603281700113168</v>
      </c>
      <c r="K136" s="75">
        <f t="shared" si="16"/>
        <v>-2.7064827143394064E-2</v>
      </c>
      <c r="L136" s="75">
        <f t="shared" si="17"/>
        <v>3.5608535172153517E-2</v>
      </c>
      <c r="M136" s="74">
        <f t="shared" si="18"/>
        <v>-15589.340434594982</v>
      </c>
      <c r="N136" s="75">
        <f t="shared" si="19"/>
        <v>49.653170457330276</v>
      </c>
      <c r="O136">
        <f t="shared" si="20"/>
        <v>4.9653170457330278E-5</v>
      </c>
      <c r="Q136">
        <v>-0.15</v>
      </c>
    </row>
    <row r="137" spans="8:17" x14ac:dyDescent="0.25">
      <c r="H137" s="1">
        <v>-46</v>
      </c>
      <c r="I137" s="75">
        <f t="shared" si="14"/>
        <v>15.841995963991256</v>
      </c>
      <c r="J137" s="75">
        <f t="shared" si="15"/>
        <v>30.102417378828537</v>
      </c>
      <c r="K137" s="75">
        <f t="shared" si="16"/>
        <v>3.3744515773100926E-3</v>
      </c>
      <c r="L137" s="75">
        <f t="shared" si="17"/>
        <v>3.502575307134128E-2</v>
      </c>
      <c r="M137" s="74">
        <f t="shared" si="18"/>
        <v>1943.6841085306135</v>
      </c>
      <c r="N137" s="75">
        <f t="shared" si="19"/>
        <v>49.253730855716164</v>
      </c>
      <c r="O137">
        <f t="shared" si="20"/>
        <v>4.9253730855716161E-5</v>
      </c>
      <c r="Q137">
        <v>-0.16</v>
      </c>
    </row>
    <row r="138" spans="8:17" x14ac:dyDescent="0.25">
      <c r="H138" s="1">
        <v>-45</v>
      </c>
      <c r="I138" s="75">
        <f t="shared" si="14"/>
        <v>15.216945691815509</v>
      </c>
      <c r="J138" s="75">
        <f t="shared" si="15"/>
        <v>29.592286648668686</v>
      </c>
      <c r="K138" s="75">
        <f t="shared" si="16"/>
        <v>3.3799693922752588E-2</v>
      </c>
      <c r="L138" s="75">
        <f t="shared" si="17"/>
        <v>3.4432189014215138E-2</v>
      </c>
      <c r="M138" s="74">
        <f t="shared" si="18"/>
        <v>19468.623699505493</v>
      </c>
      <c r="N138" s="75">
        <f t="shared" si="19"/>
        <v>48.859820031418579</v>
      </c>
      <c r="O138">
        <f t="shared" si="20"/>
        <v>4.8859820031418577E-5</v>
      </c>
      <c r="Q138">
        <v>-0.16</v>
      </c>
    </row>
    <row r="139" spans="8:17" x14ac:dyDescent="0.25">
      <c r="H139" s="1">
        <v>-44</v>
      </c>
      <c r="I139" s="75">
        <f t="shared" si="14"/>
        <v>14.600955556847664</v>
      </c>
      <c r="J139" s="75">
        <f t="shared" si="15"/>
        <v>29.073045199332672</v>
      </c>
      <c r="K139" s="75">
        <f t="shared" si="16"/>
        <v>6.4174781874867914E-2</v>
      </c>
      <c r="L139" s="75">
        <f t="shared" si="17"/>
        <v>3.3828024153965748E-2</v>
      </c>
      <c r="M139" s="74">
        <f t="shared" si="18"/>
        <v>36964.674359923913</v>
      </c>
      <c r="N139" s="75">
        <f t="shared" si="19"/>
        <v>48.471618965639124</v>
      </c>
      <c r="O139">
        <f t="shared" si="20"/>
        <v>4.8471618965639123E-5</v>
      </c>
      <c r="Q139">
        <f>-0.16-0.16</f>
        <v>-0.32</v>
      </c>
    </row>
    <row r="140" spans="8:17" x14ac:dyDescent="0.25">
      <c r="H140" s="1">
        <v>-43</v>
      </c>
      <c r="I140" s="75">
        <f t="shared" si="14"/>
        <v>13.99430961982458</v>
      </c>
      <c r="J140" s="75">
        <f t="shared" si="15"/>
        <v>28.544851611605782</v>
      </c>
      <c r="K140" s="75">
        <f t="shared" si="16"/>
        <v>9.44638058267874E-2</v>
      </c>
      <c r="L140" s="75">
        <f t="shared" si="17"/>
        <v>3.3213443007715372E-2</v>
      </c>
      <c r="M140" s="74">
        <f t="shared" si="18"/>
        <v>54411.152156229538</v>
      </c>
      <c r="N140" s="75">
        <f t="shared" si="19"/>
        <v>48.089306675336893</v>
      </c>
      <c r="O140">
        <f t="shared" si="20"/>
        <v>4.8089306675336892E-5</v>
      </c>
      <c r="Q140">
        <v>-0.16</v>
      </c>
    </row>
    <row r="141" spans="8:17" x14ac:dyDescent="0.25">
      <c r="H141" s="1">
        <v>-42</v>
      </c>
      <c r="I141" s="75">
        <f t="shared" si="14"/>
        <v>13.397288623143442</v>
      </c>
      <c r="J141" s="75">
        <f t="shared" si="15"/>
        <v>28.007867307267372</v>
      </c>
      <c r="K141" s="75">
        <f t="shared" si="16"/>
        <v>0.12463109973687386</v>
      </c>
      <c r="L141" s="75">
        <f t="shared" si="17"/>
        <v>3.2588633398232938E-2</v>
      </c>
      <c r="M141" s="74">
        <f t="shared" si="18"/>
        <v>71787.513448439349</v>
      </c>
      <c r="N141" s="75">
        <f t="shared" si="19"/>
        <v>47.713060086231323</v>
      </c>
      <c r="O141">
        <f t="shared" si="20"/>
        <v>4.7713060086231321E-5</v>
      </c>
      <c r="Q141">
        <v>-0.16</v>
      </c>
    </row>
    <row r="142" spans="8:17" x14ac:dyDescent="0.25">
      <c r="H142" s="1">
        <v>-41</v>
      </c>
      <c r="I142" s="75">
        <f t="shared" si="14"/>
        <v>12.810169792199636</v>
      </c>
      <c r="J142" s="75">
        <f t="shared" si="15"/>
        <v>27.462256498020341</v>
      </c>
      <c r="K142" s="75">
        <f t="shared" si="16"/>
        <v>0.15464127560127588</v>
      </c>
      <c r="L142" s="75">
        <f t="shared" si="17"/>
        <v>3.1953786394510839E-2</v>
      </c>
      <c r="M142" s="74">
        <f t="shared" si="18"/>
        <v>89073.374746334914</v>
      </c>
      <c r="N142" s="75">
        <f t="shared" si="19"/>
        <v>47.343053907604016</v>
      </c>
      <c r="O142">
        <f t="shared" si="20"/>
        <v>4.7343053907604018E-5</v>
      </c>
      <c r="Q142">
        <v>-0.16</v>
      </c>
    </row>
    <row r="143" spans="8:17" x14ac:dyDescent="0.25">
      <c r="H143" s="1">
        <v>-40</v>
      </c>
      <c r="I143" s="75">
        <f t="shared" si="14"/>
        <v>12.233226639749095</v>
      </c>
      <c r="J143" s="75">
        <f t="shared" si="15"/>
        <v>26.90818613346595</v>
      </c>
      <c r="K143" s="75">
        <f t="shared" si="16"/>
        <v>0.18445925727881768</v>
      </c>
      <c r="L143" s="75">
        <f t="shared" si="17"/>
        <v>3.1309096251230878E-2</v>
      </c>
      <c r="M143" s="74">
        <f t="shared" si="18"/>
        <v>106248.53219259898</v>
      </c>
      <c r="N143" s="75">
        <f t="shared" si="19"/>
        <v>46.979460509006564</v>
      </c>
      <c r="O143">
        <f t="shared" si="20"/>
        <v>4.6979460509006564E-5</v>
      </c>
      <c r="Q143">
        <v>-0.16</v>
      </c>
    </row>
    <row r="144" spans="8:17" x14ac:dyDescent="0.25">
      <c r="H144" s="1">
        <v>-39</v>
      </c>
      <c r="I144" s="75">
        <f t="shared" si="14"/>
        <v>11.666728773455402</v>
      </c>
      <c r="J144" s="75">
        <f t="shared" si="15"/>
        <v>26.345825848147655</v>
      </c>
      <c r="K144" s="75">
        <f t="shared" si="16"/>
        <v>0.21405031369921523</v>
      </c>
      <c r="L144" s="75">
        <f t="shared" si="17"/>
        <v>3.065476034714695E-2</v>
      </c>
      <c r="M144" s="74">
        <f t="shared" si="18"/>
        <v>123292.98069074798</v>
      </c>
      <c r="N144" s="75">
        <f t="shared" si="19"/>
        <v>46.622449798975509</v>
      </c>
      <c r="O144">
        <f t="shared" si="20"/>
        <v>4.6622449798975506E-5</v>
      </c>
      <c r="Q144">
        <v>-0.16</v>
      </c>
    </row>
    <row r="145" spans="8:17" x14ac:dyDescent="0.25">
      <c r="H145" s="1">
        <v>-38</v>
      </c>
      <c r="I145" s="75">
        <f t="shared" si="14"/>
        <v>11.110941706773305</v>
      </c>
      <c r="J145" s="75">
        <f t="shared" si="15"/>
        <v>25.77534790768782</v>
      </c>
      <c r="K145" s="75">
        <f t="shared" si="16"/>
        <v>0.2433800914824035</v>
      </c>
      <c r="L145" s="75">
        <f t="shared" si="17"/>
        <v>2.9990979122412262E-2</v>
      </c>
      <c r="M145" s="74">
        <f t="shared" si="18"/>
        <v>140186.93269386442</v>
      </c>
      <c r="N145" s="75">
        <f t="shared" si="19"/>
        <v>46.272189105849812</v>
      </c>
      <c r="O145">
        <f t="shared" si="20"/>
        <v>4.6272189105849815E-5</v>
      </c>
      <c r="Q145">
        <v>-0.17</v>
      </c>
    </row>
    <row r="146" spans="8:17" x14ac:dyDescent="0.25">
      <c r="H146" s="1">
        <v>-37</v>
      </c>
      <c r="I146" s="75">
        <f t="shared" si="14"/>
        <v>10.566126673311816</v>
      </c>
      <c r="J146" s="75">
        <f t="shared" si="15"/>
        <v>25.196927154041315</v>
      </c>
      <c r="K146" s="75">
        <f t="shared" si="16"/>
        <v>0.2724146469932382</v>
      </c>
      <c r="L146" s="75">
        <f t="shared" si="17"/>
        <v>2.9317956014879028E-2</v>
      </c>
      <c r="M146" s="74">
        <f t="shared" si="18"/>
        <v>156910.83666810518</v>
      </c>
      <c r="N146" s="75">
        <f t="shared" si="19"/>
        <v>45.928843060781311</v>
      </c>
      <c r="O146">
        <f t="shared" si="20"/>
        <v>4.5928843060781313E-5</v>
      </c>
      <c r="Q146">
        <v>-0.17</v>
      </c>
    </row>
    <row r="147" spans="8:17" x14ac:dyDescent="0.25">
      <c r="H147" s="1">
        <v>-36</v>
      </c>
      <c r="I147" s="75">
        <f t="shared" si="14"/>
        <v>10.03254044481147</v>
      </c>
      <c r="J147" s="75">
        <f t="shared" si="15"/>
        <v>24.610740949889966</v>
      </c>
      <c r="K147" s="75">
        <f t="shared" si="16"/>
        <v>0.30112047785208113</v>
      </c>
      <c r="L147" s="75">
        <f t="shared" si="17"/>
        <v>2.8635897395398451E-2</v>
      </c>
      <c r="M147" s="74">
        <f t="shared" si="18"/>
        <v>173445.39524279872</v>
      </c>
      <c r="N147" s="75">
        <f t="shared" si="19"/>
        <v>45.592573483022754</v>
      </c>
      <c r="O147">
        <f t="shared" si="20"/>
        <v>4.5592573483022755E-5</v>
      </c>
      <c r="Q147">
        <v>-0.17</v>
      </c>
    </row>
    <row r="148" spans="8:17" x14ac:dyDescent="0.25">
      <c r="H148" s="1">
        <v>-35</v>
      </c>
      <c r="I148" s="75">
        <f t="shared" si="14"/>
        <v>9.5104351528617634</v>
      </c>
      <c r="J148" s="75">
        <f t="shared" si="15"/>
        <v>24.016969122201857</v>
      </c>
      <c r="K148" s="75">
        <f t="shared" si="16"/>
        <v>0.32946455391787904</v>
      </c>
      <c r="L148" s="75">
        <f t="shared" si="17"/>
        <v>2.7945012502148987E-2</v>
      </c>
      <c r="M148" s="74">
        <f t="shared" si="18"/>
        <v>189771.58305669832</v>
      </c>
      <c r="N148" s="75">
        <f t="shared" si="19"/>
        <v>45.263539267572945</v>
      </c>
      <c r="O148">
        <f t="shared" si="20"/>
        <v>4.5263539267572942E-5</v>
      </c>
      <c r="Q148">
        <v>-0.17</v>
      </c>
    </row>
    <row r="149" spans="8:17" x14ac:dyDescent="0.25">
      <c r="H149" s="1">
        <v>-34</v>
      </c>
      <c r="I149" s="75">
        <f t="shared" si="14"/>
        <v>9.0000581144773584</v>
      </c>
      <c r="J149" s="75">
        <f t="shared" si="15"/>
        <v>23.415793904979608</v>
      </c>
      <c r="K149" s="75">
        <f t="shared" si="16"/>
        <v>0.35741434775634523</v>
      </c>
      <c r="L149" s="75">
        <f t="shared" si="17"/>
        <v>2.7245513374020966E-2</v>
      </c>
      <c r="M149" s="74">
        <f t="shared" si="18"/>
        <v>205870.66430765484</v>
      </c>
      <c r="N149" s="75">
        <f t="shared" si="19"/>
        <v>44.941896275253704</v>
      </c>
      <c r="O149">
        <f t="shared" si="20"/>
        <v>4.4941896275253703E-5</v>
      </c>
      <c r="Q149">
        <v>-0.17</v>
      </c>
    </row>
    <row r="150" spans="8:17" x14ac:dyDescent="0.25">
      <c r="H150" s="1">
        <v>-33</v>
      </c>
      <c r="I150" s="75">
        <f t="shared" si="14"/>
        <v>8.5016516616428106</v>
      </c>
      <c r="J150" s="75">
        <f t="shared" si="15"/>
        <v>22.807399881221443</v>
      </c>
      <c r="K150" s="75">
        <f t="shared" si="16"/>
        <v>0.38493786460184048</v>
      </c>
      <c r="L150" s="75">
        <f t="shared" si="17"/>
        <v>2.6537614783085188E-2</v>
      </c>
      <c r="M150" s="74">
        <f t="shared" si="18"/>
        <v>221724.21001066011</v>
      </c>
      <c r="N150" s="75">
        <f t="shared" si="19"/>
        <v>44.627797225287864</v>
      </c>
      <c r="O150">
        <f t="shared" si="20"/>
        <v>4.4627797225287865E-5</v>
      </c>
      <c r="Q150">
        <v>-0.17</v>
      </c>
    </row>
    <row r="151" spans="8:17" x14ac:dyDescent="0.25">
      <c r="H151" s="1">
        <v>-32</v>
      </c>
      <c r="I151" s="75">
        <f t="shared" si="14"/>
        <v>8.0154529749288788</v>
      </c>
      <c r="J151" s="75">
        <f t="shared" si="15"/>
        <v>22.191973924119289</v>
      </c>
      <c r="K151" s="75">
        <f t="shared" si="16"/>
        <v>0.41200367181755826</v>
      </c>
      <c r="L151" s="75">
        <f t="shared" si="17"/>
        <v>2.5821534166173856E-2</v>
      </c>
      <c r="M151" s="74">
        <f t="shared" si="18"/>
        <v>237314.11496691356</v>
      </c>
      <c r="N151" s="75">
        <f t="shared" si="19"/>
        <v>44.321391590443127</v>
      </c>
      <c r="O151">
        <f t="shared" si="20"/>
        <v>4.4321391590443128E-5</v>
      </c>
      <c r="Q151">
        <v>-0.17</v>
      </c>
    </row>
    <row r="152" spans="8:17" x14ac:dyDescent="0.25">
      <c r="H152" s="1">
        <v>-31</v>
      </c>
      <c r="I152" s="75">
        <f t="shared" si="14"/>
        <v>7.5416939212753631</v>
      </c>
      <c r="J152" s="75">
        <f t="shared" si="15"/>
        <v>21.569705137517484</v>
      </c>
      <c r="K152" s="75">
        <f t="shared" si="16"/>
        <v>0.4385809278547203</v>
      </c>
      <c r="L152" s="75">
        <f t="shared" si="17"/>
        <v>2.5097491555601096E-2</v>
      </c>
      <c r="M152" s="74">
        <f t="shared" si="18"/>
        <v>252622.6144443189</v>
      </c>
      <c r="N152" s="75">
        <f t="shared" si="19"/>
        <v>44.022825494801737</v>
      </c>
      <c r="O152">
        <f t="shared" si="20"/>
        <v>4.402282549480174E-5</v>
      </c>
      <c r="Q152">
        <v>-0.17</v>
      </c>
    </row>
    <row r="153" spans="8:17" x14ac:dyDescent="0.25">
      <c r="H153" s="1">
        <v>-30</v>
      </c>
      <c r="I153" s="75">
        <f t="shared" si="14"/>
        <v>7.0806008960290727</v>
      </c>
      <c r="J153" s="75">
        <f t="shared" si="15"/>
        <v>20.940784795656111</v>
      </c>
      <c r="K153" s="75">
        <f t="shared" si="16"/>
        <v>0.46463941070769965</v>
      </c>
      <c r="L153" s="75">
        <f t="shared" si="17"/>
        <v>2.4365709509051141E-2</v>
      </c>
      <c r="M153" s="74">
        <f t="shared" si="18"/>
        <v>267632.30056763499</v>
      </c>
      <c r="N153" s="75">
        <f t="shared" si="19"/>
        <v>43.732241614211787</v>
      </c>
      <c r="O153">
        <f t="shared" si="20"/>
        <v>4.3732241614211786E-5</v>
      </c>
      <c r="Q153">
        <v>-0.17</v>
      </c>
    </row>
    <row r="154" spans="8:17" x14ac:dyDescent="0.25">
      <c r="H154" s="1">
        <v>-29</v>
      </c>
      <c r="I154" s="75">
        <f t="shared" si="14"/>
        <v>6.6323946693177405</v>
      </c>
      <c r="J154" s="75">
        <f t="shared" si="15"/>
        <v>20.305406282222588</v>
      </c>
      <c r="K154" s="75">
        <f t="shared" si="16"/>
        <v>0.49014954585837689</v>
      </c>
      <c r="L154" s="75">
        <f t="shared" si="17"/>
        <v>2.3626413038661673E-2</v>
      </c>
      <c r="M154" s="74">
        <f t="shared" si="18"/>
        <v>282326.13841442508</v>
      </c>
      <c r="N154" s="75">
        <f t="shared" si="19"/>
        <v>43.449779079471014</v>
      </c>
      <c r="O154">
        <f t="shared" si="20"/>
        <v>4.3449779079471011E-5</v>
      </c>
      <c r="Q154">
        <v>-0.18</v>
      </c>
    </row>
    <row r="155" spans="8:17" x14ac:dyDescent="0.25">
      <c r="H155" s="1">
        <v>-28</v>
      </c>
      <c r="I155" s="75">
        <f t="shared" si="14"/>
        <v>6.1972902368353067</v>
      </c>
      <c r="J155" s="75">
        <f t="shared" si="15"/>
        <v>19.663765028735078</v>
      </c>
      <c r="K155" s="75">
        <f t="shared" si="16"/>
        <v>0.51508243369961071</v>
      </c>
      <c r="L155" s="75">
        <f t="shared" si="17"/>
        <v>2.2879829539329637E-2</v>
      </c>
      <c r="M155" s="74">
        <f t="shared" si="18"/>
        <v>296687.48181097582</v>
      </c>
      <c r="N155" s="75">
        <f t="shared" si="19"/>
        <v>43.175573382290715</v>
      </c>
      <c r="O155">
        <f t="shared" si="20"/>
        <v>4.3175573382290716E-5</v>
      </c>
      <c r="Q155">
        <v>-0.18</v>
      </c>
    </row>
    <row r="156" spans="8:17" x14ac:dyDescent="0.25">
      <c r="H156" s="1">
        <v>-27</v>
      </c>
      <c r="I156" s="75">
        <f t="shared" si="14"/>
        <v>5.7754966751068837</v>
      </c>
      <c r="J156" s="75">
        <f t="shared" si="15"/>
        <v>19.016058452281275</v>
      </c>
      <c r="K156" s="75">
        <f t="shared" si="16"/>
        <v>0.53940987642449745</v>
      </c>
      <c r="L156" s="75">
        <f t="shared" si="17"/>
        <v>2.2126188716267019E-2</v>
      </c>
      <c r="M156" s="74">
        <f t="shared" si="18"/>
        <v>310700.08882051054</v>
      </c>
      <c r="N156" s="75">
        <f t="shared" si="19"/>
        <v>42.909756284082746</v>
      </c>
      <c r="O156">
        <f t="shared" si="20"/>
        <v>4.2909756284082748E-5</v>
      </c>
      <c r="Q156">
        <v>-0.18</v>
      </c>
    </row>
    <row r="157" spans="8:17" x14ac:dyDescent="0.25">
      <c r="H157" s="1">
        <v>-26</v>
      </c>
      <c r="I157" s="75">
        <f t="shared" si="14"/>
        <v>5.3672170012963907</v>
      </c>
      <c r="J157" s="75">
        <f t="shared" si="15"/>
        <v>18.362485892635842</v>
      </c>
      <c r="K157" s="75">
        <f t="shared" si="16"/>
        <v>0.56310440436514475</v>
      </c>
      <c r="L157" s="75">
        <f t="shared" si="17"/>
        <v>2.1365722511833694E-2</v>
      </c>
      <c r="M157" s="74">
        <f t="shared" si="18"/>
        <v>324348.13691432343</v>
      </c>
      <c r="N157" s="75">
        <f t="shared" si="19"/>
        <v>42.6524557276094</v>
      </c>
      <c r="O157">
        <f t="shared" si="20"/>
        <v>4.2652455727609402E-5</v>
      </c>
      <c r="Q157">
        <v>-0.18</v>
      </c>
    </row>
    <row r="158" spans="8:17" x14ac:dyDescent="0.25">
      <c r="H158" s="1">
        <v>-25</v>
      </c>
      <c r="I158" s="75">
        <f t="shared" si="14"/>
        <v>4.9726480376135536</v>
      </c>
      <c r="J158" s="75">
        <f t="shared" si="15"/>
        <v>17.703248548779673</v>
      </c>
      <c r="K158" s="75">
        <f t="shared" si="16"/>
        <v>0.58613930176197515</v>
      </c>
      <c r="L158" s="75">
        <f t="shared" si="17"/>
        <v>2.0598665031674217E-2</v>
      </c>
      <c r="M158" s="74">
        <f t="shared" si="18"/>
        <v>337616.23781489767</v>
      </c>
      <c r="N158" s="75">
        <f t="shared" si="19"/>
        <v>42.403795751531746</v>
      </c>
      <c r="O158">
        <f t="shared" si="20"/>
        <v>4.2403795751531746E-5</v>
      </c>
      <c r="Q158">
        <v>-0.18</v>
      </c>
    </row>
    <row r="159" spans="8:17" x14ac:dyDescent="0.25">
      <c r="H159" s="1">
        <v>-24</v>
      </c>
      <c r="I159" s="75">
        <f t="shared" si="14"/>
        <v>4.5919802803730034</v>
      </c>
      <c r="J159" s="75">
        <f t="shared" si="15"/>
        <v>17.038549414844155</v>
      </c>
      <c r="K159" s="75">
        <f t="shared" si="16"/>
        <v>0.60848863194215641</v>
      </c>
      <c r="L159" s="75">
        <f t="shared" si="17"/>
        <v>1.9825252470185583E-2</v>
      </c>
      <c r="M159" s="74">
        <f t="shared" si="18"/>
        <v>350489.45199868211</v>
      </c>
      <c r="N159" s="75">
        <f t="shared" si="19"/>
        <v>42.163896407889872</v>
      </c>
      <c r="O159">
        <f t="shared" si="20"/>
        <v>4.2163896407889875E-5</v>
      </c>
      <c r="Q159">
        <v>-0.18</v>
      </c>
    </row>
    <row r="160" spans="8:17" x14ac:dyDescent="0.25">
      <c r="H160" s="1">
        <v>-23</v>
      </c>
      <c r="I160" s="75">
        <f t="shared" si="14"/>
        <v>4.2253977737514425</v>
      </c>
      <c r="J160" s="75">
        <f t="shared" si="15"/>
        <v>16.368593215503221</v>
      </c>
      <c r="K160" s="75">
        <f t="shared" si="16"/>
        <v>0.63012726188360335</v>
      </c>
      <c r="L160" s="75">
        <f t="shared" si="17"/>
        <v>1.9045723035342466E-2</v>
      </c>
      <c r="M160" s="74">
        <f t="shared" si="18"/>
        <v>362953.30284495553</v>
      </c>
      <c r="N160" s="75">
        <f t="shared" si="19"/>
        <v>41.932873682543757</v>
      </c>
      <c r="O160">
        <f t="shared" si="20"/>
        <v>4.1932873682543756E-5</v>
      </c>
      <c r="Q160">
        <v>-0.18</v>
      </c>
    </row>
    <row r="161" spans="8:17" x14ac:dyDescent="0.25">
      <c r="H161" s="1">
        <v>-22</v>
      </c>
      <c r="I161" s="75">
        <f t="shared" si="14"/>
        <v>3.8730779882856319</v>
      </c>
      <c r="J161" s="75">
        <f t="shared" si="15"/>
        <v>15.693586340835981</v>
      </c>
      <c r="K161" s="75">
        <f t="shared" si="16"/>
        <v>0.65103088613914017</v>
      </c>
      <c r="L161" s="75">
        <f t="shared" si="17"/>
        <v>1.8260316872906461E-2</v>
      </c>
      <c r="M161" s="74">
        <f t="shared" si="18"/>
        <v>374993.79041614477</v>
      </c>
      <c r="N161" s="75">
        <f t="shared" si="19"/>
        <v>41.710839418601921</v>
      </c>
      <c r="O161">
        <f t="shared" si="20"/>
        <v>4.1710839418601921E-5</v>
      </c>
      <c r="Q161">
        <v>-0.18</v>
      </c>
    </row>
    <row r="162" spans="8:17" x14ac:dyDescent="0.25">
      <c r="H162" s="1">
        <v>-21</v>
      </c>
      <c r="I162" s="75">
        <f t="shared" si="14"/>
        <v>3.5351917041491276</v>
      </c>
      <c r="J162" s="75">
        <f t="shared" si="15"/>
        <v>15.013736780682637</v>
      </c>
      <c r="K162" s="75">
        <f t="shared" si="16"/>
        <v>0.67117605009383496</v>
      </c>
      <c r="L162" s="75">
        <f t="shared" si="17"/>
        <v>1.7469275990045722E-2</v>
      </c>
      <c r="M162" s="74">
        <f t="shared" si="18"/>
        <v>386597.40485404897</v>
      </c>
      <c r="N162" s="75">
        <f t="shared" si="19"/>
        <v>41.497901242861658</v>
      </c>
      <c r="O162">
        <f t="shared" si="20"/>
        <v>4.1497901242861657E-5</v>
      </c>
      <c r="Q162">
        <v>-0.18</v>
      </c>
    </row>
    <row r="163" spans="8:17" x14ac:dyDescent="0.25">
      <c r="H163" s="1">
        <v>-20</v>
      </c>
      <c r="I163" s="75">
        <f t="shared" si="14"/>
        <v>3.2119028992412137</v>
      </c>
      <c r="J163" s="75">
        <f t="shared" si="15"/>
        <v>14.329254058515936</v>
      </c>
      <c r="K163" s="75">
        <f t="shared" si="16"/>
        <v>0.6905401725272351</v>
      </c>
      <c r="L163" s="75">
        <f t="shared" si="17"/>
        <v>1.6672844178390888E-2</v>
      </c>
      <c r="M163" s="74">
        <f t="shared" si="18"/>
        <v>397751.13937568746</v>
      </c>
      <c r="N163" s="75">
        <f t="shared" si="19"/>
        <v>41.294162495281924</v>
      </c>
      <c r="O163">
        <f t="shared" si="20"/>
        <v>4.1294162495281921E-5</v>
      </c>
      <c r="Q163">
        <v>-0.18</v>
      </c>
    </row>
    <row r="164" spans="8:17" x14ac:dyDescent="0.25">
      <c r="H164" s="1">
        <v>-19</v>
      </c>
      <c r="I164" s="75">
        <f t="shared" si="14"/>
        <v>2.9033686421183726</v>
      </c>
      <c r="J164" s="75">
        <f t="shared" si="15"/>
        <v>13.640349164850672</v>
      </c>
      <c r="K164" s="75">
        <f t="shared" si="16"/>
        <v>0.70910156745122155</v>
      </c>
      <c r="L164" s="75">
        <f t="shared" si="17"/>
        <v>1.5871266936553535E-2</v>
      </c>
      <c r="M164" s="74">
        <f t="shared" si="18"/>
        <v>408442.50285190367</v>
      </c>
      <c r="N164" s="75">
        <f t="shared" si="19"/>
        <v>41.099722161508055</v>
      </c>
      <c r="O164">
        <f t="shared" si="20"/>
        <v>4.1099722161508057E-5</v>
      </c>
      <c r="Q164">
        <v>-0.18</v>
      </c>
    </row>
    <row r="165" spans="8:17" x14ac:dyDescent="0.25">
      <c r="H165" s="1">
        <v>-18</v>
      </c>
      <c r="I165" s="75">
        <f t="shared" si="14"/>
        <v>2.6097389897945695</v>
      </c>
      <c r="J165" s="75">
        <f t="shared" si="15"/>
        <v>12.947234490213228</v>
      </c>
      <c r="K165" s="75">
        <f t="shared" si="16"/>
        <v>0.7268394651934853</v>
      </c>
      <c r="L165" s="75">
        <f t="shared" si="17"/>
        <v>1.5064791392132694E-2</v>
      </c>
      <c r="M165" s="74">
        <f t="shared" si="18"/>
        <v>418659.53195144754</v>
      </c>
      <c r="N165" s="75">
        <f t="shared" si="19"/>
        <v>40.91467480846481</v>
      </c>
      <c r="O165">
        <f t="shared" si="20"/>
        <v>4.0914674808464812E-5</v>
      </c>
      <c r="Q165">
        <v>-0.18</v>
      </c>
    </row>
    <row r="166" spans="8:17" x14ac:dyDescent="0.25">
      <c r="H166" s="1">
        <v>-17</v>
      </c>
      <c r="I166" s="75">
        <f t="shared" si="14"/>
        <v>2.3311568904340234</v>
      </c>
      <c r="J166" s="75">
        <f t="shared" si="15"/>
        <v>12.250123757693281</v>
      </c>
      <c r="K166" s="75">
        <f t="shared" si="16"/>
        <v>0.74373403269615901</v>
      </c>
      <c r="L166" s="75">
        <f t="shared" si="17"/>
        <v>1.4253666223235189E-2</v>
      </c>
      <c r="M166" s="74">
        <f t="shared" si="18"/>
        <v>428390.80283298763</v>
      </c>
      <c r="N166" s="75">
        <f t="shared" si="19"/>
        <v>40.739110523032728</v>
      </c>
      <c r="O166">
        <f t="shared" si="20"/>
        <v>4.0739110523032726E-5</v>
      </c>
      <c r="Q166">
        <v>-0.19</v>
      </c>
    </row>
    <row r="167" spans="8:17" x14ac:dyDescent="0.25">
      <c r="H167" s="1">
        <v>-16</v>
      </c>
      <c r="I167" s="75">
        <f t="shared" si="14"/>
        <v>2.0677580909565467</v>
      </c>
      <c r="J167" s="75">
        <f t="shared" si="15"/>
        <v>11.549231955099398</v>
      </c>
      <c r="K167" s="75">
        <f t="shared" si="16"/>
        <v>0.75976639299895199</v>
      </c>
      <c r="L167" s="75">
        <f t="shared" si="17"/>
        <v>1.3438141579535094E-2</v>
      </c>
      <c r="M167" s="74">
        <f t="shared" si="18"/>
        <v>437625.44236739638</v>
      </c>
      <c r="N167" s="75">
        <f t="shared" si="19"/>
        <v>40.573114853820393</v>
      </c>
      <c r="O167">
        <f t="shared" si="20"/>
        <v>4.0573114853820389E-5</v>
      </c>
      <c r="Q167">
        <v>-0.19</v>
      </c>
    </row>
    <row r="168" spans="8:17" x14ac:dyDescent="0.25">
      <c r="H168" s="1">
        <v>-15</v>
      </c>
      <c r="I168" s="75">
        <f t="shared" si="14"/>
        <v>1.8196710495734603</v>
      </c>
      <c r="J168" s="75">
        <f t="shared" si="15"/>
        <v>10.844775266740404</v>
      </c>
      <c r="K168" s="75">
        <f t="shared" si="16"/>
        <v>0.77491864387618403</v>
      </c>
      <c r="L168" s="75">
        <f t="shared" si="17"/>
        <v>1.2618469002897759E-2</v>
      </c>
      <c r="M168" s="74">
        <f t="shared" si="18"/>
        <v>446353.138872682</v>
      </c>
      <c r="N168" s="75">
        <f t="shared" si="19"/>
        <v>40.416768756043979</v>
      </c>
      <c r="O168">
        <f t="shared" si="20"/>
        <v>4.0416768756043978E-5</v>
      </c>
      <c r="Q168">
        <v>-0.19</v>
      </c>
    </row>
    <row r="169" spans="8:17" x14ac:dyDescent="0.25">
      <c r="H169" s="1">
        <v>-14</v>
      </c>
      <c r="I169" s="75">
        <f t="shared" si="14"/>
        <v>1.5870168532688858</v>
      </c>
      <c r="J169" s="75">
        <f t="shared" si="15"/>
        <v>10.136971004853928</v>
      </c>
      <c r="K169" s="75">
        <f t="shared" si="16"/>
        <v>0.78917387559741869</v>
      </c>
      <c r="L169" s="75">
        <f t="shared" si="17"/>
        <v>1.1794901347593277E-2</v>
      </c>
      <c r="M169" s="74">
        <f t="shared" si="18"/>
        <v>454564.15234411316</v>
      </c>
      <c r="N169" s="75">
        <f t="shared" si="19"/>
        <v>40.270148539523447</v>
      </c>
      <c r="O169">
        <f t="shared" si="20"/>
        <v>4.0270148539523447E-5</v>
      </c>
      <c r="Q169">
        <v>-0.19</v>
      </c>
    </row>
    <row r="170" spans="8:17" x14ac:dyDescent="0.25">
      <c r="H170" s="1">
        <v>-13</v>
      </c>
      <c r="I170" s="75">
        <f t="shared" si="14"/>
        <v>1.3699091402403343</v>
      </c>
      <c r="J170" s="75">
        <f t="shared" si="15"/>
        <v>9.4260375407037262</v>
      </c>
      <c r="K170" s="75">
        <f t="shared" si="16"/>
        <v>0.80251618778190836</v>
      </c>
      <c r="L170" s="75">
        <f t="shared" si="17"/>
        <v>1.0967692700124603E-2</v>
      </c>
      <c r="M170" s="74">
        <f t="shared" si="18"/>
        <v>462249.3241623792</v>
      </c>
      <c r="N170" s="75">
        <f t="shared" si="19"/>
        <v>40.133325819804043</v>
      </c>
      <c r="O170">
        <f t="shared" si="20"/>
        <v>4.0133325819804042E-5</v>
      </c>
      <c r="Q170">
        <v>-0.19</v>
      </c>
    </row>
    <row r="171" spans="8:17" x14ac:dyDescent="0.25">
      <c r="H171" s="1">
        <v>-12</v>
      </c>
      <c r="I171" s="75">
        <f t="shared" si="14"/>
        <v>1.168454027308836</v>
      </c>
      <c r="J171" s="75">
        <f t="shared" si="15"/>
        <v>8.7121942353670363</v>
      </c>
      <c r="K171" s="75">
        <f t="shared" si="16"/>
        <v>0.81493070531780998</v>
      </c>
      <c r="L171" s="75">
        <f t="shared" si="17"/>
        <v>1.0137098298694974E-2</v>
      </c>
      <c r="M171" s="74">
        <f t="shared" si="18"/>
        <v>469400.08626305853</v>
      </c>
      <c r="N171" s="75">
        <f t="shared" si="19"/>
        <v>40.006367472409714</v>
      </c>
      <c r="O171">
        <f t="shared" si="20"/>
        <v>4.0006367472409716E-5</v>
      </c>
      <c r="Q171">
        <v>-0.19</v>
      </c>
    </row>
    <row r="172" spans="8:17" x14ac:dyDescent="0.25">
      <c r="H172" s="1">
        <v>-11</v>
      </c>
      <c r="I172" s="75">
        <f t="shared" si="14"/>
        <v>0.98275004230859508</v>
      </c>
      <c r="J172" s="75">
        <f t="shared" si="15"/>
        <v>7.9956613702331749</v>
      </c>
      <c r="K172" s="75">
        <f t="shared" si="16"/>
        <v>0.82640359331807012</v>
      </c>
      <c r="L172" s="75">
        <f t="shared" si="17"/>
        <v>9.3033744523393497E-3</v>
      </c>
      <c r="M172" s="74">
        <f t="shared" si="18"/>
        <v>476008.46975120838</v>
      </c>
      <c r="N172" s="75">
        <f t="shared" si="19"/>
        <v>39.889335590234602</v>
      </c>
      <c r="O172">
        <f t="shared" si="20"/>
        <v>3.9889335590234601E-5</v>
      </c>
      <c r="Q172">
        <v>-0.19</v>
      </c>
    </row>
    <row r="173" spans="8:17" x14ac:dyDescent="0.25">
      <c r="H173" s="1">
        <v>-10</v>
      </c>
      <c r="I173" s="75">
        <f t="shared" si="14"/>
        <v>0.81288806146383918</v>
      </c>
      <c r="J173" s="75">
        <f t="shared" si="15"/>
        <v>7.2766600772345296</v>
      </c>
      <c r="K173" s="75">
        <f t="shared" si="16"/>
        <v>0.83692207108600258</v>
      </c>
      <c r="L173" s="75">
        <f t="shared" si="17"/>
        <v>8.4667784597444954E-3</v>
      </c>
      <c r="M173" s="74">
        <f t="shared" si="18"/>
        <v>482067.11294553749</v>
      </c>
      <c r="N173" s="75">
        <f t="shared" si="19"/>
        <v>39.782287444077546</v>
      </c>
      <c r="O173">
        <f t="shared" si="20"/>
        <v>3.9782287444077546E-5</v>
      </c>
      <c r="Q173">
        <v>-0.19</v>
      </c>
    </row>
    <row r="174" spans="8:17" x14ac:dyDescent="0.25">
      <c r="H174" s="1">
        <v>-9</v>
      </c>
      <c r="I174" s="75">
        <f t="shared" si="14"/>
        <v>0.65895125175943048</v>
      </c>
      <c r="J174" s="75">
        <f t="shared" si="15"/>
        <v>6.5554122688308638</v>
      </c>
      <c r="K174" s="75">
        <f t="shared" si="16"/>
        <v>0.84647442506489579</v>
      </c>
      <c r="L174" s="75">
        <f t="shared" si="17"/>
        <v>7.6275685277820155E-3</v>
      </c>
      <c r="M174" s="74">
        <f t="shared" si="18"/>
        <v>487569.26883737999</v>
      </c>
      <c r="N174" s="75">
        <f t="shared" si="19"/>
        <v>39.685275446323622</v>
      </c>
      <c r="O174">
        <f t="shared" si="20"/>
        <v>3.9685275446323624E-5</v>
      </c>
      <c r="Q174">
        <v>-0.19</v>
      </c>
    </row>
    <row r="175" spans="8:17" x14ac:dyDescent="0.25">
      <c r="H175" s="1">
        <v>-8</v>
      </c>
      <c r="I175" s="75">
        <f t="shared" si="14"/>
        <v>0.52101501831021235</v>
      </c>
      <c r="J175" s="75">
        <f t="shared" si="15"/>
        <v>5.8321405677679108</v>
      </c>
      <c r="K175" s="75">
        <f t="shared" si="16"/>
        <v>0.85505002074744652</v>
      </c>
      <c r="L175" s="75">
        <f t="shared" si="17"/>
        <v>6.7860036897787693E-3</v>
      </c>
      <c r="M175" s="74">
        <f t="shared" si="18"/>
        <v>492508.81195052917</v>
      </c>
      <c r="N175" s="75">
        <f t="shared" si="19"/>
        <v>39.59834711777598</v>
      </c>
      <c r="O175">
        <f t="shared" si="20"/>
        <v>3.9598347117775979E-5</v>
      </c>
      <c r="Q175">
        <v>-0.19</v>
      </c>
    </row>
    <row r="176" spans="8:17" x14ac:dyDescent="0.25">
      <c r="H176" s="1">
        <v>-7</v>
      </c>
      <c r="I176" s="75">
        <f t="shared" si="14"/>
        <v>0.39914695673404477</v>
      </c>
      <c r="J176" s="75">
        <f t="shared" si="15"/>
        <v>5.1070682366310267</v>
      </c>
      <c r="K176" s="75">
        <f t="shared" si="16"/>
        <v>0.86263931352243517</v>
      </c>
      <c r="L176" s="75">
        <f t="shared" si="17"/>
        <v>5.9423437235488199E-3</v>
      </c>
      <c r="M176" s="74">
        <f t="shared" si="18"/>
        <v>496880.24458892271</v>
      </c>
      <c r="N176" s="75">
        <f t="shared" si="19"/>
        <v>39.521545057641013</v>
      </c>
      <c r="O176">
        <f t="shared" si="20"/>
        <v>3.9521545057641013E-5</v>
      </c>
      <c r="Q176">
        <v>-0.19</v>
      </c>
    </row>
    <row r="177" spans="8:17" x14ac:dyDescent="0.25">
      <c r="H177" s="1">
        <v>-6</v>
      </c>
      <c r="I177" s="75">
        <f t="shared" si="14"/>
        <v>0.293406810531259</v>
      </c>
      <c r="J177" s="75">
        <f t="shared" si="15"/>
        <v>4.3804191072146246</v>
      </c>
      <c r="K177" s="75">
        <f t="shared" si="16"/>
        <v>0.86923385843781253</v>
      </c>
      <c r="L177" s="75">
        <f t="shared" si="17"/>
        <v>5.0968490692110463E-3</v>
      </c>
      <c r="M177" s="74">
        <f t="shared" si="18"/>
        <v>500678.70246018004</v>
      </c>
      <c r="N177" s="75">
        <f t="shared" si="19"/>
        <v>39.454906916668612</v>
      </c>
      <c r="O177">
        <f t="shared" si="20"/>
        <v>3.9454906916668614E-5</v>
      </c>
      <c r="Q177">
        <v>-0.19</v>
      </c>
    </row>
    <row r="178" spans="8:17" x14ac:dyDescent="0.25">
      <c r="H178" s="1">
        <v>-5</v>
      </c>
      <c r="I178" s="75">
        <f t="shared" si="14"/>
        <v>0.20384643347365206</v>
      </c>
      <c r="J178" s="75">
        <f t="shared" si="15"/>
        <v>3.652417509728072</v>
      </c>
      <c r="K178" s="75">
        <f t="shared" si="16"/>
        <v>0.87482631886123008</v>
      </c>
      <c r="L178" s="75">
        <f t="shared" si="17"/>
        <v>4.2497807468164592E-3</v>
      </c>
      <c r="M178" s="74">
        <f t="shared" si="18"/>
        <v>503899.95966406853</v>
      </c>
      <c r="N178" s="75">
        <f t="shared" si="19"/>
        <v>39.39846537344944</v>
      </c>
      <c r="O178">
        <f t="shared" si="20"/>
        <v>3.9398465373449437E-5</v>
      </c>
      <c r="Q178">
        <v>-0.19</v>
      </c>
    </row>
    <row r="179" spans="8:17" x14ac:dyDescent="0.25">
      <c r="H179" s="1">
        <v>-4</v>
      </c>
      <c r="I179" s="75">
        <f t="shared" si="14"/>
        <v>0.13050975700517792</v>
      </c>
      <c r="J179" s="75">
        <f t="shared" si="15"/>
        <v>2.9232882018586275</v>
      </c>
      <c r="K179" s="75">
        <f t="shared" si="16"/>
        <v>0.87941047402103623</v>
      </c>
      <c r="L179" s="75">
        <f t="shared" si="17"/>
        <v>3.4014002738091782E-3</v>
      </c>
      <c r="M179" s="74">
        <f t="shared" si="18"/>
        <v>506540.43303611688</v>
      </c>
      <c r="N179" s="75">
        <f t="shared" si="19"/>
        <v>39.352248113870644</v>
      </c>
      <c r="O179">
        <f t="shared" si="20"/>
        <v>3.9352248113870641E-5</v>
      </c>
      <c r="Q179">
        <v>-0.19</v>
      </c>
    </row>
    <row r="180" spans="8:17" x14ac:dyDescent="0.25">
      <c r="H180" s="1">
        <v>-3</v>
      </c>
      <c r="I180" s="75">
        <f t="shared" si="14"/>
        <v>7.3432762655564726E-2</v>
      </c>
      <c r="J180" s="75">
        <f t="shared" si="15"/>
        <v>2.193256297711931</v>
      </c>
      <c r="K180" s="75">
        <f t="shared" si="16"/>
        <v>0.88298122541282642</v>
      </c>
      <c r="L180" s="75">
        <f t="shared" si="17"/>
        <v>2.5519695823449447E-3</v>
      </c>
      <c r="M180" s="74">
        <f t="shared" si="18"/>
        <v>508597.18583778804</v>
      </c>
      <c r="N180" s="75">
        <f t="shared" si="19"/>
        <v>39.31627781373075</v>
      </c>
      <c r="O180">
        <f t="shared" si="20"/>
        <v>3.9316277813730748E-5</v>
      </c>
      <c r="Q180">
        <v>-0.19</v>
      </c>
    </row>
    <row r="181" spans="8:17" x14ac:dyDescent="0.25">
      <c r="H181" s="1">
        <v>-2</v>
      </c>
      <c r="I181" s="75">
        <f t="shared" si="14"/>
        <v>3.2643459468321291E-2</v>
      </c>
      <c r="J181" s="75">
        <f t="shared" si="15"/>
        <v>1.4625471966505654</v>
      </c>
      <c r="K181" s="75">
        <f t="shared" si="16"/>
        <v>0.88553460205879797</v>
      </c>
      <c r="L181" s="75">
        <f t="shared" si="17"/>
        <v>1.7017509364910233E-3</v>
      </c>
      <c r="M181" s="74">
        <f t="shared" si="18"/>
        <v>510067.93078586762</v>
      </c>
      <c r="N181" s="75">
        <f t="shared" si="19"/>
        <v>39.290572124514611</v>
      </c>
      <c r="O181">
        <f t="shared" si="20"/>
        <v>3.9290572124514612E-5</v>
      </c>
      <c r="Q181">
        <v>-0.2</v>
      </c>
    </row>
    <row r="182" spans="8:17" x14ac:dyDescent="0.25">
      <c r="H182" s="1">
        <v>-1</v>
      </c>
      <c r="I182" s="75">
        <f t="shared" si="14"/>
        <v>8.161866444164079E-3</v>
      </c>
      <c r="J182" s="75">
        <f t="shared" si="15"/>
        <v>0.73138651205109395</v>
      </c>
      <c r="K182" s="75">
        <f t="shared" si="16"/>
        <v>0.88706776460938275</v>
      </c>
      <c r="L182" s="75">
        <f t="shared" si="17"/>
        <v>8.5100684933125188E-4</v>
      </c>
      <c r="M182" s="74">
        <f t="shared" si="18"/>
        <v>510951.03241500451</v>
      </c>
      <c r="N182" s="75">
        <f t="shared" si="19"/>
        <v>39.275143662329171</v>
      </c>
      <c r="O182">
        <f t="shared" si="20"/>
        <v>3.927514366232917E-5</v>
      </c>
      <c r="Q182">
        <v>-0.2</v>
      </c>
    </row>
    <row r="183" spans="8:17" x14ac:dyDescent="0.25">
      <c r="H183" s="1">
        <v>0</v>
      </c>
      <c r="I183" s="75">
        <f t="shared" si="14"/>
        <v>0</v>
      </c>
      <c r="J183" s="75">
        <f t="shared" si="15"/>
        <v>0</v>
      </c>
      <c r="K183" s="75">
        <f t="shared" si="16"/>
        <v>0.88757900827891023</v>
      </c>
      <c r="L183" s="75">
        <f t="shared" si="17"/>
        <v>0</v>
      </c>
      <c r="M183" s="74">
        <f t="shared" si="18"/>
        <v>511245.50876865227</v>
      </c>
      <c r="N183" s="75">
        <f t="shared" si="19"/>
        <v>39.270000000000003</v>
      </c>
      <c r="O183">
        <f t="shared" si="20"/>
        <v>3.9270000000000002E-5</v>
      </c>
      <c r="Q183">
        <v>-0.2</v>
      </c>
    </row>
    <row r="184" spans="8:17" x14ac:dyDescent="0.25">
      <c r="H184" s="1">
        <v>1</v>
      </c>
      <c r="I184" s="75">
        <f t="shared" si="14"/>
        <v>8.161866444164079E-3</v>
      </c>
      <c r="J184" s="75">
        <f t="shared" si="15"/>
        <v>0.73138651205109395</v>
      </c>
      <c r="K184" s="75">
        <f t="shared" si="16"/>
        <v>0.88706776460938275</v>
      </c>
      <c r="L184" s="75">
        <f t="shared" si="17"/>
        <v>8.5100684933125188E-4</v>
      </c>
      <c r="M184" s="74">
        <f t="shared" si="18"/>
        <v>510951.03241500451</v>
      </c>
      <c r="N184" s="75">
        <f t="shared" si="19"/>
        <v>39.275143662329171</v>
      </c>
      <c r="O184">
        <f t="shared" si="20"/>
        <v>3.927514366232917E-5</v>
      </c>
    </row>
    <row r="185" spans="8:17" x14ac:dyDescent="0.25">
      <c r="H185" s="1">
        <v>2</v>
      </c>
      <c r="I185" s="75">
        <f t="shared" si="14"/>
        <v>3.2643459468321291E-2</v>
      </c>
      <c r="J185" s="75">
        <f t="shared" si="15"/>
        <v>1.4625471966505654</v>
      </c>
      <c r="K185" s="75">
        <f t="shared" si="16"/>
        <v>0.88553460205879797</v>
      </c>
      <c r="L185" s="75">
        <f t="shared" si="17"/>
        <v>1.7017509364910233E-3</v>
      </c>
      <c r="M185" s="74">
        <f t="shared" si="18"/>
        <v>510067.93078586762</v>
      </c>
      <c r="N185" s="75">
        <f t="shared" si="19"/>
        <v>39.290572124514611</v>
      </c>
      <c r="O185">
        <f t="shared" si="20"/>
        <v>3.9290572124514612E-5</v>
      </c>
    </row>
    <row r="186" spans="8:17" x14ac:dyDescent="0.25">
      <c r="H186" s="1">
        <v>3</v>
      </c>
      <c r="I186" s="75">
        <f t="shared" si="14"/>
        <v>7.3432762655564726E-2</v>
      </c>
      <c r="J186" s="75">
        <f t="shared" si="15"/>
        <v>2.193256297711931</v>
      </c>
      <c r="K186" s="75">
        <f t="shared" si="16"/>
        <v>0.88298122541282642</v>
      </c>
      <c r="L186" s="75">
        <f t="shared" si="17"/>
        <v>2.5519695823449447E-3</v>
      </c>
      <c r="M186" s="74">
        <f t="shared" si="18"/>
        <v>508597.18583778804</v>
      </c>
      <c r="N186" s="75">
        <f t="shared" si="19"/>
        <v>39.31627781373075</v>
      </c>
      <c r="O186">
        <f t="shared" si="20"/>
        <v>3.9316277813730748E-5</v>
      </c>
    </row>
    <row r="187" spans="8:17" x14ac:dyDescent="0.25">
      <c r="H187" s="1">
        <v>4</v>
      </c>
      <c r="I187" s="75">
        <f t="shared" si="14"/>
        <v>0.13050975700517792</v>
      </c>
      <c r="J187" s="75">
        <f t="shared" si="15"/>
        <v>2.9232882018586275</v>
      </c>
      <c r="K187" s="75">
        <f t="shared" si="16"/>
        <v>0.87941047402103623</v>
      </c>
      <c r="L187" s="75">
        <f t="shared" si="17"/>
        <v>3.4014002738091782E-3</v>
      </c>
      <c r="M187" s="74">
        <f t="shared" si="18"/>
        <v>506540.43303611688</v>
      </c>
      <c r="N187" s="75">
        <f t="shared" si="19"/>
        <v>39.352248113870644</v>
      </c>
      <c r="O187">
        <f t="shared" si="20"/>
        <v>3.9352248113870641E-5</v>
      </c>
    </row>
    <row r="188" spans="8:17" x14ac:dyDescent="0.25">
      <c r="H188" s="1">
        <v>5</v>
      </c>
      <c r="I188" s="75">
        <f t="shared" si="14"/>
        <v>0.20384643347365206</v>
      </c>
      <c r="J188" s="75">
        <f t="shared" si="15"/>
        <v>3.652417509728072</v>
      </c>
      <c r="K188" s="75">
        <f t="shared" si="16"/>
        <v>0.87482631886123008</v>
      </c>
      <c r="L188" s="75">
        <f t="shared" si="17"/>
        <v>4.2497807468164592E-3</v>
      </c>
      <c r="M188" s="74">
        <f t="shared" si="18"/>
        <v>503899.95966406853</v>
      </c>
      <c r="N188" s="75">
        <f t="shared" si="19"/>
        <v>39.39846537344944</v>
      </c>
      <c r="O188">
        <f t="shared" si="20"/>
        <v>3.9398465373449437E-5</v>
      </c>
    </row>
    <row r="189" spans="8:17" x14ac:dyDescent="0.25">
      <c r="H189" s="1">
        <v>6</v>
      </c>
      <c r="I189" s="75">
        <f t="shared" si="14"/>
        <v>0.293406810531259</v>
      </c>
      <c r="J189" s="75">
        <f t="shared" si="15"/>
        <v>4.3804191072146246</v>
      </c>
      <c r="K189" s="75">
        <f t="shared" si="16"/>
        <v>0.86923385843781253</v>
      </c>
      <c r="L189" s="75">
        <f t="shared" si="17"/>
        <v>5.0968490692110463E-3</v>
      </c>
      <c r="M189" s="74">
        <f t="shared" si="18"/>
        <v>500678.70246018004</v>
      </c>
      <c r="N189" s="75">
        <f t="shared" si="19"/>
        <v>39.454906916668612</v>
      </c>
      <c r="O189">
        <f t="shared" si="20"/>
        <v>3.9454906916668614E-5</v>
      </c>
    </row>
    <row r="190" spans="8:17" x14ac:dyDescent="0.25">
      <c r="H190" s="1">
        <v>7</v>
      </c>
      <c r="I190" s="75">
        <f t="shared" si="14"/>
        <v>0.39914695673404477</v>
      </c>
      <c r="J190" s="75">
        <f t="shared" si="15"/>
        <v>5.1070682366310267</v>
      </c>
      <c r="K190" s="75">
        <f t="shared" si="16"/>
        <v>0.86263931352243517</v>
      </c>
      <c r="L190" s="75">
        <f t="shared" si="17"/>
        <v>5.9423437235488199E-3</v>
      </c>
      <c r="M190" s="74">
        <f t="shared" si="18"/>
        <v>496880.24458892271</v>
      </c>
      <c r="N190" s="75">
        <f t="shared" si="19"/>
        <v>39.521545057641013</v>
      </c>
      <c r="O190">
        <f t="shared" si="20"/>
        <v>3.9521545057641013E-5</v>
      </c>
    </row>
    <row r="191" spans="8:17" x14ac:dyDescent="0.25">
      <c r="H191" s="1">
        <v>8</v>
      </c>
      <c r="I191" s="75">
        <f t="shared" si="14"/>
        <v>0.52101501831021235</v>
      </c>
      <c r="J191" s="75">
        <f t="shared" si="15"/>
        <v>5.8321405677679108</v>
      </c>
      <c r="K191" s="75">
        <f t="shared" si="16"/>
        <v>0.85505002074744652</v>
      </c>
      <c r="L191" s="75">
        <f t="shared" si="17"/>
        <v>6.7860036897787693E-3</v>
      </c>
      <c r="M191" s="74">
        <f t="shared" si="18"/>
        <v>492508.81195052917</v>
      </c>
      <c r="N191" s="75">
        <f t="shared" si="19"/>
        <v>39.59834711777598</v>
      </c>
      <c r="O191">
        <f t="shared" si="20"/>
        <v>3.9598347117775979E-5</v>
      </c>
    </row>
    <row r="192" spans="8:17" x14ac:dyDescent="0.25">
      <c r="H192" s="1">
        <v>9</v>
      </c>
      <c r="I192" s="75">
        <f t="shared" si="14"/>
        <v>0.65895125175943048</v>
      </c>
      <c r="J192" s="75">
        <f t="shared" si="15"/>
        <v>6.5554122688308638</v>
      </c>
      <c r="K192" s="75">
        <f t="shared" si="16"/>
        <v>0.84647442506489579</v>
      </c>
      <c r="L192" s="75">
        <f t="shared" si="17"/>
        <v>7.6275685277820155E-3</v>
      </c>
      <c r="M192" s="74">
        <f t="shared" si="18"/>
        <v>487569.26883737999</v>
      </c>
      <c r="N192" s="75">
        <f t="shared" si="19"/>
        <v>39.685275446323622</v>
      </c>
      <c r="O192">
        <f t="shared" si="20"/>
        <v>3.9685275446323624E-5</v>
      </c>
    </row>
    <row r="193" spans="8:15" x14ac:dyDescent="0.25">
      <c r="H193" s="1">
        <v>10</v>
      </c>
      <c r="I193" s="75">
        <f t="shared" si="14"/>
        <v>0.81288806146383918</v>
      </c>
      <c r="J193" s="75">
        <f t="shared" si="15"/>
        <v>7.2766600772345296</v>
      </c>
      <c r="K193" s="75">
        <f t="shared" si="16"/>
        <v>0.83692207108600258</v>
      </c>
      <c r="L193" s="75">
        <f t="shared" si="17"/>
        <v>8.4667784597444954E-3</v>
      </c>
      <c r="M193" s="74">
        <f t="shared" si="18"/>
        <v>482067.11294553749</v>
      </c>
      <c r="N193" s="75">
        <f t="shared" si="19"/>
        <v>39.782287444077546</v>
      </c>
      <c r="O193">
        <f t="shared" si="20"/>
        <v>3.9782287444077546E-5</v>
      </c>
    </row>
    <row r="194" spans="8:15" x14ac:dyDescent="0.25">
      <c r="H194" s="1">
        <v>11</v>
      </c>
      <c r="I194" s="75">
        <f t="shared" si="14"/>
        <v>0.98275004230859508</v>
      </c>
      <c r="J194" s="75">
        <f t="shared" si="15"/>
        <v>7.9956613702331749</v>
      </c>
      <c r="K194" s="75">
        <f t="shared" si="16"/>
        <v>0.82640359331807012</v>
      </c>
      <c r="L194" s="75">
        <f t="shared" si="17"/>
        <v>9.3033744523393497E-3</v>
      </c>
      <c r="M194" s="74">
        <f t="shared" si="18"/>
        <v>476008.46975120838</v>
      </c>
      <c r="N194" s="75">
        <f t="shared" si="19"/>
        <v>39.889335590234602</v>
      </c>
      <c r="O194">
        <f t="shared" si="20"/>
        <v>3.9889335590234601E-5</v>
      </c>
    </row>
    <row r="195" spans="8:15" x14ac:dyDescent="0.25">
      <c r="H195" s="1">
        <v>12</v>
      </c>
      <c r="I195" s="75">
        <f t="shared" ref="I195:I258" si="21">41.7*(1-COS(RADIANS(H195))) +(146.25-SQRT(21389.0625-(41.7*SIN(RADIANS(H195)))^2))</f>
        <v>1.168454027308836</v>
      </c>
      <c r="J195" s="75">
        <f t="shared" ref="J195:J258" si="22">ABS((41.7*SIN(RADIANS(H195))) + (1738.89*SIN(RADIANS(H195))*COS(RADIANS(H195))) / SQRT(21389.0625-((41.7*SIN(RADIANS(H195)))^2))*(PI()/180))</f>
        <v>8.7121942353670363</v>
      </c>
      <c r="K195" s="75">
        <f t="shared" ref="K195:K258" si="23">((41.7*COS(RADIANS(H195))+1738.89*COS(2*RADIANS(H195))) / SQRT(4024517.454-(41.7*SIN(RADIANS(H195)))^2)) + (4024517.454*(SIN(RADIANS(H195))^2)*(COS(RADIANS(H195))^2) / ((18769-(40.7*SIN(RADIANS(H195))^2)*SQRT(18769-(41.7*SIN(RADIANS(H195)))^2)))) * (PI()/180)^2</f>
        <v>0.81493070531780998</v>
      </c>
      <c r="L195" s="75">
        <f t="shared" ref="L195:L258" si="24">J195*(1/1000)*(PI()/180)*(4000/60)</f>
        <v>1.0137098298694974E-2</v>
      </c>
      <c r="M195" s="74">
        <f t="shared" ref="M195:M258" si="25">K195*0.001*(36*4000^2)</f>
        <v>469400.08626305853</v>
      </c>
      <c r="N195" s="75">
        <f t="shared" ref="N195:N258" si="26">(PI()*(2006.01/100))*(I195/100)+39.27</f>
        <v>40.006367472409714</v>
      </c>
      <c r="O195">
        <f t="shared" si="20"/>
        <v>4.0006367472409716E-5</v>
      </c>
    </row>
    <row r="196" spans="8:15" x14ac:dyDescent="0.25">
      <c r="H196" s="1">
        <v>13</v>
      </c>
      <c r="I196" s="75">
        <f t="shared" si="21"/>
        <v>1.3699091402403343</v>
      </c>
      <c r="J196" s="75">
        <f t="shared" si="22"/>
        <v>9.4260375407037262</v>
      </c>
      <c r="K196" s="75">
        <f t="shared" si="23"/>
        <v>0.80251618778190836</v>
      </c>
      <c r="L196" s="75">
        <f t="shared" si="24"/>
        <v>1.0967692700124603E-2</v>
      </c>
      <c r="M196" s="74">
        <f t="shared" si="25"/>
        <v>462249.3241623792</v>
      </c>
      <c r="N196" s="75">
        <f t="shared" si="26"/>
        <v>40.133325819804043</v>
      </c>
      <c r="O196">
        <f t="shared" ref="O196:O259" si="27">N196/(1000000)</f>
        <v>4.0133325819804042E-5</v>
      </c>
    </row>
    <row r="197" spans="8:15" x14ac:dyDescent="0.25">
      <c r="H197" s="1">
        <v>14</v>
      </c>
      <c r="I197" s="75">
        <f t="shared" si="21"/>
        <v>1.5870168532688858</v>
      </c>
      <c r="J197" s="75">
        <f t="shared" si="22"/>
        <v>10.136971004853928</v>
      </c>
      <c r="K197" s="75">
        <f t="shared" si="23"/>
        <v>0.78917387559741869</v>
      </c>
      <c r="L197" s="75">
        <f t="shared" si="24"/>
        <v>1.1794901347593277E-2</v>
      </c>
      <c r="M197" s="74">
        <f t="shared" si="25"/>
        <v>454564.15234411316</v>
      </c>
      <c r="N197" s="75">
        <f t="shared" si="26"/>
        <v>40.270148539523447</v>
      </c>
      <c r="O197">
        <f t="shared" si="27"/>
        <v>4.0270148539523447E-5</v>
      </c>
    </row>
    <row r="198" spans="8:15" x14ac:dyDescent="0.25">
      <c r="H198" s="1">
        <v>15</v>
      </c>
      <c r="I198" s="75">
        <f t="shared" si="21"/>
        <v>1.8196710495734603</v>
      </c>
      <c r="J198" s="75">
        <f t="shared" si="22"/>
        <v>10.844775266740404</v>
      </c>
      <c r="K198" s="75">
        <f t="shared" si="23"/>
        <v>0.77491864387618403</v>
      </c>
      <c r="L198" s="75">
        <f t="shared" si="24"/>
        <v>1.2618469002897759E-2</v>
      </c>
      <c r="M198" s="74">
        <f t="shared" si="25"/>
        <v>446353.138872682</v>
      </c>
      <c r="N198" s="75">
        <f t="shared" si="26"/>
        <v>40.416768756043979</v>
      </c>
      <c r="O198">
        <f t="shared" si="27"/>
        <v>4.0416768756043978E-5</v>
      </c>
    </row>
    <row r="199" spans="8:15" x14ac:dyDescent="0.25">
      <c r="H199" s="1">
        <v>16</v>
      </c>
      <c r="I199" s="75">
        <f t="shared" si="21"/>
        <v>2.0677580909565467</v>
      </c>
      <c r="J199" s="75">
        <f t="shared" si="22"/>
        <v>11.549231955099398</v>
      </c>
      <c r="K199" s="75">
        <f t="shared" si="23"/>
        <v>0.75976639299895199</v>
      </c>
      <c r="L199" s="75">
        <f t="shared" si="24"/>
        <v>1.3438141579535094E-2</v>
      </c>
      <c r="M199" s="74">
        <f t="shared" si="25"/>
        <v>437625.44236739638</v>
      </c>
      <c r="N199" s="75">
        <f t="shared" si="26"/>
        <v>40.573114853820393</v>
      </c>
      <c r="O199">
        <f t="shared" si="27"/>
        <v>4.0573114853820389E-5</v>
      </c>
    </row>
    <row r="200" spans="8:15" x14ac:dyDescent="0.25">
      <c r="H200" s="1">
        <v>17</v>
      </c>
      <c r="I200" s="75">
        <f t="shared" si="21"/>
        <v>2.3311568904340234</v>
      </c>
      <c r="J200" s="75">
        <f t="shared" si="22"/>
        <v>12.250123757693281</v>
      </c>
      <c r="K200" s="75">
        <f t="shared" si="23"/>
        <v>0.74373403269615901</v>
      </c>
      <c r="L200" s="75">
        <f t="shared" si="24"/>
        <v>1.4253666223235189E-2</v>
      </c>
      <c r="M200" s="74">
        <f t="shared" si="25"/>
        <v>428390.80283298763</v>
      </c>
      <c r="N200" s="75">
        <f t="shared" si="26"/>
        <v>40.739110523032728</v>
      </c>
      <c r="O200">
        <f t="shared" si="27"/>
        <v>4.0739110523032726E-5</v>
      </c>
    </row>
    <row r="201" spans="8:15" x14ac:dyDescent="0.25">
      <c r="H201" s="1">
        <v>18</v>
      </c>
      <c r="I201" s="75">
        <f t="shared" si="21"/>
        <v>2.6097389897945695</v>
      </c>
      <c r="J201" s="75">
        <f t="shared" si="22"/>
        <v>12.947234490213228</v>
      </c>
      <c r="K201" s="75">
        <f t="shared" si="23"/>
        <v>0.7268394651934853</v>
      </c>
      <c r="L201" s="75">
        <f t="shared" si="24"/>
        <v>1.5064791392132694E-2</v>
      </c>
      <c r="M201" s="74">
        <f t="shared" si="25"/>
        <v>418659.53195144754</v>
      </c>
      <c r="N201" s="75">
        <f t="shared" si="26"/>
        <v>40.91467480846481</v>
      </c>
      <c r="O201">
        <f t="shared" si="27"/>
        <v>4.0914674808464812E-5</v>
      </c>
    </row>
    <row r="202" spans="8:15" x14ac:dyDescent="0.25">
      <c r="H202" s="1">
        <v>19</v>
      </c>
      <c r="I202" s="75">
        <f t="shared" si="21"/>
        <v>2.9033686421183726</v>
      </c>
      <c r="J202" s="75">
        <f t="shared" si="22"/>
        <v>13.640349164850672</v>
      </c>
      <c r="K202" s="75">
        <f t="shared" si="23"/>
        <v>0.70910156745122155</v>
      </c>
      <c r="L202" s="75">
        <f t="shared" si="24"/>
        <v>1.5871266936553535E-2</v>
      </c>
      <c r="M202" s="74">
        <f t="shared" si="25"/>
        <v>408442.50285190367</v>
      </c>
      <c r="N202" s="75">
        <f t="shared" si="26"/>
        <v>41.099722161508055</v>
      </c>
      <c r="O202">
        <f t="shared" si="27"/>
        <v>4.1099722161508057E-5</v>
      </c>
    </row>
    <row r="203" spans="8:15" x14ac:dyDescent="0.25">
      <c r="H203" s="1">
        <v>20</v>
      </c>
      <c r="I203" s="75">
        <f t="shared" si="21"/>
        <v>3.2119028992412137</v>
      </c>
      <c r="J203" s="75">
        <f t="shared" si="22"/>
        <v>14.329254058515936</v>
      </c>
      <c r="K203" s="75">
        <f t="shared" si="23"/>
        <v>0.6905401725272351</v>
      </c>
      <c r="L203" s="75">
        <f t="shared" si="24"/>
        <v>1.6672844178390888E-2</v>
      </c>
      <c r="M203" s="74">
        <f t="shared" si="25"/>
        <v>397751.13937568746</v>
      </c>
      <c r="N203" s="75">
        <f t="shared" si="26"/>
        <v>41.294162495281924</v>
      </c>
      <c r="O203">
        <f t="shared" si="27"/>
        <v>4.1294162495281921E-5</v>
      </c>
    </row>
    <row r="204" spans="8:15" x14ac:dyDescent="0.25">
      <c r="H204" s="1">
        <v>21</v>
      </c>
      <c r="I204" s="75">
        <f t="shared" si="21"/>
        <v>3.5351917041491276</v>
      </c>
      <c r="J204" s="75">
        <f t="shared" si="22"/>
        <v>15.013736780682637</v>
      </c>
      <c r="K204" s="75">
        <f t="shared" si="23"/>
        <v>0.67117605009383496</v>
      </c>
      <c r="L204" s="75">
        <f t="shared" si="24"/>
        <v>1.7469275990045722E-2</v>
      </c>
      <c r="M204" s="74">
        <f t="shared" si="25"/>
        <v>386597.40485404897</v>
      </c>
      <c r="N204" s="75">
        <f t="shared" si="26"/>
        <v>41.497901242861658</v>
      </c>
      <c r="O204">
        <f t="shared" si="27"/>
        <v>4.1497901242861657E-5</v>
      </c>
    </row>
    <row r="205" spans="8:15" x14ac:dyDescent="0.25">
      <c r="H205" s="1">
        <v>22</v>
      </c>
      <c r="I205" s="75">
        <f t="shared" si="21"/>
        <v>3.8730779882856319</v>
      </c>
      <c r="J205" s="75">
        <f t="shared" si="22"/>
        <v>15.693586340835981</v>
      </c>
      <c r="K205" s="75">
        <f t="shared" si="23"/>
        <v>0.65103088613914017</v>
      </c>
      <c r="L205" s="75">
        <f t="shared" si="24"/>
        <v>1.8260316872906461E-2</v>
      </c>
      <c r="M205" s="74">
        <f t="shared" si="25"/>
        <v>374993.79041614477</v>
      </c>
      <c r="N205" s="75">
        <f t="shared" si="26"/>
        <v>41.710839418601921</v>
      </c>
      <c r="O205">
        <f t="shared" si="27"/>
        <v>4.1710839418601921E-5</v>
      </c>
    </row>
    <row r="206" spans="8:15" x14ac:dyDescent="0.25">
      <c r="H206" s="1">
        <v>23</v>
      </c>
      <c r="I206" s="75">
        <f t="shared" si="21"/>
        <v>4.2253977737514425</v>
      </c>
      <c r="J206" s="75">
        <f t="shared" si="22"/>
        <v>16.368593215503221</v>
      </c>
      <c r="K206" s="75">
        <f t="shared" si="23"/>
        <v>0.63012726188360335</v>
      </c>
      <c r="L206" s="75">
        <f t="shared" si="24"/>
        <v>1.9045723035342466E-2</v>
      </c>
      <c r="M206" s="74">
        <f t="shared" si="25"/>
        <v>362953.30284495553</v>
      </c>
      <c r="N206" s="75">
        <f t="shared" si="26"/>
        <v>41.932873682543757</v>
      </c>
      <c r="O206">
        <f t="shared" si="27"/>
        <v>4.1932873682543756E-5</v>
      </c>
    </row>
    <row r="207" spans="8:15" x14ac:dyDescent="0.25">
      <c r="H207" s="1">
        <v>24</v>
      </c>
      <c r="I207" s="75">
        <f t="shared" si="21"/>
        <v>4.5919802803730034</v>
      </c>
      <c r="J207" s="75">
        <f t="shared" si="22"/>
        <v>17.038549414844155</v>
      </c>
      <c r="K207" s="75">
        <f t="shared" si="23"/>
        <v>0.60848863194215641</v>
      </c>
      <c r="L207" s="75">
        <f t="shared" si="24"/>
        <v>1.9825252470185583E-2</v>
      </c>
      <c r="M207" s="74">
        <f t="shared" si="25"/>
        <v>350489.45199868211</v>
      </c>
      <c r="N207" s="75">
        <f t="shared" si="26"/>
        <v>42.163896407889872</v>
      </c>
      <c r="O207">
        <f t="shared" si="27"/>
        <v>4.2163896407889875E-5</v>
      </c>
    </row>
    <row r="208" spans="8:15" x14ac:dyDescent="0.25">
      <c r="H208" s="1">
        <v>25</v>
      </c>
      <c r="I208" s="75">
        <f t="shared" si="21"/>
        <v>4.9726480376135536</v>
      </c>
      <c r="J208" s="75">
        <f t="shared" si="22"/>
        <v>17.703248548779673</v>
      </c>
      <c r="K208" s="75">
        <f t="shared" si="23"/>
        <v>0.58613930176197515</v>
      </c>
      <c r="L208" s="75">
        <f t="shared" si="24"/>
        <v>2.0598665031674217E-2</v>
      </c>
      <c r="M208" s="74">
        <f t="shared" si="25"/>
        <v>337616.23781489767</v>
      </c>
      <c r="N208" s="75">
        <f t="shared" si="26"/>
        <v>42.403795751531746</v>
      </c>
      <c r="O208">
        <f t="shared" si="27"/>
        <v>4.2403795751531746E-5</v>
      </c>
    </row>
    <row r="209" spans="8:15" x14ac:dyDescent="0.25">
      <c r="H209" s="1">
        <v>26</v>
      </c>
      <c r="I209" s="75">
        <f t="shared" si="21"/>
        <v>5.3672170012963907</v>
      </c>
      <c r="J209" s="75">
        <f t="shared" si="22"/>
        <v>18.362485892635842</v>
      </c>
      <c r="K209" s="75">
        <f t="shared" si="23"/>
        <v>0.56310440436514475</v>
      </c>
      <c r="L209" s="75">
        <f t="shared" si="24"/>
        <v>2.1365722511833694E-2</v>
      </c>
      <c r="M209" s="74">
        <f t="shared" si="25"/>
        <v>324348.13691432343</v>
      </c>
      <c r="N209" s="75">
        <f t="shared" si="26"/>
        <v>42.6524557276094</v>
      </c>
      <c r="O209">
        <f t="shared" si="27"/>
        <v>4.2652455727609402E-5</v>
      </c>
    </row>
    <row r="210" spans="8:15" x14ac:dyDescent="0.25">
      <c r="H210" s="1">
        <v>27</v>
      </c>
      <c r="I210" s="75">
        <f t="shared" si="21"/>
        <v>5.7754966751068837</v>
      </c>
      <c r="J210" s="75">
        <f t="shared" si="22"/>
        <v>19.016058452281275</v>
      </c>
      <c r="K210" s="75">
        <f t="shared" si="23"/>
        <v>0.53940987642449745</v>
      </c>
      <c r="L210" s="75">
        <f t="shared" si="24"/>
        <v>2.2126188716267019E-2</v>
      </c>
      <c r="M210" s="74">
        <f t="shared" si="25"/>
        <v>310700.08882051054</v>
      </c>
      <c r="N210" s="75">
        <f t="shared" si="26"/>
        <v>42.909756284082746</v>
      </c>
      <c r="O210">
        <f t="shared" si="27"/>
        <v>4.2909756284082748E-5</v>
      </c>
    </row>
    <row r="211" spans="8:15" x14ac:dyDescent="0.25">
      <c r="H211" s="1">
        <v>28</v>
      </c>
      <c r="I211" s="75">
        <f t="shared" si="21"/>
        <v>6.1972902368353067</v>
      </c>
      <c r="J211" s="75">
        <f t="shared" si="22"/>
        <v>19.663765028735078</v>
      </c>
      <c r="K211" s="75">
        <f t="shared" si="23"/>
        <v>0.51508243369961071</v>
      </c>
      <c r="L211" s="75">
        <f t="shared" si="24"/>
        <v>2.2879829539329637E-2</v>
      </c>
      <c r="M211" s="74">
        <f t="shared" si="25"/>
        <v>296687.48181097582</v>
      </c>
      <c r="N211" s="75">
        <f t="shared" si="26"/>
        <v>43.175573382290715</v>
      </c>
      <c r="O211">
        <f t="shared" si="27"/>
        <v>4.3175573382290716E-5</v>
      </c>
    </row>
    <row r="212" spans="8:15" x14ac:dyDescent="0.25">
      <c r="H212" s="1">
        <v>29</v>
      </c>
      <c r="I212" s="75">
        <f t="shared" si="21"/>
        <v>6.6323946693177405</v>
      </c>
      <c r="J212" s="75">
        <f t="shared" si="22"/>
        <v>20.305406282222588</v>
      </c>
      <c r="K212" s="75">
        <f t="shared" si="23"/>
        <v>0.49014954585837689</v>
      </c>
      <c r="L212" s="75">
        <f t="shared" si="24"/>
        <v>2.3626413038661673E-2</v>
      </c>
      <c r="M212" s="74">
        <f t="shared" si="25"/>
        <v>282326.13841442508</v>
      </c>
      <c r="N212" s="75">
        <f t="shared" si="26"/>
        <v>43.449779079471014</v>
      </c>
      <c r="O212">
        <f t="shared" si="27"/>
        <v>4.3449779079471011E-5</v>
      </c>
    </row>
    <row r="213" spans="8:15" x14ac:dyDescent="0.25">
      <c r="H213" s="1">
        <v>30</v>
      </c>
      <c r="I213" s="75">
        <f t="shared" si="21"/>
        <v>7.0806008960290727</v>
      </c>
      <c r="J213" s="75">
        <f t="shared" si="22"/>
        <v>20.940784795656111</v>
      </c>
      <c r="K213" s="75">
        <f t="shared" si="23"/>
        <v>0.46463941070769965</v>
      </c>
      <c r="L213" s="75">
        <f t="shared" si="24"/>
        <v>2.4365709509051141E-2</v>
      </c>
      <c r="M213" s="74">
        <f t="shared" si="25"/>
        <v>267632.30056763499</v>
      </c>
      <c r="N213" s="75">
        <f t="shared" si="26"/>
        <v>43.732241614211787</v>
      </c>
      <c r="O213">
        <f t="shared" si="27"/>
        <v>4.3732241614211786E-5</v>
      </c>
    </row>
    <row r="214" spans="8:15" x14ac:dyDescent="0.25">
      <c r="H214" s="1">
        <v>31</v>
      </c>
      <c r="I214" s="75">
        <f t="shared" si="21"/>
        <v>7.5416939212753631</v>
      </c>
      <c r="J214" s="75">
        <f t="shared" si="22"/>
        <v>21.569705137517484</v>
      </c>
      <c r="K214" s="75">
        <f t="shared" si="23"/>
        <v>0.4385809278547203</v>
      </c>
      <c r="L214" s="75">
        <f t="shared" si="24"/>
        <v>2.5097491555601096E-2</v>
      </c>
      <c r="M214" s="74">
        <f t="shared" si="25"/>
        <v>252622.6144443189</v>
      </c>
      <c r="N214" s="75">
        <f t="shared" si="26"/>
        <v>44.022825494801737</v>
      </c>
      <c r="O214">
        <f t="shared" si="27"/>
        <v>4.402282549480174E-5</v>
      </c>
    </row>
    <row r="215" spans="8:15" x14ac:dyDescent="0.25">
      <c r="H215" s="1">
        <v>32</v>
      </c>
      <c r="I215" s="75">
        <f t="shared" si="21"/>
        <v>8.0154529749288788</v>
      </c>
      <c r="J215" s="75">
        <f t="shared" si="22"/>
        <v>22.191973924119289</v>
      </c>
      <c r="K215" s="75">
        <f t="shared" si="23"/>
        <v>0.41200367181755826</v>
      </c>
      <c r="L215" s="75">
        <f t="shared" si="24"/>
        <v>2.5821534166173856E-2</v>
      </c>
      <c r="M215" s="74">
        <f t="shared" si="25"/>
        <v>237314.11496691356</v>
      </c>
      <c r="N215" s="75">
        <f t="shared" si="26"/>
        <v>44.321391590443127</v>
      </c>
      <c r="O215">
        <f t="shared" si="27"/>
        <v>4.4321391590443128E-5</v>
      </c>
    </row>
    <row r="216" spans="8:15" x14ac:dyDescent="0.25">
      <c r="H216" s="1">
        <v>33</v>
      </c>
      <c r="I216" s="75">
        <f t="shared" si="21"/>
        <v>8.5016516616428106</v>
      </c>
      <c r="J216" s="75">
        <f t="shared" si="22"/>
        <v>22.807399881221443</v>
      </c>
      <c r="K216" s="75">
        <f t="shared" si="23"/>
        <v>0.38493786460184048</v>
      </c>
      <c r="L216" s="75">
        <f t="shared" si="24"/>
        <v>2.6537614783085188E-2</v>
      </c>
      <c r="M216" s="74">
        <f t="shared" si="25"/>
        <v>221724.21001066011</v>
      </c>
      <c r="N216" s="75">
        <f t="shared" si="26"/>
        <v>44.627797225287864</v>
      </c>
      <c r="O216">
        <f t="shared" si="27"/>
        <v>4.4627797225287865E-5</v>
      </c>
    </row>
    <row r="217" spans="8:15" x14ac:dyDescent="0.25">
      <c r="H217" s="1">
        <v>34</v>
      </c>
      <c r="I217" s="75">
        <f t="shared" si="21"/>
        <v>9.0000581144773584</v>
      </c>
      <c r="J217" s="75">
        <f t="shared" si="22"/>
        <v>23.415793904979608</v>
      </c>
      <c r="K217" s="75">
        <f t="shared" si="23"/>
        <v>0.35741434775634523</v>
      </c>
      <c r="L217" s="75">
        <f t="shared" si="24"/>
        <v>2.7245513374020966E-2</v>
      </c>
      <c r="M217" s="74">
        <f t="shared" si="25"/>
        <v>205870.66430765484</v>
      </c>
      <c r="N217" s="75">
        <f t="shared" si="26"/>
        <v>44.941896275253704</v>
      </c>
      <c r="O217">
        <f t="shared" si="27"/>
        <v>4.4941896275253703E-5</v>
      </c>
    </row>
    <row r="218" spans="8:15" x14ac:dyDescent="0.25">
      <c r="H218" s="1">
        <v>35</v>
      </c>
      <c r="I218" s="75">
        <f t="shared" si="21"/>
        <v>9.5104351528617634</v>
      </c>
      <c r="J218" s="75">
        <f t="shared" si="22"/>
        <v>24.016969122201857</v>
      </c>
      <c r="K218" s="75">
        <f t="shared" si="23"/>
        <v>0.32946455391787904</v>
      </c>
      <c r="L218" s="75">
        <f t="shared" si="24"/>
        <v>2.7945012502148987E-2</v>
      </c>
      <c r="M218" s="74">
        <f t="shared" si="25"/>
        <v>189771.58305669832</v>
      </c>
      <c r="N218" s="75">
        <f t="shared" si="26"/>
        <v>45.263539267572945</v>
      </c>
      <c r="O218">
        <f t="shared" si="27"/>
        <v>4.5263539267572942E-5</v>
      </c>
    </row>
    <row r="219" spans="8:15" x14ac:dyDescent="0.25">
      <c r="H219" s="1">
        <v>36</v>
      </c>
      <c r="I219" s="75">
        <f t="shared" si="21"/>
        <v>10.03254044481147</v>
      </c>
      <c r="J219" s="75">
        <f t="shared" si="22"/>
        <v>24.610740949889966</v>
      </c>
      <c r="K219" s="75">
        <f t="shared" si="23"/>
        <v>0.30112047785208113</v>
      </c>
      <c r="L219" s="75">
        <f t="shared" si="24"/>
        <v>2.8635897395398451E-2</v>
      </c>
      <c r="M219" s="74">
        <f t="shared" si="25"/>
        <v>173445.39524279872</v>
      </c>
      <c r="N219" s="75">
        <f t="shared" si="26"/>
        <v>45.592573483022754</v>
      </c>
      <c r="O219">
        <f t="shared" si="27"/>
        <v>4.5592573483022755E-5</v>
      </c>
    </row>
    <row r="220" spans="8:15" x14ac:dyDescent="0.25">
      <c r="H220" s="1">
        <v>37</v>
      </c>
      <c r="I220" s="75">
        <f t="shared" si="21"/>
        <v>10.566126673311816</v>
      </c>
      <c r="J220" s="75">
        <f t="shared" si="22"/>
        <v>25.196927154041315</v>
      </c>
      <c r="K220" s="75">
        <f t="shared" si="23"/>
        <v>0.2724146469932382</v>
      </c>
      <c r="L220" s="75">
        <f t="shared" si="24"/>
        <v>2.9317956014879028E-2</v>
      </c>
      <c r="M220" s="74">
        <f t="shared" si="25"/>
        <v>156910.83666810518</v>
      </c>
      <c r="N220" s="75">
        <f t="shared" si="26"/>
        <v>45.928843060781311</v>
      </c>
      <c r="O220">
        <f t="shared" si="27"/>
        <v>4.5928843060781313E-5</v>
      </c>
    </row>
    <row r="221" spans="8:15" x14ac:dyDescent="0.25">
      <c r="H221" s="1">
        <v>38</v>
      </c>
      <c r="I221" s="75">
        <f t="shared" si="21"/>
        <v>11.110941706773305</v>
      </c>
      <c r="J221" s="75">
        <f t="shared" si="22"/>
        <v>25.77534790768782</v>
      </c>
      <c r="K221" s="75">
        <f t="shared" si="23"/>
        <v>0.2433800914824035</v>
      </c>
      <c r="L221" s="75">
        <f t="shared" si="24"/>
        <v>2.9990979122412262E-2</v>
      </c>
      <c r="M221" s="74">
        <f t="shared" si="25"/>
        <v>140186.93269386442</v>
      </c>
      <c r="N221" s="75">
        <f t="shared" si="26"/>
        <v>46.272189105849812</v>
      </c>
      <c r="O221">
        <f t="shared" si="27"/>
        <v>4.6272189105849815E-5</v>
      </c>
    </row>
    <row r="222" spans="8:15" x14ac:dyDescent="0.25">
      <c r="H222" s="1">
        <v>39</v>
      </c>
      <c r="I222" s="75">
        <f t="shared" si="21"/>
        <v>11.666728773455402</v>
      </c>
      <c r="J222" s="75">
        <f t="shared" si="22"/>
        <v>26.345825848147655</v>
      </c>
      <c r="K222" s="75">
        <f t="shared" si="23"/>
        <v>0.21405031369921523</v>
      </c>
      <c r="L222" s="75">
        <f t="shared" si="24"/>
        <v>3.065476034714695E-2</v>
      </c>
      <c r="M222" s="74">
        <f t="shared" si="25"/>
        <v>123292.98069074798</v>
      </c>
      <c r="N222" s="75">
        <f t="shared" si="26"/>
        <v>46.622449798975509</v>
      </c>
      <c r="O222">
        <f t="shared" si="27"/>
        <v>4.6622449798975506E-5</v>
      </c>
    </row>
    <row r="223" spans="8:15" x14ac:dyDescent="0.25">
      <c r="H223" s="1">
        <v>40</v>
      </c>
      <c r="I223" s="75">
        <f t="shared" si="21"/>
        <v>12.233226639749095</v>
      </c>
      <c r="J223" s="75">
        <f t="shared" si="22"/>
        <v>26.90818613346595</v>
      </c>
      <c r="K223" s="75">
        <f t="shared" si="23"/>
        <v>0.18445925727881768</v>
      </c>
      <c r="L223" s="75">
        <f t="shared" si="24"/>
        <v>3.1309096251230878E-2</v>
      </c>
      <c r="M223" s="74">
        <f t="shared" si="25"/>
        <v>106248.53219259898</v>
      </c>
      <c r="N223" s="75">
        <f t="shared" si="26"/>
        <v>46.979460509006564</v>
      </c>
      <c r="O223">
        <f t="shared" si="27"/>
        <v>4.6979460509006564E-5</v>
      </c>
    </row>
    <row r="224" spans="8:15" x14ac:dyDescent="0.25">
      <c r="H224" s="1">
        <v>41</v>
      </c>
      <c r="I224" s="75">
        <f t="shared" si="21"/>
        <v>12.810169792199636</v>
      </c>
      <c r="J224" s="75">
        <f t="shared" si="22"/>
        <v>27.462256498020341</v>
      </c>
      <c r="K224" s="75">
        <f t="shared" si="23"/>
        <v>0.15464127560127588</v>
      </c>
      <c r="L224" s="75">
        <f t="shared" si="24"/>
        <v>3.1953786394510839E-2</v>
      </c>
      <c r="M224" s="74">
        <f t="shared" si="25"/>
        <v>89073.374746334914</v>
      </c>
      <c r="N224" s="75">
        <f t="shared" si="26"/>
        <v>47.343053907604016</v>
      </c>
      <c r="O224">
        <f t="shared" si="27"/>
        <v>4.7343053907604018E-5</v>
      </c>
    </row>
    <row r="225" spans="8:15" x14ac:dyDescent="0.25">
      <c r="H225" s="1">
        <v>42</v>
      </c>
      <c r="I225" s="75">
        <f t="shared" si="21"/>
        <v>13.397288623143442</v>
      </c>
      <c r="J225" s="75">
        <f t="shared" si="22"/>
        <v>28.007867307267372</v>
      </c>
      <c r="K225" s="75">
        <f t="shared" si="23"/>
        <v>0.12463109973687386</v>
      </c>
      <c r="L225" s="75">
        <f t="shared" si="24"/>
        <v>3.2588633398232938E-2</v>
      </c>
      <c r="M225" s="74">
        <f t="shared" si="25"/>
        <v>71787.513448439349</v>
      </c>
      <c r="N225" s="75">
        <f t="shared" si="26"/>
        <v>47.713060086231323</v>
      </c>
      <c r="O225">
        <f t="shared" si="27"/>
        <v>4.7713060086231321E-5</v>
      </c>
    </row>
    <row r="226" spans="8:15" x14ac:dyDescent="0.25">
      <c r="H226" s="1">
        <v>43</v>
      </c>
      <c r="I226" s="75">
        <f t="shared" si="21"/>
        <v>13.99430961982458</v>
      </c>
      <c r="J226" s="75">
        <f t="shared" si="22"/>
        <v>28.544851611605782</v>
      </c>
      <c r="K226" s="75">
        <f t="shared" si="23"/>
        <v>9.44638058267874E-2</v>
      </c>
      <c r="L226" s="75">
        <f t="shared" si="24"/>
        <v>3.3213443007715372E-2</v>
      </c>
      <c r="M226" s="74">
        <f t="shared" si="25"/>
        <v>54411.152156229538</v>
      </c>
      <c r="N226" s="75">
        <f t="shared" si="26"/>
        <v>48.089306675336893</v>
      </c>
      <c r="O226">
        <f t="shared" si="27"/>
        <v>4.8089306675336892E-5</v>
      </c>
    </row>
    <row r="227" spans="8:15" x14ac:dyDescent="0.25">
      <c r="H227" s="1">
        <v>44</v>
      </c>
      <c r="I227" s="75">
        <f t="shared" si="21"/>
        <v>14.600955556847664</v>
      </c>
      <c r="J227" s="75">
        <f t="shared" si="22"/>
        <v>29.073045199332672</v>
      </c>
      <c r="K227" s="75">
        <f t="shared" si="23"/>
        <v>6.4174781874867914E-2</v>
      </c>
      <c r="L227" s="75">
        <f t="shared" si="24"/>
        <v>3.3828024153965748E-2</v>
      </c>
      <c r="M227" s="74">
        <f t="shared" si="25"/>
        <v>36964.674359923913</v>
      </c>
      <c r="N227" s="75">
        <f t="shared" si="26"/>
        <v>48.471618965639124</v>
      </c>
      <c r="O227">
        <f t="shared" si="27"/>
        <v>4.8471618965639123E-5</v>
      </c>
    </row>
    <row r="228" spans="8:15" x14ac:dyDescent="0.25">
      <c r="H228" s="1">
        <v>45</v>
      </c>
      <c r="I228" s="75">
        <f t="shared" si="21"/>
        <v>15.216945691815509</v>
      </c>
      <c r="J228" s="75">
        <f t="shared" si="22"/>
        <v>29.592286648668686</v>
      </c>
      <c r="K228" s="75">
        <f t="shared" si="23"/>
        <v>3.3799693922752588E-2</v>
      </c>
      <c r="L228" s="75">
        <f t="shared" si="24"/>
        <v>3.4432189014215138E-2</v>
      </c>
      <c r="M228" s="74">
        <f t="shared" si="25"/>
        <v>19468.623699505493</v>
      </c>
      <c r="N228" s="75">
        <f t="shared" si="26"/>
        <v>48.859820031418579</v>
      </c>
      <c r="O228">
        <f t="shared" si="27"/>
        <v>4.8859820031418577E-5</v>
      </c>
    </row>
    <row r="229" spans="8:15" x14ac:dyDescent="0.25">
      <c r="H229" s="1">
        <v>46</v>
      </c>
      <c r="I229" s="75">
        <f t="shared" si="21"/>
        <v>15.841995963991256</v>
      </c>
      <c r="J229" s="75">
        <f t="shared" si="22"/>
        <v>30.102417378828537</v>
      </c>
      <c r="K229" s="75">
        <f t="shared" si="23"/>
        <v>3.3744515773100926E-3</v>
      </c>
      <c r="L229" s="75">
        <f t="shared" si="24"/>
        <v>3.502575307134128E-2</v>
      </c>
      <c r="M229" s="74">
        <f t="shared" si="25"/>
        <v>1943.6841085306135</v>
      </c>
      <c r="N229" s="75">
        <f t="shared" si="26"/>
        <v>49.253730855716164</v>
      </c>
      <c r="O229">
        <f t="shared" si="27"/>
        <v>4.9253730855716161E-5</v>
      </c>
    </row>
    <row r="230" spans="8:15" x14ac:dyDescent="0.25">
      <c r="H230" s="1">
        <v>47</v>
      </c>
      <c r="I230" s="75">
        <f t="shared" si="21"/>
        <v>16.475819195815063</v>
      </c>
      <c r="J230" s="75">
        <f t="shared" si="22"/>
        <v>30.603281700113168</v>
      </c>
      <c r="K230" s="75">
        <f t="shared" si="23"/>
        <v>-2.7064827143394064E-2</v>
      </c>
      <c r="L230" s="75">
        <f t="shared" si="24"/>
        <v>3.5608535172153517E-2</v>
      </c>
      <c r="M230" s="74">
        <f t="shared" si="25"/>
        <v>-15589.340434594982</v>
      </c>
      <c r="N230" s="75">
        <f t="shared" si="26"/>
        <v>49.653170457330276</v>
      </c>
      <c r="O230">
        <f t="shared" si="27"/>
        <v>4.9653170457330278E-5</v>
      </c>
    </row>
    <row r="231" spans="8:15" x14ac:dyDescent="0.25">
      <c r="H231" s="1">
        <v>48</v>
      </c>
      <c r="I231" s="75">
        <f t="shared" si="21"/>
        <v>17.118125297097571</v>
      </c>
      <c r="J231" s="75">
        <f t="shared" si="22"/>
        <v>31.094726863000258</v>
      </c>
      <c r="K231" s="75">
        <f t="shared" si="23"/>
        <v>-5.748185168175575E-2</v>
      </c>
      <c r="L231" s="75">
        <f t="shared" si="24"/>
        <v>3.618035758451215E-2</v>
      </c>
      <c r="M231" s="74">
        <f t="shared" si="25"/>
        <v>-33109.546568691316</v>
      </c>
      <c r="N231" s="75">
        <f t="shared" si="26"/>
        <v>50.057956019500899</v>
      </c>
      <c r="O231">
        <f t="shared" si="27"/>
        <v>5.0057956019500901E-5</v>
      </c>
    </row>
    <row r="232" spans="8:15" x14ac:dyDescent="0.25">
      <c r="H232" s="1">
        <v>49</v>
      </c>
      <c r="I232" s="75">
        <f t="shared" si="21"/>
        <v>17.768621471702392</v>
      </c>
      <c r="J232" s="75">
        <f t="shared" si="22"/>
        <v>31.576603106209863</v>
      </c>
      <c r="K232" s="75">
        <f t="shared" si="23"/>
        <v>-8.7840195567821272E-2</v>
      </c>
      <c r="L232" s="75">
        <f t="shared" si="24"/>
        <v>3.6741046053255393E-2</v>
      </c>
      <c r="M232" s="74">
        <f t="shared" si="25"/>
        <v>-50595.952647065053</v>
      </c>
      <c r="N232" s="75">
        <f t="shared" si="26"/>
        <v>50.467903020162254</v>
      </c>
      <c r="O232">
        <f t="shared" si="27"/>
        <v>5.046790302016225E-5</v>
      </c>
    </row>
    <row r="233" spans="8:15" x14ac:dyDescent="0.25">
      <c r="H233" s="1">
        <v>50</v>
      </c>
      <c r="I233" s="75">
        <f t="shared" si="21"/>
        <v>18.427012426521607</v>
      </c>
      <c r="J233" s="75">
        <f t="shared" si="22"/>
        <v>32.048763703722273</v>
      </c>
      <c r="K233" s="75">
        <f t="shared" si="23"/>
        <v>-0.11810333384100827</v>
      </c>
      <c r="L233" s="75">
        <f t="shared" si="24"/>
        <v>3.7290429854907083E-2</v>
      </c>
      <c r="M233" s="74">
        <f t="shared" si="25"/>
        <v>-68027.520292420755</v>
      </c>
      <c r="N233" s="75">
        <f t="shared" si="26"/>
        <v>50.882825363640549</v>
      </c>
      <c r="O233">
        <f t="shared" si="27"/>
        <v>5.088282536364055E-5</v>
      </c>
    </row>
    <row r="234" spans="8:15" x14ac:dyDescent="0.25">
      <c r="H234" s="1">
        <v>51</v>
      </c>
      <c r="I234" s="75">
        <f t="shared" si="21"/>
        <v>19.093000582538544</v>
      </c>
      <c r="J234" s="75">
        <f t="shared" si="22"/>
        <v>32.511065010725623</v>
      </c>
      <c r="K234" s="75">
        <f t="shared" si="23"/>
        <v>-0.14823468130568626</v>
      </c>
      <c r="L234" s="75">
        <f t="shared" si="24"/>
        <v>3.7828341851139188E-2</v>
      </c>
      <c r="M234" s="74">
        <f t="shared" si="25"/>
        <v>-85383.176432075285</v>
      </c>
      <c r="N234" s="75">
        <f t="shared" si="26"/>
        <v>51.302535513667166</v>
      </c>
      <c r="O234">
        <f t="shared" si="27"/>
        <v>5.1302535513667167E-5</v>
      </c>
    </row>
    <row r="235" spans="8:15" x14ac:dyDescent="0.25">
      <c r="H235" s="1">
        <v>52</v>
      </c>
      <c r="I235" s="75">
        <f t="shared" si="21"/>
        <v>19.766286287764338</v>
      </c>
      <c r="J235" s="75">
        <f t="shared" si="22"/>
        <v>32.963366508470962</v>
      </c>
      <c r="K235" s="75">
        <f t="shared" si="23"/>
        <v>-0.17819763165943081</v>
      </c>
      <c r="L235" s="75">
        <f t="shared" si="24"/>
        <v>3.8354618540963038E-2</v>
      </c>
      <c r="M235" s="74">
        <f t="shared" si="25"/>
        <v>-102641.83583583216</v>
      </c>
      <c r="N235" s="75">
        <f t="shared" si="26"/>
        <v>51.726844627572646</v>
      </c>
      <c r="O235">
        <f t="shared" si="27"/>
        <v>5.1726844627572648E-5</v>
      </c>
    </row>
    <row r="236" spans="8:15" x14ac:dyDescent="0.25">
      <c r="H236" s="1">
        <v>53</v>
      </c>
      <c r="I236" s="75">
        <f t="shared" si="21"/>
        <v>20.446568031824757</v>
      </c>
      <c r="J236" s="75">
        <f t="shared" si="22"/>
        <v>33.405530848013093</v>
      </c>
      <c r="K236" s="75">
        <f t="shared" si="23"/>
        <v>-0.20795559753129012</v>
      </c>
      <c r="L236" s="75">
        <f t="shared" si="24"/>
        <v>3.886910011162413E-2</v>
      </c>
      <c r="M236" s="74">
        <f t="shared" si="25"/>
        <v>-119782.42417802311</v>
      </c>
      <c r="N236" s="75">
        <f t="shared" si="26"/>
        <v>52.155562691520778</v>
      </c>
      <c r="O236">
        <f t="shared" si="27"/>
        <v>5.2155562691520776E-5</v>
      </c>
    </row>
    <row r="237" spans="8:15" x14ac:dyDescent="0.25">
      <c r="H237" s="1">
        <v>54</v>
      </c>
      <c r="I237" s="75">
        <f t="shared" si="21"/>
        <v>21.133542661966626</v>
      </c>
      <c r="J237" s="75">
        <f t="shared" si="22"/>
        <v>33.837423892815835</v>
      </c>
      <c r="K237" s="75">
        <f t="shared" si="23"/>
        <v>-0.23747205146491659</v>
      </c>
      <c r="L237" s="75">
        <f t="shared" si="24"/>
        <v>3.9371630488175546E-2</v>
      </c>
      <c r="M237" s="74">
        <f t="shared" si="25"/>
        <v>-136783.90164379196</v>
      </c>
      <c r="N237" s="75">
        <f t="shared" si="26"/>
        <v>52.588498656637235</v>
      </c>
      <c r="O237">
        <f t="shared" si="27"/>
        <v>5.2588498656637235E-5</v>
      </c>
    </row>
    <row r="238" spans="8:15" x14ac:dyDescent="0.25">
      <c r="H238" s="1">
        <v>55</v>
      </c>
      <c r="I238" s="75">
        <f t="shared" si="21"/>
        <v>21.826905600243208</v>
      </c>
      <c r="J238" s="75">
        <f t="shared" si="22"/>
        <v>34.258914760200994</v>
      </c>
      <c r="K238" s="75">
        <f t="shared" si="23"/>
        <v>-0.26671056787780872</v>
      </c>
      <c r="L238" s="75">
        <f t="shared" si="24"/>
        <v>3.9862057381706069E-2</v>
      </c>
      <c r="M238" s="74">
        <f t="shared" si="25"/>
        <v>-153625.28709761781</v>
      </c>
      <c r="N238" s="75">
        <f t="shared" si="26"/>
        <v>53.025460575881276</v>
      </c>
      <c r="O238">
        <f t="shared" si="27"/>
        <v>5.3025460575881275E-5</v>
      </c>
    </row>
    <row r="239" spans="8:15" x14ac:dyDescent="0.25">
      <c r="H239" s="1">
        <v>56</v>
      </c>
      <c r="I239" s="75">
        <f t="shared" si="21"/>
        <v>22.526351061631836</v>
      </c>
      <c r="J239" s="75">
        <f t="shared" si="22"/>
        <v>34.669875861620824</v>
      </c>
      <c r="K239" s="75">
        <f t="shared" si="23"/>
        <v>-0.29563486602314359</v>
      </c>
      <c r="L239" s="75">
        <f t="shared" si="24"/>
        <v>4.0340232336199294E-2</v>
      </c>
      <c r="M239" s="74">
        <f t="shared" si="25"/>
        <v>-170285.6828293307</v>
      </c>
      <c r="N239" s="75">
        <f t="shared" si="26"/>
        <v>53.466255741504895</v>
      </c>
      <c r="O239">
        <f t="shared" si="27"/>
        <v>5.3466255741504897E-5</v>
      </c>
    </row>
    <row r="240" spans="8:15" x14ac:dyDescent="0.25">
      <c r="H240" s="1">
        <v>57</v>
      </c>
      <c r="I240" s="75">
        <f t="shared" si="21"/>
        <v>23.23157227282752</v>
      </c>
      <c r="J240" s="75">
        <f t="shared" si="22"/>
        <v>35.070182941734416</v>
      </c>
      <c r="K240" s="75">
        <f t="shared" si="23"/>
        <v>-0.32420885397467081</v>
      </c>
      <c r="L240" s="75">
        <f t="shared" si="24"/>
        <v>4.0806010774001089E-2</v>
      </c>
      <c r="M240" s="74">
        <f t="shared" si="25"/>
        <v>-186744.29988941038</v>
      </c>
      <c r="N240" s="75">
        <f t="shared" si="26"/>
        <v>53.910690822938029</v>
      </c>
      <c r="O240">
        <f t="shared" si="27"/>
        <v>5.3910690822938029E-5</v>
      </c>
    </row>
    <row r="241" spans="8:15" x14ac:dyDescent="0.25">
      <c r="H241" s="1">
        <v>58</v>
      </c>
      <c r="I241" s="75">
        <f t="shared" si="21"/>
        <v>23.942261691450167</v>
      </c>
      <c r="J241" s="75">
        <f t="shared" si="22"/>
        <v>35.459715116269173</v>
      </c>
      <c r="K241" s="75">
        <f t="shared" si="23"/>
        <v>-0.35239667364787008</v>
      </c>
      <c r="L241" s="75">
        <f t="shared" si="24"/>
        <v>4.1259252039873399E-2</v>
      </c>
      <c r="M241" s="74">
        <f t="shared" si="25"/>
        <v>-202980.48402117318</v>
      </c>
      <c r="N241" s="75">
        <f t="shared" si="26"/>
        <v>54.358572004934388</v>
      </c>
      <c r="O241">
        <f t="shared" si="27"/>
        <v>5.4358572004934389E-5</v>
      </c>
    </row>
    <row r="242" spans="8:15" x14ac:dyDescent="0.25">
      <c r="H242" s="1">
        <v>59</v>
      </c>
      <c r="I242" s="75">
        <f t="shared" si="21"/>
        <v>24.658111225395619</v>
      </c>
      <c r="J242" s="75">
        <f t="shared" si="22"/>
        <v>35.838354908649251</v>
      </c>
      <c r="K242" s="75">
        <f t="shared" si="23"/>
        <v>-0.38016274686200791</v>
      </c>
      <c r="L242" s="75">
        <f t="shared" si="24"/>
        <v>4.1699819443613409E-2</v>
      </c>
      <c r="M242" s="74">
        <f t="shared" si="25"/>
        <v>-218973.74219251657</v>
      </c>
      <c r="N242" s="75">
        <f t="shared" si="26"/>
        <v>54.809705125807916</v>
      </c>
      <c r="O242">
        <f t="shared" si="27"/>
        <v>5.4809705125807918E-5</v>
      </c>
    </row>
    <row r="243" spans="8:15" x14ac:dyDescent="0.25">
      <c r="H243" s="1">
        <v>60</v>
      </c>
      <c r="I243" s="75">
        <f t="shared" si="21"/>
        <v>25.378812452054294</v>
      </c>
      <c r="J243" s="75">
        <f t="shared" si="22"/>
        <v>36.205988285373664</v>
      </c>
      <c r="K243" s="75">
        <f t="shared" si="23"/>
        <v>-0.40747182243786018</v>
      </c>
      <c r="L243" s="75">
        <f t="shared" si="24"/>
        <v>4.2127580301217785E-2</v>
      </c>
      <c r="M243" s="74">
        <f t="shared" si="25"/>
        <v>-234703.76972420746</v>
      </c>
      <c r="N243" s="75">
        <f t="shared" si="26"/>
        <v>55.263895815585869</v>
      </c>
      <c r="O243">
        <f t="shared" si="27"/>
        <v>5.5263895815585871E-5</v>
      </c>
    </row>
    <row r="244" spans="8:15" x14ac:dyDescent="0.25">
      <c r="H244" s="1">
        <v>61</v>
      </c>
      <c r="I244" s="75">
        <f t="shared" si="21"/>
        <v>26.104056837115724</v>
      </c>
      <c r="J244" s="75">
        <f t="shared" si="22"/>
        <v>36.562504690127575</v>
      </c>
      <c r="K244" s="75">
        <f t="shared" si="23"/>
        <v>-0.43428902431472982</v>
      </c>
      <c r="L244" s="75">
        <f t="shared" si="24"/>
        <v>4.2542405974573025E-2</v>
      </c>
      <c r="M244" s="74">
        <f t="shared" si="25"/>
        <v>-250150.47800528439</v>
      </c>
      <c r="N244" s="75">
        <f t="shared" si="26"/>
        <v>55.720949633900844</v>
      </c>
      <c r="O244">
        <f t="shared" si="27"/>
        <v>5.5720949633900841E-5</v>
      </c>
    </row>
    <row r="245" spans="8:15" x14ac:dyDescent="0.25">
      <c r="H245" s="1">
        <v>62</v>
      </c>
      <c r="I245" s="75">
        <f t="shared" si="21"/>
        <v>26.833535952671376</v>
      </c>
      <c r="J245" s="75">
        <f t="shared" si="22"/>
        <v>36.907797076611253</v>
      </c>
      <c r="K245" s="75">
        <f t="shared" si="23"/>
        <v>-0.46057990065798943</v>
      </c>
      <c r="L245" s="75">
        <f t="shared" si="24"/>
        <v>4.2944171909653613E-2</v>
      </c>
      <c r="M245" s="74">
        <f t="shared" si="25"/>
        <v>-265294.02277900191</v>
      </c>
      <c r="N245" s="75">
        <f t="shared" si="26"/>
        <v>56.180672207440665</v>
      </c>
      <c r="O245">
        <f t="shared" si="27"/>
        <v>5.6180672207440665E-5</v>
      </c>
    </row>
    <row r="246" spans="8:15" x14ac:dyDescent="0.25">
      <c r="H246" s="1">
        <v>63</v>
      </c>
      <c r="I246" s="75">
        <f t="shared" si="21"/>
        <v>27.566941694323923</v>
      </c>
      <c r="J246" s="75">
        <f t="shared" si="22"/>
        <v>37.241761940072038</v>
      </c>
      <c r="K246" s="75">
        <f t="shared" si="23"/>
        <v>-0.48631047391484145</v>
      </c>
      <c r="L246" s="75">
        <f t="shared" si="24"/>
        <v>4.3332757673211215E-2</v>
      </c>
      <c r="M246" s="74">
        <f t="shared" si="25"/>
        <v>-280114.83297494869</v>
      </c>
      <c r="N246" s="75">
        <f t="shared" si="26"/>
        <v>56.642869366772047</v>
      </c>
      <c r="O246">
        <f t="shared" si="27"/>
        <v>5.6642869366772044E-5</v>
      </c>
    </row>
    <row r="247" spans="8:15" x14ac:dyDescent="0.25">
      <c r="H247" s="1">
        <v>64</v>
      </c>
      <c r="I247" s="75">
        <f t="shared" si="21"/>
        <v>28.303966497007295</v>
      </c>
      <c r="J247" s="75">
        <f t="shared" si="22"/>
        <v>37.564299347525967</v>
      </c>
      <c r="K247" s="75">
        <f t="shared" si="23"/>
        <v>-0.5114472917613393</v>
      </c>
      <c r="L247" s="75">
        <f t="shared" si="24"/>
        <v>4.3708046987939057E-2</v>
      </c>
      <c r="M247" s="74">
        <f t="shared" si="25"/>
        <v>-294593.64005453145</v>
      </c>
      <c r="N247" s="75">
        <f t="shared" si="26"/>
        <v>57.107347282351839</v>
      </c>
      <c r="O247">
        <f t="shared" si="27"/>
        <v>5.7107347282351836E-5</v>
      </c>
    </row>
    <row r="248" spans="8:15" x14ac:dyDescent="0.25">
      <c r="H248" s="1">
        <v>65</v>
      </c>
      <c r="I248" s="75">
        <f t="shared" si="21"/>
        <v>29.044303549218103</v>
      </c>
      <c r="J248" s="75">
        <f t="shared" si="22"/>
        <v>37.87531296665626</v>
      </c>
      <c r="K248" s="75">
        <f t="shared" si="23"/>
        <v>-0.53595747886813749</v>
      </c>
      <c r="L248" s="75">
        <f t="shared" si="24"/>
        <v>4.4069927766096875E-2</v>
      </c>
      <c r="M248" s="74">
        <f t="shared" si="25"/>
        <v>-308711.50782804721</v>
      </c>
      <c r="N248" s="75">
        <f t="shared" si="26"/>
        <v>57.573912599537081</v>
      </c>
      <c r="O248">
        <f t="shared" si="27"/>
        <v>5.7573912599537083E-5</v>
      </c>
    </row>
    <row r="249" spans="8:15" x14ac:dyDescent="0.25">
      <c r="H249" s="1">
        <v>66</v>
      </c>
      <c r="I249" s="75">
        <f t="shared" si="21"/>
        <v>29.787647005356828</v>
      </c>
      <c r="J249" s="75">
        <f t="shared" si="22"/>
        <v>38.174710093377584</v>
      </c>
      <c r="K249" s="75">
        <f t="shared" si="23"/>
        <v>-0.55980878939605461</v>
      </c>
      <c r="L249" s="75">
        <f t="shared" si="24"/>
        <v>4.4418292141583389E-2</v>
      </c>
      <c r="M249" s="74">
        <f t="shared" si="25"/>
        <v>-322449.86269212747</v>
      </c>
      <c r="N249" s="75">
        <f t="shared" si="26"/>
        <v>58.042372572403856</v>
      </c>
      <c r="O249">
        <f t="shared" si="27"/>
        <v>5.8042372572403854E-5</v>
      </c>
    </row>
    <row r="250" spans="8:15" x14ac:dyDescent="0.25">
      <c r="H250" s="1">
        <v>67</v>
      </c>
      <c r="I250" s="75">
        <f t="shared" si="21"/>
        <v>30.533692195875865</v>
      </c>
      <c r="J250" s="75">
        <f t="shared" si="22"/>
        <v>38.462401678055642</v>
      </c>
      <c r="K250" s="75">
        <f t="shared" si="23"/>
        <v>-0.58296966011552565</v>
      </c>
      <c r="L250" s="75">
        <f t="shared" si="24"/>
        <v>4.4753036500444203E-2</v>
      </c>
      <c r="M250" s="74">
        <f t="shared" si="25"/>
        <v>-335790.52422654274</v>
      </c>
      <c r="N250" s="75">
        <f t="shared" si="26"/>
        <v>58.512535196183933</v>
      </c>
      <c r="O250">
        <f t="shared" si="27"/>
        <v>5.8512535196183932E-5</v>
      </c>
    </row>
    <row r="251" spans="8:15" x14ac:dyDescent="0.25">
      <c r="H251" s="1">
        <v>68</v>
      </c>
      <c r="I251" s="75">
        <f t="shared" si="21"/>
        <v>31.282135834930031</v>
      </c>
      <c r="J251" s="75">
        <f t="shared" si="22"/>
        <v>38.738302350373246</v>
      </c>
      <c r="K251" s="75">
        <f t="shared" si="23"/>
        <v>-0.60540926402661033</v>
      </c>
      <c r="L251" s="75">
        <f t="shared" si="24"/>
        <v>4.5074061509804753E-2</v>
      </c>
      <c r="M251" s="74">
        <f t="shared" si="25"/>
        <v>-348715.73607932759</v>
      </c>
      <c r="N251" s="75">
        <f t="shared" si="26"/>
        <v>58.984209338127535</v>
      </c>
      <c r="O251">
        <f t="shared" si="27"/>
        <v>5.8984209338127538E-5</v>
      </c>
    </row>
    <row r="252" spans="8:15" x14ac:dyDescent="0.25">
      <c r="H252" s="1">
        <v>69</v>
      </c>
      <c r="I252" s="75">
        <f t="shared" si="21"/>
        <v>32.032676225226069</v>
      </c>
      <c r="J252" s="75">
        <f t="shared" si="22"/>
        <v>39.002330442834896</v>
      </c>
      <c r="K252" s="75">
        <f t="shared" si="23"/>
        <v>-0.62709756433863695</v>
      </c>
      <c r="L252" s="75">
        <f t="shared" si="24"/>
        <v>4.5381272145219136E-2</v>
      </c>
      <c r="M252" s="74">
        <f t="shared" si="25"/>
        <v>-361208.19705905492</v>
      </c>
      <c r="N252" s="75">
        <f t="shared" si="26"/>
        <v>59.457204866600833</v>
      </c>
      <c r="O252">
        <f t="shared" si="27"/>
        <v>5.9457204866600833E-5</v>
      </c>
    </row>
    <row r="253" spans="8:15" x14ac:dyDescent="0.25">
      <c r="H253" s="1">
        <v>70</v>
      </c>
      <c r="I253" s="75">
        <f t="shared" si="21"/>
        <v>32.785013459768123</v>
      </c>
      <c r="J253" s="75">
        <f t="shared" si="22"/>
        <v>39.254408012903617</v>
      </c>
      <c r="K253" s="75">
        <f t="shared" si="23"/>
        <v>-0.64800536865105585</v>
      </c>
      <c r="L253" s="75">
        <f t="shared" si="24"/>
        <v>4.5674577716427529E-2</v>
      </c>
      <c r="M253" s="74">
        <f t="shared" si="25"/>
        <v>-373251.0923430082</v>
      </c>
      <c r="N253" s="75">
        <f t="shared" si="26"/>
        <v>59.931332778227272</v>
      </c>
      <c r="O253">
        <f t="shared" si="27"/>
        <v>5.9931332778227269E-5</v>
      </c>
    </row>
    <row r="254" spans="8:15" x14ac:dyDescent="0.25">
      <c r="H254" s="1">
        <v>71</v>
      </c>
      <c r="I254" s="75">
        <f t="shared" si="21"/>
        <v>33.538849620198562</v>
      </c>
      <c r="J254" s="75">
        <f t="shared" si="22"/>
        <v>39.494460863764495</v>
      </c>
      <c r="K254" s="75">
        <f t="shared" si="23"/>
        <v>-0.6681043831599256</v>
      </c>
      <c r="L254" s="75">
        <f t="shared" si="24"/>
        <v>4.5953891891515601E-2</v>
      </c>
      <c r="M254" s="74">
        <f t="shared" si="25"/>
        <v>-384828.12470011716</v>
      </c>
      <c r="N254" s="75">
        <f t="shared" si="26"/>
        <v>60.406405322883302</v>
      </c>
      <c r="O254">
        <f t="shared" si="27"/>
        <v>6.04064053228833E-5</v>
      </c>
    </row>
    <row r="255" spans="8:15" x14ac:dyDescent="0.25">
      <c r="H255" s="1">
        <v>72</v>
      </c>
      <c r="I255" s="75">
        <f t="shared" si="21"/>
        <v>34.293888971436189</v>
      </c>
      <c r="J255" s="75">
        <f t="shared" si="22"/>
        <v>39.722418563711294</v>
      </c>
      <c r="K255" s="75">
        <f t="shared" si="23"/>
        <v>-0.68736726669798387</v>
      </c>
      <c r="L255" s="75">
        <f t="shared" si="24"/>
        <v>4.6219132719471936E-2</v>
      </c>
      <c r="M255" s="74">
        <f t="shared" si="25"/>
        <v>-395923.54561803874</v>
      </c>
      <c r="N255" s="75">
        <f t="shared" si="26"/>
        <v>60.88223612636066</v>
      </c>
      <c r="O255">
        <f t="shared" si="27"/>
        <v>6.0882236126360663E-5</v>
      </c>
    </row>
    <row r="256" spans="8:15" x14ac:dyDescent="0.25">
      <c r="H256" s="1">
        <v>73</v>
      </c>
      <c r="I256" s="75">
        <f t="shared" si="21"/>
        <v>35.049838152318486</v>
      </c>
      <c r="J256" s="75">
        <f t="shared" si="22"/>
        <v>39.93821446415339</v>
      </c>
      <c r="K256" s="75">
        <f t="shared" si="23"/>
        <v>-0.70576768440070858</v>
      </c>
      <c r="L256" s="75">
        <f t="shared" si="24"/>
        <v>4.6470222651139967E-2</v>
      </c>
      <c r="M256" s="74">
        <f t="shared" si="25"/>
        <v>-406522.18621480814</v>
      </c>
      <c r="N256" s="75">
        <f t="shared" si="26"/>
        <v>61.358640310510353</v>
      </c>
      <c r="O256">
        <f t="shared" si="27"/>
        <v>6.1358640310510347E-5</v>
      </c>
    </row>
    <row r="257" spans="8:15" x14ac:dyDescent="0.25">
      <c r="H257" s="1">
        <v>74</v>
      </c>
      <c r="I257" s="75">
        <f t="shared" si="21"/>
        <v>35.806406361958622</v>
      </c>
      <c r="J257" s="75">
        <f t="shared" si="22"/>
        <v>40.141785716241934</v>
      </c>
      <c r="K257" s="75">
        <f t="shared" si="23"/>
        <v>-0.72328036077652857</v>
      </c>
      <c r="L257" s="75">
        <f t="shared" si="24"/>
        <v>4.6707088558563467E-2</v>
      </c>
      <c r="M257" s="74">
        <f t="shared" si="25"/>
        <v>-416609.4878072805</v>
      </c>
      <c r="N257" s="75">
        <f t="shared" si="26"/>
        <v>61.835434610686093</v>
      </c>
      <c r="O257">
        <f t="shared" si="27"/>
        <v>6.1835434610686097E-5</v>
      </c>
    </row>
    <row r="258" spans="8:15" x14ac:dyDescent="0.25">
      <c r="H258" s="1">
        <v>75</v>
      </c>
      <c r="I258" s="75">
        <f t="shared" si="21"/>
        <v>36.563305541534973</v>
      </c>
      <c r="J258" s="75">
        <f t="shared" si="22"/>
        <v>40.33307328611528</v>
      </c>
      <c r="K258" s="75">
        <f t="shared" si="23"/>
        <v>-0.73988113194666483</v>
      </c>
      <c r="L258" s="75">
        <f t="shared" si="24"/>
        <v>4.6929661752725373E-2</v>
      </c>
      <c r="M258" s="74">
        <f t="shared" si="25"/>
        <v>-426171.53200127895</v>
      </c>
      <c r="N258" s="75">
        <f t="shared" si="26"/>
        <v>62.312437490309279</v>
      </c>
      <c r="O258">
        <f t="shared" si="27"/>
        <v>6.2312437490309275E-5</v>
      </c>
    </row>
    <row r="259" spans="8:15" x14ac:dyDescent="0.25">
      <c r="H259" s="1">
        <v>76</v>
      </c>
      <c r="I259" s="75">
        <f t="shared" ref="I259:I322" si="28">41.7*(1-COS(RADIANS(H259))) +(146.25-SQRT(21389.0625-(41.7*SIN(RADIANS(H259)))^2))</f>
        <v>37.320250551237422</v>
      </c>
      <c r="J259" s="75">
        <f t="shared" ref="J259:J322" si="29">ABS((41.7*SIN(RADIANS(H259))) + (1738.89*SIN(RADIANS(H259))*COS(RADIANS(H259))) / SQRT(21389.0625-((41.7*SIN(RADIANS(H259)))^2))*(PI()/180))</f>
        <v>40.512021968765154</v>
      </c>
      <c r="K259" s="75">
        <f t="shared" ref="K259:K322" si="30">((41.7*COS(RADIANS(H259))+1738.89*COS(2*RADIANS(H259))) / SQRT(4024517.454-(41.7*SIN(RADIANS(H259)))^2)) + (4024517.454*(SIN(RADIANS(H259))^2)*(COS(RADIANS(H259))^2) / ((18769-(40.7*SIN(RADIANS(H259))^2)*SQRT(18769-(41.7*SIN(RADIANS(H259)))^2)))) * (PI()/180)^2</f>
        <v>-0.75554699680928783</v>
      </c>
      <c r="L259" s="75">
        <f t="shared" ref="L259:L322" si="31">J259*(1/1000)*(PI()/180)*(4000/60)</f>
        <v>4.7137877999681825E-2</v>
      </c>
      <c r="M259" s="74">
        <f t="shared" ref="M259:M322" si="32">K259*0.001*(36*4000^2)</f>
        <v>-435195.07016214979</v>
      </c>
      <c r="N259" s="75">
        <f t="shared" ref="N259:N322" si="33">(PI()*(2006.01/100))*(I259/100)+39.27</f>
        <v>62.789469252381679</v>
      </c>
      <c r="O259">
        <f t="shared" si="27"/>
        <v>6.2789469252381674E-5</v>
      </c>
    </row>
    <row r="260" spans="8:15" x14ac:dyDescent="0.25">
      <c r="H260" s="1">
        <v>77</v>
      </c>
      <c r="I260" s="75">
        <f t="shared" si="28"/>
        <v>38.076959342102406</v>
      </c>
      <c r="J260" s="75">
        <f t="shared" si="29"/>
        <v>40.678580400526506</v>
      </c>
      <c r="K260" s="75">
        <f t="shared" si="30"/>
        <v>-0.77025616687404797</v>
      </c>
      <c r="L260" s="75">
        <f t="shared" si="31"/>
        <v>4.7331677535094749E-2</v>
      </c>
      <c r="M260" s="74">
        <f t="shared" si="32"/>
        <v>-443667.55211945163</v>
      </c>
      <c r="N260" s="75">
        <f t="shared" si="33"/>
        <v>63.266352147777084</v>
      </c>
      <c r="O260">
        <f t="shared" ref="O260:O323" si="34">N260/(1000000)</f>
        <v>6.3266352147777085E-5</v>
      </c>
    </row>
    <row r="261" spans="8:15" x14ac:dyDescent="0.25">
      <c r="H261" s="1">
        <v>78</v>
      </c>
      <c r="I261" s="75">
        <f t="shared" si="28"/>
        <v>38.833153122478777</v>
      </c>
      <c r="J261" s="75">
        <f t="shared" si="29"/>
        <v>40.832701070194993</v>
      </c>
      <c r="K261" s="75">
        <f t="shared" si="30"/>
        <v>-0.78398811450684602</v>
      </c>
      <c r="L261" s="75">
        <f t="shared" si="31"/>
        <v>4.7511005077167663E-2</v>
      </c>
      <c r="M261" s="74">
        <f t="shared" si="32"/>
        <v>-451577.15395594336</v>
      </c>
      <c r="N261" s="75">
        <f t="shared" si="33"/>
        <v>63.742910480149121</v>
      </c>
      <c r="O261">
        <f t="shared" si="34"/>
        <v>6.374291048014912E-5</v>
      </c>
    </row>
    <row r="262" spans="8:15" x14ac:dyDescent="0.25">
      <c r="H262" s="1">
        <v>79</v>
      </c>
      <c r="I262" s="75">
        <f t="shared" si="28"/>
        <v>39.588556518875734</v>
      </c>
      <c r="J262" s="75">
        <f t="shared" si="29"/>
        <v>40.974340328777764</v>
      </c>
      <c r="K262" s="75">
        <f t="shared" si="30"/>
        <v>-0.79672361932117586</v>
      </c>
      <c r="L262" s="75">
        <f t="shared" si="31"/>
        <v>4.7675809837991197E-2</v>
      </c>
      <c r="M262" s="74">
        <f t="shared" si="32"/>
        <v>-458912.80472899729</v>
      </c>
      <c r="N262" s="75">
        <f t="shared" si="33"/>
        <v>64.218970707298752</v>
      </c>
      <c r="O262">
        <f t="shared" si="34"/>
        <v>6.421897070729875E-5</v>
      </c>
    </row>
    <row r="263" spans="8:15" x14ac:dyDescent="0.25">
      <c r="H263" s="1">
        <v>80</v>
      </c>
      <c r="I263" s="75">
        <f t="shared" si="28"/>
        <v>40.342897730955016</v>
      </c>
      <c r="J263" s="75">
        <f t="shared" si="29"/>
        <v>41.10345839788414</v>
      </c>
      <c r="K263" s="75">
        <f t="shared" si="30"/>
        <v>-0.80844481245172128</v>
      </c>
      <c r="L263" s="75">
        <f t="shared" si="31"/>
        <v>4.7826045533306112E-2</v>
      </c>
      <c r="M263" s="74">
        <f t="shared" si="32"/>
        <v>-465664.21197219146</v>
      </c>
      <c r="N263" s="75">
        <f t="shared" si="33"/>
        <v>64.694361538851325</v>
      </c>
      <c r="O263">
        <f t="shared" si="34"/>
        <v>6.4694361538851321E-5</v>
      </c>
    </row>
    <row r="264" spans="8:15" x14ac:dyDescent="0.25">
      <c r="H264" s="1">
        <v>81</v>
      </c>
      <c r="I264" s="75">
        <f t="shared" si="28"/>
        <v>41.095908680442307</v>
      </c>
      <c r="J264" s="75">
        <f t="shared" si="29"/>
        <v>41.220019376764306</v>
      </c>
      <c r="K264" s="75">
        <f t="shared" si="30"/>
        <v>-0.81913521844823645</v>
      </c>
      <c r="L264" s="75">
        <f t="shared" si="31"/>
        <v>4.7961670390693212E-2</v>
      </c>
      <c r="M264" s="74">
        <f t="shared" si="32"/>
        <v>-471821.88582618418</v>
      </c>
      <c r="N264" s="75">
        <f t="shared" si="33"/>
        <v>65.168914030101561</v>
      </c>
      <c r="O264">
        <f t="shared" si="34"/>
        <v>6.5168914030101563E-5</v>
      </c>
    </row>
    <row r="265" spans="8:15" x14ac:dyDescent="0.25">
      <c r="H265" s="1">
        <v>82</v>
      </c>
      <c r="I265" s="75">
        <f t="shared" si="28"/>
        <v>41.847325153744755</v>
      </c>
      <c r="J265" s="75">
        <f t="shared" si="29"/>
        <v>41.323991248005072</v>
      </c>
      <c r="K265" s="75">
        <f t="shared" si="30"/>
        <v>-0.82877979453323725</v>
      </c>
      <c r="L265" s="75">
        <f t="shared" si="31"/>
        <v>4.8082647156200614E-2</v>
      </c>
      <c r="M265" s="74">
        <f t="shared" si="32"/>
        <v>-477377.16165114468</v>
      </c>
      <c r="N265" s="75">
        <f t="shared" si="33"/>
        <v>65.642461671892079</v>
      </c>
      <c r="O265">
        <f t="shared" si="34"/>
        <v>6.5642461671892074E-5</v>
      </c>
    </row>
    <row r="266" spans="8:15" x14ac:dyDescent="0.25">
      <c r="H266" s="1">
        <v>83</v>
      </c>
      <c r="I266" s="75">
        <f t="shared" si="28"/>
        <v>42.59688693807545</v>
      </c>
      <c r="J266" s="75">
        <f t="shared" si="29"/>
        <v>41.415345881893252</v>
      </c>
      <c r="K266" s="75">
        <f t="shared" si="30"/>
        <v>-0.83736496697569229</v>
      </c>
      <c r="L266" s="75">
        <f t="shared" si="31"/>
        <v>4.8188943099420789E-2</v>
      </c>
      <c r="M266" s="74">
        <f t="shared" si="32"/>
        <v>-482322.22097799875</v>
      </c>
      <c r="N266" s="75">
        <f t="shared" si="33"/>
        <v>66.114840476399905</v>
      </c>
      <c r="O266">
        <f t="shared" si="34"/>
        <v>6.61148404763999E-5</v>
      </c>
    </row>
    <row r="267" spans="8:15" x14ac:dyDescent="0.25">
      <c r="H267" s="1">
        <v>84</v>
      </c>
      <c r="I267" s="75">
        <f t="shared" si="28"/>
        <v>43.344337950900339</v>
      </c>
      <c r="J267" s="75">
        <f t="shared" si="29"/>
        <v>41.49405903945798</v>
      </c>
      <c r="K267" s="75">
        <f t="shared" si="30"/>
        <v>-0.84487866434475611</v>
      </c>
      <c r="L267" s="75">
        <f t="shared" si="31"/>
        <v>4.8280530017030497E-2</v>
      </c>
      <c r="M267" s="74">
        <f t="shared" si="32"/>
        <v>-486650.11066257954</v>
      </c>
      <c r="N267" s="75">
        <f t="shared" si="33"/>
        <v>66.585889058714798</v>
      </c>
      <c r="O267">
        <f t="shared" si="34"/>
        <v>6.6585889058714805E-5</v>
      </c>
    </row>
    <row r="268" spans="8:15" x14ac:dyDescent="0.25">
      <c r="H268" s="1">
        <v>85</v>
      </c>
      <c r="I268" s="75">
        <f t="shared" si="28"/>
        <v>44.08942636253812</v>
      </c>
      <c r="J268" s="75">
        <f t="shared" si="29"/>
        <v>41.56011037420464</v>
      </c>
      <c r="K268" s="75">
        <f t="shared" si="30"/>
        <v>-0.85131034742254563</v>
      </c>
      <c r="L268" s="75">
        <f t="shared" si="31"/>
        <v>4.8357384234808246E-2</v>
      </c>
      <c r="M268" s="74">
        <f t="shared" si="32"/>
        <v>-490354.76011538634</v>
      </c>
      <c r="N268" s="75">
        <f t="shared" si="33"/>
        <v>67.055448714102468</v>
      </c>
      <c r="O268">
        <f t="shared" si="34"/>
        <v>6.7055448714102469E-5</v>
      </c>
    </row>
    <row r="269" spans="8:15" x14ac:dyDescent="0.25">
      <c r="H269" s="1">
        <v>86</v>
      </c>
      <c r="I269" s="75">
        <f t="shared" si="28"/>
        <v>44.831904711758995</v>
      </c>
      <c r="J269" s="75">
        <f t="shared" si="29"/>
        <v>41.613483432553778</v>
      </c>
      <c r="K269" s="75">
        <f t="shared" si="30"/>
        <v>-0.85665103557291533</v>
      </c>
      <c r="L269" s="75">
        <f t="shared" si="31"/>
        <v>4.8419486608145011E-2</v>
      </c>
      <c r="M269" s="74">
        <f t="shared" si="32"/>
        <v>-493430.99648999923</v>
      </c>
      <c r="N269" s="75">
        <f t="shared" si="33"/>
        <v>67.523363490855772</v>
      </c>
      <c r="O269">
        <f t="shared" si="34"/>
        <v>6.7523363490855766E-5</v>
      </c>
    </row>
    <row r="270" spans="8:15" x14ac:dyDescent="0.25">
      <c r="H270" s="1">
        <v>87</v>
      </c>
      <c r="I270" s="75">
        <f t="shared" si="28"/>
        <v>45.571530014245766</v>
      </c>
      <c r="J270" s="75">
        <f t="shared" si="29"/>
        <v>41.654165652999701</v>
      </c>
      <c r="K270" s="75">
        <f t="shared" si="30"/>
        <v>-0.86089332938395347</v>
      </c>
      <c r="L270" s="75">
        <f t="shared" si="31"/>
        <v>4.8466822521065246E-2</v>
      </c>
      <c r="M270" s="74">
        <f t="shared" si="32"/>
        <v>-495874.55772515718</v>
      </c>
      <c r="N270" s="75">
        <f t="shared" si="33"/>
        <v>67.989480258647518</v>
      </c>
      <c r="O270">
        <f t="shared" si="34"/>
        <v>6.7989480258647523E-5</v>
      </c>
    </row>
    <row r="271" spans="8:15" x14ac:dyDescent="0.25">
      <c r="H271" s="1">
        <v>88</v>
      </c>
      <c r="I271" s="75">
        <f t="shared" si="28"/>
        <v>46.308063863796626</v>
      </c>
      <c r="J271" s="75">
        <f t="shared" si="29"/>
        <v>41.68214836400373</v>
      </c>
      <c r="K271" s="75">
        <f t="shared" si="30"/>
        <v>-0.86403142942524958</v>
      </c>
      <c r="L271" s="75">
        <f t="shared" si="31"/>
        <v>4.8499381883775533E-2</v>
      </c>
      <c r="M271" s="74">
        <f t="shared" si="32"/>
        <v>-497682.10334894375</v>
      </c>
      <c r="N271" s="75">
        <f t="shared" si="33"/>
        <v>68.453648772309208</v>
      </c>
      <c r="O271">
        <f t="shared" si="34"/>
        <v>6.8453648772309208E-5</v>
      </c>
    </row>
    <row r="272" spans="8:15" x14ac:dyDescent="0.25">
      <c r="H272" s="1">
        <v>89</v>
      </c>
      <c r="I272" s="75">
        <f t="shared" si="28"/>
        <v>47.041272526166878</v>
      </c>
      <c r="J272" s="75">
        <f t="shared" si="29"/>
        <v>41.697426780638509</v>
      </c>
      <c r="K272" s="75">
        <f t="shared" si="30"/>
        <v>-0.86606115098659509</v>
      </c>
      <c r="L272" s="75">
        <f t="shared" si="31"/>
        <v>4.851715912876009E-2</v>
      </c>
      <c r="M272" s="74">
        <f t="shared" si="32"/>
        <v>-498851.22296827874</v>
      </c>
      <c r="N272" s="75">
        <f t="shared" si="33"/>
        <v>68.91572173097066</v>
      </c>
      <c r="O272">
        <f t="shared" si="34"/>
        <v>6.8915721730970655E-5</v>
      </c>
    </row>
    <row r="273" spans="8:15" x14ac:dyDescent="0.25">
      <c r="H273" s="1">
        <v>90</v>
      </c>
      <c r="I273" s="75">
        <f t="shared" si="28"/>
        <v>47.770927025465035</v>
      </c>
      <c r="J273" s="75">
        <f t="shared" si="29"/>
        <v>41.7</v>
      </c>
      <c r="K273" s="75">
        <f t="shared" si="30"/>
        <v>-0.86697993469231427</v>
      </c>
      <c r="L273" s="75">
        <f t="shared" si="31"/>
        <v>4.8520153205442368E-2</v>
      </c>
      <c r="M273" s="74">
        <f t="shared" si="32"/>
        <v>-499380.44238277304</v>
      </c>
      <c r="N273" s="75">
        <f t="shared" si="33"/>
        <v>69.375554832507433</v>
      </c>
      <c r="O273">
        <f t="shared" si="34"/>
        <v>6.9375554832507431E-5</v>
      </c>
    </row>
    <row r="274" spans="8:15" x14ac:dyDescent="0.25">
      <c r="H274" s="1">
        <v>91</v>
      </c>
      <c r="I274" s="75">
        <f t="shared" si="28"/>
        <v>48.496803223036324</v>
      </c>
      <c r="J274" s="75">
        <f t="shared" si="29"/>
        <v>41.689870995404533</v>
      </c>
      <c r="K274" s="75">
        <f t="shared" si="30"/>
        <v>-0.86678685291451596</v>
      </c>
      <c r="L274" s="75">
        <f t="shared" si="31"/>
        <v>4.8508367573432992E-2</v>
      </c>
      <c r="M274" s="74">
        <f t="shared" si="32"/>
        <v>-499269.22727876122</v>
      </c>
      <c r="N274" s="75">
        <f t="shared" si="33"/>
        <v>69.833006823253726</v>
      </c>
      <c r="O274">
        <f t="shared" si="34"/>
        <v>6.983300682325372E-5</v>
      </c>
    </row>
    <row r="275" spans="8:15" x14ac:dyDescent="0.25">
      <c r="H275" s="1">
        <v>92</v>
      </c>
      <c r="I275" s="75">
        <f t="shared" si="28"/>
        <v>49.218681888785206</v>
      </c>
      <c r="J275" s="75">
        <f t="shared" si="29"/>
        <v>41.667046609388869</v>
      </c>
      <c r="K275" s="75">
        <f t="shared" si="30"/>
        <v>-0.86548261193877452</v>
      </c>
      <c r="L275" s="75">
        <f t="shared" si="31"/>
        <v>4.8481810194385029E-2</v>
      </c>
      <c r="M275" s="74">
        <f t="shared" si="32"/>
        <v>-498517.98447673413</v>
      </c>
      <c r="N275" s="75">
        <f t="shared" si="33"/>
        <v>70.287939542950269</v>
      </c>
      <c r="O275">
        <f t="shared" si="34"/>
        <v>7.0287939542950276E-5</v>
      </c>
    </row>
    <row r="276" spans="8:15" x14ac:dyDescent="0.25">
      <c r="H276" s="1">
        <v>93</v>
      </c>
      <c r="I276" s="75">
        <f t="shared" si="28"/>
        <v>49.936348764907287</v>
      </c>
      <c r="J276" s="75">
        <f t="shared" si="29"/>
        <v>41.631537545531764</v>
      </c>
      <c r="K276" s="75">
        <f t="shared" si="30"/>
        <v>-0.86306954986665763</v>
      </c>
      <c r="L276" s="75">
        <f t="shared" si="31"/>
        <v>4.8440493522477861E-2</v>
      </c>
      <c r="M276" s="74">
        <f t="shared" si="32"/>
        <v>-497128.06072319485</v>
      </c>
      <c r="N276" s="75">
        <f t="shared" si="33"/>
        <v>70.74021796490868</v>
      </c>
      <c r="O276">
        <f t="shared" si="34"/>
        <v>7.0740217964908685E-5</v>
      </c>
    </row>
    <row r="277" spans="8:15" x14ac:dyDescent="0.25">
      <c r="H277" s="1">
        <v>94</v>
      </c>
      <c r="I277" s="75">
        <f t="shared" si="28"/>
        <v>50.649594622019045</v>
      </c>
      <c r="J277" s="75">
        <f t="shared" si="29"/>
        <v>41.583358359115564</v>
      </c>
      <c r="K277" s="75">
        <f t="shared" si="30"/>
        <v>-0.85955163027066117</v>
      </c>
      <c r="L277" s="75">
        <f t="shared" si="31"/>
        <v>4.8384434493551551E-2</v>
      </c>
      <c r="M277" s="74">
        <f t="shared" si="32"/>
        <v>-495101.7390359008</v>
      </c>
      <c r="N277" s="75">
        <f t="shared" si="33"/>
        <v>71.189710231384694</v>
      </c>
      <c r="O277">
        <f t="shared" si="34"/>
        <v>7.1189710231384689E-5</v>
      </c>
    </row>
    <row r="278" spans="8:15" x14ac:dyDescent="0.25">
      <c r="H278" s="1">
        <v>95</v>
      </c>
      <c r="I278" s="75">
        <f t="shared" si="28"/>
        <v>51.358215307692802</v>
      </c>
      <c r="J278" s="75">
        <f t="shared" si="29"/>
        <v>41.522527446646947</v>
      </c>
      <c r="K278" s="75">
        <f t="shared" si="30"/>
        <v>-0.85493443164801686</v>
      </c>
      <c r="L278" s="75">
        <f t="shared" si="31"/>
        <v>4.8313654512913556E-2</v>
      </c>
      <c r="M278" s="74">
        <f t="shared" si="32"/>
        <v>-492442.23262925778</v>
      </c>
      <c r="N278" s="75">
        <f t="shared" si="33"/>
        <v>71.636287684165296</v>
      </c>
      <c r="O278">
        <f t="shared" si="34"/>
        <v>7.1636287684165298E-5</v>
      </c>
    </row>
    <row r="279" spans="8:15" x14ac:dyDescent="0.25">
      <c r="H279" s="1">
        <v>96</v>
      </c>
      <c r="I279" s="75">
        <f t="shared" si="28"/>
        <v>52.062011787422641</v>
      </c>
      <c r="J279" s="75">
        <f t="shared" si="29"/>
        <v>41.449067034256018</v>
      </c>
      <c r="K279" s="75">
        <f t="shared" si="30"/>
        <v>-0.84922513275006395</v>
      </c>
      <c r="L279" s="75">
        <f t="shared" si="31"/>
        <v>4.8228179441840595E-2</v>
      </c>
      <c r="M279" s="74">
        <f t="shared" si="32"/>
        <v>-489153.67646403686</v>
      </c>
      <c r="N279" s="75">
        <f t="shared" si="33"/>
        <v>72.07982489038568</v>
      </c>
      <c r="O279">
        <f t="shared" si="34"/>
        <v>7.2079824890385679E-5</v>
      </c>
    </row>
    <row r="280" spans="8:15" x14ac:dyDescent="0.25">
      <c r="H280" s="1">
        <v>97</v>
      </c>
      <c r="I280" s="75">
        <f t="shared" si="28"/>
        <v>52.760790178064745</v>
      </c>
      <c r="J280" s="75">
        <f t="shared" si="29"/>
        <v>41.36300316499301</v>
      </c>
      <c r="K280" s="75">
        <f t="shared" si="30"/>
        <v>-0.84243249389296038</v>
      </c>
      <c r="L280" s="75">
        <f t="shared" si="31"/>
        <v>4.8128039582797565E-2</v>
      </c>
      <c r="M280" s="74">
        <f t="shared" si="32"/>
        <v>-485241.11648234521</v>
      </c>
      <c r="N280" s="75">
        <f t="shared" si="33"/>
        <v>72.520199663603563</v>
      </c>
      <c r="O280">
        <f t="shared" si="34"/>
        <v>7.2520199663603566E-5</v>
      </c>
    </row>
    <row r="281" spans="8:15" x14ac:dyDescent="0.25">
      <c r="H281" s="1">
        <v>98</v>
      </c>
      <c r="I281" s="75">
        <f t="shared" si="28"/>
        <v>53.454361773814206</v>
      </c>
      <c r="J281" s="75">
        <f t="shared" si="29"/>
        <v>41.264365685041895</v>
      </c>
      <c r="K281" s="75">
        <f t="shared" si="30"/>
        <v>-0.83456683438305324</v>
      </c>
      <c r="L281" s="75">
        <f t="shared" si="31"/>
        <v>4.8013269663396439E-2</v>
      </c>
      <c r="M281" s="74">
        <f t="shared" si="32"/>
        <v>-480710.49660463864</v>
      </c>
      <c r="N281" s="75">
        <f t="shared" si="33"/>
        <v>72.957293080169975</v>
      </c>
      <c r="O281">
        <f t="shared" si="34"/>
        <v>7.2957293080169969E-5</v>
      </c>
    </row>
    <row r="282" spans="8:15" x14ac:dyDescent="0.25">
      <c r="H282" s="1">
        <v>99</v>
      </c>
      <c r="I282" s="75">
        <f t="shared" si="28"/>
        <v>54.142543064797557</v>
      </c>
      <c r="J282" s="75">
        <f t="shared" si="29"/>
        <v>41.153188228870185</v>
      </c>
      <c r="K282" s="75">
        <f t="shared" si="30"/>
        <v>-0.825640006215831</v>
      </c>
      <c r="L282" s="75">
        <f t="shared" si="31"/>
        <v>4.7883908819117235E-2</v>
      </c>
      <c r="M282" s="74">
        <f t="shared" si="32"/>
        <v>-475568.64358031866</v>
      </c>
      <c r="N282" s="75">
        <f t="shared" si="33"/>
        <v>73.390989490946367</v>
      </c>
      <c r="O282">
        <f t="shared" si="34"/>
        <v>7.3390989490946374E-5</v>
      </c>
    </row>
    <row r="283" spans="8:15" x14ac:dyDescent="0.25">
      <c r="H283" s="1">
        <v>100</v>
      </c>
      <c r="I283" s="75">
        <f t="shared" si="28"/>
        <v>54.825155748377007</v>
      </c>
      <c r="J283" s="75">
        <f t="shared" si="29"/>
        <v>41.029508203334018</v>
      </c>
      <c r="K283" s="75">
        <f t="shared" si="30"/>
        <v>-0.8156653642307139</v>
      </c>
      <c r="L283" s="75">
        <f t="shared" si="31"/>
        <v>4.7740000574813451E-2</v>
      </c>
      <c r="M283" s="74">
        <f t="shared" si="32"/>
        <v>-469823.24979689118</v>
      </c>
      <c r="N283" s="75">
        <f t="shared" si="33"/>
        <v>73.821176528428623</v>
      </c>
      <c r="O283">
        <f t="shared" si="34"/>
        <v>7.3821176528428617E-5</v>
      </c>
    </row>
    <row r="284" spans="8:15" x14ac:dyDescent="0.25">
      <c r="H284" s="1">
        <v>101</v>
      </c>
      <c r="I284" s="75">
        <f t="shared" si="28"/>
        <v>55.502026733279578</v>
      </c>
      <c r="J284" s="75">
        <f t="shared" si="29"/>
        <v>40.893366770757417</v>
      </c>
      <c r="K284" s="75">
        <f t="shared" si="30"/>
        <v>-0.8046577329247091</v>
      </c>
      <c r="L284" s="75">
        <f t="shared" si="31"/>
        <v>4.7581592825023881E-2</v>
      </c>
      <c r="M284" s="74">
        <f t="shared" si="32"/>
        <v>-463482.8541646325</v>
      </c>
      <c r="N284" s="75">
        <f t="shared" si="33"/>
        <v>74.247745109349296</v>
      </c>
      <c r="O284">
        <f t="shared" si="34"/>
        <v>7.4247745109349298E-5</v>
      </c>
    </row>
    <row r="285" spans="8:15" x14ac:dyDescent="0.25">
      <c r="H285" s="1">
        <v>102</v>
      </c>
      <c r="I285" s="75">
        <f t="shared" si="28"/>
        <v>56.172988136679905</v>
      </c>
      <c r="J285" s="75">
        <f t="shared" si="29"/>
        <v>40.744808831004406</v>
      </c>
      <c r="K285" s="75">
        <f t="shared" si="30"/>
        <v>-0.79263337014589874</v>
      </c>
      <c r="L285" s="75">
        <f t="shared" si="31"/>
        <v>4.7408737813112584E-2</v>
      </c>
      <c r="M285" s="74">
        <f t="shared" si="32"/>
        <v>-456556.8212040377</v>
      </c>
      <c r="N285" s="75">
        <f t="shared" si="33"/>
        <v>74.670589432839122</v>
      </c>
      <c r="O285">
        <f t="shared" si="34"/>
        <v>7.4670589432839128E-5</v>
      </c>
    </row>
    <row r="286" spans="8:15" x14ac:dyDescent="0.25">
      <c r="H286" s="1">
        <v>103</v>
      </c>
      <c r="I286" s="75">
        <f t="shared" si="28"/>
        <v>56.837877274380745</v>
      </c>
      <c r="J286" s="75">
        <f t="shared" si="29"/>
        <v>40.583883002562125</v>
      </c>
      <c r="K286" s="75">
        <f t="shared" si="30"/>
        <v>-0.77960992790270334</v>
      </c>
      <c r="L286" s="75">
        <f t="shared" si="31"/>
        <v>4.7221492109258092E-2</v>
      </c>
      <c r="M286" s="74">
        <f t="shared" si="32"/>
        <v>-449055.31847195711</v>
      </c>
      <c r="N286" s="75">
        <f t="shared" si="33"/>
        <v>75.089606974238748</v>
      </c>
      <c r="O286">
        <f t="shared" si="34"/>
        <v>7.5089606974238746E-5</v>
      </c>
    </row>
    <row r="287" spans="8:15" x14ac:dyDescent="0.25">
      <c r="H287" s="1">
        <v>104</v>
      </c>
      <c r="I287" s="75">
        <f t="shared" si="28"/>
        <v>57.496536644249716</v>
      </c>
      <c r="J287" s="75">
        <f t="shared" si="29"/>
        <v>40.410641602652959</v>
      </c>
      <c r="K287" s="75">
        <f t="shared" si="30"/>
        <v>-0.76560641053670464</v>
      </c>
      <c r="L287" s="75">
        <f t="shared" si="31"/>
        <v>4.7019916587312818E-2</v>
      </c>
      <c r="M287" s="74">
        <f t="shared" si="32"/>
        <v>-440989.29246914189</v>
      </c>
      <c r="N287" s="75">
        <f t="shared" si="33"/>
        <v>75.504698474660444</v>
      </c>
      <c r="O287">
        <f t="shared" si="34"/>
        <v>7.5504698474660449E-5</v>
      </c>
    </row>
    <row r="288" spans="8:15" x14ac:dyDescent="0.25">
      <c r="H288" s="1">
        <v>105</v>
      </c>
      <c r="I288" s="75">
        <f t="shared" si="28"/>
        <v>58.148813903085205</v>
      </c>
      <c r="J288" s="75">
        <f t="shared" si="29"/>
        <v>40.225140626393028</v>
      </c>
      <c r="K288" s="75">
        <f t="shared" si="30"/>
        <v>-0.75064313051548337</v>
      </c>
      <c r="L288" s="75">
        <f t="shared" si="31"/>
        <v>4.6804076400552841E-2</v>
      </c>
      <c r="M288" s="74">
        <f t="shared" si="32"/>
        <v>-432370.44317691843</v>
      </c>
      <c r="N288" s="75">
        <f t="shared" si="33"/>
        <v>75.915767926408819</v>
      </c>
      <c r="O288">
        <f t="shared" si="34"/>
        <v>7.5915767926408817E-5</v>
      </c>
    </row>
    <row r="289" spans="8:15" x14ac:dyDescent="0.25">
      <c r="H289" s="1">
        <v>106</v>
      </c>
      <c r="I289" s="75">
        <f t="shared" si="28"/>
        <v>58.794561837096346</v>
      </c>
      <c r="J289" s="75">
        <f t="shared" si="29"/>
        <v>40.02743972501387</v>
      </c>
      <c r="K289" s="75">
        <f t="shared" si="30"/>
        <v>-0.73474166210741276</v>
      </c>
      <c r="L289" s="75">
        <f t="shared" si="31"/>
        <v>4.6574040956337714E-2</v>
      </c>
      <c r="M289" s="74">
        <f t="shared" si="32"/>
        <v>-423211.19737386977</v>
      </c>
      <c r="N289" s="75">
        <f t="shared" si="33"/>
        <v>76.322722554377151</v>
      </c>
      <c r="O289">
        <f t="shared" si="34"/>
        <v>7.6322722554377149E-5</v>
      </c>
    </row>
    <row r="290" spans="8:15" x14ac:dyDescent="0.25">
      <c r="H290" s="1">
        <v>107</v>
      </c>
      <c r="I290" s="75">
        <f t="shared" si="28"/>
        <v>59.433638326194732</v>
      </c>
      <c r="J290" s="75">
        <f t="shared" si="29"/>
        <v>39.817602183163778</v>
      </c>
      <c r="K290" s="75">
        <f t="shared" si="30"/>
        <v>-0.71792479320271463</v>
      </c>
      <c r="L290" s="75">
        <f t="shared" si="31"/>
        <v>4.6329883889699351E-2</v>
      </c>
      <c r="M290" s="74">
        <f t="shared" si="32"/>
        <v>-413524.68088476366</v>
      </c>
      <c r="N290" s="75">
        <f t="shared" si="33"/>
        <v>76.725472793543787</v>
      </c>
      <c r="O290">
        <f t="shared" si="34"/>
        <v>7.6725472793543785E-5</v>
      </c>
    </row>
    <row r="291" spans="8:15" x14ac:dyDescent="0.25">
      <c r="H291" s="1">
        <v>108</v>
      </c>
      <c r="I291" s="75">
        <f t="shared" si="28"/>
        <v>60.065906302306814</v>
      </c>
      <c r="J291" s="75">
        <f t="shared" si="29"/>
        <v>39.595694895304518</v>
      </c>
      <c r="K291" s="75">
        <f t="shared" si="30"/>
        <v>-0.70021647554441457</v>
      </c>
      <c r="L291" s="75">
        <f t="shared" si="31"/>
        <v>4.6071683035878358E-2</v>
      </c>
      <c r="M291" s="74">
        <f t="shared" si="32"/>
        <v>-403324.68991358276</v>
      </c>
      <c r="N291" s="75">
        <f t="shared" si="33"/>
        <v>77.123932262700293</v>
      </c>
      <c r="O291">
        <f t="shared" si="34"/>
        <v>7.7123932262700292E-5</v>
      </c>
    </row>
    <row r="292" spans="8:15" x14ac:dyDescent="0.25">
      <c r="H292" s="1">
        <v>109</v>
      </c>
      <c r="I292" s="75">
        <f t="shared" si="28"/>
        <v>60.691233701925427</v>
      </c>
      <c r="J292" s="75">
        <f t="shared" si="29"/>
        <v>39.361788341218528</v>
      </c>
      <c r="K292" s="75">
        <f t="shared" si="30"/>
        <v>-0.68164177362931355</v>
      </c>
      <c r="L292" s="75">
        <f t="shared" si="31"/>
        <v>4.5799520401825375E-2</v>
      </c>
      <c r="M292" s="74">
        <f t="shared" si="32"/>
        <v>-392625.66161048465</v>
      </c>
      <c r="N292" s="75">
        <f t="shared" si="33"/>
        <v>77.518017734549133</v>
      </c>
      <c r="O292">
        <f t="shared" si="34"/>
        <v>7.7518017734549139E-5</v>
      </c>
    </row>
    <row r="293" spans="8:15" x14ac:dyDescent="0.25">
      <c r="H293" s="1">
        <v>110</v>
      </c>
      <c r="I293" s="75">
        <f t="shared" si="28"/>
        <v>61.309493413128898</v>
      </c>
      <c r="J293" s="75">
        <f t="shared" si="29"/>
        <v>39.115956560641145</v>
      </c>
      <c r="K293" s="75">
        <f t="shared" si="30"/>
        <v>-0.66222681253289706</v>
      </c>
      <c r="L293" s="75">
        <f t="shared" si="31"/>
        <v>4.5513482136684331E-2</v>
      </c>
      <c r="M293" s="74">
        <f t="shared" si="32"/>
        <v>-381442.64401894872</v>
      </c>
      <c r="N293" s="75">
        <f t="shared" si="33"/>
        <v>77.907649102314821</v>
      </c>
      <c r="O293">
        <f t="shared" si="34"/>
        <v>7.7907649102314824E-5</v>
      </c>
    </row>
    <row r="294" spans="8:15" x14ac:dyDescent="0.25">
      <c r="H294" s="1">
        <v>111</v>
      </c>
      <c r="I294" s="75">
        <f t="shared" si="28"/>
        <v>61.920563217304114</v>
      </c>
      <c r="J294" s="75">
        <f t="shared" si="29"/>
        <v>38.858277127031734</v>
      </c>
      <c r="K294" s="75">
        <f t="shared" si="30"/>
        <v>-0.64199872490347054</v>
      </c>
      <c r="L294" s="75">
        <f t="shared" si="31"/>
        <v>4.5213658501273776E-2</v>
      </c>
      <c r="M294" s="74">
        <f t="shared" si="32"/>
        <v>-369791.26554439904</v>
      </c>
      <c r="N294" s="75">
        <f t="shared" si="33"/>
        <v>78.292749343017277</v>
      </c>
      <c r="O294">
        <f t="shared" si="34"/>
        <v>7.8292749343017272E-5</v>
      </c>
    </row>
    <row r="295" spans="8:15" x14ac:dyDescent="0.25">
      <c r="H295" s="1">
        <v>112</v>
      </c>
      <c r="I295" s="75">
        <f t="shared" si="28"/>
        <v>62.524325725817093</v>
      </c>
      <c r="J295" s="75">
        <f t="shared" si="29"/>
        <v>38.588831120496835</v>
      </c>
      <c r="K295" s="75">
        <f t="shared" si="30"/>
        <v>-0.62098559736002545</v>
      </c>
      <c r="L295" s="75">
        <f t="shared" si="31"/>
        <v>4.4900143836581502E-2</v>
      </c>
      <c r="M295" s="74">
        <f t="shared" si="32"/>
        <v>-357687.70407937467</v>
      </c>
      <c r="N295" s="75">
        <f t="shared" si="33"/>
        <v>78.673244477561354</v>
      </c>
      <c r="O295">
        <f t="shared" si="34"/>
        <v>7.8673244477561348E-5</v>
      </c>
    </row>
    <row r="296" spans="8:15" x14ac:dyDescent="0.25">
      <c r="H296" s="1">
        <v>113</v>
      </c>
      <c r="I296" s="75">
        <f t="shared" si="28"/>
        <v>63.120668311881303</v>
      </c>
      <c r="J296" s="75">
        <f t="shared" si="29"/>
        <v>38.307703099877884</v>
      </c>
      <c r="K296" s="75">
        <f t="shared" si="30"/>
        <v>-0.59921641651565738</v>
      </c>
      <c r="L296" s="75">
        <f t="shared" si="31"/>
        <v>4.457303653128715E-2</v>
      </c>
      <c r="M296" s="74">
        <f t="shared" si="32"/>
        <v>-345148.65591301868</v>
      </c>
      <c r="N296" s="75">
        <f t="shared" si="33"/>
        <v>79.049063527799689</v>
      </c>
      <c r="O296">
        <f t="shared" si="34"/>
        <v>7.9049063527799688E-5</v>
      </c>
    </row>
    <row r="297" spans="8:15" x14ac:dyDescent="0.25">
      <c r="H297" s="1">
        <v>114</v>
      </c>
      <c r="I297" s="75">
        <f t="shared" si="28"/>
        <v>63.709483037878563</v>
      </c>
      <c r="J297" s="75">
        <f t="shared" si="29"/>
        <v>38.014981074015338</v>
      </c>
      <c r="K297" s="75">
        <f t="shared" si="30"/>
        <v>-0.57672101483409643</v>
      </c>
      <c r="L297" s="75">
        <f t="shared" si="31"/>
        <v>4.4232438988326524E-2</v>
      </c>
      <c r="M297" s="74">
        <f t="shared" si="32"/>
        <v>-332191.3045444396</v>
      </c>
      <c r="N297" s="75">
        <f t="shared" si="33"/>
        <v>79.420138470729924</v>
      </c>
      <c r="O297">
        <f t="shared" si="34"/>
        <v>7.9420138470729927E-5</v>
      </c>
    </row>
    <row r="298" spans="8:15" x14ac:dyDescent="0.25">
      <c r="H298" s="1">
        <v>115</v>
      </c>
      <c r="I298" s="75">
        <f t="shared" si="28"/>
        <v>64.290666578392432</v>
      </c>
      <c r="J298" s="75">
        <f t="shared" si="29"/>
        <v>37.710756472200359</v>
      </c>
      <c r="K298" s="75">
        <f t="shared" si="30"/>
        <v>-0.55353001651139899</v>
      </c>
      <c r="L298" s="75">
        <f t="shared" si="31"/>
        <v>4.3878457590510518E-2</v>
      </c>
      <c r="M298" s="74">
        <f t="shared" si="32"/>
        <v>-318833.28951056581</v>
      </c>
      <c r="N298" s="75">
        <f t="shared" si="33"/>
        <v>79.786404189989753</v>
      </c>
      <c r="O298">
        <f t="shared" si="34"/>
        <v>7.9786404189989758E-5</v>
      </c>
    </row>
    <row r="299" spans="8:15" x14ac:dyDescent="0.25">
      <c r="H299" s="1">
        <v>116</v>
      </c>
      <c r="I299" s="75">
        <f t="shared" si="28"/>
        <v>64.864120139216354</v>
      </c>
      <c r="J299" s="75">
        <f t="shared" si="29"/>
        <v>37.395124113824565</v>
      </c>
      <c r="K299" s="75">
        <f t="shared" si="30"/>
        <v>-0.5296747835583373</v>
      </c>
      <c r="L299" s="75">
        <f t="shared" si="31"/>
        <v>4.3511202665211031E-2</v>
      </c>
      <c r="M299" s="74">
        <f t="shared" si="32"/>
        <v>-305092.67532960227</v>
      </c>
      <c r="N299" s="75">
        <f t="shared" si="33"/>
        <v>80.147798424815434</v>
      </c>
      <c r="O299">
        <f t="shared" si="34"/>
        <v>8.0147798424815429E-5</v>
      </c>
    </row>
    <row r="300" spans="8:15" x14ac:dyDescent="0.25">
      <c r="H300" s="1">
        <v>117</v>
      </c>
      <c r="I300" s="75">
        <f t="shared" si="28"/>
        <v>65.429749372602117</v>
      </c>
      <c r="J300" s="75">
        <f t="shared" si="29"/>
        <v>37.068182177237844</v>
      </c>
      <c r="K300" s="75">
        <f t="shared" si="30"/>
        <v>-0.50518736224191207</v>
      </c>
      <c r="L300" s="75">
        <f t="shared" si="31"/>
        <v>4.313078844812538E-2</v>
      </c>
      <c r="M300" s="74">
        <f t="shared" si="32"/>
        <v>-290987.92065134138</v>
      </c>
      <c r="N300" s="75">
        <f t="shared" si="33"/>
        <v>80.504261716630708</v>
      </c>
      <c r="O300">
        <f t="shared" si="34"/>
        <v>8.0504261716630708E-5</v>
      </c>
    </row>
    <row r="301" spans="8:15" x14ac:dyDescent="0.25">
      <c r="H301" s="1">
        <v>118</v>
      </c>
      <c r="I301" s="75">
        <f t="shared" si="28"/>
        <v>65.987464289014682</v>
      </c>
      <c r="J301" s="75">
        <f t="shared" si="29"/>
        <v>36.730032167823261</v>
      </c>
      <c r="K301" s="75">
        <f t="shared" si="30"/>
        <v>-0.48010043002686803</v>
      </c>
      <c r="L301" s="75">
        <f t="shared" si="31"/>
        <v>4.2737333046129762E-2</v>
      </c>
      <c r="M301" s="74">
        <f t="shared" si="32"/>
        <v>-276537.84769547597</v>
      </c>
      <c r="N301" s="75">
        <f t="shared" si="33"/>
        <v>80.855737353434137</v>
      </c>
      <c r="O301">
        <f t="shared" si="34"/>
        <v>8.085573735343414E-5</v>
      </c>
    </row>
    <row r="302" spans="8:15" x14ac:dyDescent="0.25">
      <c r="H302" s="1">
        <v>119</v>
      </c>
      <c r="I302" s="75">
        <f t="shared" si="28"/>
        <v>66.537179165660262</v>
      </c>
      <c r="J302" s="75">
        <f t="shared" si="29"/>
        <v>36.380778885298042</v>
      </c>
      <c r="K302" s="75">
        <f t="shared" si="30"/>
        <v>-0.45444724314055157</v>
      </c>
      <c r="L302" s="75">
        <f t="shared" si="31"/>
        <v>4.2330958399232232E-2</v>
      </c>
      <c r="M302" s="74">
        <f t="shared" si="32"/>
        <v>-261761.61204895773</v>
      </c>
      <c r="N302" s="75">
        <f t="shared" si="33"/>
        <v>81.202171312152942</v>
      </c>
      <c r="O302">
        <f t="shared" si="34"/>
        <v>8.1202171312152939E-5</v>
      </c>
    </row>
    <row r="303" spans="8:15" x14ac:dyDescent="0.25">
      <c r="H303" s="1">
        <v>120</v>
      </c>
      <c r="I303" s="75">
        <f t="shared" si="28"/>
        <v>67.078812452054294</v>
      </c>
      <c r="J303" s="75">
        <f t="shared" si="29"/>
        <v>36.020530390248524</v>
      </c>
      <c r="K303" s="75">
        <f t="shared" si="30"/>
        <v>-0.4282615848669904</v>
      </c>
      <c r="L303" s="75">
        <f t="shared" si="31"/>
        <v>4.1911790241634314E-2</v>
      </c>
      <c r="M303" s="74">
        <f t="shared" si="32"/>
        <v>-246678.67288338646</v>
      </c>
      <c r="N303" s="75">
        <f t="shared" si="33"/>
        <v>81.543512199131214</v>
      </c>
      <c r="O303">
        <f t="shared" si="34"/>
        <v>8.1543512199131214E-5</v>
      </c>
    </row>
    <row r="304" spans="8:15" x14ac:dyDescent="0.25">
      <c r="H304" s="1">
        <v>121</v>
      </c>
      <c r="I304" s="75">
        <f t="shared" si="28"/>
        <v>67.612286672894143</v>
      </c>
      <c r="J304" s="75">
        <f t="shared" si="29"/>
        <v>35.649397969906929</v>
      </c>
      <c r="K304" s="75">
        <f t="shared" si="30"/>
        <v>-0.40157771465911013</v>
      </c>
      <c r="L304" s="75">
        <f t="shared" si="31"/>
        <v>4.1479958061910564E-2</v>
      </c>
      <c r="M304" s="74">
        <f t="shared" si="32"/>
        <v>-231308.76364364743</v>
      </c>
      <c r="N304" s="75">
        <f t="shared" si="33"/>
        <v>81.879711188919742</v>
      </c>
      <c r="O304">
        <f t="shared" si="34"/>
        <v>8.1879711188919747E-5</v>
      </c>
    </row>
    <row r="305" spans="8:15" x14ac:dyDescent="0.25">
      <c r="H305" s="1">
        <v>122</v>
      </c>
      <c r="I305" s="75">
        <f t="shared" si="28"/>
        <v>68.137528328499457</v>
      </c>
      <c r="J305" s="75">
        <f t="shared" si="29"/>
        <v>35.267496103176761</v>
      </c>
      <c r="K305" s="75">
        <f t="shared" si="30"/>
        <v>-0.37443031814160027</v>
      </c>
      <c r="L305" s="75">
        <f t="shared" si="31"/>
        <v>4.1035595062313621E-2</v>
      </c>
      <c r="M305" s="74">
        <f t="shared" si="32"/>
        <v>-215671.86324956175</v>
      </c>
      <c r="N305" s="75">
        <f t="shared" si="33"/>
        <v>82.21072196153284</v>
      </c>
      <c r="O305">
        <f t="shared" si="34"/>
        <v>8.2210721961532835E-5</v>
      </c>
    </row>
    <row r="306" spans="8:15" x14ac:dyDescent="0.25">
      <c r="H306" s="1">
        <v>123</v>
      </c>
      <c r="I306" s="75">
        <f t="shared" si="28"/>
        <v>68.654467793080784</v>
      </c>
      <c r="J306" s="75">
        <f t="shared" si="29"/>
        <v>34.874942424913947</v>
      </c>
      <c r="K306" s="75">
        <f t="shared" si="30"/>
        <v>-0.34685445806135057</v>
      </c>
      <c r="L306" s="75">
        <f t="shared" si="31"/>
        <v>4.0578838117213585E-2</v>
      </c>
      <c r="M306" s="74">
        <f t="shared" si="32"/>
        <v>-199788.16784333793</v>
      </c>
      <c r="N306" s="75">
        <f t="shared" si="33"/>
        <v>82.536500638336491</v>
      </c>
      <c r="O306">
        <f t="shared" si="34"/>
        <v>8.2536500638336489E-5</v>
      </c>
    </row>
    <row r="307" spans="8:15" x14ac:dyDescent="0.25">
      <c r="H307" s="1">
        <v>124</v>
      </c>
      <c r="I307" s="75">
        <f t="shared" si="28"/>
        <v>69.163039211092112</v>
      </c>
      <c r="J307" s="75">
        <f t="shared" si="29"/>
        <v>34.471857689469658</v>
      </c>
      <c r="K307" s="75">
        <f t="shared" si="30"/>
        <v>-0.31888552622777744</v>
      </c>
      <c r="L307" s="75">
        <f t="shared" si="31"/>
        <v>4.010982773067804E-2</v>
      </c>
      <c r="M307" s="74">
        <f t="shared" si="32"/>
        <v>-183678.06310719979</v>
      </c>
      <c r="N307" s="75">
        <f t="shared" si="33"/>
        <v>82.857005716729148</v>
      </c>
      <c r="O307">
        <f t="shared" si="34"/>
        <v>8.2857005716729143E-5</v>
      </c>
    </row>
    <row r="308" spans="8:15" x14ac:dyDescent="0.25">
      <c r="H308" s="1">
        <v>125</v>
      </c>
      <c r="I308" s="75">
        <f t="shared" si="28"/>
        <v>69.663180391920463</v>
      </c>
      <c r="J308" s="75">
        <f t="shared" si="29"/>
        <v>34.058365733500921</v>
      </c>
      <c r="K308" s="75">
        <f t="shared" si="30"/>
        <v>-0.29055919647176137</v>
      </c>
      <c r="L308" s="75">
        <f t="shared" si="31"/>
        <v>3.9628707993200313E-2</v>
      </c>
      <c r="M308" s="74">
        <f t="shared" si="32"/>
        <v>-167362.09716773455</v>
      </c>
      <c r="N308" s="75">
        <f t="shared" si="33"/>
        <v>83.172198003774298</v>
      </c>
      <c r="O308">
        <f t="shared" si="34"/>
        <v>8.3172198003774302E-5</v>
      </c>
    </row>
    <row r="309" spans="8:15" x14ac:dyDescent="0.25">
      <c r="H309" s="1">
        <v>126</v>
      </c>
      <c r="I309" s="75">
        <f t="shared" si="28"/>
        <v>70.154832703158874</v>
      </c>
      <c r="J309" s="75">
        <f t="shared" si="29"/>
        <v>33.634593438054793</v>
      </c>
      <c r="K309" s="75">
        <f t="shared" si="30"/>
        <v>-0.26191137863957847</v>
      </c>
      <c r="L309" s="75">
        <f t="shared" si="31"/>
        <v>3.9135626537582374E-2</v>
      </c>
      <c r="M309" s="74">
        <f t="shared" si="32"/>
        <v>-150860.95409639721</v>
      </c>
      <c r="N309" s="75">
        <f t="shared" si="33"/>
        <v>83.482040548940461</v>
      </c>
      <c r="O309">
        <f t="shared" si="34"/>
        <v>8.3482040548940465E-5</v>
      </c>
    </row>
    <row r="310" spans="8:15" x14ac:dyDescent="0.25">
      <c r="H310" s="1">
        <v>127</v>
      </c>
      <c r="I310" s="75">
        <f t="shared" si="28"/>
        <v>70.637940962705599</v>
      </c>
      <c r="J310" s="75">
        <f t="shared" si="29"/>
        <v>33.20067068993113</v>
      </c>
      <c r="K310" s="75">
        <f t="shared" si="30"/>
        <v>-0.2329781736270157</v>
      </c>
      <c r="L310" s="75">
        <f t="shared" si="31"/>
        <v>3.8630734493978372E-2</v>
      </c>
      <c r="M310" s="74">
        <f t="shared" si="32"/>
        <v>-134195.42800916106</v>
      </c>
      <c r="N310" s="75">
        <f t="shared" si="33"/>
        <v>83.786498576101366</v>
      </c>
      <c r="O310">
        <f t="shared" si="34"/>
        <v>8.3786498576101371E-5</v>
      </c>
    </row>
    <row r="311" spans="8:15" x14ac:dyDescent="0.25">
      <c r="H311" s="1">
        <v>128</v>
      </c>
      <c r="I311" s="75">
        <f t="shared" si="28"/>
        <v>71.112453329924236</v>
      </c>
      <c r="J311" s="75">
        <f t="shared" si="29"/>
        <v>32.756730342329654</v>
      </c>
      <c r="K311" s="75">
        <f t="shared" si="30"/>
        <v>-0.20379582944904306</v>
      </c>
      <c r="L311" s="75">
        <f t="shared" si="31"/>
        <v>3.8114186444105455E-2</v>
      </c>
      <c r="M311" s="74">
        <f t="shared" si="32"/>
        <v>-117386.3977626488</v>
      </c>
      <c r="N311" s="75">
        <f t="shared" si="33"/>
        <v>84.085539414944378</v>
      </c>
      <c r="O311">
        <f t="shared" si="34"/>
        <v>8.4085539414944385E-5</v>
      </c>
    </row>
    <row r="312" spans="8:15" x14ac:dyDescent="0.25">
      <c r="H312" s="1">
        <v>129</v>
      </c>
      <c r="I312" s="75">
        <f t="shared" si="28"/>
        <v>71.57832119609499</v>
      </c>
      <c r="J312" s="75">
        <f t="shared" si="29"/>
        <v>32.302908174785756</v>
      </c>
      <c r="K312" s="75">
        <f t="shared" si="30"/>
        <v>-0.17440069833180294</v>
      </c>
      <c r="L312" s="75">
        <f t="shared" si="31"/>
        <v>3.7586140374626889E-2</v>
      </c>
      <c r="M312" s="74">
        <f t="shared" si="32"/>
        <v>-100454.80223911849</v>
      </c>
      <c r="N312" s="75">
        <f t="shared" si="33"/>
        <v>84.379132431932106</v>
      </c>
      <c r="O312">
        <f t="shared" si="34"/>
        <v>8.4379132431932106E-5</v>
      </c>
    </row>
    <row r="313" spans="8:15" x14ac:dyDescent="0.25">
      <c r="H313" s="1">
        <v>130</v>
      </c>
      <c r="I313" s="75">
        <f t="shared" si="28"/>
        <v>72.03549907437899</v>
      </c>
      <c r="J313" s="75">
        <f t="shared" si="29"/>
        <v>31.839342852400502</v>
      </c>
      <c r="K313" s="75">
        <f t="shared" si="30"/>
        <v>-0.14482919480644424</v>
      </c>
      <c r="L313" s="75">
        <f t="shared" si="31"/>
        <v>3.7046757629714114E-2</v>
      </c>
      <c r="M313" s="74">
        <f t="shared" si="32"/>
        <v>-83421.616208511885</v>
      </c>
      <c r="N313" s="75">
        <f t="shared" si="33"/>
        <v>84.66724896095721</v>
      </c>
      <c r="O313">
        <f t="shared" si="34"/>
        <v>8.4667248960957204E-5</v>
      </c>
    </row>
    <row r="314" spans="8:15" x14ac:dyDescent="0.25">
      <c r="H314" s="1">
        <v>131</v>
      </c>
      <c r="I314" s="75">
        <f t="shared" si="28"/>
        <v>72.483944489510705</v>
      </c>
      <c r="J314" s="75">
        <f t="shared" si="29"/>
        <v>31.366175884369333</v>
      </c>
      <c r="K314" s="75">
        <f t="shared" si="30"/>
        <v>-0.11511775477830398</v>
      </c>
      <c r="L314" s="75">
        <f t="shared" si="31"/>
        <v>3.64962028627926E-2</v>
      </c>
      <c r="M314" s="74">
        <f t="shared" si="32"/>
        <v>-66307.826752303095</v>
      </c>
      <c r="N314" s="75">
        <f t="shared" si="33"/>
        <v>84.949862233825826</v>
      </c>
      <c r="O314">
        <f t="shared" si="34"/>
        <v>8.4949862233825831E-5</v>
      </c>
    </row>
    <row r="315" spans="8:15" x14ac:dyDescent="0.25">
      <c r="H315" s="1">
        <v>132</v>
      </c>
      <c r="I315" s="75">
        <f t="shared" si="28"/>
        <v>72.923617867426358</v>
      </c>
      <c r="J315" s="75">
        <f t="shared" si="29"/>
        <v>30.883551581814427</v>
      </c>
      <c r="K315" s="75">
        <f t="shared" si="30"/>
        <v>-8.5302795540164039E-2</v>
      </c>
      <c r="L315" s="75">
        <f t="shared" si="31"/>
        <v>3.593464398747765E-2</v>
      </c>
      <c r="M315" s="74">
        <f t="shared" si="32"/>
        <v>-49134.410231134483</v>
      </c>
      <c r="N315" s="75">
        <f t="shared" si="33"/>
        <v>85.226947310700666</v>
      </c>
      <c r="O315">
        <f t="shared" si="34"/>
        <v>8.5226947310700668E-5</v>
      </c>
    </row>
    <row r="316" spans="8:15" x14ac:dyDescent="0.25">
      <c r="H316" s="1">
        <v>133</v>
      </c>
      <c r="I316" s="75">
        <f t="shared" si="28"/>
        <v>73.354482425027442</v>
      </c>
      <c r="J316" s="75">
        <f t="shared" si="29"/>
        <v>30.391617014925657</v>
      </c>
      <c r="K316" s="75">
        <f t="shared" si="30"/>
        <v>-5.5420676694737568E-2</v>
      </c>
      <c r="L316" s="75">
        <f t="shared" si="31"/>
        <v>3.5362252127705558E-2</v>
      </c>
      <c r="M316" s="74">
        <f t="shared" si="32"/>
        <v>-31922.30977616884</v>
      </c>
      <c r="N316" s="75">
        <f t="shared" si="33"/>
        <v>85.498481010629263</v>
      </c>
      <c r="O316">
        <f t="shared" si="34"/>
        <v>8.5498481010629263E-5</v>
      </c>
    </row>
    <row r="317" spans="8:15" x14ac:dyDescent="0.25">
      <c r="H317" s="1">
        <v>134</v>
      </c>
      <c r="I317" s="75">
        <f t="shared" si="28"/>
        <v>73.776504060271634</v>
      </c>
      <c r="J317" s="75">
        <f t="shared" si="29"/>
        <v>29.890521969414966</v>
      </c>
      <c r="K317" s="75">
        <f t="shared" si="30"/>
        <v>-2.5507661949005389E-2</v>
      </c>
      <c r="L317" s="75">
        <f t="shared" si="31"/>
        <v>3.4779201567066063E-2</v>
      </c>
      <c r="M317" s="74">
        <f t="shared" si="32"/>
        <v>-14692.413282627105</v>
      </c>
      <c r="N317" s="75">
        <f t="shared" si="33"/>
        <v>85.764441842278515</v>
      </c>
      <c r="O317">
        <f t="shared" si="34"/>
        <v>8.5764441842278518E-5</v>
      </c>
    </row>
    <row r="318" spans="8:15" x14ac:dyDescent="0.25">
      <c r="H318" s="1">
        <v>135</v>
      </c>
      <c r="I318" s="75">
        <f t="shared" si="28"/>
        <v>74.189651242773579</v>
      </c>
      <c r="J318" s="75">
        <f t="shared" si="29"/>
        <v>29.380418902289382</v>
      </c>
      <c r="K318" s="75">
        <f t="shared" si="30"/>
        <v>4.4001182583977057E-3</v>
      </c>
      <c r="L318" s="75">
        <f t="shared" si="31"/>
        <v>3.418566969734186E-2</v>
      </c>
      <c r="M318" s="74">
        <f t="shared" si="32"/>
        <v>2534.4681168370789</v>
      </c>
      <c r="N318" s="75">
        <f t="shared" si="33"/>
        <v>86.0248099349906</v>
      </c>
      <c r="O318">
        <f t="shared" si="34"/>
        <v>8.6024809934990605E-5</v>
      </c>
    </row>
    <row r="319" spans="8:15" x14ac:dyDescent="0.25">
      <c r="H319" s="1">
        <v>136</v>
      </c>
      <c r="I319" s="75">
        <f t="shared" si="28"/>
        <v>74.593894905091176</v>
      </c>
      <c r="J319" s="75">
        <f t="shared" si="29"/>
        <v>28.8614628969477</v>
      </c>
      <c r="K319" s="75">
        <f t="shared" si="30"/>
        <v>3.4266703336115076E-2</v>
      </c>
      <c r="L319" s="75">
        <f t="shared" si="31"/>
        <v>3.3581836966261221E-2</v>
      </c>
      <c r="M319" s="74">
        <f t="shared" si="32"/>
        <v>19737.621121602286</v>
      </c>
      <c r="N319" s="75">
        <f t="shared" si="33"/>
        <v>86.279566970270821</v>
      </c>
      <c r="O319">
        <f t="shared" si="34"/>
        <v>8.6279566970270827E-5</v>
      </c>
    </row>
    <row r="320" spans="8:15" x14ac:dyDescent="0.25">
      <c r="H320" s="1">
        <v>137</v>
      </c>
      <c r="I320" s="75">
        <f t="shared" si="28"/>
        <v>74.989208334863406</v>
      </c>
      <c r="J320" s="75">
        <f t="shared" si="29"/>
        <v>28.333811617606599</v>
      </c>
      <c r="K320" s="75">
        <f t="shared" si="30"/>
        <v>6.4056338364307935E-2</v>
      </c>
      <c r="L320" s="75">
        <f t="shared" si="31"/>
        <v>3.296788682447039E-2</v>
      </c>
      <c r="M320" s="74">
        <f t="shared" si="32"/>
        <v>36896.450897841372</v>
      </c>
      <c r="N320" s="75">
        <f t="shared" si="33"/>
        <v>86.528696113812259</v>
      </c>
      <c r="O320">
        <f t="shared" si="34"/>
        <v>8.6528696113812259E-5</v>
      </c>
    </row>
    <row r="321" spans="8:15" x14ac:dyDescent="0.25">
      <c r="H321" s="1">
        <v>138</v>
      </c>
      <c r="I321" s="75">
        <f t="shared" si="28"/>
        <v>75.375567067958116</v>
      </c>
      <c r="J321" s="75">
        <f t="shared" si="29"/>
        <v>27.797625263061413</v>
      </c>
      <c r="K321" s="75">
        <f t="shared" si="30"/>
        <v>9.3733509202145557E-2</v>
      </c>
      <c r="L321" s="75">
        <f t="shared" si="31"/>
        <v>3.2344005671731769E-2</v>
      </c>
      <c r="M321" s="74">
        <f t="shared" si="32"/>
        <v>53990.501300435841</v>
      </c>
      <c r="N321" s="75">
        <f t="shared" si="33"/>
        <v>86.772181948156671</v>
      </c>
      <c r="O321">
        <f t="shared" si="34"/>
        <v>8.6772181948156671E-5</v>
      </c>
    </row>
    <row r="322" spans="8:15" x14ac:dyDescent="0.25">
      <c r="H322" s="1">
        <v>139</v>
      </c>
      <c r="I322" s="75">
        <f t="shared" si="28"/>
        <v>75.75294878277883</v>
      </c>
      <c r="J322" s="75">
        <f t="shared" si="29"/>
        <v>27.253066519787968</v>
      </c>
      <c r="K322" s="75">
        <f t="shared" si="30"/>
        <v>0.12326297691468566</v>
      </c>
      <c r="L322" s="75">
        <f t="shared" si="31"/>
        <v>3.1710382802355497E-2</v>
      </c>
      <c r="M322" s="74">
        <f t="shared" si="32"/>
        <v>70999.474702858948</v>
      </c>
      <c r="N322" s="75">
        <f t="shared" si="33"/>
        <v>87.010010406085996</v>
      </c>
      <c r="O322">
        <f t="shared" si="34"/>
        <v>8.7010010406085995E-5</v>
      </c>
    </row>
    <row r="323" spans="8:15" x14ac:dyDescent="0.25">
      <c r="H323" s="1">
        <v>140</v>
      </c>
      <c r="I323" s="75">
        <f t="shared" ref="I323:I363" si="35">41.7*(1-COS(RADIANS(H323))) +(146.25-SQRT(21389.0625-(41.7*SIN(RADIANS(H323)))^2))</f>
        <v>76.121333195871856</v>
      </c>
      <c r="J323" s="75">
        <f t="shared" ref="J323:J363" si="36">ABS((41.7*SIN(RADIANS(H323))) + (1738.89*SIN(RADIANS(H323))*COS(RADIANS(H323))) / SQRT(21389.0625-((41.7*SIN(RADIANS(H323)))^2))*(PI()/180))</f>
        <v>26.700300514391436</v>
      </c>
      <c r="K323" s="75">
        <f t="shared" ref="K323:K363" si="37">((41.7*COS(RADIANS(H323))+1738.89*COS(2*RADIANS(H323))) / SQRT(4024517.454-(41.7*SIN(RADIANS(H323)))^2)) + (4024517.454*(SIN(RADIANS(H323))^2)*(COS(RADIANS(H323))^2) / ((18769-(40.7*SIN(RADIANS(H323))^2)*SQRT(18769-(41.7*SIN(RADIANS(H323)))^2)))) * (PI()/180)^2</f>
        <v>0.15260981155297665</v>
      </c>
      <c r="L323" s="75">
        <f t="shared" ref="L323:L363" si="38">J323*(1/1000)*(PI()/180)*(4000/60)</f>
        <v>3.1067210349871078E-2</v>
      </c>
      <c r="M323" s="74">
        <f t="shared" ref="M323:M363" si="39">K323*0.001*(36*4000^2)</f>
        <v>87903.251454514553</v>
      </c>
      <c r="N323" s="75">
        <f t="shared" ref="N323:N363" si="40">(PI()*(2006.01/100))*(I323/100)+39.27</f>
        <v>87.24216870483329</v>
      </c>
      <c r="O323">
        <f t="shared" si="34"/>
        <v>8.7242168704833295E-5</v>
      </c>
    </row>
    <row r="324" spans="8:15" x14ac:dyDescent="0.25">
      <c r="H324" s="1">
        <v>141</v>
      </c>
      <c r="I324" s="75">
        <f t="shared" si="35"/>
        <v>76.480701958966776</v>
      </c>
      <c r="J324" s="75">
        <f t="shared" si="36"/>
        <v>26.139494765408784</v>
      </c>
      <c r="K324" s="75">
        <f t="shared" si="37"/>
        <v>0.1817394253183951</v>
      </c>
      <c r="L324" s="75">
        <f t="shared" si="38"/>
        <v>3.0414683230947072E-2</v>
      </c>
      <c r="M324" s="74">
        <f t="shared" si="39"/>
        <v>104681.90898339558</v>
      </c>
      <c r="N324" s="75">
        <f t="shared" si="40"/>
        <v>87.468645281196927</v>
      </c>
      <c r="O324">
        <f t="shared" ref="O324:O363" si="41">N324/(1000000)</f>
        <v>8.7468645281196922E-5</v>
      </c>
    </row>
    <row r="325" spans="8:15" x14ac:dyDescent="0.25">
      <c r="H325" s="1">
        <v>142</v>
      </c>
      <c r="I325" s="75">
        <f t="shared" si="35"/>
        <v>76.831038557573919</v>
      </c>
      <c r="J325" s="75">
        <f t="shared" si="36"/>
        <v>25.570819134472089</v>
      </c>
      <c r="K325" s="75">
        <f t="shared" si="37"/>
        <v>0.2106176051389953</v>
      </c>
      <c r="L325" s="75">
        <f t="shared" si="38"/>
        <v>2.9752999088566972E-2</v>
      </c>
      <c r="M325" s="74">
        <f t="shared" si="39"/>
        <v>121315.7405600613</v>
      </c>
      <c r="N325" s="75">
        <f t="shared" si="40"/>
        <v>87.689429727636053</v>
      </c>
      <c r="O325">
        <f t="shared" si="41"/>
        <v>8.7689429727636051E-5</v>
      </c>
    </row>
    <row r="326" spans="8:15" x14ac:dyDescent="0.25">
      <c r="H326" s="1">
        <v>143</v>
      </c>
      <c r="I326" s="75">
        <f t="shared" si="35"/>
        <v>77.172328211256044</v>
      </c>
      <c r="J326" s="75">
        <f t="shared" si="36"/>
        <v>24.994445776839509</v>
      </c>
      <c r="K326" s="75">
        <f t="shared" si="37"/>
        <v>0.23921054468216701</v>
      </c>
      <c r="L326" s="75">
        <f t="shared" si="38"/>
        <v>2.9082358234469422E-2</v>
      </c>
      <c r="M326" s="74">
        <f t="shared" si="39"/>
        <v>137785.27373692821</v>
      </c>
      <c r="N326" s="75">
        <f t="shared" si="40"/>
        <v>87.904512729421185</v>
      </c>
      <c r="O326">
        <f t="shared" si="41"/>
        <v>8.790451272942118E-5</v>
      </c>
    </row>
    <row r="327" spans="8:15" x14ac:dyDescent="0.25">
      <c r="H327" s="1">
        <v>144</v>
      </c>
      <c r="I327" s="75">
        <f t="shared" si="35"/>
        <v>77.504557775682088</v>
      </c>
      <c r="J327" s="75">
        <f t="shared" si="36"/>
        <v>24.410549091302304</v>
      </c>
      <c r="K327" s="75">
        <f t="shared" si="37"/>
        <v>0.26748487582410141</v>
      </c>
      <c r="L327" s="75">
        <f t="shared" si="38"/>
        <v>2.8402963590862345E-2</v>
      </c>
      <c r="M327" s="74">
        <f t="shared" si="39"/>
        <v>154071.2884746824</v>
      </c>
      <c r="N327" s="75">
        <f t="shared" si="40"/>
        <v>88.113886002907719</v>
      </c>
      <c r="O327">
        <f t="shared" si="41"/>
        <v>8.811388600290772E-5</v>
      </c>
    </row>
    <row r="328" spans="8:15" x14ac:dyDescent="0.25">
      <c r="H328" s="1">
        <v>145</v>
      </c>
      <c r="I328" s="75">
        <f t="shared" si="35"/>
        <v>77.827715646563689</v>
      </c>
      <c r="J328" s="75">
        <f t="shared" si="36"/>
        <v>23.81930566947538</v>
      </c>
      <c r="K328" s="75">
        <f t="shared" si="37"/>
        <v>0.29540769959270474</v>
      </c>
      <c r="L328" s="75">
        <f t="shared" si="38"/>
        <v>2.771502063141984E-2</v>
      </c>
      <c r="M328" s="74">
        <f t="shared" si="39"/>
        <v>170154.83496539795</v>
      </c>
      <c r="N328" s="75">
        <f t="shared" si="40"/>
        <v>88.317542234996239</v>
      </c>
      <c r="O328">
        <f t="shared" si="41"/>
        <v>8.8317542234996244E-5</v>
      </c>
    </row>
    <row r="329" spans="8:15" x14ac:dyDescent="0.25">
      <c r="H329" s="1">
        <v>146</v>
      </c>
      <c r="I329" s="75">
        <f t="shared" si="35"/>
        <v>78.141791665567837</v>
      </c>
      <c r="J329" s="75">
        <f t="shared" si="36"/>
        <v>23.220894244480689</v>
      </c>
      <c r="K329" s="75">
        <f t="shared" si="37"/>
        <v>0.32294661659655954</v>
      </c>
      <c r="L329" s="75">
        <f t="shared" si="38"/>
        <v>2.7018737321572613E-2</v>
      </c>
      <c r="M329" s="74">
        <f t="shared" si="39"/>
        <v>186017.25115961832</v>
      </c>
      <c r="N329" s="75">
        <f t="shared" si="40"/>
        <v>88.515475023837979</v>
      </c>
      <c r="O329">
        <f t="shared" si="41"/>
        <v>8.8515475023837975E-5</v>
      </c>
    </row>
    <row r="330" spans="8:15" x14ac:dyDescent="0.25">
      <c r="H330" s="1">
        <v>147</v>
      </c>
      <c r="I330" s="75">
        <f t="shared" si="35"/>
        <v>78.44677702829118</v>
      </c>
      <c r="J330" s="75">
        <f t="shared" si="36"/>
        <v>22.615495639031828</v>
      </c>
      <c r="K330" s="75">
        <f t="shared" si="37"/>
        <v>0.35006975694855946</v>
      </c>
      <c r="L330" s="75">
        <f t="shared" si="38"/>
        <v>2.6314324058101628E-2</v>
      </c>
      <c r="M330" s="74">
        <f t="shared" si="39"/>
        <v>201640.18000237027</v>
      </c>
      <c r="N330" s="75">
        <f t="shared" si="40"/>
        <v>88.707678820839561</v>
      </c>
      <c r="O330">
        <f t="shared" si="41"/>
        <v>8.8707678820839562E-5</v>
      </c>
    </row>
    <row r="331" spans="8:15" x14ac:dyDescent="0.25">
      <c r="H331" s="1">
        <v>148</v>
      </c>
      <c r="I331" s="75">
        <f t="shared" si="35"/>
        <v>78.742664194374811</v>
      </c>
      <c r="J331" s="75">
        <f t="shared" si="36"/>
        <v>22.003292712930005</v>
      </c>
      <c r="K331" s="75">
        <f t="shared" si="37"/>
        <v>0.37674580968881777</v>
      </c>
      <c r="L331" s="75">
        <f t="shared" si="38"/>
        <v>2.5601993608046939E-2</v>
      </c>
      <c r="M331" s="74">
        <f t="shared" si="39"/>
        <v>217005.58638075905</v>
      </c>
      <c r="N331" s="75">
        <f t="shared" si="40"/>
        <v>88.894148874016821</v>
      </c>
      <c r="O331">
        <f t="shared" si="41"/>
        <v>8.8894148874016826E-5</v>
      </c>
    </row>
    <row r="332" spans="8:15" x14ac:dyDescent="0.25">
      <c r="H332" s="1">
        <v>149</v>
      </c>
      <c r="I332" s="75">
        <f t="shared" si="35"/>
        <v>79.029446799831533</v>
      </c>
      <c r="J332" s="75">
        <f t="shared" si="36"/>
        <v>21.384470309981044</v>
      </c>
      <c r="K332" s="75">
        <f t="shared" si="37"/>
        <v>0.40294405170756759</v>
      </c>
      <c r="L332" s="75">
        <f t="shared" si="38"/>
        <v>2.4881961046942777E-2</v>
      </c>
      <c r="M332" s="74">
        <f t="shared" si="39"/>
        <v>232095.77378355895</v>
      </c>
      <c r="N332" s="75">
        <f t="shared" si="40"/>
        <v>89.074881172742877</v>
      </c>
      <c r="O332">
        <f t="shared" si="41"/>
        <v>8.9074881172742881E-5</v>
      </c>
    </row>
    <row r="333" spans="8:15" x14ac:dyDescent="0.25">
      <c r="H333" s="1">
        <v>150</v>
      </c>
      <c r="I333" s="75">
        <f t="shared" si="35"/>
        <v>79.30711957165127</v>
      </c>
      <c r="J333" s="75">
        <f t="shared" si="36"/>
        <v>20.759215204343885</v>
      </c>
      <c r="K333" s="75">
        <f t="shared" si="37"/>
        <v>0.42863437616499062</v>
      </c>
      <c r="L333" s="75">
        <f t="shared" si="38"/>
        <v>2.415444369639122E-2</v>
      </c>
      <c r="M333" s="74">
        <f t="shared" si="39"/>
        <v>246893.40067103459</v>
      </c>
      <c r="N333" s="75">
        <f t="shared" si="40"/>
        <v>89.24987239393181</v>
      </c>
      <c r="O333">
        <f t="shared" si="41"/>
        <v>8.9249872393931806E-5</v>
      </c>
    </row>
    <row r="334" spans="8:15" x14ac:dyDescent="0.25">
      <c r="H334" s="1">
        <v>151</v>
      </c>
      <c r="I334" s="75">
        <f t="shared" si="35"/>
        <v>79.575678244743344</v>
      </c>
      <c r="J334" s="75">
        <f t="shared" si="36"/>
        <v>20.127716046321929</v>
      </c>
      <c r="K334" s="75">
        <f t="shared" si="37"/>
        <v>0.45378732040127007</v>
      </c>
      <c r="L334" s="75">
        <f t="shared" si="38"/>
        <v>2.3419661060987546E-2</v>
      </c>
      <c r="M334" s="74">
        <f t="shared" si="39"/>
        <v>261381.49655113157</v>
      </c>
      <c r="N334" s="75">
        <f t="shared" si="40"/>
        <v>89.419119849695207</v>
      </c>
      <c r="O334">
        <f t="shared" si="41"/>
        <v>8.941911984969521E-5</v>
      </c>
    </row>
    <row r="335" spans="8:15" x14ac:dyDescent="0.25">
      <c r="H335" s="1">
        <v>152</v>
      </c>
      <c r="I335" s="75">
        <f t="shared" si="35"/>
        <v>79.835119481269828</v>
      </c>
      <c r="J335" s="75">
        <f t="shared" si="36"/>
        <v>19.490163307608213</v>
      </c>
      <c r="K335" s="75">
        <f t="shared" si="37"/>
        <v>0.47837409332677727</v>
      </c>
      <c r="L335" s="75">
        <f t="shared" si="38"/>
        <v>2.2677834764610116E-2</v>
      </c>
      <c r="M335" s="74">
        <f t="shared" si="39"/>
        <v>275543.4777562237</v>
      </c>
      <c r="N335" s="75">
        <f t="shared" si="40"/>
        <v>89.582621436505491</v>
      </c>
      <c r="O335">
        <f t="shared" si="41"/>
        <v>8.9582621436505496E-5</v>
      </c>
    </row>
    <row r="336" spans="8:15" x14ac:dyDescent="0.25">
      <c r="H336" s="1">
        <v>153</v>
      </c>
      <c r="I336" s="75">
        <f t="shared" si="35"/>
        <v>80.085440792416762</v>
      </c>
      <c r="J336" s="75">
        <f t="shared" si="36"/>
        <v>18.84674922599693</v>
      </c>
      <c r="K336" s="75">
        <f t="shared" si="37"/>
        <v>0.5023666022790555</v>
      </c>
      <c r="L336" s="75">
        <f t="shared" si="38"/>
        <v>2.1929188486089293E-2</v>
      </c>
      <c r="M336" s="74">
        <f t="shared" si="39"/>
        <v>289363.16291273595</v>
      </c>
      <c r="N336" s="75">
        <f t="shared" si="40"/>
        <v>89.740375585895592</v>
      </c>
      <c r="O336">
        <f t="shared" si="41"/>
        <v>8.9740375585895587E-5</v>
      </c>
    </row>
    <row r="337" spans="8:15" x14ac:dyDescent="0.25">
      <c r="H337" s="1">
        <v>154</v>
      </c>
      <c r="I337" s="75">
        <f t="shared" si="35"/>
        <v>80.326640462646921</v>
      </c>
      <c r="J337" s="75">
        <f t="shared" si="36"/>
        <v>18.197667749573213</v>
      </c>
      <c r="K337" s="75">
        <f t="shared" si="37"/>
        <v>0.52573747933035297</v>
      </c>
      <c r="L337" s="75">
        <f t="shared" si="38"/>
        <v>2.1173947894269303E-2</v>
      </c>
      <c r="M337" s="74">
        <f t="shared" si="39"/>
        <v>302824.78809428331</v>
      </c>
      <c r="N337" s="75">
        <f t="shared" si="40"/>
        <v>89.892381216722612</v>
      </c>
      <c r="O337">
        <f t="shared" si="41"/>
        <v>8.9892381216722617E-5</v>
      </c>
    </row>
    <row r="338" spans="8:15" x14ac:dyDescent="0.25">
      <c r="H338" s="1">
        <v>155</v>
      </c>
      <c r="I338" s="75">
        <f t="shared" si="35"/>
        <v>80.558717476470164</v>
      </c>
      <c r="J338" s="75">
        <f t="shared" si="36"/>
        <v>17.543114480394664</v>
      </c>
      <c r="K338" s="75">
        <f t="shared" si="37"/>
        <v>0.548460107026708</v>
      </c>
      <c r="L338" s="75">
        <f t="shared" si="38"/>
        <v>2.041234058247874E-2</v>
      </c>
      <c r="M338" s="74">
        <f t="shared" si="39"/>
        <v>315913.02164738381</v>
      </c>
      <c r="N338" s="75">
        <f t="shared" si="40"/>
        <v>90.038637689017889</v>
      </c>
      <c r="O338">
        <f t="shared" si="41"/>
        <v>9.0038637689017891E-5</v>
      </c>
    </row>
    <row r="339" spans="8:15" x14ac:dyDescent="0.25">
      <c r="H339" s="1">
        <v>156</v>
      </c>
      <c r="I339" s="75">
        <f t="shared" si="35"/>
        <v>80.781671447765916</v>
      </c>
      <c r="J339" s="75">
        <f t="shared" si="36"/>
        <v>16.883286617677594</v>
      </c>
      <c r="K339" s="75">
        <f t="shared" si="37"/>
        <v>0.57050864353720976</v>
      </c>
      <c r="L339" s="75">
        <f t="shared" si="38"/>
        <v>1.9644596002424741E-2</v>
      </c>
      <c r="M339" s="74">
        <f t="shared" si="39"/>
        <v>328612.97867743287</v>
      </c>
      <c r="N339" s="75">
        <f t="shared" si="40"/>
        <v>90.179144759445705</v>
      </c>
      <c r="O339">
        <f t="shared" si="41"/>
        <v>9.0179144759445701E-5</v>
      </c>
    </row>
    <row r="340" spans="8:15" x14ac:dyDescent="0.25">
      <c r="H340" s="1">
        <v>157</v>
      </c>
      <c r="I340" s="75">
        <f t="shared" si="35"/>
        <v>80.995502551684979</v>
      </c>
      <c r="J340" s="75">
        <f t="shared" si="36"/>
        <v>16.218382900502217</v>
      </c>
      <c r="K340" s="75">
        <f t="shared" si="37"/>
        <v>0.59185804718987201</v>
      </c>
      <c r="L340" s="75">
        <f t="shared" si="38"/>
        <v>1.8870945397527442E-2</v>
      </c>
      <c r="M340" s="74">
        <f t="shared" si="39"/>
        <v>340910.23518136627</v>
      </c>
      <c r="N340" s="75">
        <f t="shared" si="40"/>
        <v>90.313902538387282</v>
      </c>
      <c r="O340">
        <f t="shared" si="41"/>
        <v>9.0313902538387275E-5</v>
      </c>
    </row>
    <row r="341" spans="8:15" x14ac:dyDescent="0.25">
      <c r="H341" s="1">
        <v>158</v>
      </c>
      <c r="I341" s="75">
        <f t="shared" si="35"/>
        <v>81.20021145915571</v>
      </c>
      <c r="J341" s="75">
        <f t="shared" si="36"/>
        <v>15.548603550051093</v>
      </c>
      <c r="K341" s="75">
        <f t="shared" si="37"/>
        <v>0.6124841003687197</v>
      </c>
      <c r="L341" s="75">
        <f t="shared" si="38"/>
        <v>1.8091621735711369E-2</v>
      </c>
      <c r="M341" s="74">
        <f t="shared" si="39"/>
        <v>352790.84181238251</v>
      </c>
      <c r="N341" s="75">
        <f t="shared" si="40"/>
        <v>90.442911448666067</v>
      </c>
      <c r="O341">
        <f t="shared" si="41"/>
        <v>9.0442911448666065E-5</v>
      </c>
    </row>
    <row r="342" spans="8:15" x14ac:dyDescent="0.25">
      <c r="H342" s="1">
        <v>159</v>
      </c>
      <c r="I342" s="75">
        <f t="shared" si="35"/>
        <v>81.395799274015758</v>
      </c>
      <c r="J342" s="75">
        <f t="shared" si="36"/>
        <v>14.874150211395406</v>
      </c>
      <c r="K342" s="75">
        <f t="shared" si="37"/>
        <v>0.63236343274511175</v>
      </c>
      <c r="L342" s="75">
        <f t="shared" si="38"/>
        <v>1.7306859641670697E-2</v>
      </c>
      <c r="M342" s="74">
        <f t="shared" si="39"/>
        <v>364241.33726118441</v>
      </c>
      <c r="N342" s="75">
        <f t="shared" si="40"/>
        <v>90.566172185927883</v>
      </c>
      <c r="O342">
        <f t="shared" si="41"/>
        <v>9.0566172185927883E-5</v>
      </c>
    </row>
    <row r="343" spans="8:15" x14ac:dyDescent="0.25">
      <c r="H343" s="1">
        <v>160</v>
      </c>
      <c r="I343" s="75">
        <f t="shared" si="35"/>
        <v>81.582267472785986</v>
      </c>
      <c r="J343" s="75">
        <f t="shared" si="36"/>
        <v>14.195225894844842</v>
      </c>
      <c r="K343" s="75">
        <f t="shared" si="37"/>
        <v>0.65147354381502276</v>
      </c>
      <c r="L343" s="75">
        <f t="shared" si="38"/>
        <v>1.6516895328626727E-2</v>
      </c>
      <c r="M343" s="74">
        <f t="shared" si="39"/>
        <v>375248.76123745315</v>
      </c>
      <c r="N343" s="75">
        <f t="shared" si="40"/>
        <v>90.683685680685983</v>
      </c>
      <c r="O343">
        <f t="shared" si="41"/>
        <v>9.0683685680685989E-5</v>
      </c>
    </row>
    <row r="344" spans="8:15" x14ac:dyDescent="0.25">
      <c r="H344" s="1">
        <v>161</v>
      </c>
      <c r="I344" s="75">
        <f t="shared" si="35"/>
        <v>81.75961784710141</v>
      </c>
      <c r="J344" s="75">
        <f t="shared" si="36"/>
        <v>13.512034916876194</v>
      </c>
      <c r="K344" s="75">
        <f t="shared" si="37"/>
        <v>0.66979282471302282</v>
      </c>
      <c r="L344" s="75">
        <f t="shared" si="38"/>
        <v>1.5721966529595195E-2</v>
      </c>
      <c r="M344" s="74">
        <f t="shared" si="39"/>
        <v>385800.66703470115</v>
      </c>
      <c r="N344" s="75">
        <f t="shared" si="40"/>
        <v>90.795453062040593</v>
      </c>
      <c r="O344">
        <f t="shared" si="41"/>
        <v>9.0795453062040589E-5</v>
      </c>
    </row>
    <row r="345" spans="8:15" x14ac:dyDescent="0.25">
      <c r="H345" s="1">
        <v>162</v>
      </c>
      <c r="I345" s="75">
        <f t="shared" si="35"/>
        <v>81.927852448810384</v>
      </c>
      <c r="J345" s="75">
        <f t="shared" si="36"/>
        <v>12.824782840657392</v>
      </c>
      <c r="K345" s="75">
        <f t="shared" si="37"/>
        <v>0.68730057927294597</v>
      </c>
      <c r="L345" s="75">
        <f t="shared" si="38"/>
        <v>1.4922312428182854E-2</v>
      </c>
      <c r="M345" s="74">
        <f t="shared" si="39"/>
        <v>395885.13366121688</v>
      </c>
      <c r="N345" s="75">
        <f t="shared" si="40"/>
        <v>90.901475623080159</v>
      </c>
      <c r="O345">
        <f t="shared" si="41"/>
        <v>9.0901475623080162E-5</v>
      </c>
    </row>
    <row r="346" spans="8:15" x14ac:dyDescent="0.25">
      <c r="H346" s="1">
        <v>163</v>
      </c>
      <c r="I346" s="75">
        <f t="shared" si="35"/>
        <v>82.086973537751192</v>
      </c>
      <c r="J346" s="75">
        <f t="shared" si="36"/>
        <v>12.133676416182961</v>
      </c>
      <c r="K346" s="75">
        <f t="shared" si="37"/>
        <v>0.70397704430480379</v>
      </c>
      <c r="L346" s="75">
        <f t="shared" si="38"/>
        <v>1.4118173588931898E-2</v>
      </c>
      <c r="M346" s="74">
        <f t="shared" si="39"/>
        <v>405490.777519567</v>
      </c>
      <c r="N346" s="75">
        <f t="shared" si="40"/>
        <v>91.001754787969773</v>
      </c>
      <c r="O346">
        <f t="shared" si="41"/>
        <v>9.1001754787969774E-5</v>
      </c>
    </row>
    <row r="347" spans="8:15" x14ac:dyDescent="0.25">
      <c r="H347" s="1">
        <v>164</v>
      </c>
      <c r="I347" s="75">
        <f t="shared" si="35"/>
        <v>82.236983532212349</v>
      </c>
      <c r="J347" s="75">
        <f t="shared" si="36"/>
        <v>11.438923520038337</v>
      </c>
      <c r="K347" s="75">
        <f t="shared" si="37"/>
        <v>0.71980340905728035</v>
      </c>
      <c r="L347" s="75">
        <f t="shared" si="38"/>
        <v>1.330979188723257E-2</v>
      </c>
      <c r="M347" s="74">
        <f t="shared" si="39"/>
        <v>414606.76361699344</v>
      </c>
      <c r="N347" s="75">
        <f t="shared" si="40"/>
        <v>91.096292080730848</v>
      </c>
      <c r="O347">
        <f t="shared" si="41"/>
        <v>9.1096292080730855E-5</v>
      </c>
    </row>
    <row r="348" spans="8:15" x14ac:dyDescent="0.25">
      <c r="H348" s="1">
        <v>165</v>
      </c>
      <c r="I348" s="75">
        <f t="shared" si="35"/>
        <v>82.377884962081765</v>
      </c>
      <c r="J348" s="75">
        <f t="shared" si="36"/>
        <v>10.740733094809839</v>
      </c>
      <c r="K348" s="75">
        <f t="shared" si="37"/>
        <v>0.73476183383522431</v>
      </c>
      <c r="L348" s="75">
        <f t="shared" si="38"/>
        <v>1.2497410438823466E-2</v>
      </c>
      <c r="M348" s="74">
        <f t="shared" si="39"/>
        <v>423222.81628908921</v>
      </c>
      <c r="N348" s="75">
        <f t="shared" si="40"/>
        <v>91.185089095715526</v>
      </c>
      <c r="O348">
        <f t="shared" si="41"/>
        <v>9.1185089095715521E-5</v>
      </c>
    </row>
    <row r="349" spans="8:15" x14ac:dyDescent="0.25">
      <c r="H349" s="1">
        <v>166</v>
      </c>
      <c r="I349" s="75">
        <f t="shared" si="35"/>
        <v>82.509680424686991</v>
      </c>
      <c r="J349" s="75">
        <f t="shared" si="36"/>
        <v>10.039315088158363</v>
      </c>
      <c r="K349" s="75">
        <f t="shared" si="37"/>
        <v>0.74883546774182796</v>
      </c>
      <c r="L349" s="75">
        <f t="shared" si="38"/>
        <v>1.1681273528900549E-2</v>
      </c>
      <c r="M349" s="74">
        <f t="shared" si="39"/>
        <v>431329.22941929294</v>
      </c>
      <c r="N349" s="75">
        <f t="shared" si="40"/>
        <v>91.268147469776864</v>
      </c>
      <c r="O349">
        <f t="shared" si="41"/>
        <v>9.1268147469776863E-5</v>
      </c>
    </row>
    <row r="350" spans="8:15" x14ac:dyDescent="0.25">
      <c r="H350" s="1">
        <v>167</v>
      </c>
      <c r="I350" s="75">
        <f t="shared" si="35"/>
        <v>82.632372543328955</v>
      </c>
      <c r="J350" s="75">
        <f t="shared" si="36"/>
        <v>9.3348803915746252</v>
      </c>
      <c r="K350" s="75">
        <f t="shared" si="37"/>
        <v>0.76200846551572021</v>
      </c>
      <c r="L350" s="75">
        <f t="shared" si="38"/>
        <v>1.0861626540855651E-2</v>
      </c>
      <c r="M350" s="74">
        <f t="shared" si="39"/>
        <v>438916.87613705487</v>
      </c>
      <c r="N350" s="75">
        <f t="shared" si="40"/>
        <v>91.345468856136449</v>
      </c>
      <c r="O350">
        <f t="shared" si="41"/>
        <v>9.1345468856136451E-5</v>
      </c>
    </row>
    <row r="351" spans="8:15" x14ac:dyDescent="0.25">
      <c r="H351" s="1">
        <v>168</v>
      </c>
      <c r="I351" s="75">
        <f t="shared" si="35"/>
        <v>82.745963928508232</v>
      </c>
      <c r="J351" s="75">
        <f t="shared" si="36"/>
        <v>8.6276407788340954</v>
      </c>
      <c r="K351" s="75">
        <f t="shared" si="37"/>
        <v>0.77426600343393337</v>
      </c>
      <c r="L351" s="75">
        <f t="shared" si="38"/>
        <v>1.0038715884665525E-2</v>
      </c>
      <c r="M351" s="74">
        <f t="shared" si="39"/>
        <v>445977.21797794563</v>
      </c>
      <c r="N351" s="75">
        <f t="shared" si="40"/>
        <v>91.417054899949093</v>
      </c>
      <c r="O351">
        <f t="shared" si="41"/>
        <v>9.1417054899949098E-5</v>
      </c>
    </row>
    <row r="352" spans="8:15" x14ac:dyDescent="0.25">
      <c r="H352" s="1">
        <v>169</v>
      </c>
      <c r="I352" s="75">
        <f t="shared" si="35"/>
        <v>82.850457141843776</v>
      </c>
      <c r="J352" s="75">
        <f t="shared" si="36"/>
        <v>7.9178088441706693</v>
      </c>
      <c r="K352" s="75">
        <f t="shared" si="37"/>
        <v>0.7855942942526416</v>
      </c>
      <c r="L352" s="75">
        <f t="shared" si="38"/>
        <v>9.2127889249536549E-3</v>
      </c>
      <c r="M352" s="74">
        <f t="shared" si="39"/>
        <v>452502.31348952156</v>
      </c>
      <c r="N352" s="75">
        <f t="shared" si="40"/>
        <v>91.482907215564012</v>
      </c>
      <c r="O352">
        <f t="shared" si="41"/>
        <v>9.1482907215564014E-5</v>
      </c>
    </row>
    <row r="353" spans="8:15" x14ac:dyDescent="0.25">
      <c r="H353" s="1">
        <v>170</v>
      </c>
      <c r="I353" s="75">
        <f t="shared" si="35"/>
        <v>82.945854662681995</v>
      </c>
      <c r="J353" s="75">
        <f t="shared" si="36"/>
        <v>7.2055979401874586</v>
      </c>
      <c r="K353" s="75">
        <f t="shared" si="37"/>
        <v>0.79598060115870561</v>
      </c>
      <c r="L353" s="75">
        <f t="shared" si="38"/>
        <v>8.3840939087461725E-3</v>
      </c>
      <c r="M353" s="74">
        <f t="shared" si="39"/>
        <v>458484.82626741444</v>
      </c>
      <c r="N353" s="75">
        <f t="shared" si="40"/>
        <v>91.543027365481748</v>
      </c>
      <c r="O353">
        <f t="shared" si="41"/>
        <v>9.1543027365481748E-5</v>
      </c>
    </row>
    <row r="354" spans="8:15" x14ac:dyDescent="0.25">
      <c r="H354" s="1">
        <v>171</v>
      </c>
      <c r="I354" s="75">
        <f t="shared" si="35"/>
        <v>83.032158857393924</v>
      </c>
      <c r="J354" s="75">
        <f t="shared" si="36"/>
        <v>6.4912221155243968</v>
      </c>
      <c r="K354" s="75">
        <f t="shared" si="37"/>
        <v>0.8054132507063545</v>
      </c>
      <c r="L354" s="75">
        <f t="shared" si="38"/>
        <v>7.5528798929448311E-3</v>
      </c>
      <c r="M354" s="74">
        <f t="shared" si="39"/>
        <v>463918.03240686021</v>
      </c>
      <c r="N354" s="75">
        <f t="shared" si="40"/>
        <v>91.597416841005014</v>
      </c>
      <c r="O354">
        <f t="shared" si="41"/>
        <v>9.1597416841005016E-5</v>
      </c>
    </row>
    <row r="355" spans="8:15" x14ac:dyDescent="0.25">
      <c r="H355" s="1">
        <v>172</v>
      </c>
      <c r="I355" s="75">
        <f t="shared" si="35"/>
        <v>83.10937195135719</v>
      </c>
      <c r="J355" s="75">
        <f t="shared" si="36"/>
        <v>5.7748960523015427</v>
      </c>
      <c r="K355" s="75">
        <f t="shared" si="37"/>
        <v>0.81388164471481239</v>
      </c>
      <c r="L355" s="75">
        <f t="shared" si="38"/>
        <v>6.7193966715389736E-3</v>
      </c>
      <c r="M355" s="74">
        <f t="shared" si="39"/>
        <v>468795.82735573192</v>
      </c>
      <c r="N355" s="75">
        <f t="shared" si="40"/>
        <v>91.646077044581546</v>
      </c>
      <c r="O355">
        <f t="shared" si="41"/>
        <v>9.164607704458154E-5</v>
      </c>
    </row>
    <row r="356" spans="8:15" x14ac:dyDescent="0.25">
      <c r="H356" s="1">
        <v>173</v>
      </c>
      <c r="I356" s="75">
        <f t="shared" si="35"/>
        <v>83.177496003620305</v>
      </c>
      <c r="J356" s="75">
        <f t="shared" si="36"/>
        <v>5.0568350033582767</v>
      </c>
      <c r="K356" s="75">
        <f t="shared" si="37"/>
        <v>0.82137627110428169</v>
      </c>
      <c r="L356" s="75">
        <f t="shared" si="38"/>
        <v>5.8838947025800295E-3</v>
      </c>
      <c r="M356" s="74">
        <f t="shared" si="39"/>
        <v>473112.73215606622</v>
      </c>
      <c r="N356" s="75">
        <f t="shared" si="40"/>
        <v>91.689009273837357</v>
      </c>
      <c r="O356">
        <f t="shared" si="41"/>
        <v>9.1689009273837363E-5</v>
      </c>
    </row>
    <row r="357" spans="8:15" x14ac:dyDescent="0.25">
      <c r="H357" s="1">
        <v>174</v>
      </c>
      <c r="I357" s="75">
        <f t="shared" si="35"/>
        <v>83.236532884245264</v>
      </c>
      <c r="J357" s="75">
        <f t="shared" si="36"/>
        <v>4.337254729307686</v>
      </c>
      <c r="K357" s="75">
        <f t="shared" si="37"/>
        <v>0.8278887136494576</v>
      </c>
      <c r="L357" s="75">
        <f t="shared" si="38"/>
        <v>5.0466250349409675E-3</v>
      </c>
      <c r="M357" s="74">
        <f t="shared" si="39"/>
        <v>476863.89906208758</v>
      </c>
      <c r="N357" s="75">
        <f t="shared" si="40"/>
        <v>91.726214707297913</v>
      </c>
      <c r="O357">
        <f t="shared" si="41"/>
        <v>9.1726214707297916E-5</v>
      </c>
    </row>
    <row r="358" spans="8:15" x14ac:dyDescent="0.25">
      <c r="H358" s="1">
        <v>175</v>
      </c>
      <c r="I358" s="75">
        <f t="shared" si="35"/>
        <v>83.286484254325231</v>
      </c>
      <c r="J358" s="75">
        <f t="shared" si="36"/>
        <v>3.6163714354266205</v>
      </c>
      <c r="K358" s="75">
        <f t="shared" si="37"/>
        <v>0.83341166063160843</v>
      </c>
      <c r="L358" s="75">
        <f t="shared" si="38"/>
        <v>4.207839234884536E-3</v>
      </c>
      <c r="M358" s="74">
        <f t="shared" si="39"/>
        <v>480045.11652380647</v>
      </c>
      <c r="N358" s="75">
        <f t="shared" si="40"/>
        <v>91.757694391795127</v>
      </c>
      <c r="O358">
        <f t="shared" si="41"/>
        <v>9.1757694391795131E-5</v>
      </c>
    </row>
    <row r="359" spans="8:15" x14ac:dyDescent="0.25">
      <c r="H359" s="1">
        <v>176</v>
      </c>
      <c r="I359" s="75">
        <f t="shared" si="35"/>
        <v>83.327351548674528</v>
      </c>
      <c r="J359" s="75">
        <f t="shared" si="36"/>
        <v>2.8944017084014324</v>
      </c>
      <c r="K359" s="75">
        <f t="shared" si="37"/>
        <v>0.83793891237224394</v>
      </c>
      <c r="L359" s="75">
        <f t="shared" si="38"/>
        <v>3.3677893124635884E-3</v>
      </c>
      <c r="M359" s="74">
        <f t="shared" si="39"/>
        <v>482652.81352641253</v>
      </c>
      <c r="N359" s="75">
        <f t="shared" si="40"/>
        <v>91.783449231558507</v>
      </c>
      <c r="O359">
        <f t="shared" si="41"/>
        <v>9.1783449231558513E-5</v>
      </c>
    </row>
    <row r="360" spans="8:15" x14ac:dyDescent="0.25">
      <c r="H360" s="1">
        <v>177</v>
      </c>
      <c r="I360" s="75">
        <f t="shared" si="35"/>
        <v>83.359135961187022</v>
      </c>
      <c r="J360" s="75">
        <f t="shared" si="36"/>
        <v>2.1715624529495838</v>
      </c>
      <c r="K360" s="75">
        <f t="shared" si="37"/>
        <v>0.84146538763346379</v>
      </c>
      <c r="L360" s="75">
        <f t="shared" si="38"/>
        <v>2.5267276477769795E-3</v>
      </c>
      <c r="M360" s="74">
        <f t="shared" si="39"/>
        <v>484684.06327687518</v>
      </c>
      <c r="N360" s="75">
        <f t="shared" si="40"/>
        <v>91.80347997898788</v>
      </c>
      <c r="O360">
        <f t="shared" si="41"/>
        <v>9.1803479978987886E-5</v>
      </c>
    </row>
    <row r="361" spans="8:15" x14ac:dyDescent="0.25">
      <c r="H361" s="1">
        <v>178</v>
      </c>
      <c r="I361" s="75">
        <f t="shared" si="35"/>
        <v>83.381838432860917</v>
      </c>
      <c r="J361" s="75">
        <f t="shared" si="36"/>
        <v>1.4480708283380228</v>
      </c>
      <c r="K361" s="75">
        <f t="shared" si="37"/>
        <v>0.84398712887223482</v>
      </c>
      <c r="L361" s="75">
        <f t="shared" si="38"/>
        <v>1.6849069171053404E-3</v>
      </c>
      <c r="M361" s="74">
        <f t="shared" si="39"/>
        <v>486136.58623040729</v>
      </c>
      <c r="N361" s="75">
        <f t="shared" si="40"/>
        <v>91.81778722710655</v>
      </c>
      <c r="O361">
        <f t="shared" si="41"/>
        <v>9.1817787227106546E-5</v>
      </c>
    </row>
    <row r="362" spans="8:15" x14ac:dyDescent="0.25">
      <c r="H362" s="1">
        <v>179</v>
      </c>
      <c r="I362" s="75">
        <f t="shared" si="35"/>
        <v>83.395459642487197</v>
      </c>
      <c r="J362" s="75">
        <f t="shared" si="36"/>
        <v>0.72414418481834797</v>
      </c>
      <c r="K362" s="75">
        <f t="shared" si="37"/>
        <v>0.84550130633807474</v>
      </c>
      <c r="L362" s="75">
        <f t="shared" si="38"/>
        <v>8.4258001895003392E-4</v>
      </c>
      <c r="M362" s="74">
        <f t="shared" si="39"/>
        <v>487008.75245073106</v>
      </c>
      <c r="N362" s="75">
        <f t="shared" si="40"/>
        <v>91.826371403693074</v>
      </c>
      <c r="O362">
        <f t="shared" si="41"/>
        <v>9.1826371403693077E-5</v>
      </c>
    </row>
    <row r="363" spans="8:15" x14ac:dyDescent="0.25">
      <c r="H363" s="1">
        <v>180</v>
      </c>
      <c r="I363" s="75">
        <f t="shared" si="35"/>
        <v>83.4</v>
      </c>
      <c r="J363" s="75">
        <f t="shared" si="36"/>
        <v>5.0834451483175943E-15</v>
      </c>
      <c r="K363" s="75">
        <f t="shared" si="37"/>
        <v>0.84600622100589329</v>
      </c>
      <c r="L363" s="75">
        <f t="shared" si="38"/>
        <v>5.9148570121782338E-18</v>
      </c>
      <c r="M363" s="74">
        <f t="shared" si="39"/>
        <v>487299.58329939458</v>
      </c>
      <c r="N363" s="75">
        <f t="shared" si="40"/>
        <v>91.829232767090701</v>
      </c>
      <c r="O363">
        <f t="shared" si="41"/>
        <v>9.1829232767090695E-5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Cover and Intro</vt:lpstr>
      <vt:lpstr>Chapter 2</vt:lpstr>
      <vt:lpstr>Chapter 2.2</vt:lpstr>
      <vt:lpstr>Chapter 2.3</vt:lpstr>
      <vt:lpstr>Chapter 2.4</vt:lpstr>
      <vt:lpstr>Chapter 3</vt:lpstr>
      <vt:lpstr>Chapter 3.2</vt:lpstr>
      <vt:lpstr>Chapter 3.3</vt:lpstr>
      <vt:lpstr>Chapter 3.4</vt:lpstr>
      <vt:lpstr>Chapter 3.5</vt:lpstr>
      <vt:lpstr>Cam Lobe Measurements</vt:lpstr>
      <vt:lpstr>Piston Calculations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Finlay Kingscott (2410844)</dc:creator>
  <cp:lastModifiedBy>Finlay Kingscott</cp:lastModifiedBy>
  <dcterms:created xsi:type="dcterms:W3CDTF">2025-12-04T18:24:02Z</dcterms:created>
  <dcterms:modified xsi:type="dcterms:W3CDTF">2025-12-07T19:56:28Z</dcterms:modified>
</cp:coreProperties>
</file>