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de Lectures\Financial Ratios Module\"/>
    </mc:Choice>
  </mc:AlternateContent>
  <xr:revisionPtr revIDLastSave="0" documentId="13_ncr:1_{C0535362-CE22-4355-A64E-02B62434F8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ZZZ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3" i="13" l="1"/>
  <c r="G33" i="13"/>
  <c r="D7" i="13"/>
  <c r="H29" i="13" s="1"/>
  <c r="D35" i="13"/>
  <c r="H27" i="13" s="1"/>
  <c r="C35" i="13"/>
  <c r="G27" i="13" s="1"/>
  <c r="D28" i="13"/>
  <c r="C28" i="13"/>
  <c r="C7" i="13"/>
  <c r="G30" i="13" s="1"/>
  <c r="H28" i="13"/>
  <c r="G28" i="13"/>
  <c r="H30" i="13" l="1"/>
  <c r="D9" i="13"/>
  <c r="D13" i="13" s="1"/>
  <c r="D16" i="13" s="1"/>
  <c r="D18" i="13" s="1"/>
  <c r="G29" i="13"/>
  <c r="G26" i="13"/>
  <c r="H25" i="13"/>
  <c r="G25" i="13"/>
  <c r="H26" i="13"/>
  <c r="D30" i="13"/>
  <c r="C30" i="13"/>
  <c r="C9" i="13"/>
  <c r="H20" i="13" l="1"/>
  <c r="H21" i="13"/>
  <c r="H34" i="13"/>
  <c r="G20" i="13"/>
  <c r="C13" i="13"/>
  <c r="C16" i="13" s="1"/>
  <c r="H23" i="13"/>
  <c r="H22" i="13"/>
  <c r="C37" i="13"/>
  <c r="C39" i="13" l="1"/>
  <c r="G34" i="13"/>
  <c r="C18" i="13"/>
  <c r="C42" i="13" s="1"/>
  <c r="G21" i="13"/>
  <c r="D37" i="13"/>
  <c r="D39" i="13" l="1"/>
  <c r="G23" i="13"/>
  <c r="G22" i="13"/>
  <c r="D42" i="13"/>
  <c r="D43" i="13" s="1"/>
  <c r="H31" i="13" s="1"/>
  <c r="C43" i="13"/>
  <c r="G31" i="13" l="1"/>
  <c r="G32" i="13"/>
  <c r="H32" i="13"/>
  <c r="H24" i="13"/>
  <c r="G24" i="13"/>
</calcChain>
</file>

<file path=xl/sharedStrings.xml><?xml version="1.0" encoding="utf-8"?>
<sst xmlns="http://schemas.openxmlformats.org/spreadsheetml/2006/main" count="49" uniqueCount="47">
  <si>
    <t>Gross Margin %</t>
  </si>
  <si>
    <t>Revenue</t>
  </si>
  <si>
    <t>COGS</t>
  </si>
  <si>
    <t xml:space="preserve">Year </t>
  </si>
  <si>
    <t>Net Profit %</t>
  </si>
  <si>
    <t>Operating Profit %</t>
  </si>
  <si>
    <t>SG&amp;A</t>
  </si>
  <si>
    <t>Net Income</t>
  </si>
  <si>
    <t>Return on Assets</t>
  </si>
  <si>
    <t xml:space="preserve">Balance Sheet </t>
  </si>
  <si>
    <t xml:space="preserve">Fixed Assets </t>
  </si>
  <si>
    <t>Current Assets</t>
  </si>
  <si>
    <t>Current Liabilities</t>
  </si>
  <si>
    <t>Long Term Liabilities</t>
  </si>
  <si>
    <t>Retained Earnings</t>
  </si>
  <si>
    <t>Total Assets</t>
  </si>
  <si>
    <t>Total Liabilities</t>
  </si>
  <si>
    <t>Shareholders Equity</t>
  </si>
  <si>
    <t>Ordinary Shares</t>
  </si>
  <si>
    <t>Return on Shareholder Equity</t>
  </si>
  <si>
    <t>Gross Profit</t>
  </si>
  <si>
    <t>Current Ratio</t>
  </si>
  <si>
    <t>Cash and Cash Equivalents</t>
  </si>
  <si>
    <t xml:space="preserve">Stock </t>
  </si>
  <si>
    <t>Debtors</t>
  </si>
  <si>
    <t>Other Current Assets</t>
  </si>
  <si>
    <t>Accurals</t>
  </si>
  <si>
    <t>Creditors</t>
  </si>
  <si>
    <t xml:space="preserve">Net Assets </t>
  </si>
  <si>
    <t>Quick Ratio</t>
  </si>
  <si>
    <t xml:space="preserve">Days Sales Outstanding </t>
  </si>
  <si>
    <t>Inventory Turns</t>
  </si>
  <si>
    <t>Days Payable Outstanding</t>
  </si>
  <si>
    <t>Debt / Equity Ratio</t>
  </si>
  <si>
    <t xml:space="preserve">Interest Coverage </t>
  </si>
  <si>
    <t xml:space="preserve">Interest </t>
  </si>
  <si>
    <t>Tax</t>
  </si>
  <si>
    <t>Operating Profit</t>
  </si>
  <si>
    <t>Calculate the following Ratios</t>
  </si>
  <si>
    <t xml:space="preserve">Profitability </t>
  </si>
  <si>
    <t xml:space="preserve">Liquidity </t>
  </si>
  <si>
    <t xml:space="preserve">Activity / Efficicency </t>
  </si>
  <si>
    <t>Leverage Ratios</t>
  </si>
  <si>
    <t xml:space="preserve">ZZZZ Ltd </t>
  </si>
  <si>
    <t>Cash Ratio</t>
  </si>
  <si>
    <t>Gearing Ratio</t>
  </si>
  <si>
    <t>LT Debt / Equity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</si>
</sst>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3" fontId="0" fillId="0" borderId="0" xfId="0" applyNumberFormat="1"/>
    <xf numFmtId="0" fontId="2" fillId="0" borderId="1" xfId="0" applyFont="1" applyBorder="1" applyAlignment="1">
      <alignment horizontal="left"/>
    </xf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9" fontId="0" fillId="0" borderId="1" xfId="1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BBF93-9194-461B-8622-BA6C2FF6608A}">
  <dimension ref="B2:H49"/>
  <sheetViews>
    <sheetView showGridLines="0" tabSelected="1" topLeftCell="A13" workbookViewId="0">
      <selection activeCell="H33" sqref="H33"/>
    </sheetView>
  </sheetViews>
  <sheetFormatPr defaultRowHeight="15" x14ac:dyDescent="0.25"/>
  <cols>
    <col min="2" max="2" width="27.5703125" bestFit="1" customWidth="1"/>
    <col min="6" max="6" width="27.85546875" bestFit="1" customWidth="1"/>
  </cols>
  <sheetData>
    <row r="2" spans="2:6" x14ac:dyDescent="0.25">
      <c r="B2" s="14" t="s">
        <v>43</v>
      </c>
    </row>
    <row r="3" spans="2:6" ht="5.45" customHeight="1" x14ac:dyDescent="0.25"/>
    <row r="4" spans="2:6" ht="13.15" customHeight="1" x14ac:dyDescent="0.25">
      <c r="B4" s="10" t="s">
        <v>3</v>
      </c>
      <c r="C4" s="1">
        <v>2019</v>
      </c>
      <c r="D4" s="1">
        <v>2020</v>
      </c>
    </row>
    <row r="5" spans="2:6" ht="4.9000000000000004" customHeight="1" x14ac:dyDescent="0.25">
      <c r="B5" s="13"/>
    </row>
    <row r="6" spans="2:6" x14ac:dyDescent="0.25">
      <c r="B6" s="10" t="s">
        <v>1</v>
      </c>
      <c r="C6" s="2">
        <v>750000</v>
      </c>
      <c r="D6" s="2">
        <v>1000000</v>
      </c>
      <c r="F6" t="s">
        <v>38</v>
      </c>
    </row>
    <row r="7" spans="2:6" x14ac:dyDescent="0.25">
      <c r="B7" s="3" t="s">
        <v>2</v>
      </c>
      <c r="C7" s="2">
        <f>750000*80%</f>
        <v>600000</v>
      </c>
      <c r="D7" s="2">
        <f>D6*84%</f>
        <v>840000</v>
      </c>
    </row>
    <row r="8" spans="2:6" ht="4.9000000000000004" customHeight="1" x14ac:dyDescent="0.25">
      <c r="B8" s="3"/>
      <c r="C8" s="1"/>
      <c r="D8" s="1"/>
    </row>
    <row r="9" spans="2:6" x14ac:dyDescent="0.25">
      <c r="B9" s="3" t="s">
        <v>20</v>
      </c>
      <c r="C9" s="2">
        <f>C6-C7</f>
        <v>150000</v>
      </c>
      <c r="D9" s="2">
        <f>D6-D7</f>
        <v>160000</v>
      </c>
      <c r="F9" t="s">
        <v>39</v>
      </c>
    </row>
    <row r="10" spans="2:6" ht="5.45" customHeight="1" x14ac:dyDescent="0.25">
      <c r="B10" s="3"/>
      <c r="C10" s="1"/>
      <c r="D10" s="1"/>
    </row>
    <row r="11" spans="2:6" x14ac:dyDescent="0.25">
      <c r="B11" s="3" t="s">
        <v>6</v>
      </c>
      <c r="C11" s="2">
        <v>50000</v>
      </c>
      <c r="D11" s="2">
        <v>80000</v>
      </c>
      <c r="F11" t="s">
        <v>40</v>
      </c>
    </row>
    <row r="12" spans="2:6" ht="4.9000000000000004" customHeight="1" x14ac:dyDescent="0.25">
      <c r="B12" s="3"/>
      <c r="C12" s="1"/>
      <c r="D12" s="1"/>
    </row>
    <row r="13" spans="2:6" ht="12.6" customHeight="1" x14ac:dyDescent="0.25">
      <c r="B13" s="3" t="s">
        <v>37</v>
      </c>
      <c r="C13" s="2">
        <f>C9-C11</f>
        <v>100000</v>
      </c>
      <c r="D13" s="2">
        <f>D9-D11</f>
        <v>80000</v>
      </c>
      <c r="F13" t="s">
        <v>41</v>
      </c>
    </row>
    <row r="14" spans="2:6" ht="5.45" customHeight="1" x14ac:dyDescent="0.25">
      <c r="B14" s="3"/>
      <c r="C14" s="1"/>
      <c r="D14" s="1"/>
    </row>
    <row r="15" spans="2:6" x14ac:dyDescent="0.25">
      <c r="B15" s="3" t="s">
        <v>35</v>
      </c>
      <c r="C15" s="2">
        <v>10000</v>
      </c>
      <c r="D15" s="2">
        <v>20000</v>
      </c>
      <c r="F15" t="s">
        <v>42</v>
      </c>
    </row>
    <row r="16" spans="2:6" x14ac:dyDescent="0.25">
      <c r="B16" s="3" t="s">
        <v>36</v>
      </c>
      <c r="C16" s="2">
        <f>(C13-C15)*22%</f>
        <v>19800</v>
      </c>
      <c r="D16" s="2">
        <f>(D13-D15)*22%</f>
        <v>13200</v>
      </c>
    </row>
    <row r="17" spans="2:8" ht="6" customHeight="1" x14ac:dyDescent="0.25">
      <c r="B17" s="3"/>
      <c r="C17" s="1"/>
      <c r="D17" s="1"/>
    </row>
    <row r="18" spans="2:8" x14ac:dyDescent="0.25">
      <c r="B18" s="3" t="s">
        <v>7</v>
      </c>
      <c r="C18" s="2">
        <f>C13-C16-C15</f>
        <v>70200</v>
      </c>
      <c r="D18" s="2">
        <f>D13-D16-D15</f>
        <v>46800</v>
      </c>
    </row>
    <row r="19" spans="2:8" ht="5.45" customHeight="1" x14ac:dyDescent="0.25"/>
    <row r="20" spans="2:8" x14ac:dyDescent="0.25">
      <c r="B20" s="6" t="s">
        <v>9</v>
      </c>
      <c r="F20" s="10" t="s">
        <v>0</v>
      </c>
      <c r="G20" s="4">
        <f>C9/C6</f>
        <v>0.2</v>
      </c>
      <c r="H20" s="4">
        <f>D9/D6</f>
        <v>0.16</v>
      </c>
    </row>
    <row r="21" spans="2:8" x14ac:dyDescent="0.25">
      <c r="B21" s="1" t="s">
        <v>3</v>
      </c>
      <c r="C21" s="1">
        <v>2019</v>
      </c>
      <c r="D21" s="1">
        <v>2020</v>
      </c>
      <c r="F21" s="10" t="s">
        <v>5</v>
      </c>
      <c r="G21" s="4">
        <f>C13/C6</f>
        <v>0.13333333333333333</v>
      </c>
      <c r="H21" s="4">
        <f>D13/D6</f>
        <v>0.08</v>
      </c>
    </row>
    <row r="22" spans="2:8" x14ac:dyDescent="0.25">
      <c r="B22" s="1" t="s">
        <v>10</v>
      </c>
      <c r="C22" s="2">
        <v>150000</v>
      </c>
      <c r="D22" s="2">
        <v>250000</v>
      </c>
      <c r="F22" s="10" t="s">
        <v>4</v>
      </c>
      <c r="G22" s="4">
        <f>C18/C6</f>
        <v>9.3600000000000003E-2</v>
      </c>
      <c r="H22" s="4">
        <f>D18/D6</f>
        <v>4.6800000000000001E-2</v>
      </c>
    </row>
    <row r="23" spans="2:8" x14ac:dyDescent="0.25">
      <c r="B23" s="7"/>
      <c r="C23" s="8"/>
      <c r="D23" s="9"/>
      <c r="F23" s="10" t="s">
        <v>8</v>
      </c>
      <c r="G23" s="4">
        <f>C18/C30</f>
        <v>0.18720000000000001</v>
      </c>
      <c r="H23" s="4">
        <f>D18/D30</f>
        <v>6.5730337078651682E-2</v>
      </c>
    </row>
    <row r="24" spans="2:8" x14ac:dyDescent="0.25">
      <c r="B24" s="1" t="s">
        <v>23</v>
      </c>
      <c r="C24" s="2">
        <v>90000</v>
      </c>
      <c r="D24" s="2">
        <v>200000</v>
      </c>
      <c r="F24" s="10" t="s">
        <v>19</v>
      </c>
      <c r="G24" s="4">
        <f>C18/C43</f>
        <v>0.53917050691244239</v>
      </c>
      <c r="H24" s="4">
        <f>D18/D43</f>
        <v>0.20616740088105726</v>
      </c>
    </row>
    <row r="25" spans="2:8" x14ac:dyDescent="0.25">
      <c r="B25" s="1" t="s">
        <v>22</v>
      </c>
      <c r="C25" s="2">
        <v>0</v>
      </c>
      <c r="D25" s="2">
        <v>10000</v>
      </c>
      <c r="F25" s="10" t="s">
        <v>21</v>
      </c>
      <c r="G25" s="12">
        <f>C28/C35</f>
        <v>1.5538674033149171</v>
      </c>
      <c r="H25" s="12">
        <f>D28/D35</f>
        <v>1.4666666666666666</v>
      </c>
    </row>
    <row r="26" spans="2:8" x14ac:dyDescent="0.25">
      <c r="B26" s="1" t="s">
        <v>24</v>
      </c>
      <c r="C26" s="2">
        <v>125000</v>
      </c>
      <c r="D26" s="2">
        <v>250000</v>
      </c>
      <c r="F26" s="10" t="s">
        <v>29</v>
      </c>
      <c r="G26" s="12">
        <f>(C28-C24)/C35</f>
        <v>0.93232044198895025</v>
      </c>
      <c r="H26" s="12">
        <f>(D28-D24)/D35</f>
        <v>0.83174603174603179</v>
      </c>
    </row>
    <row r="27" spans="2:8" x14ac:dyDescent="0.25">
      <c r="B27" s="1" t="s">
        <v>25</v>
      </c>
      <c r="C27" s="2">
        <v>10000</v>
      </c>
      <c r="D27" s="2">
        <v>2000</v>
      </c>
      <c r="F27" s="10" t="s">
        <v>44</v>
      </c>
      <c r="G27" s="12">
        <f>C25/C35</f>
        <v>0</v>
      </c>
      <c r="H27" s="12">
        <f>D25/D35</f>
        <v>3.1746031746031744E-2</v>
      </c>
    </row>
    <row r="28" spans="2:8" x14ac:dyDescent="0.25">
      <c r="B28" s="10" t="s">
        <v>11</v>
      </c>
      <c r="C28" s="11">
        <f>SUM(C24:C27)</f>
        <v>225000</v>
      </c>
      <c r="D28" s="11">
        <f>SUM(D24:D27)</f>
        <v>462000</v>
      </c>
      <c r="F28" s="10" t="s">
        <v>30</v>
      </c>
      <c r="G28" s="12">
        <f>C26/(C6/365)</f>
        <v>60.833333333333336</v>
      </c>
      <c r="H28" s="12">
        <f>D26/(D6/365)</f>
        <v>91.25</v>
      </c>
    </row>
    <row r="29" spans="2:8" x14ac:dyDescent="0.25">
      <c r="B29" s="7"/>
      <c r="C29" s="8"/>
      <c r="D29" s="9"/>
      <c r="F29" s="10" t="s">
        <v>31</v>
      </c>
      <c r="G29" s="12">
        <f>C7/AVERAGE(C24:C24)</f>
        <v>6.666666666666667</v>
      </c>
      <c r="H29" s="12">
        <f>D7/AVERAGE(C24:D24)</f>
        <v>5.7931034482758621</v>
      </c>
    </row>
    <row r="30" spans="2:8" x14ac:dyDescent="0.25">
      <c r="B30" s="10" t="s">
        <v>15</v>
      </c>
      <c r="C30" s="11">
        <f>C22+C28</f>
        <v>375000</v>
      </c>
      <c r="D30" s="11">
        <f>D22+D28</f>
        <v>712000</v>
      </c>
      <c r="F30" s="10" t="s">
        <v>32</v>
      </c>
      <c r="G30" s="12">
        <f>C33/(C7/365)</f>
        <v>73</v>
      </c>
      <c r="H30" s="12">
        <f>D33/(D7/365)</f>
        <v>130.35714285714286</v>
      </c>
    </row>
    <row r="31" spans="2:8" x14ac:dyDescent="0.25">
      <c r="B31" s="7"/>
      <c r="C31" s="8"/>
      <c r="D31" s="9"/>
      <c r="F31" s="10" t="s">
        <v>45</v>
      </c>
      <c r="G31" s="16">
        <f>C36/(C43+C36)</f>
        <v>0.43440486533449174</v>
      </c>
      <c r="H31" s="16">
        <f>D36/(D43+D36)</f>
        <v>0.4282115869017632</v>
      </c>
    </row>
    <row r="32" spans="2:8" x14ac:dyDescent="0.25">
      <c r="B32" s="1" t="s">
        <v>22</v>
      </c>
      <c r="C32" s="2">
        <v>14800</v>
      </c>
      <c r="D32" s="2">
        <v>0</v>
      </c>
      <c r="F32" s="10" t="s">
        <v>33</v>
      </c>
      <c r="G32" s="16">
        <f>C37/C43</f>
        <v>1.8801843317972351</v>
      </c>
      <c r="H32" s="16">
        <f>D37/D43</f>
        <v>2.1365638766519823</v>
      </c>
    </row>
    <row r="33" spans="2:8" x14ac:dyDescent="0.25">
      <c r="B33" s="1" t="s">
        <v>27</v>
      </c>
      <c r="C33" s="2">
        <v>120000</v>
      </c>
      <c r="D33" s="2">
        <v>300000</v>
      </c>
      <c r="F33" s="10" t="s">
        <v>46</v>
      </c>
      <c r="G33" s="16">
        <f>C36/C43</f>
        <v>0.76804915514592931</v>
      </c>
      <c r="H33" s="16">
        <f>D36/D43</f>
        <v>0.74889867841409696</v>
      </c>
    </row>
    <row r="34" spans="2:8" x14ac:dyDescent="0.25">
      <c r="B34" s="1" t="s">
        <v>26</v>
      </c>
      <c r="C34" s="2">
        <v>10000</v>
      </c>
      <c r="D34" s="2">
        <v>15000</v>
      </c>
      <c r="F34" s="10" t="s">
        <v>34</v>
      </c>
      <c r="G34" s="15">
        <f>C13/C15</f>
        <v>10</v>
      </c>
      <c r="H34" s="15">
        <f>D13/D15</f>
        <v>4</v>
      </c>
    </row>
    <row r="35" spans="2:8" x14ac:dyDescent="0.25">
      <c r="B35" s="10" t="s">
        <v>12</v>
      </c>
      <c r="C35" s="11">
        <f>SUM(C32:C34)</f>
        <v>144800</v>
      </c>
      <c r="D35" s="11">
        <f>SUM(D32:D34)</f>
        <v>315000</v>
      </c>
    </row>
    <row r="36" spans="2:8" x14ac:dyDescent="0.25">
      <c r="B36" s="1" t="s">
        <v>13</v>
      </c>
      <c r="C36" s="2">
        <v>100000</v>
      </c>
      <c r="D36" s="2">
        <v>170000</v>
      </c>
    </row>
    <row r="37" spans="2:8" x14ac:dyDescent="0.25">
      <c r="B37" s="10" t="s">
        <v>16</v>
      </c>
      <c r="C37" s="11">
        <f>SUM(C35:C36)</f>
        <v>244800</v>
      </c>
      <c r="D37" s="11">
        <f>SUM(D35:D36)</f>
        <v>485000</v>
      </c>
    </row>
    <row r="38" spans="2:8" x14ac:dyDescent="0.25">
      <c r="B38" s="7"/>
      <c r="C38" s="8"/>
      <c r="D38" s="9"/>
    </row>
    <row r="39" spans="2:8" x14ac:dyDescent="0.25">
      <c r="B39" s="10" t="s">
        <v>28</v>
      </c>
      <c r="C39" s="11">
        <f>C30-C37</f>
        <v>130200</v>
      </c>
      <c r="D39" s="11">
        <f>D30-D37</f>
        <v>227000</v>
      </c>
    </row>
    <row r="40" spans="2:8" ht="12" customHeight="1" x14ac:dyDescent="0.25">
      <c r="B40" s="7"/>
      <c r="C40" s="8"/>
      <c r="D40" s="8"/>
    </row>
    <row r="41" spans="2:8" x14ac:dyDescent="0.25">
      <c r="B41" s="1" t="s">
        <v>18</v>
      </c>
      <c r="C41" s="2">
        <v>60000</v>
      </c>
      <c r="D41" s="2">
        <v>110000</v>
      </c>
    </row>
    <row r="42" spans="2:8" x14ac:dyDescent="0.25">
      <c r="B42" s="1" t="s">
        <v>14</v>
      </c>
      <c r="C42" s="2">
        <f>+C18</f>
        <v>70200</v>
      </c>
      <c r="D42" s="2">
        <f>C42+D18</f>
        <v>117000</v>
      </c>
    </row>
    <row r="43" spans="2:8" x14ac:dyDescent="0.25">
      <c r="B43" s="10" t="s">
        <v>17</v>
      </c>
      <c r="C43" s="11">
        <f>SUM(C41:C42)</f>
        <v>130200</v>
      </c>
      <c r="D43" s="11">
        <f>SUM(D41:D42)</f>
        <v>227000</v>
      </c>
    </row>
    <row r="44" spans="2:8" x14ac:dyDescent="0.25">
      <c r="C44" s="5"/>
      <c r="D44" s="5"/>
    </row>
    <row r="45" spans="2:8" x14ac:dyDescent="0.25">
      <c r="C45" s="5"/>
      <c r="D45" s="5"/>
    </row>
    <row r="46" spans="2:8" x14ac:dyDescent="0.25">
      <c r="C46" s="5"/>
      <c r="D46" s="5"/>
    </row>
    <row r="47" spans="2:8" x14ac:dyDescent="0.25">
      <c r="C47" s="5"/>
      <c r="D47" s="5"/>
    </row>
    <row r="48" spans="2:8" x14ac:dyDescent="0.25">
      <c r="C48" s="5"/>
      <c r="D48" s="5"/>
    </row>
    <row r="49" ht="13.15" customHeight="1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ZZZZ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Howard Davies</dc:creator>
  <cp:lastModifiedBy>Howard</cp:lastModifiedBy>
  <dcterms:created xsi:type="dcterms:W3CDTF">2020-08-30T12:58:49Z</dcterms:created>
  <dcterms:modified xsi:type="dcterms:W3CDTF">2022-12-02T16:59:36Z</dcterms:modified>
</cp:coreProperties>
</file>