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19"/>
  <workbookPr defaultThemeVersion="166925"/>
  <xr:revisionPtr revIDLastSave="0" documentId="8_{F404657C-4927-4889-AD27-A56181CF084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Ledger" sheetId="1" r:id="rId1"/>
    <sheet name="Accounts" sheetId="2" r:id="rId2"/>
    <sheet name="SDB" sheetId="3" r:id="rId3"/>
    <sheet name="PDB" sheetId="4" r:id="rId4"/>
    <sheet name="CBP" sheetId="5" r:id="rId5"/>
    <sheet name="CBR" sheetId="6" r:id="rId6"/>
    <sheet name="PCB" sheetId="7" r:id="rId7"/>
    <sheet name="VAT Calculator" sheetId="11" r:id="rId8"/>
    <sheet name="Depreciation Calc" sheetId="12" r:id="rId9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1" l="1"/>
  <c r="F23" i="2"/>
  <c r="E22" i="2"/>
  <c r="T43" i="1"/>
  <c r="S43" i="1"/>
  <c r="S48" i="1"/>
  <c r="R40" i="1"/>
  <c r="Q40" i="1"/>
  <c r="S36" i="1"/>
  <c r="S35" i="1"/>
  <c r="E67" i="1"/>
  <c r="R18" i="1"/>
  <c r="Q35" i="1"/>
  <c r="B62" i="1"/>
  <c r="B61" i="1"/>
  <c r="R21" i="1"/>
  <c r="Q36" i="1"/>
  <c r="B55" i="1"/>
  <c r="B54" i="1"/>
  <c r="D55" i="1"/>
  <c r="D54" i="1"/>
  <c r="G11" i="12"/>
  <c r="G10" i="12"/>
  <c r="G9" i="12"/>
  <c r="D9" i="12"/>
  <c r="E9" i="12" s="1"/>
  <c r="D10" i="12"/>
  <c r="E10" i="12" s="1"/>
  <c r="D4" i="12"/>
  <c r="E4" i="12" s="1"/>
  <c r="D9" i="11"/>
  <c r="E9" i="11" s="1"/>
  <c r="I4" i="11"/>
  <c r="J4" i="11" s="1"/>
  <c r="A4" i="11"/>
  <c r="E4" i="11" s="1"/>
  <c r="F65" i="2"/>
  <c r="F64" i="2"/>
  <c r="F63" i="2"/>
  <c r="F62" i="2"/>
  <c r="F61" i="2"/>
  <c r="F60" i="2"/>
  <c r="F59" i="2"/>
  <c r="F57" i="2"/>
  <c r="F58" i="2"/>
  <c r="G52" i="2"/>
  <c r="F45" i="2"/>
  <c r="F44" i="2"/>
  <c r="G47" i="2" s="1"/>
  <c r="G41" i="2"/>
  <c r="G49" i="2" s="1"/>
  <c r="G54" i="2" s="1"/>
  <c r="G32" i="2"/>
  <c r="E21" i="2"/>
  <c r="E20" i="2"/>
  <c r="E19" i="2"/>
  <c r="E14" i="2"/>
  <c r="E13" i="2"/>
  <c r="E12" i="2"/>
  <c r="E11" i="2"/>
  <c r="E7" i="2"/>
  <c r="E6" i="2"/>
  <c r="D7" i="2"/>
  <c r="F7" i="2" s="1"/>
  <c r="D6" i="2"/>
  <c r="F6" i="2" s="1"/>
  <c r="F8" i="2" s="1"/>
  <c r="R48" i="1"/>
  <c r="Q48" i="1"/>
  <c r="J9" i="1"/>
  <c r="F12" i="6"/>
  <c r="I25" i="1"/>
  <c r="G30" i="1"/>
  <c r="G20" i="1"/>
  <c r="D13" i="4"/>
  <c r="F12" i="1"/>
  <c r="E9" i="1"/>
  <c r="J16" i="4"/>
  <c r="G14" i="1"/>
  <c r="L27" i="1"/>
  <c r="K31" i="1"/>
  <c r="K16" i="4"/>
  <c r="G22" i="4" s="1"/>
  <c r="G17" i="1" s="1"/>
  <c r="I16" i="4"/>
  <c r="H12" i="6"/>
  <c r="H20" i="6" s="1"/>
  <c r="J6" i="1" s="1"/>
  <c r="J12" i="6"/>
  <c r="G12" i="6"/>
  <c r="E12" i="6"/>
  <c r="D12" i="6"/>
  <c r="O31" i="1"/>
  <c r="P27" i="1"/>
  <c r="O16" i="1"/>
  <c r="O17" i="1"/>
  <c r="O20" i="1"/>
  <c r="O25" i="1"/>
  <c r="O30" i="1"/>
  <c r="P11" i="1"/>
  <c r="V11" i="1" s="1"/>
  <c r="P18" i="1"/>
  <c r="P21" i="1"/>
  <c r="P6" i="1"/>
  <c r="M29" i="1"/>
  <c r="O29" i="1" s="1"/>
  <c r="N8" i="1"/>
  <c r="N48" i="1"/>
  <c r="T48" i="1"/>
  <c r="F16" i="7"/>
  <c r="F9" i="7"/>
  <c r="G9" i="7"/>
  <c r="F17" i="7" s="1"/>
  <c r="M28" i="1" s="1"/>
  <c r="O28" i="1" s="1"/>
  <c r="E9" i="7"/>
  <c r="F15" i="7" s="1"/>
  <c r="M12" i="1" s="1"/>
  <c r="M48" i="1" s="1"/>
  <c r="D9" i="7"/>
  <c r="H17" i="6"/>
  <c r="J12" i="1" s="1"/>
  <c r="H18" i="6"/>
  <c r="H19" i="6"/>
  <c r="J23" i="1" s="1"/>
  <c r="E15" i="5"/>
  <c r="G18" i="5" s="1"/>
  <c r="K12" i="1" s="1"/>
  <c r="F15" i="5"/>
  <c r="G15" i="5"/>
  <c r="G20" i="5" s="1"/>
  <c r="H15" i="5"/>
  <c r="G21" i="5" s="1"/>
  <c r="K8" i="1" s="1"/>
  <c r="I15" i="5"/>
  <c r="M18" i="5" s="1"/>
  <c r="D48" i="1"/>
  <c r="C48" i="1"/>
  <c r="E16" i="4"/>
  <c r="G21" i="4" s="1"/>
  <c r="G12" i="1" s="1"/>
  <c r="F16" i="4"/>
  <c r="G24" i="1" s="1"/>
  <c r="G16" i="4"/>
  <c r="G19" i="4" s="1"/>
  <c r="G13" i="1" s="1"/>
  <c r="O13" i="1" s="1"/>
  <c r="H16" i="4"/>
  <c r="G20" i="4" s="1"/>
  <c r="G15" i="1" s="1"/>
  <c r="E11" i="3"/>
  <c r="G17" i="3" s="1"/>
  <c r="F11" i="3"/>
  <c r="G16" i="3" s="1"/>
  <c r="F23" i="1" s="1"/>
  <c r="D9" i="3"/>
  <c r="D12" i="4"/>
  <c r="D11" i="4"/>
  <c r="G15" i="6"/>
  <c r="I7" i="1" s="1"/>
  <c r="D8" i="3"/>
  <c r="D7" i="3"/>
  <c r="D9" i="5"/>
  <c r="D15" i="5" s="1"/>
  <c r="H23" i="5" s="1"/>
  <c r="L7" i="1" s="1"/>
  <c r="L48" i="1" s="1"/>
  <c r="D6" i="3"/>
  <c r="M15" i="6"/>
  <c r="D5" i="4"/>
  <c r="D16" i="4" s="1"/>
  <c r="D5" i="3"/>
  <c r="D11" i="3" s="1"/>
  <c r="F14" i="3" s="1"/>
  <c r="E48" i="1" s="1"/>
  <c r="D61" i="1" l="1"/>
  <c r="D62" i="1"/>
  <c r="G54" i="1"/>
  <c r="E54" i="1"/>
  <c r="G55" i="1"/>
  <c r="E55" i="1"/>
  <c r="G67" i="2"/>
  <c r="G69" i="2" s="1"/>
  <c r="O12" i="1"/>
  <c r="O15" i="1"/>
  <c r="G18" i="4"/>
  <c r="K10" i="1"/>
  <c r="G19" i="5"/>
  <c r="H24" i="4"/>
  <c r="H10" i="1" s="1"/>
  <c r="F48" i="1"/>
  <c r="P23" i="1"/>
  <c r="P48" i="1" s="1"/>
  <c r="O9" i="1"/>
  <c r="H48" i="1"/>
  <c r="V48" i="1"/>
  <c r="K48" i="1"/>
  <c r="O8" i="1"/>
  <c r="I48" i="1"/>
  <c r="J48" i="1"/>
  <c r="G62" i="1" l="1"/>
  <c r="E62" i="1"/>
  <c r="E61" i="1"/>
  <c r="G56" i="1"/>
  <c r="U8" i="1"/>
  <c r="O24" i="1"/>
  <c r="O48" i="1" s="1"/>
  <c r="G48" i="1"/>
  <c r="S44" i="1"/>
  <c r="G33" i="2" l="1"/>
  <c r="G36" i="2" s="1"/>
  <c r="V44" i="1"/>
  <c r="E15" i="2"/>
  <c r="E16" i="2" s="1"/>
  <c r="G24" i="2" s="1"/>
  <c r="G28" i="2" s="1"/>
  <c r="U48" i="1"/>
</calcChain>
</file>

<file path=xl/sharedStrings.xml><?xml version="1.0" encoding="utf-8"?>
<sst xmlns="http://schemas.openxmlformats.org/spreadsheetml/2006/main" count="541" uniqueCount="176">
  <si>
    <t>Account Name</t>
  </si>
  <si>
    <t>Opening Balances</t>
  </si>
  <si>
    <t>Sales Day Book</t>
  </si>
  <si>
    <t>Purchase Day Book</t>
  </si>
  <si>
    <t>Cash Receipts</t>
  </si>
  <si>
    <t>Cash Payments</t>
  </si>
  <si>
    <t>Petty Cash Book</t>
  </si>
  <si>
    <t>Draft Balances</t>
  </si>
  <si>
    <t>Adjustments</t>
  </si>
  <si>
    <t>Profit and Loss</t>
  </si>
  <si>
    <t>Balance Sheet</t>
  </si>
  <si>
    <t>DR</t>
  </si>
  <si>
    <t>CR</t>
  </si>
  <si>
    <t>Capital</t>
  </si>
  <si>
    <t>B</t>
  </si>
  <si>
    <t>Bank Account</t>
  </si>
  <si>
    <t>Cash in Hand</t>
  </si>
  <si>
    <t>Trade Debtors</t>
  </si>
  <si>
    <t>25.914.0</t>
  </si>
  <si>
    <t>Trade Creditors</t>
  </si>
  <si>
    <t>Bank Loan</t>
  </si>
  <si>
    <t>VAT Controlled Account</t>
  </si>
  <si>
    <t>Accured Telephone</t>
  </si>
  <si>
    <t>P</t>
  </si>
  <si>
    <t>Accured Electicity</t>
  </si>
  <si>
    <t xml:space="preserve"> </t>
  </si>
  <si>
    <t>Accured Gas</t>
  </si>
  <si>
    <t>Stock</t>
  </si>
  <si>
    <t>Fixtures and Equipment - Cost</t>
  </si>
  <si>
    <t>Fixtures and Equipment - Depreciation</t>
  </si>
  <si>
    <t>Motor Vehicles - Cost</t>
  </si>
  <si>
    <t xml:space="preserve">Motor Vehicles - Depreciation </t>
  </si>
  <si>
    <t>Sales</t>
  </si>
  <si>
    <t>Purchases</t>
  </si>
  <si>
    <t>Discounts</t>
  </si>
  <si>
    <t>Rates</t>
  </si>
  <si>
    <t>Discounts Received</t>
  </si>
  <si>
    <t>Advertising</t>
  </si>
  <si>
    <t>Stamps</t>
  </si>
  <si>
    <t>Legal Fees</t>
  </si>
  <si>
    <t>Insurance</t>
  </si>
  <si>
    <t>Liabilities</t>
  </si>
  <si>
    <t>Dep'n Exp (FP)</t>
  </si>
  <si>
    <t>Dep'n Exp (MV)</t>
  </si>
  <si>
    <t>Closing Stock (BS)</t>
  </si>
  <si>
    <t>Closing Stock (P&amp;L)</t>
  </si>
  <si>
    <t>Accurals</t>
  </si>
  <si>
    <t>Pre Payments</t>
  </si>
  <si>
    <t>Drawings</t>
  </si>
  <si>
    <t>Profit for the period</t>
  </si>
  <si>
    <t>Depreciation Vehicles (20%)</t>
  </si>
  <si>
    <t>Straight line (See Depreciation calc tab)</t>
  </si>
  <si>
    <t>Percentage</t>
  </si>
  <si>
    <t xml:space="preserve">Input Value </t>
  </si>
  <si>
    <t>Term</t>
  </si>
  <si>
    <t>Depreciation</t>
  </si>
  <si>
    <t>Remaining value</t>
  </si>
  <si>
    <t># Months</t>
  </si>
  <si>
    <t>Total</t>
  </si>
  <si>
    <t>Depreciation Fixtures and fixings (10%)</t>
  </si>
  <si>
    <t>Reducing Balance (See Depreciation calc tab)</t>
  </si>
  <si>
    <t>Rent/Rates</t>
  </si>
  <si>
    <t>£1,800/12*3</t>
  </si>
  <si>
    <t># Month</t>
  </si>
  <si>
    <t>Balance Sheet at 31  03 2021</t>
  </si>
  <si>
    <t>Cost</t>
  </si>
  <si>
    <t>Provision fo Dep'n</t>
  </si>
  <si>
    <t>NBV</t>
  </si>
  <si>
    <t>£</t>
  </si>
  <si>
    <t>Fixed Assets</t>
  </si>
  <si>
    <t>Freehold Property</t>
  </si>
  <si>
    <t>Motor Vehicles</t>
  </si>
  <si>
    <t>Current Assets</t>
  </si>
  <si>
    <t>Prepayments</t>
  </si>
  <si>
    <t>Bank Current Account</t>
  </si>
  <si>
    <t>Current Liabilities</t>
  </si>
  <si>
    <t>VAT Control Account</t>
  </si>
  <si>
    <t>Accruals</t>
  </si>
  <si>
    <t>Loan</t>
  </si>
  <si>
    <t>Net Current Assets</t>
  </si>
  <si>
    <t>Represented by</t>
  </si>
  <si>
    <t>Profit fo the year</t>
  </si>
  <si>
    <t>Less - Drawings</t>
  </si>
  <si>
    <t>Trading and Profit and Loss Account fot the month ended xx xx 20xx</t>
  </si>
  <si>
    <t>Less cost of goods sold</t>
  </si>
  <si>
    <t>Opening Stock</t>
  </si>
  <si>
    <t>Less - Closing Stock</t>
  </si>
  <si>
    <t>Gross Profit</t>
  </si>
  <si>
    <t>Sundry Income</t>
  </si>
  <si>
    <t>Discount Received</t>
  </si>
  <si>
    <t>Less - Expenses</t>
  </si>
  <si>
    <t>Telephone</t>
  </si>
  <si>
    <t>Gas</t>
  </si>
  <si>
    <t>Electric</t>
  </si>
  <si>
    <t>Legal fees</t>
  </si>
  <si>
    <t>Discount Allowed</t>
  </si>
  <si>
    <t>Depreciation (1606.30+448 = 2054.30)</t>
  </si>
  <si>
    <t>Net Profit</t>
  </si>
  <si>
    <t>Date</t>
  </si>
  <si>
    <t>Customer</t>
  </si>
  <si>
    <t xml:space="preserve">Total </t>
  </si>
  <si>
    <t>VAT</t>
  </si>
  <si>
    <t>Net</t>
  </si>
  <si>
    <t>Black</t>
  </si>
  <si>
    <t>Orange</t>
  </si>
  <si>
    <t>Silver</t>
  </si>
  <si>
    <t>Debtors</t>
  </si>
  <si>
    <t>VAT a/c</t>
  </si>
  <si>
    <t>Narrative</t>
  </si>
  <si>
    <t>Elcecticity</t>
  </si>
  <si>
    <t>Legal</t>
  </si>
  <si>
    <t>Fictures &amp; Fittings</t>
  </si>
  <si>
    <t>MV Costs</t>
  </si>
  <si>
    <t>White</t>
  </si>
  <si>
    <t>Electricity</t>
  </si>
  <si>
    <t>Equipment</t>
  </si>
  <si>
    <t>Yellow</t>
  </si>
  <si>
    <t>Vehicle</t>
  </si>
  <si>
    <t>Creditors</t>
  </si>
  <si>
    <t>Cash Book(Payments)</t>
  </si>
  <si>
    <t>To Creditors</t>
  </si>
  <si>
    <t>Petty Cash</t>
  </si>
  <si>
    <t>Grey</t>
  </si>
  <si>
    <t>HM Customs and Excise</t>
  </si>
  <si>
    <t>Bank</t>
  </si>
  <si>
    <t>Discount Recived</t>
  </si>
  <si>
    <t>Cash Book(Receipts)</t>
  </si>
  <si>
    <t>From Debtors</t>
  </si>
  <si>
    <t>Investors</t>
  </si>
  <si>
    <t>Cash Sales</t>
  </si>
  <si>
    <t>Claret</t>
  </si>
  <si>
    <t xml:space="preserve">Debtors </t>
  </si>
  <si>
    <t>Receipts</t>
  </si>
  <si>
    <t>Bal b/f</t>
  </si>
  <si>
    <t>Bal c/f</t>
  </si>
  <si>
    <t>Including VAT (20%)</t>
  </si>
  <si>
    <t>Excluding (5%)</t>
  </si>
  <si>
    <t>Calc of figure before VAT</t>
  </si>
  <si>
    <t>Formula (don't delete)</t>
  </si>
  <si>
    <t>Input Figure inc VAT</t>
  </si>
  <si>
    <t>Input figure before VAT</t>
  </si>
  <si>
    <t>Plus VAT (20%)</t>
  </si>
  <si>
    <t>Input Figure before VAT</t>
  </si>
  <si>
    <t>Depreciation Property (2%)</t>
  </si>
  <si>
    <t>Straight Line (on Cost)</t>
  </si>
  <si>
    <t>Disposal Straight Line (on Cost)</t>
  </si>
  <si>
    <t xml:space="preserve">Nominal Ledger </t>
  </si>
  <si>
    <t>Dr</t>
  </si>
  <si>
    <t>Depreciation (Expense)</t>
  </si>
  <si>
    <t>Cr</t>
  </si>
  <si>
    <t>Disposal Account</t>
  </si>
  <si>
    <t>Details</t>
  </si>
  <si>
    <t>End of Year 1</t>
  </si>
  <si>
    <t>Annual Expense</t>
  </si>
  <si>
    <t>To P/L account</t>
  </si>
  <si>
    <t>End of Year 2</t>
  </si>
  <si>
    <t>End of YR4</t>
  </si>
  <si>
    <t>Machinery</t>
  </si>
  <si>
    <t>Total Depreciation</t>
  </si>
  <si>
    <t>End of Year 3</t>
  </si>
  <si>
    <t>End of Year 4</t>
  </si>
  <si>
    <t>Loss</t>
  </si>
  <si>
    <t xml:space="preserve">End of Year 5 </t>
  </si>
  <si>
    <t xml:space="preserve">Provision for Depreciation </t>
  </si>
  <si>
    <t xml:space="preserve">Disposal Reducing Balance </t>
  </si>
  <si>
    <t>Balance c/d</t>
  </si>
  <si>
    <t>Start of Year 2</t>
  </si>
  <si>
    <t>Balance b/d</t>
  </si>
  <si>
    <t>Start of Year 3</t>
  </si>
  <si>
    <t>Profit</t>
  </si>
  <si>
    <t>Start of Year 4</t>
  </si>
  <si>
    <t>Start of Year 5</t>
  </si>
  <si>
    <t>End of Year 5</t>
  </si>
  <si>
    <t>Balance Sheet (extract)</t>
  </si>
  <si>
    <t>Carrying Value</t>
  </si>
  <si>
    <t>Reducing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</si>
</sst>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£-809]* #,##0.00_-;\-[$£-809]* #,##0.00_-;_-[$£-809]* &quot;-&quot;??_-;_-@_-"/>
    <numFmt numFmtId="173" formatCode="_-[$£-809]* #,##0_-;\-[$£-809]* #,##0_-;_-[$£-809]* &quot;-&quot;??_-;_-@_-"/>
  </numFmts>
  <fonts count="1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theme="1"/>
      <name val="Calibri"/>
      <family val="2"/>
      <scheme val="minor"/>
    </font>
    <font>
      <sz val="11"/>
      <color rgb="FFFF0000"/>
      <name val="Calibri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6" fontId="0" fillId="0" borderId="0" xfId="0" applyNumberFormat="1"/>
    <xf numFmtId="16" fontId="0" fillId="0" borderId="0" xfId="0" applyNumberFormat="1" applyAlignment="1">
      <alignment horizontal="left"/>
    </xf>
    <xf numFmtId="3" fontId="0" fillId="0" borderId="0" xfId="0" applyNumberFormat="1"/>
    <xf numFmtId="1" fontId="0" fillId="0" borderId="0" xfId="0" applyNumberFormat="1"/>
    <xf numFmtId="4" fontId="0" fillId="0" borderId="0" xfId="0" applyNumberFormat="1"/>
    <xf numFmtId="16" fontId="1" fillId="0" borderId="0" xfId="0" applyNumberFormat="1" applyFont="1" applyAlignment="1">
      <alignment horizontal="left"/>
    </xf>
    <xf numFmtId="3" fontId="3" fillId="0" borderId="0" xfId="0" applyNumberFormat="1" applyFont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Border="1"/>
    <xf numFmtId="0" fontId="0" fillId="0" borderId="0" xfId="0" applyBorder="1"/>
    <xf numFmtId="0" fontId="0" fillId="0" borderId="8" xfId="0" applyBorder="1"/>
    <xf numFmtId="4" fontId="0" fillId="0" borderId="3" xfId="0" applyNumberFormat="1" applyBorder="1"/>
    <xf numFmtId="4" fontId="0" fillId="0" borderId="8" xfId="0" applyNumberFormat="1" applyBorder="1"/>
    <xf numFmtId="4" fontId="0" fillId="0" borderId="0" xfId="0" applyNumberFormat="1" applyBorder="1"/>
    <xf numFmtId="3" fontId="1" fillId="0" borderId="0" xfId="0" applyNumberFormat="1" applyFont="1" applyBorder="1"/>
    <xf numFmtId="4" fontId="0" fillId="0" borderId="5" xfId="0" applyNumberFormat="1" applyBorder="1"/>
    <xf numFmtId="0" fontId="6" fillId="0" borderId="0" xfId="0" applyFont="1"/>
    <xf numFmtId="0" fontId="0" fillId="2" borderId="0" xfId="0" applyFill="1"/>
    <xf numFmtId="3" fontId="0" fillId="0" borderId="3" xfId="0" applyNumberFormat="1" applyBorder="1"/>
    <xf numFmtId="3" fontId="0" fillId="0" borderId="0" xfId="0" applyNumberFormat="1" applyBorder="1"/>
    <xf numFmtId="3" fontId="1" fillId="2" borderId="0" xfId="0" applyNumberFormat="1" applyFont="1" applyFill="1" applyBorder="1"/>
    <xf numFmtId="1" fontId="0" fillId="0" borderId="3" xfId="0" applyNumberFormat="1" applyBorder="1"/>
    <xf numFmtId="4" fontId="0" fillId="2" borderId="3" xfId="0" applyNumberFormat="1" applyFill="1" applyBorder="1"/>
    <xf numFmtId="0" fontId="1" fillId="2" borderId="0" xfId="0" applyFont="1" applyFill="1"/>
    <xf numFmtId="4" fontId="0" fillId="2" borderId="0" xfId="0" applyNumberFormat="1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1" fillId="2" borderId="0" xfId="0" applyFont="1" applyFill="1" applyBorder="1"/>
    <xf numFmtId="3" fontId="0" fillId="0" borderId="4" xfId="0" applyNumberFormat="1" applyBorder="1"/>
    <xf numFmtId="0" fontId="3" fillId="2" borderId="0" xfId="0" applyFont="1" applyFill="1"/>
    <xf numFmtId="0" fontId="0" fillId="2" borderId="5" xfId="0" applyFill="1" applyBorder="1"/>
    <xf numFmtId="0" fontId="0" fillId="2" borderId="6" xfId="0" applyFill="1" applyBorder="1"/>
    <xf numFmtId="16" fontId="0" fillId="3" borderId="0" xfId="0" applyNumberFormat="1" applyFill="1" applyAlignment="1">
      <alignment horizontal="left"/>
    </xf>
    <xf numFmtId="0" fontId="1" fillId="3" borderId="0" xfId="0" applyFont="1" applyFill="1"/>
    <xf numFmtId="0" fontId="0" fillId="3" borderId="0" xfId="0" applyFill="1"/>
    <xf numFmtId="1" fontId="0" fillId="3" borderId="0" xfId="0" applyNumberFormat="1" applyFill="1"/>
    <xf numFmtId="3" fontId="0" fillId="3" borderId="0" xfId="0" applyNumberFormat="1" applyFill="1"/>
    <xf numFmtId="4" fontId="0" fillId="3" borderId="0" xfId="0" applyNumberFormat="1" applyFill="1"/>
    <xf numFmtId="0" fontId="0" fillId="2" borderId="8" xfId="0" applyFill="1" applyBorder="1"/>
    <xf numFmtId="16" fontId="0" fillId="2" borderId="0" xfId="0" applyNumberFormat="1" applyFill="1" applyAlignment="1">
      <alignment horizontal="left"/>
    </xf>
    <xf numFmtId="3" fontId="0" fillId="2" borderId="0" xfId="0" applyNumberFormat="1" applyFill="1"/>
    <xf numFmtId="0" fontId="0" fillId="4" borderId="0" xfId="0" applyFill="1"/>
    <xf numFmtId="3" fontId="3" fillId="2" borderId="0" xfId="0" applyNumberFormat="1" applyFont="1" applyFill="1"/>
    <xf numFmtId="0" fontId="1" fillId="2" borderId="3" xfId="0" applyFont="1" applyFill="1" applyBorder="1"/>
    <xf numFmtId="4" fontId="5" fillId="2" borderId="3" xfId="0" applyNumberFormat="1" applyFont="1" applyFill="1" applyBorder="1"/>
    <xf numFmtId="0" fontId="5" fillId="0" borderId="0" xfId="0" applyFont="1" applyBorder="1"/>
    <xf numFmtId="0" fontId="5" fillId="2" borderId="3" xfId="0" applyFont="1" applyFill="1" applyBorder="1"/>
    <xf numFmtId="0" fontId="4" fillId="0" borderId="0" xfId="0" applyFont="1" applyBorder="1"/>
    <xf numFmtId="3" fontId="1" fillId="0" borderId="4" xfId="0" applyNumberFormat="1" applyFont="1" applyBorder="1"/>
    <xf numFmtId="3" fontId="5" fillId="2" borderId="3" xfId="0" applyNumberFormat="1" applyFont="1" applyFill="1" applyBorder="1"/>
    <xf numFmtId="3" fontId="5" fillId="2" borderId="0" xfId="0" applyNumberFormat="1" applyFont="1" applyFill="1" applyBorder="1"/>
    <xf numFmtId="3" fontId="5" fillId="0" borderId="0" xfId="0" applyNumberFormat="1" applyFont="1" applyBorder="1"/>
    <xf numFmtId="0" fontId="6" fillId="0" borderId="3" xfId="0" applyFont="1" applyBorder="1"/>
    <xf numFmtId="3" fontId="6" fillId="0" borderId="3" xfId="0" applyNumberFormat="1" applyFont="1" applyBorder="1"/>
    <xf numFmtId="0" fontId="0" fillId="5" borderId="5" xfId="0" applyFill="1" applyBorder="1"/>
    <xf numFmtId="0" fontId="0" fillId="5" borderId="8" xfId="0" applyFill="1" applyBorder="1"/>
    <xf numFmtId="0" fontId="0" fillId="5" borderId="6" xfId="0" applyFill="1" applyBorder="1"/>
    <xf numFmtId="4" fontId="1" fillId="0" borderId="4" xfId="0" applyNumberFormat="1" applyFont="1" applyBorder="1"/>
    <xf numFmtId="3" fontId="1" fillId="2" borderId="9" xfId="0" applyNumberFormat="1" applyFont="1" applyFill="1" applyBorder="1"/>
    <xf numFmtId="3" fontId="5" fillId="0" borderId="9" xfId="0" applyNumberFormat="1" applyFont="1" applyBorder="1"/>
    <xf numFmtId="0" fontId="0" fillId="0" borderId="9" xfId="0" applyBorder="1"/>
    <xf numFmtId="0" fontId="5" fillId="2" borderId="0" xfId="0" applyFont="1" applyFill="1" applyBorder="1"/>
    <xf numFmtId="4" fontId="1" fillId="2" borderId="3" xfId="0" applyNumberFormat="1" applyFont="1" applyFill="1" applyBorder="1"/>
    <xf numFmtId="0" fontId="5" fillId="2" borderId="4" xfId="0" applyFont="1" applyFill="1" applyBorder="1"/>
    <xf numFmtId="3" fontId="0" fillId="0" borderId="10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1" fillId="2" borderId="4" xfId="0" applyNumberFormat="1" applyFont="1" applyFill="1" applyBorder="1"/>
    <xf numFmtId="4" fontId="5" fillId="2" borderId="0" xfId="0" applyNumberFormat="1" applyFont="1" applyFill="1" applyBorder="1"/>
    <xf numFmtId="0" fontId="0" fillId="0" borderId="1" xfId="0" applyBorder="1"/>
    <xf numFmtId="0" fontId="0" fillId="0" borderId="7" xfId="0" applyBorder="1"/>
    <xf numFmtId="0" fontId="0" fillId="0" borderId="2" xfId="0" applyBorder="1"/>
    <xf numFmtId="0" fontId="0" fillId="0" borderId="6" xfId="0" applyBorder="1"/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7" xfId="0" applyFont="1" applyFill="1" applyBorder="1"/>
    <xf numFmtId="0" fontId="1" fillId="6" borderId="3" xfId="0" applyFont="1" applyFill="1" applyBorder="1"/>
    <xf numFmtId="0" fontId="0" fillId="0" borderId="7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6" borderId="4" xfId="0" applyFont="1" applyFill="1" applyBorder="1"/>
    <xf numFmtId="164" fontId="1" fillId="0" borderId="5" xfId="0" applyNumberFormat="1" applyFont="1" applyBorder="1"/>
    <xf numFmtId="164" fontId="0" fillId="0" borderId="8" xfId="0" applyNumberFormat="1" applyBorder="1"/>
    <xf numFmtId="164" fontId="0" fillId="0" borderId="5" xfId="0" applyNumberFormat="1" applyBorder="1"/>
    <xf numFmtId="164" fontId="0" fillId="0" borderId="13" xfId="0" applyNumberFormat="1" applyBorder="1"/>
    <xf numFmtId="164" fontId="0" fillId="0" borderId="6" xfId="0" applyNumberFormat="1" applyBorder="1"/>
    <xf numFmtId="0" fontId="1" fillId="6" borderId="1" xfId="0" applyFont="1" applyFill="1" applyBorder="1"/>
    <xf numFmtId="0" fontId="1" fillId="0" borderId="12" xfId="0" applyFont="1" applyBorder="1"/>
    <xf numFmtId="9" fontId="0" fillId="0" borderId="5" xfId="0" applyNumberFormat="1" applyBorder="1"/>
    <xf numFmtId="164" fontId="0" fillId="6" borderId="5" xfId="0" applyNumberFormat="1" applyFill="1" applyBorder="1"/>
    <xf numFmtId="0" fontId="7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8" fillId="0" borderId="14" xfId="0" applyFont="1" applyBorder="1" applyAlignment="1">
      <alignment wrapText="1"/>
    </xf>
    <xf numFmtId="3" fontId="8" fillId="0" borderId="0" xfId="0" applyNumberFormat="1" applyFont="1" applyAlignment="1">
      <alignment wrapText="1"/>
    </xf>
    <xf numFmtId="3" fontId="10" fillId="0" borderId="0" xfId="0" applyNumberFormat="1" applyFont="1" applyAlignment="1">
      <alignment wrapText="1"/>
    </xf>
    <xf numFmtId="3" fontId="8" fillId="0" borderId="14" xfId="0" applyNumberFormat="1" applyFont="1" applyBorder="1" applyAlignment="1">
      <alignment wrapText="1"/>
    </xf>
    <xf numFmtId="3" fontId="10" fillId="0" borderId="14" xfId="0" applyNumberFormat="1" applyFont="1" applyBorder="1" applyAlignment="1">
      <alignment wrapText="1"/>
    </xf>
    <xf numFmtId="0" fontId="1" fillId="6" borderId="0" xfId="0" applyFont="1" applyFill="1" applyBorder="1"/>
    <xf numFmtId="0" fontId="0" fillId="6" borderId="0" xfId="0" applyFill="1" applyBorder="1"/>
    <xf numFmtId="164" fontId="0" fillId="0" borderId="0" xfId="0" applyNumberFormat="1" applyBorder="1"/>
    <xf numFmtId="9" fontId="0" fillId="0" borderId="3" xfId="0" applyNumberFormat="1" applyBorder="1"/>
    <xf numFmtId="0" fontId="0" fillId="6" borderId="8" xfId="0" applyFill="1" applyBorder="1"/>
    <xf numFmtId="164" fontId="5" fillId="0" borderId="0" xfId="0" applyNumberFormat="1" applyFont="1"/>
    <xf numFmtId="1" fontId="0" fillId="0" borderId="4" xfId="0" applyNumberFormat="1" applyBorder="1"/>
    <xf numFmtId="1" fontId="0" fillId="0" borderId="0" xfId="0" applyNumberFormat="1" applyBorder="1"/>
    <xf numFmtId="1" fontId="0" fillId="0" borderId="6" xfId="0" applyNumberFormat="1" applyBorder="1"/>
    <xf numFmtId="173" fontId="0" fillId="0" borderId="4" xfId="0" applyNumberFormat="1" applyBorder="1"/>
    <xf numFmtId="173" fontId="0" fillId="0" borderId="6" xfId="0" applyNumberFormat="1" applyBorder="1"/>
    <xf numFmtId="173" fontId="0" fillId="6" borderId="0" xfId="0" applyNumberFormat="1" applyFill="1" applyBorder="1"/>
    <xf numFmtId="173" fontId="0" fillId="6" borderId="8" xfId="0" applyNumberFormat="1" applyFill="1" applyBorder="1"/>
    <xf numFmtId="173" fontId="0" fillId="0" borderId="0" xfId="0" applyNumberFormat="1" applyBorder="1"/>
    <xf numFmtId="173" fontId="0" fillId="0" borderId="8" xfId="0" applyNumberFormat="1" applyBorder="1"/>
    <xf numFmtId="0" fontId="1" fillId="0" borderId="8" xfId="0" applyFont="1" applyBorder="1"/>
    <xf numFmtId="4" fontId="6" fillId="2" borderId="3" xfId="0" applyNumberFormat="1" applyFont="1" applyFill="1" applyBorder="1"/>
    <xf numFmtId="0" fontId="6" fillId="2" borderId="3" xfId="0" applyFont="1" applyFill="1" applyBorder="1"/>
    <xf numFmtId="0" fontId="6" fillId="2" borderId="4" xfId="0" applyFont="1" applyFill="1" applyBorder="1"/>
    <xf numFmtId="0" fontId="6" fillId="2" borderId="0" xfId="0" applyFont="1" applyFill="1" applyBorder="1"/>
    <xf numFmtId="4" fontId="0" fillId="5" borderId="0" xfId="0" applyNumberFormat="1" applyFill="1"/>
    <xf numFmtId="3" fontId="0" fillId="5" borderId="0" xfId="0" applyNumberFormat="1" applyFill="1"/>
    <xf numFmtId="3" fontId="0" fillId="2" borderId="0" xfId="0" applyNumberFormat="1" applyFill="1" applyBorder="1"/>
    <xf numFmtId="1" fontId="0" fillId="2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7"/>
  <sheetViews>
    <sheetView tabSelected="1" workbookViewId="0">
      <selection activeCell="U8" sqref="U8"/>
    </sheetView>
  </sheetViews>
  <sheetFormatPr defaultRowHeight="15"/>
  <cols>
    <col min="1" max="1" width="36" customWidth="1"/>
    <col min="2" max="2" width="11.85546875" customWidth="1"/>
    <col min="3" max="3" width="20.140625" bestFit="1" customWidth="1"/>
    <col min="4" max="4" width="11.28515625" customWidth="1"/>
    <col min="5" max="5" width="10.28515625" customWidth="1"/>
    <col min="6" max="6" width="6.7109375" bestFit="1" customWidth="1"/>
    <col min="7" max="7" width="11.42578125" customWidth="1"/>
    <col min="8" max="10" width="6.7109375" bestFit="1" customWidth="1"/>
    <col min="15" max="15" width="10" bestFit="1" customWidth="1"/>
    <col min="19" max="19" width="9.28515625" bestFit="1" customWidth="1"/>
    <col min="21" max="22" width="9.28515625" bestFit="1" customWidth="1"/>
  </cols>
  <sheetData>
    <row r="1" spans="1:22">
      <c r="A1" s="13" t="s">
        <v>0</v>
      </c>
      <c r="B1" s="3"/>
      <c r="C1" s="79" t="s">
        <v>1</v>
      </c>
      <c r="D1" s="81"/>
      <c r="E1" s="79" t="s">
        <v>2</v>
      </c>
      <c r="F1" s="82"/>
      <c r="G1" s="79" t="s">
        <v>3</v>
      </c>
      <c r="H1" s="80"/>
      <c r="I1" s="81" t="s">
        <v>4</v>
      </c>
      <c r="J1" s="82"/>
      <c r="K1" s="79" t="s">
        <v>5</v>
      </c>
      <c r="L1" s="82"/>
      <c r="M1" s="79" t="s">
        <v>6</v>
      </c>
      <c r="N1" s="81"/>
      <c r="O1" s="79" t="s">
        <v>7</v>
      </c>
      <c r="P1" s="83"/>
      <c r="Q1" s="81" t="s">
        <v>8</v>
      </c>
      <c r="R1" s="81"/>
      <c r="S1" s="79" t="s">
        <v>9</v>
      </c>
      <c r="T1" s="82"/>
      <c r="U1" s="79" t="s">
        <v>10</v>
      </c>
      <c r="V1" s="80"/>
    </row>
    <row r="2" spans="1:22">
      <c r="C2" s="14" t="s">
        <v>11</v>
      </c>
      <c r="D2" s="19" t="s">
        <v>12</v>
      </c>
      <c r="E2" s="14" t="s">
        <v>11</v>
      </c>
      <c r="F2" s="19" t="s">
        <v>12</v>
      </c>
      <c r="G2" s="14" t="s">
        <v>11</v>
      </c>
      <c r="H2" s="15" t="s">
        <v>12</v>
      </c>
      <c r="I2" s="19" t="s">
        <v>11</v>
      </c>
      <c r="J2" s="19" t="s">
        <v>12</v>
      </c>
      <c r="K2" s="14" t="s">
        <v>11</v>
      </c>
      <c r="L2" s="19" t="s">
        <v>12</v>
      </c>
      <c r="M2" s="14" t="s">
        <v>11</v>
      </c>
      <c r="N2" s="19" t="s">
        <v>12</v>
      </c>
      <c r="O2" s="14" t="s">
        <v>11</v>
      </c>
      <c r="P2" s="15" t="s">
        <v>12</v>
      </c>
      <c r="Q2" s="19" t="s">
        <v>11</v>
      </c>
      <c r="R2" s="19" t="s">
        <v>12</v>
      </c>
      <c r="S2" s="14" t="s">
        <v>11</v>
      </c>
      <c r="T2" s="19" t="s">
        <v>12</v>
      </c>
      <c r="U2" s="14" t="s">
        <v>11</v>
      </c>
      <c r="V2" s="15" t="s">
        <v>12</v>
      </c>
    </row>
    <row r="3" spans="1:22">
      <c r="C3" s="14"/>
      <c r="D3" s="19"/>
      <c r="E3" s="14"/>
      <c r="F3" s="19"/>
      <c r="G3" s="14"/>
      <c r="H3" s="15"/>
      <c r="I3" s="19"/>
      <c r="J3" s="19"/>
      <c r="K3" s="14"/>
      <c r="L3" s="19"/>
      <c r="M3" s="14"/>
      <c r="N3" s="19"/>
      <c r="O3" s="14"/>
      <c r="P3" s="15"/>
      <c r="Q3" s="19"/>
      <c r="R3" s="19"/>
      <c r="S3" s="14"/>
      <c r="T3" s="19"/>
      <c r="U3" s="14"/>
      <c r="V3" s="15"/>
    </row>
    <row r="4" spans="1:22">
      <c r="C4" s="14"/>
      <c r="D4" s="19"/>
      <c r="E4" s="14"/>
      <c r="F4" s="19"/>
      <c r="G4" s="14"/>
      <c r="H4" s="15"/>
      <c r="I4" s="19"/>
      <c r="J4" s="19"/>
      <c r="K4" s="14"/>
      <c r="L4" s="19"/>
      <c r="M4" s="14"/>
      <c r="N4" s="19"/>
      <c r="O4" s="14"/>
      <c r="P4" s="15"/>
      <c r="Q4" s="19"/>
      <c r="R4" s="19"/>
      <c r="S4" s="14"/>
      <c r="T4" s="19"/>
      <c r="U4" s="14"/>
      <c r="V4" s="15"/>
    </row>
    <row r="5" spans="1:22">
      <c r="C5" s="14"/>
      <c r="D5" s="19"/>
      <c r="E5" s="14"/>
      <c r="F5" s="19"/>
      <c r="G5" s="14"/>
      <c r="H5" s="15"/>
      <c r="I5" s="19"/>
      <c r="J5" s="19"/>
      <c r="K5" s="14"/>
      <c r="L5" s="19"/>
      <c r="M5" s="14"/>
      <c r="N5" s="19"/>
      <c r="O5" s="14"/>
      <c r="P5" s="15"/>
      <c r="Q5" s="19"/>
      <c r="R5" s="19"/>
      <c r="S5" s="14"/>
      <c r="T5" s="19"/>
      <c r="U5" s="14"/>
      <c r="V5" s="15"/>
    </row>
    <row r="6" spans="1:22">
      <c r="A6" s="1" t="s">
        <v>13</v>
      </c>
      <c r="B6" s="1" t="s">
        <v>14</v>
      </c>
      <c r="C6" s="14"/>
      <c r="D6" s="31">
        <v>44161</v>
      </c>
      <c r="E6" s="14"/>
      <c r="F6" s="19"/>
      <c r="G6" s="14"/>
      <c r="H6" s="15"/>
      <c r="I6" s="19"/>
      <c r="J6" s="25">
        <f>CBR!H20</f>
        <v>12000</v>
      </c>
      <c r="K6" s="14"/>
      <c r="L6" s="19"/>
      <c r="M6" s="14"/>
      <c r="N6" s="19"/>
      <c r="O6" s="55"/>
      <c r="P6" s="84">
        <f>SUM(D6+F6+H6+J6+L6+N6)-(C6+E6+G6+I6+K6+M6)</f>
        <v>56161</v>
      </c>
      <c r="Q6" s="59">
        <v>220</v>
      </c>
      <c r="R6" s="59"/>
      <c r="S6" s="14"/>
      <c r="T6" s="19"/>
      <c r="U6" s="14"/>
      <c r="V6" s="60">
        <v>56381</v>
      </c>
    </row>
    <row r="7" spans="1:22">
      <c r="A7" s="1" t="s">
        <v>15</v>
      </c>
      <c r="B7" s="1" t="s">
        <v>14</v>
      </c>
      <c r="C7" s="22">
        <v>4010</v>
      </c>
      <c r="D7" s="20"/>
      <c r="E7" s="16"/>
      <c r="F7" s="20"/>
      <c r="G7" s="16"/>
      <c r="H7" s="17"/>
      <c r="I7" s="30">
        <f>CBR!G15</f>
        <v>34240</v>
      </c>
      <c r="J7" s="20"/>
      <c r="K7" s="16"/>
      <c r="L7" s="20">
        <f>CBP!H23</f>
        <v>9276</v>
      </c>
      <c r="M7" s="16"/>
      <c r="N7" s="20"/>
      <c r="O7" s="33">
        <v>28764</v>
      </c>
      <c r="P7" s="84"/>
      <c r="Q7" s="20"/>
      <c r="R7" s="20"/>
      <c r="S7" s="33"/>
      <c r="T7" s="20"/>
      <c r="U7" s="33">
        <f>O7</f>
        <v>28764</v>
      </c>
      <c r="V7" s="17"/>
    </row>
    <row r="8" spans="1:22">
      <c r="A8" s="1" t="s">
        <v>16</v>
      </c>
      <c r="B8" s="1" t="s">
        <v>14</v>
      </c>
      <c r="C8" s="16">
        <v>675</v>
      </c>
      <c r="D8" s="20"/>
      <c r="E8" s="16"/>
      <c r="F8" s="20"/>
      <c r="G8" s="16"/>
      <c r="H8" s="17"/>
      <c r="I8" s="20"/>
      <c r="J8" s="20"/>
      <c r="K8" s="16">
        <f>CBP!G21</f>
        <v>308</v>
      </c>
      <c r="L8" s="20"/>
      <c r="M8" s="16"/>
      <c r="N8" s="20">
        <f>PCB!D9</f>
        <v>308</v>
      </c>
      <c r="O8" s="33">
        <f t="shared" ref="O8:P31" si="0">SUM(C8+E8+G8+I8+K8+M8)-(D8+F8+H8+J8+L8+N8)</f>
        <v>675</v>
      </c>
      <c r="P8" s="84"/>
      <c r="Q8" s="20"/>
      <c r="R8" s="20"/>
      <c r="S8" s="33"/>
      <c r="T8" s="20"/>
      <c r="U8" s="33">
        <f t="shared" ref="U8:U9" si="1">SUM(I8+K8+M8+O8+Q8+S8)-(J8+L8+N8+P8+R8+T8)</f>
        <v>675</v>
      </c>
      <c r="V8" s="17"/>
    </row>
    <row r="9" spans="1:22">
      <c r="A9" s="1" t="s">
        <v>17</v>
      </c>
      <c r="B9" s="1" t="s">
        <v>14</v>
      </c>
      <c r="C9" s="22">
        <v>11583</v>
      </c>
      <c r="D9" s="20"/>
      <c r="E9" s="29">
        <f>SDB!F14</f>
        <v>25914</v>
      </c>
      <c r="F9" s="20"/>
      <c r="G9" s="16"/>
      <c r="H9" s="17"/>
      <c r="I9" s="20"/>
      <c r="J9" s="25">
        <f>CBR!F12+CBR!J12</f>
        <v>11583</v>
      </c>
      <c r="K9" s="16"/>
      <c r="L9" s="20"/>
      <c r="M9" s="16"/>
      <c r="N9" s="20"/>
      <c r="O9" s="33">
        <f t="shared" si="0"/>
        <v>25914</v>
      </c>
      <c r="P9" s="84"/>
      <c r="Q9" s="20"/>
      <c r="R9" s="20"/>
      <c r="S9" s="33"/>
      <c r="T9" s="20"/>
      <c r="U9" s="74" t="s">
        <v>18</v>
      </c>
      <c r="V9" s="17"/>
    </row>
    <row r="10" spans="1:22">
      <c r="A10" s="1" t="s">
        <v>19</v>
      </c>
      <c r="B10" s="1" t="s">
        <v>14</v>
      </c>
      <c r="C10" s="16"/>
      <c r="D10" s="24">
        <v>2896</v>
      </c>
      <c r="E10" s="16"/>
      <c r="F10" s="20"/>
      <c r="G10" s="16"/>
      <c r="H10" s="17">
        <f>PDB!H24</f>
        <v>49023</v>
      </c>
      <c r="I10" s="20"/>
      <c r="J10" s="20"/>
      <c r="K10" s="32">
        <f>CBP!F15+CBP!I15</f>
        <v>5209</v>
      </c>
      <c r="L10" s="20"/>
      <c r="M10" s="16"/>
      <c r="N10" s="20"/>
      <c r="O10" s="33"/>
      <c r="P10" s="84">
        <v>21000</v>
      </c>
      <c r="Q10" s="20"/>
      <c r="R10" s="20"/>
      <c r="S10" s="16"/>
      <c r="T10" s="20"/>
      <c r="U10" s="16"/>
      <c r="V10" s="70">
        <v>46710</v>
      </c>
    </row>
    <row r="11" spans="1:22">
      <c r="A11" s="1" t="s">
        <v>20</v>
      </c>
      <c r="B11" s="1" t="s">
        <v>14</v>
      </c>
      <c r="C11" s="16"/>
      <c r="D11" s="24">
        <v>15741</v>
      </c>
      <c r="E11" s="16"/>
      <c r="F11" s="20"/>
      <c r="G11" s="16"/>
      <c r="H11" s="17"/>
      <c r="I11" s="20"/>
      <c r="J11" s="20"/>
      <c r="K11" s="16"/>
      <c r="L11" s="20"/>
      <c r="M11" s="16"/>
      <c r="N11" s="20"/>
      <c r="O11" s="33"/>
      <c r="P11" s="84">
        <f t="shared" ref="P11:P27" si="2">SUM(D11+F11+H11+J11+L11+N11)-(C11+E11+G11+I11+K11+M11)</f>
        <v>15741</v>
      </c>
      <c r="Q11" s="20"/>
      <c r="R11" s="20"/>
      <c r="S11" s="16"/>
      <c r="T11" s="20"/>
      <c r="U11" s="16"/>
      <c r="V11" s="70">
        <f t="shared" ref="V10:V11" si="3">SUM(J11+L11+N11+P11+R11+T11)-(I11+K11+M11+O11+Q11+S11)</f>
        <v>15741</v>
      </c>
    </row>
    <row r="12" spans="1:22">
      <c r="A12" s="1" t="s">
        <v>21</v>
      </c>
      <c r="B12" s="1" t="s">
        <v>14</v>
      </c>
      <c r="C12" s="16"/>
      <c r="D12" s="24">
        <v>2005</v>
      </c>
      <c r="E12" s="16"/>
      <c r="F12" s="25">
        <f>SDB!E11</f>
        <v>4319</v>
      </c>
      <c r="G12" s="16">
        <f>PDB!G21</f>
        <v>8083</v>
      </c>
      <c r="H12" s="17"/>
      <c r="I12" s="20"/>
      <c r="J12" s="30">
        <f>CBR!H17</f>
        <v>1990</v>
      </c>
      <c r="K12" s="16">
        <f>CBP!G18</f>
        <v>2005</v>
      </c>
      <c r="L12" s="20"/>
      <c r="M12" s="16">
        <f>PCB!F15</f>
        <v>28</v>
      </c>
      <c r="N12" s="20"/>
      <c r="O12" s="33">
        <f>SUM(C12+E12+G12+I12+K12+M12)-(D12+F12+H12+J12+L12+N12)</f>
        <v>1802</v>
      </c>
      <c r="P12" s="84"/>
      <c r="Q12" s="20"/>
      <c r="R12" s="20"/>
      <c r="S12" s="16"/>
      <c r="T12" s="20"/>
      <c r="U12" s="33">
        <v>1802</v>
      </c>
      <c r="V12" s="17"/>
    </row>
    <row r="13" spans="1:22">
      <c r="A13" s="1" t="s">
        <v>22</v>
      </c>
      <c r="B13" s="1" t="s">
        <v>23</v>
      </c>
      <c r="C13" s="16"/>
      <c r="D13" s="20">
        <v>134</v>
      </c>
      <c r="E13" s="16"/>
      <c r="F13" s="20"/>
      <c r="G13" s="16">
        <f>PDB!G19</f>
        <v>440</v>
      </c>
      <c r="H13" s="17"/>
      <c r="I13" s="20"/>
      <c r="J13" s="20"/>
      <c r="K13" s="16"/>
      <c r="L13" s="37"/>
      <c r="M13" s="16"/>
      <c r="N13" s="20"/>
      <c r="O13" s="33">
        <f t="shared" si="0"/>
        <v>306</v>
      </c>
      <c r="P13" s="84"/>
      <c r="Q13" s="57">
        <v>60</v>
      </c>
      <c r="R13" s="20"/>
      <c r="S13" s="64">
        <v>366</v>
      </c>
      <c r="T13" s="20"/>
      <c r="U13" s="16"/>
      <c r="V13" s="17"/>
    </row>
    <row r="14" spans="1:22">
      <c r="A14" s="1" t="s">
        <v>24</v>
      </c>
      <c r="B14" s="1" t="s">
        <v>23</v>
      </c>
      <c r="C14" s="14" t="s">
        <v>25</v>
      </c>
      <c r="D14" s="20">
        <v>111</v>
      </c>
      <c r="E14" s="14" t="s">
        <v>25</v>
      </c>
      <c r="F14" s="19" t="s">
        <v>25</v>
      </c>
      <c r="G14" s="14">
        <f>PDB!I8</f>
        <v>400</v>
      </c>
      <c r="H14" s="15" t="s">
        <v>25</v>
      </c>
      <c r="I14" s="19" t="s">
        <v>25</v>
      </c>
      <c r="J14" s="19" t="s">
        <v>25</v>
      </c>
      <c r="K14" s="14" t="s">
        <v>25</v>
      </c>
      <c r="L14" s="39"/>
      <c r="M14" s="14" t="s">
        <v>25</v>
      </c>
      <c r="N14" s="19" t="s">
        <v>25</v>
      </c>
      <c r="O14" s="33">
        <v>289</v>
      </c>
      <c r="P14" s="84"/>
      <c r="Q14" s="57">
        <v>120</v>
      </c>
      <c r="R14" s="20"/>
      <c r="S14" s="64">
        <v>409</v>
      </c>
      <c r="T14" s="20"/>
      <c r="U14" s="16"/>
      <c r="V14" s="17"/>
    </row>
    <row r="15" spans="1:22">
      <c r="A15" s="1" t="s">
        <v>26</v>
      </c>
      <c r="B15" s="1" t="s">
        <v>23</v>
      </c>
      <c r="C15" s="16"/>
      <c r="D15" s="20">
        <v>119</v>
      </c>
      <c r="E15" s="16"/>
      <c r="F15" s="20"/>
      <c r="G15" s="16">
        <f>PDB!G20</f>
        <v>300</v>
      </c>
      <c r="H15" s="17"/>
      <c r="I15" s="20"/>
      <c r="J15" s="20"/>
      <c r="K15" s="16"/>
      <c r="L15" s="37"/>
      <c r="M15" s="16"/>
      <c r="N15" s="20"/>
      <c r="O15" s="33">
        <f t="shared" si="0"/>
        <v>181</v>
      </c>
      <c r="P15" s="84"/>
      <c r="Q15" s="57">
        <v>240</v>
      </c>
      <c r="R15" s="20"/>
      <c r="S15" s="64">
        <v>421</v>
      </c>
      <c r="T15" s="20"/>
      <c r="U15" s="16"/>
      <c r="V15" s="17"/>
    </row>
    <row r="16" spans="1:22">
      <c r="A16" s="1" t="s">
        <v>27</v>
      </c>
      <c r="B16" s="1" t="s">
        <v>23</v>
      </c>
      <c r="C16" s="22">
        <v>13481</v>
      </c>
      <c r="D16" s="20"/>
      <c r="E16" s="16"/>
      <c r="F16" s="20"/>
      <c r="G16" s="16"/>
      <c r="H16" s="17"/>
      <c r="I16" s="20"/>
      <c r="J16" s="20"/>
      <c r="K16" s="16"/>
      <c r="L16" s="20"/>
      <c r="M16" s="16"/>
      <c r="N16" s="20"/>
      <c r="O16" s="33">
        <f t="shared" si="0"/>
        <v>13481</v>
      </c>
      <c r="P16" s="84"/>
      <c r="Q16" s="63"/>
      <c r="R16" s="71"/>
      <c r="S16" s="24"/>
      <c r="T16" s="30">
        <v>15840</v>
      </c>
      <c r="U16" s="22">
        <v>15840</v>
      </c>
      <c r="V16" s="69"/>
    </row>
    <row r="17" spans="1:22">
      <c r="A17" s="1" t="s">
        <v>28</v>
      </c>
      <c r="B17" s="1" t="s">
        <v>14</v>
      </c>
      <c r="C17" s="22">
        <v>25394</v>
      </c>
      <c r="D17" s="20"/>
      <c r="E17" s="16"/>
      <c r="F17" s="20"/>
      <c r="G17" s="16">
        <f>PDB!G22</f>
        <v>6400</v>
      </c>
      <c r="H17" s="17"/>
      <c r="I17" s="20"/>
      <c r="J17" s="20"/>
      <c r="K17" s="16"/>
      <c r="L17" s="20"/>
      <c r="M17" s="16"/>
      <c r="N17" s="20"/>
      <c r="O17" s="33">
        <f t="shared" si="0"/>
        <v>31794</v>
      </c>
      <c r="P17" s="84"/>
      <c r="Q17" s="20"/>
      <c r="R17" s="72"/>
      <c r="S17" s="20"/>
      <c r="T17" s="20"/>
      <c r="U17" s="22">
        <v>31794</v>
      </c>
      <c r="V17" s="17"/>
    </row>
    <row r="18" spans="1:22">
      <c r="A18" s="1" t="s">
        <v>29</v>
      </c>
      <c r="B18" s="1" t="s">
        <v>14</v>
      </c>
      <c r="C18" s="16"/>
      <c r="D18" s="24">
        <v>9578</v>
      </c>
      <c r="E18" s="16"/>
      <c r="F18" s="20"/>
      <c r="G18" s="16"/>
      <c r="H18" s="17"/>
      <c r="I18" s="20"/>
      <c r="J18" s="20"/>
      <c r="K18" s="16"/>
      <c r="L18" s="20"/>
      <c r="M18" s="16"/>
      <c r="N18" s="20"/>
      <c r="O18" s="33"/>
      <c r="P18" s="84">
        <f t="shared" si="2"/>
        <v>9578</v>
      </c>
      <c r="Q18" s="20"/>
      <c r="R18" s="85">
        <f>G63</f>
        <v>448</v>
      </c>
      <c r="S18" s="16"/>
      <c r="T18" s="20"/>
      <c r="U18" s="16"/>
      <c r="V18" s="40">
        <v>9130</v>
      </c>
    </row>
    <row r="19" spans="1:22">
      <c r="C19" s="16"/>
      <c r="D19" s="20"/>
      <c r="E19" s="16"/>
      <c r="F19" s="20"/>
      <c r="G19" s="16"/>
      <c r="H19" s="17"/>
      <c r="I19" s="20"/>
      <c r="J19" s="20"/>
      <c r="K19" s="16"/>
      <c r="L19" s="20"/>
      <c r="M19" s="16"/>
      <c r="N19" s="20"/>
      <c r="O19" s="33"/>
      <c r="P19" s="84"/>
      <c r="Q19" s="20"/>
      <c r="R19" s="20"/>
      <c r="S19" s="16"/>
      <c r="T19" s="20"/>
      <c r="U19" s="16"/>
      <c r="V19" s="17"/>
    </row>
    <row r="20" spans="1:22">
      <c r="A20" s="1" t="s">
        <v>30</v>
      </c>
      <c r="B20" s="1" t="s">
        <v>14</v>
      </c>
      <c r="C20" s="22">
        <v>27176</v>
      </c>
      <c r="D20" s="24"/>
      <c r="E20" s="16"/>
      <c r="F20" s="20"/>
      <c r="G20" s="29">
        <f>PDB!L13</f>
        <v>14850</v>
      </c>
      <c r="H20" s="17"/>
      <c r="I20" s="20"/>
      <c r="J20" s="20"/>
      <c r="K20" s="16"/>
      <c r="L20" s="20"/>
      <c r="M20" s="16"/>
      <c r="N20" s="20"/>
      <c r="O20" s="33">
        <f t="shared" si="0"/>
        <v>42026</v>
      </c>
      <c r="P20" s="84"/>
      <c r="Q20" s="20"/>
      <c r="R20" s="20"/>
      <c r="S20" s="16"/>
      <c r="T20" s="20"/>
      <c r="U20" s="22">
        <v>42026</v>
      </c>
      <c r="V20" s="17"/>
    </row>
    <row r="21" spans="1:22">
      <c r="A21" s="1" t="s">
        <v>31</v>
      </c>
      <c r="B21" s="1" t="s">
        <v>14</v>
      </c>
      <c r="C21" s="22"/>
      <c r="D21" s="24">
        <v>7574</v>
      </c>
      <c r="E21" s="16"/>
      <c r="F21" s="20"/>
      <c r="G21" s="16"/>
      <c r="H21" s="17"/>
      <c r="I21" s="20"/>
      <c r="J21" s="20"/>
      <c r="K21" s="16"/>
      <c r="L21" s="20"/>
      <c r="M21" s="16"/>
      <c r="N21" s="20"/>
      <c r="O21" s="33"/>
      <c r="P21" s="84">
        <f t="shared" si="2"/>
        <v>7574</v>
      </c>
      <c r="Q21" s="20"/>
      <c r="R21" s="85">
        <f>G56</f>
        <v>1606.3000000000002</v>
      </c>
      <c r="S21" s="16"/>
      <c r="T21" s="20"/>
      <c r="U21" s="16"/>
      <c r="V21" s="40">
        <v>5967.7</v>
      </c>
    </row>
    <row r="22" spans="1:22">
      <c r="A22" s="1"/>
      <c r="C22" s="22"/>
      <c r="D22" s="24"/>
      <c r="E22" s="16"/>
      <c r="F22" s="20"/>
      <c r="G22" s="16"/>
      <c r="H22" s="17"/>
      <c r="I22" s="20"/>
      <c r="J22" s="20"/>
      <c r="K22" s="16"/>
      <c r="L22" s="20"/>
      <c r="M22" s="16"/>
      <c r="N22" s="20"/>
      <c r="O22" s="33"/>
      <c r="P22" s="84"/>
      <c r="Q22" s="20"/>
      <c r="R22" s="20"/>
      <c r="S22" s="16"/>
      <c r="T22" s="20"/>
      <c r="U22" s="16"/>
      <c r="V22" s="17"/>
    </row>
    <row r="23" spans="1:22">
      <c r="A23" s="1" t="s">
        <v>32</v>
      </c>
      <c r="B23" s="1" t="s">
        <v>23</v>
      </c>
      <c r="C23" s="22"/>
      <c r="D23" s="24"/>
      <c r="E23" s="16"/>
      <c r="F23" s="30">
        <f>SDB!G16</f>
        <v>21595</v>
      </c>
      <c r="G23" s="16"/>
      <c r="H23" s="17"/>
      <c r="I23" s="20"/>
      <c r="J23" s="30">
        <f>CBR!H19</f>
        <v>9950</v>
      </c>
      <c r="K23" s="16"/>
      <c r="L23" s="20"/>
      <c r="M23" s="16"/>
      <c r="N23" s="20"/>
      <c r="O23" s="33"/>
      <c r="P23" s="84">
        <f t="shared" si="2"/>
        <v>31545</v>
      </c>
      <c r="Q23" s="20"/>
      <c r="R23" s="20"/>
      <c r="S23" s="16"/>
      <c r="T23" s="30">
        <v>31545</v>
      </c>
      <c r="U23" s="16"/>
      <c r="V23" s="17"/>
    </row>
    <row r="24" spans="1:22">
      <c r="A24" s="1" t="s">
        <v>33</v>
      </c>
      <c r="B24" s="1" t="s">
        <v>23</v>
      </c>
      <c r="C24" s="22"/>
      <c r="D24" s="24"/>
      <c r="E24" s="16"/>
      <c r="F24" s="20"/>
      <c r="G24" s="29">
        <f>PDB!F16</f>
        <v>17500</v>
      </c>
      <c r="H24" s="40"/>
      <c r="I24" s="20"/>
      <c r="J24" s="20"/>
      <c r="K24" s="16"/>
      <c r="L24" s="20"/>
      <c r="M24" s="16"/>
      <c r="N24" s="20"/>
      <c r="O24" s="33">
        <f t="shared" si="0"/>
        <v>17500</v>
      </c>
      <c r="P24" s="84"/>
      <c r="Q24" s="20"/>
      <c r="R24" s="20"/>
      <c r="S24" s="29">
        <v>17500</v>
      </c>
      <c r="T24" s="20"/>
      <c r="U24" s="16"/>
      <c r="V24" s="17"/>
    </row>
    <row r="25" spans="1:22">
      <c r="A25" s="1" t="s">
        <v>34</v>
      </c>
      <c r="B25" s="1" t="s">
        <v>23</v>
      </c>
      <c r="C25" s="22"/>
      <c r="D25" s="24"/>
      <c r="E25" s="16"/>
      <c r="F25" s="20"/>
      <c r="G25" s="16"/>
      <c r="H25" s="17"/>
      <c r="I25" s="20">
        <f>CBR!N17</f>
        <v>1283</v>
      </c>
      <c r="J25" s="20"/>
      <c r="K25" s="16"/>
      <c r="L25" s="20"/>
      <c r="M25" s="16"/>
      <c r="N25" s="20"/>
      <c r="O25" s="33">
        <f t="shared" si="0"/>
        <v>1283</v>
      </c>
      <c r="P25" s="84"/>
      <c r="Q25" s="20"/>
      <c r="R25" s="20"/>
      <c r="S25" s="29">
        <v>1283</v>
      </c>
      <c r="T25" s="20"/>
      <c r="U25" s="16"/>
      <c r="V25" s="17"/>
    </row>
    <row r="26" spans="1:22">
      <c r="A26" s="1" t="s">
        <v>35</v>
      </c>
      <c r="B26" s="1" t="s">
        <v>23</v>
      </c>
      <c r="C26" s="22"/>
      <c r="D26" s="24"/>
      <c r="E26" s="16"/>
      <c r="F26" s="20"/>
      <c r="G26" s="16"/>
      <c r="H26" s="17"/>
      <c r="I26" s="20"/>
      <c r="J26" s="20"/>
      <c r="K26" s="16"/>
      <c r="L26" s="20"/>
      <c r="M26" s="16"/>
      <c r="N26" s="20"/>
      <c r="O26" s="33"/>
      <c r="P26" s="84"/>
      <c r="Q26" s="73"/>
      <c r="R26" s="57">
        <v>450</v>
      </c>
      <c r="S26" s="16"/>
      <c r="T26" s="20">
        <v>450</v>
      </c>
      <c r="U26" s="16"/>
      <c r="V26" s="17"/>
    </row>
    <row r="27" spans="1:22">
      <c r="A27" s="1" t="s">
        <v>36</v>
      </c>
      <c r="B27" s="1" t="s">
        <v>23</v>
      </c>
      <c r="C27" s="22"/>
      <c r="D27" s="24"/>
      <c r="E27" s="16"/>
      <c r="F27" s="20"/>
      <c r="G27" s="16"/>
      <c r="H27" s="17"/>
      <c r="I27" s="20"/>
      <c r="J27" s="20"/>
      <c r="K27" s="16"/>
      <c r="L27" s="20">
        <f>CBP!N23</f>
        <v>446</v>
      </c>
      <c r="M27" s="16"/>
      <c r="N27" s="20"/>
      <c r="O27" s="33"/>
      <c r="P27" s="84">
        <f t="shared" si="2"/>
        <v>446</v>
      </c>
      <c r="Q27" s="20"/>
      <c r="R27" s="20"/>
      <c r="S27" s="16"/>
      <c r="T27" s="20">
        <v>446</v>
      </c>
      <c r="U27" s="16"/>
      <c r="V27" s="17"/>
    </row>
    <row r="28" spans="1:22">
      <c r="A28" s="1" t="s">
        <v>37</v>
      </c>
      <c r="B28" s="1" t="s">
        <v>23</v>
      </c>
      <c r="C28" s="22"/>
      <c r="D28" s="24"/>
      <c r="E28" s="16"/>
      <c r="F28" s="20"/>
      <c r="G28" s="16"/>
      <c r="H28" s="17"/>
      <c r="I28" s="20"/>
      <c r="J28" s="20"/>
      <c r="K28" s="16"/>
      <c r="L28" s="20"/>
      <c r="M28" s="16">
        <f>PCB!F17</f>
        <v>140</v>
      </c>
      <c r="N28" s="20"/>
      <c r="O28" s="33">
        <f t="shared" si="0"/>
        <v>140</v>
      </c>
      <c r="P28" s="84"/>
      <c r="Q28" s="20"/>
      <c r="R28" s="20"/>
      <c r="S28" s="16">
        <v>140</v>
      </c>
      <c r="T28" s="20"/>
      <c r="U28" s="16"/>
      <c r="V28" s="17"/>
    </row>
    <row r="29" spans="1:22">
      <c r="A29" s="1" t="s">
        <v>38</v>
      </c>
      <c r="B29" s="1" t="s">
        <v>23</v>
      </c>
      <c r="C29" s="22"/>
      <c r="D29" s="24"/>
      <c r="E29" s="16"/>
      <c r="F29" s="20"/>
      <c r="G29" s="16"/>
      <c r="H29" s="17"/>
      <c r="I29" s="20"/>
      <c r="J29" s="20"/>
      <c r="K29" s="16"/>
      <c r="L29" s="20"/>
      <c r="M29" s="16">
        <f>PCB!F16</f>
        <v>140</v>
      </c>
      <c r="N29" s="20"/>
      <c r="O29" s="33">
        <f t="shared" si="0"/>
        <v>140</v>
      </c>
      <c r="P29" s="84"/>
      <c r="Q29" s="20"/>
      <c r="R29" s="20"/>
      <c r="S29" s="16">
        <v>140</v>
      </c>
      <c r="T29" s="20"/>
      <c r="U29" s="16"/>
      <c r="V29" s="17"/>
    </row>
    <row r="30" spans="1:22">
      <c r="A30" s="1" t="s">
        <v>39</v>
      </c>
      <c r="B30" s="1" t="s">
        <v>23</v>
      </c>
      <c r="C30" s="22"/>
      <c r="D30" s="24"/>
      <c r="E30" s="16"/>
      <c r="F30" s="20"/>
      <c r="G30" s="16">
        <f>PDB!J9</f>
        <v>1050</v>
      </c>
      <c r="H30" s="17"/>
      <c r="I30" s="20"/>
      <c r="J30" s="20"/>
      <c r="K30" s="16"/>
      <c r="L30" s="20"/>
      <c r="M30" s="16"/>
      <c r="N30" s="20"/>
      <c r="O30" s="33">
        <f t="shared" si="0"/>
        <v>1050</v>
      </c>
      <c r="P30" s="84"/>
      <c r="Q30" s="20"/>
      <c r="R30" s="20"/>
      <c r="S30" s="16">
        <v>1050</v>
      </c>
      <c r="T30" s="20"/>
      <c r="U30" s="16"/>
      <c r="V30" s="17"/>
    </row>
    <row r="31" spans="1:22">
      <c r="A31" s="1" t="s">
        <v>40</v>
      </c>
      <c r="B31" s="1" t="s">
        <v>23</v>
      </c>
      <c r="C31" s="22"/>
      <c r="D31" s="24"/>
      <c r="E31" s="16"/>
      <c r="F31" s="20"/>
      <c r="G31" s="16"/>
      <c r="H31" s="17"/>
      <c r="I31" s="20"/>
      <c r="J31" s="20"/>
      <c r="K31" s="29">
        <f>CBP!G6</f>
        <v>2200</v>
      </c>
      <c r="L31" s="20"/>
      <c r="M31" s="16"/>
      <c r="N31" s="20"/>
      <c r="O31" s="33">
        <f t="shared" si="0"/>
        <v>2200</v>
      </c>
      <c r="P31" s="84"/>
      <c r="Q31" s="63"/>
      <c r="R31" s="62">
        <v>550</v>
      </c>
      <c r="S31" s="65">
        <v>1650</v>
      </c>
      <c r="T31" s="20"/>
      <c r="U31" s="16"/>
      <c r="V31" s="17"/>
    </row>
    <row r="32" spans="1:22">
      <c r="A32" s="1" t="s">
        <v>41</v>
      </c>
      <c r="B32" s="1"/>
      <c r="C32" s="22"/>
      <c r="D32" s="24"/>
      <c r="E32" s="16"/>
      <c r="F32" s="20"/>
      <c r="G32" s="16"/>
      <c r="H32" s="17"/>
      <c r="I32" s="20"/>
      <c r="J32" s="20"/>
      <c r="K32" s="29"/>
      <c r="L32" s="20"/>
      <c r="M32" s="16"/>
      <c r="N32" s="20"/>
      <c r="O32" s="33"/>
      <c r="P32" s="84">
        <v>25500</v>
      </c>
      <c r="Q32" s="63"/>
      <c r="R32" s="62"/>
      <c r="S32" s="65">
        <v>25500</v>
      </c>
      <c r="T32" s="20"/>
      <c r="U32" s="16"/>
      <c r="V32" s="17"/>
    </row>
    <row r="33" spans="1:22">
      <c r="A33" s="1"/>
      <c r="B33" s="1"/>
      <c r="C33" s="22"/>
      <c r="D33" s="24"/>
      <c r="E33" s="16"/>
      <c r="F33" s="20"/>
      <c r="G33" s="16"/>
      <c r="H33" s="17"/>
      <c r="I33" s="20"/>
      <c r="J33" s="20"/>
      <c r="K33" s="29"/>
      <c r="L33" s="20"/>
      <c r="M33" s="16"/>
      <c r="N33" s="20"/>
      <c r="O33" s="33"/>
      <c r="P33" s="84"/>
      <c r="Q33" s="63"/>
      <c r="R33" s="62"/>
      <c r="S33" s="65"/>
      <c r="T33" s="20"/>
      <c r="U33" s="16"/>
      <c r="V33" s="17"/>
    </row>
    <row r="34" spans="1:22" s="28" customFormat="1">
      <c r="A34" s="34"/>
      <c r="C34" s="33"/>
      <c r="D34" s="35"/>
      <c r="E34" s="36"/>
      <c r="F34" s="37"/>
      <c r="G34" s="36"/>
      <c r="H34" s="38"/>
      <c r="I34" s="37"/>
      <c r="J34" s="37"/>
      <c r="K34" s="36"/>
      <c r="L34" s="37"/>
      <c r="M34" s="36"/>
      <c r="N34" s="37"/>
      <c r="O34" s="33"/>
      <c r="P34" s="84"/>
      <c r="Q34" s="37"/>
      <c r="R34" s="37"/>
      <c r="S34" s="36"/>
      <c r="T34" s="37"/>
      <c r="U34" s="36"/>
      <c r="V34" s="38"/>
    </row>
    <row r="35" spans="1:22" s="28" customFormat="1">
      <c r="A35" s="34" t="s">
        <v>42</v>
      </c>
      <c r="B35" s="34" t="s">
        <v>23</v>
      </c>
      <c r="C35" s="33"/>
      <c r="D35" s="35"/>
      <c r="E35" s="36"/>
      <c r="F35" s="37"/>
      <c r="G35" s="36"/>
      <c r="H35" s="38"/>
      <c r="I35" s="37"/>
      <c r="J35" s="37"/>
      <c r="K35" s="36"/>
      <c r="L35" s="37"/>
      <c r="M35" s="36"/>
      <c r="N35" s="37"/>
      <c r="O35" s="33"/>
      <c r="P35" s="84"/>
      <c r="Q35" s="85">
        <f>G63</f>
        <v>448</v>
      </c>
      <c r="R35" s="37"/>
      <c r="S35" s="56">
        <f>Q35</f>
        <v>448</v>
      </c>
      <c r="T35" s="37"/>
      <c r="U35" s="36"/>
      <c r="V35" s="38"/>
    </row>
    <row r="36" spans="1:22" s="28" customFormat="1">
      <c r="A36" s="34" t="s">
        <v>43</v>
      </c>
      <c r="B36" s="34" t="s">
        <v>23</v>
      </c>
      <c r="C36" s="33"/>
      <c r="D36" s="35"/>
      <c r="E36" s="36"/>
      <c r="F36" s="37"/>
      <c r="G36" s="36"/>
      <c r="H36" s="38"/>
      <c r="I36" s="37"/>
      <c r="J36" s="37"/>
      <c r="K36" s="36"/>
      <c r="L36" s="37"/>
      <c r="M36" s="36"/>
      <c r="N36" s="37"/>
      <c r="O36" s="33"/>
      <c r="P36" s="84"/>
      <c r="Q36" s="85">
        <f>G56</f>
        <v>1606.3000000000002</v>
      </c>
      <c r="R36" s="37"/>
      <c r="S36" s="56">
        <f>Q36</f>
        <v>1606.3000000000002</v>
      </c>
      <c r="T36" s="37"/>
      <c r="U36" s="36"/>
      <c r="V36" s="38"/>
    </row>
    <row r="37" spans="1:22" s="28" customFormat="1">
      <c r="A37" s="34" t="s">
        <v>44</v>
      </c>
      <c r="B37" s="34" t="s">
        <v>14</v>
      </c>
      <c r="C37" s="33"/>
      <c r="D37" s="35"/>
      <c r="E37" s="36"/>
      <c r="F37" s="37"/>
      <c r="G37" s="36"/>
      <c r="H37" s="38"/>
      <c r="I37" s="37"/>
      <c r="J37" s="37"/>
      <c r="K37" s="36"/>
      <c r="L37" s="37"/>
      <c r="M37" s="36"/>
      <c r="N37" s="37"/>
      <c r="O37" s="33"/>
      <c r="P37" s="84"/>
      <c r="Q37" s="62"/>
      <c r="R37" s="37"/>
      <c r="S37" s="36"/>
      <c r="T37" s="37"/>
      <c r="U37" s="61">
        <v>15840</v>
      </c>
      <c r="V37" s="38"/>
    </row>
    <row r="38" spans="1:22" s="28" customFormat="1">
      <c r="A38" s="34" t="s">
        <v>45</v>
      </c>
      <c r="B38" s="34" t="s">
        <v>23</v>
      </c>
      <c r="C38" s="33"/>
      <c r="D38" s="35"/>
      <c r="E38" s="36"/>
      <c r="F38" s="37"/>
      <c r="G38" s="36"/>
      <c r="H38" s="38"/>
      <c r="I38" s="37"/>
      <c r="J38" s="37"/>
      <c r="K38" s="36"/>
      <c r="L38" s="37"/>
      <c r="M38" s="36"/>
      <c r="N38" s="37"/>
      <c r="O38" s="33"/>
      <c r="P38" s="84"/>
      <c r="Q38" s="37"/>
      <c r="R38" s="62"/>
      <c r="S38" s="36"/>
      <c r="T38" s="62">
        <v>15840</v>
      </c>
      <c r="U38" s="36"/>
      <c r="V38" s="38"/>
    </row>
    <row r="39" spans="1:22" s="28" customFormat="1">
      <c r="A39" s="34" t="s">
        <v>46</v>
      </c>
      <c r="B39" s="34" t="s">
        <v>14</v>
      </c>
      <c r="C39" s="33"/>
      <c r="D39" s="35"/>
      <c r="E39" s="36"/>
      <c r="F39" s="37"/>
      <c r="G39" s="36"/>
      <c r="H39" s="38"/>
      <c r="I39" s="37"/>
      <c r="J39" s="37"/>
      <c r="K39" s="36"/>
      <c r="L39" s="37"/>
      <c r="M39" s="36"/>
      <c r="N39" s="37"/>
      <c r="O39" s="33"/>
      <c r="P39" s="84"/>
      <c r="Q39" s="37"/>
      <c r="R39" s="73">
        <v>420</v>
      </c>
      <c r="S39" s="61"/>
      <c r="T39" s="73"/>
      <c r="U39" s="36"/>
      <c r="V39" s="75">
        <v>420</v>
      </c>
    </row>
    <row r="40" spans="1:22" s="28" customFormat="1">
      <c r="A40" s="34" t="s">
        <v>47</v>
      </c>
      <c r="B40" s="34" t="s">
        <v>14</v>
      </c>
      <c r="C40" s="33"/>
      <c r="D40" s="35"/>
      <c r="E40" s="36"/>
      <c r="F40" s="37"/>
      <c r="G40" s="36"/>
      <c r="H40" s="38"/>
      <c r="I40" s="37"/>
      <c r="J40" s="37"/>
      <c r="K40" s="36"/>
      <c r="L40" s="37"/>
      <c r="M40" s="36"/>
      <c r="N40" s="37"/>
      <c r="O40" s="33"/>
      <c r="P40" s="84"/>
      <c r="Q40" s="62">
        <f>R26+R31</f>
        <v>1000</v>
      </c>
      <c r="R40" s="62">
        <f>SUM(Q26,Q31)</f>
        <v>0</v>
      </c>
      <c r="S40" s="58"/>
      <c r="T40" s="73"/>
      <c r="U40" s="58">
        <v>1000</v>
      </c>
      <c r="V40" s="38"/>
    </row>
    <row r="41" spans="1:22" s="28" customFormat="1">
      <c r="A41" s="34" t="s">
        <v>48</v>
      </c>
      <c r="B41" s="34" t="s">
        <v>23</v>
      </c>
      <c r="C41" s="33"/>
      <c r="D41" s="35"/>
      <c r="E41" s="36"/>
      <c r="F41" s="37"/>
      <c r="G41" s="36"/>
      <c r="H41" s="38"/>
      <c r="I41" s="37"/>
      <c r="J41" s="37"/>
      <c r="K41" s="36"/>
      <c r="L41" s="37"/>
      <c r="M41" s="36"/>
      <c r="N41" s="37"/>
      <c r="O41" s="33"/>
      <c r="P41" s="84"/>
      <c r="Q41" s="73"/>
      <c r="R41" s="73">
        <v>220</v>
      </c>
      <c r="S41" s="58"/>
      <c r="T41" s="73">
        <v>220</v>
      </c>
      <c r="U41" s="36"/>
      <c r="V41" s="38"/>
    </row>
    <row r="42" spans="1:22" s="28" customFormat="1">
      <c r="A42" s="34"/>
      <c r="B42" s="34"/>
      <c r="C42" s="33"/>
      <c r="D42" s="35"/>
      <c r="E42" s="36"/>
      <c r="F42" s="37"/>
      <c r="G42" s="36"/>
      <c r="H42" s="38"/>
      <c r="I42" s="37"/>
      <c r="J42" s="37"/>
      <c r="K42" s="36"/>
      <c r="L42" s="37"/>
      <c r="M42" s="36"/>
      <c r="N42" s="37"/>
      <c r="O42" s="33"/>
      <c r="P42" s="84"/>
      <c r="Q42" s="73"/>
      <c r="R42" s="73"/>
      <c r="S42" s="58"/>
      <c r="T42" s="73"/>
      <c r="U42" s="36"/>
      <c r="V42" s="38"/>
    </row>
    <row r="43" spans="1:22" s="28" customFormat="1">
      <c r="A43" s="34"/>
      <c r="B43" s="34"/>
      <c r="C43" s="33"/>
      <c r="D43" s="35"/>
      <c r="E43" s="36"/>
      <c r="F43" s="37"/>
      <c r="G43" s="36"/>
      <c r="H43" s="38"/>
      <c r="I43" s="37"/>
      <c r="J43" s="37"/>
      <c r="K43" s="36"/>
      <c r="L43" s="37"/>
      <c r="M43" s="36"/>
      <c r="N43" s="37"/>
      <c r="O43" s="33"/>
      <c r="P43" s="84"/>
      <c r="Q43" s="73"/>
      <c r="R43" s="73"/>
      <c r="S43" s="140">
        <f>SUM(S35:S42)</f>
        <v>2054.3000000000002</v>
      </c>
      <c r="T43" s="141">
        <f>SUM(T35:T42)</f>
        <v>16060</v>
      </c>
      <c r="U43" s="141"/>
      <c r="V43" s="142"/>
    </row>
    <row r="44" spans="1:22" s="28" customFormat="1">
      <c r="A44" s="34"/>
      <c r="B44" s="34"/>
      <c r="C44" s="33"/>
      <c r="D44" s="35"/>
      <c r="E44" s="36"/>
      <c r="F44" s="37"/>
      <c r="G44" s="36"/>
      <c r="H44" s="38"/>
      <c r="I44" s="37"/>
      <c r="J44" s="37"/>
      <c r="K44" s="36"/>
      <c r="L44" s="37"/>
      <c r="M44" s="36"/>
      <c r="N44" s="37"/>
      <c r="O44" s="33"/>
      <c r="P44" s="84"/>
      <c r="Q44" s="73"/>
      <c r="R44" s="73"/>
      <c r="S44" s="141">
        <f>SUM(T43-S43)</f>
        <v>14005.7</v>
      </c>
      <c r="T44" s="143"/>
      <c r="U44" s="141"/>
      <c r="V44" s="142">
        <f>S44</f>
        <v>14005.7</v>
      </c>
    </row>
    <row r="45" spans="1:22" s="28" customFormat="1">
      <c r="A45" s="34"/>
      <c r="B45" s="34"/>
      <c r="C45" s="33"/>
      <c r="D45" s="35"/>
      <c r="E45" s="36"/>
      <c r="F45" s="37"/>
      <c r="G45" s="36"/>
      <c r="H45" s="38"/>
      <c r="I45" s="37"/>
      <c r="J45" s="37"/>
      <c r="K45" s="36"/>
      <c r="L45" s="37"/>
      <c r="M45" s="36"/>
      <c r="N45" s="37"/>
      <c r="O45" s="33"/>
      <c r="P45" s="84"/>
      <c r="Q45" s="73"/>
      <c r="R45" s="73"/>
      <c r="S45" s="141"/>
      <c r="T45" s="143"/>
      <c r="U45" s="141"/>
      <c r="V45" s="142"/>
    </row>
    <row r="46" spans="1:22">
      <c r="A46" s="1" t="s">
        <v>49</v>
      </c>
      <c r="C46" s="22"/>
      <c r="D46" s="24"/>
      <c r="E46" s="16"/>
      <c r="F46" s="20"/>
      <c r="G46" s="16"/>
      <c r="H46" s="17"/>
      <c r="I46" s="20"/>
      <c r="J46" s="20"/>
      <c r="K46" s="16"/>
      <c r="L46" s="20"/>
      <c r="M46" s="16"/>
      <c r="N46" s="20"/>
      <c r="O46" s="33"/>
      <c r="P46" s="84"/>
      <c r="Q46" s="20"/>
      <c r="R46" s="20"/>
      <c r="S46" s="22"/>
      <c r="T46" s="20"/>
      <c r="U46" s="16"/>
      <c r="V46" s="17"/>
    </row>
    <row r="47" spans="1:22">
      <c r="A47" s="1"/>
      <c r="C47" s="22"/>
      <c r="D47" s="24"/>
      <c r="E47" s="16"/>
      <c r="F47" s="20"/>
      <c r="G47" s="16"/>
      <c r="H47" s="17"/>
      <c r="I47" s="20"/>
      <c r="J47" s="20"/>
      <c r="K47" s="16"/>
      <c r="L47" s="20"/>
      <c r="M47" s="16"/>
      <c r="N47" s="20"/>
      <c r="O47" s="33"/>
      <c r="P47" s="84"/>
      <c r="Q47" s="20"/>
      <c r="R47" s="20"/>
      <c r="S47" s="16"/>
      <c r="T47" s="20"/>
      <c r="U47" s="16"/>
      <c r="V47" s="17"/>
    </row>
    <row r="48" spans="1:22">
      <c r="A48" s="1"/>
      <c r="C48" s="26">
        <f>SUM(C4:C31)</f>
        <v>82319</v>
      </c>
      <c r="D48" s="23">
        <f>SUM(D3:D31)</f>
        <v>82319</v>
      </c>
      <c r="E48" s="18">
        <f>SUM(E3:E31)</f>
        <v>25914</v>
      </c>
      <c r="F48" s="21">
        <f>SUM(F3:F31)</f>
        <v>25914</v>
      </c>
      <c r="G48" s="42">
        <f>SUM(G3:G31)</f>
        <v>49023</v>
      </c>
      <c r="H48" s="43">
        <f t="shared" ref="G48:V48" si="4">SUM(H3:H31)</f>
        <v>49023</v>
      </c>
      <c r="I48" s="50">
        <f t="shared" si="4"/>
        <v>35523</v>
      </c>
      <c r="J48" s="50">
        <f t="shared" si="4"/>
        <v>35523</v>
      </c>
      <c r="K48" s="42">
        <f t="shared" si="4"/>
        <v>9722</v>
      </c>
      <c r="L48" s="50">
        <f t="shared" si="4"/>
        <v>9722</v>
      </c>
      <c r="M48" s="18">
        <f t="shared" si="4"/>
        <v>308</v>
      </c>
      <c r="N48" s="21">
        <f t="shared" si="4"/>
        <v>308</v>
      </c>
      <c r="O48" s="18">
        <f t="shared" si="4"/>
        <v>167545</v>
      </c>
      <c r="P48" s="43">
        <f>SUM(P3:P32)</f>
        <v>167545</v>
      </c>
      <c r="Q48" s="147">
        <f>SUM(Q3:Q41)</f>
        <v>3694.3</v>
      </c>
      <c r="R48" s="147">
        <f>SUM(R3:R41)</f>
        <v>3694.3</v>
      </c>
      <c r="S48" s="66">
        <f>SUM(S3:S32)</f>
        <v>48459</v>
      </c>
      <c r="T48" s="67">
        <f t="shared" si="4"/>
        <v>48281</v>
      </c>
      <c r="U48" s="66">
        <f t="shared" si="4"/>
        <v>120901</v>
      </c>
      <c r="V48" s="68">
        <f t="shared" si="4"/>
        <v>133929.70000000001</v>
      </c>
    </row>
    <row r="49" spans="1:22">
      <c r="A49" s="1"/>
      <c r="C49" s="20"/>
      <c r="D49" s="24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37"/>
      <c r="P49" s="20"/>
      <c r="Q49" s="20"/>
      <c r="R49" s="20"/>
      <c r="S49" s="146"/>
      <c r="T49" s="146"/>
      <c r="U49" s="146"/>
      <c r="V49" s="20"/>
    </row>
    <row r="51" spans="1:22">
      <c r="A51" s="86" t="s">
        <v>50</v>
      </c>
      <c r="B51" s="87"/>
      <c r="C51" s="87"/>
      <c r="D51" s="87"/>
      <c r="E51" s="87"/>
      <c r="F51" s="87"/>
      <c r="G51" s="88"/>
    </row>
    <row r="52" spans="1:22">
      <c r="A52" s="14" t="s">
        <v>51</v>
      </c>
      <c r="B52" s="20"/>
      <c r="C52" s="20"/>
      <c r="D52" s="20"/>
      <c r="E52" s="20"/>
      <c r="F52" s="20"/>
      <c r="G52" s="17"/>
    </row>
    <row r="53" spans="1:22">
      <c r="A53" s="16" t="s">
        <v>52</v>
      </c>
      <c r="B53" s="20" t="s">
        <v>53</v>
      </c>
      <c r="C53" s="20" t="s">
        <v>54</v>
      </c>
      <c r="D53" s="20" t="s">
        <v>55</v>
      </c>
      <c r="E53" s="20" t="s">
        <v>56</v>
      </c>
      <c r="F53" s="20" t="s">
        <v>57</v>
      </c>
      <c r="G53" s="17" t="s">
        <v>58</v>
      </c>
    </row>
    <row r="54" spans="1:22">
      <c r="A54" s="16">
        <v>0.2</v>
      </c>
      <c r="B54" s="30">
        <f>G20</f>
        <v>14850</v>
      </c>
      <c r="C54" s="20">
        <v>12</v>
      </c>
      <c r="D54" s="131">
        <f>SUM(A54*B54/C54)</f>
        <v>247.5</v>
      </c>
      <c r="E54" s="131">
        <f>SUM(B54-D54)</f>
        <v>14602.5</v>
      </c>
      <c r="F54" s="20">
        <v>1</v>
      </c>
      <c r="G54" s="130">
        <f>SUM(D54*F54)</f>
        <v>247.5</v>
      </c>
    </row>
    <row r="55" spans="1:22">
      <c r="A55" s="16">
        <v>0.2</v>
      </c>
      <c r="B55" s="30">
        <f>C20</f>
        <v>27176</v>
      </c>
      <c r="C55" s="20">
        <v>12</v>
      </c>
      <c r="D55" s="131">
        <f>SUM(A55*B55/C55)</f>
        <v>452.93333333333339</v>
      </c>
      <c r="E55" s="131">
        <f>SUM(B55-D55)</f>
        <v>26723.066666666666</v>
      </c>
      <c r="F55" s="20">
        <v>3</v>
      </c>
      <c r="G55" s="130">
        <f>SUM(D55*F55)</f>
        <v>1358.8000000000002</v>
      </c>
    </row>
    <row r="56" spans="1:22">
      <c r="A56" s="18"/>
      <c r="B56" s="21"/>
      <c r="C56" s="21"/>
      <c r="D56" s="21"/>
      <c r="E56" s="21"/>
      <c r="F56" s="21"/>
      <c r="G56" s="132">
        <f>SUM(G54:G55)</f>
        <v>1606.3000000000002</v>
      </c>
    </row>
    <row r="58" spans="1:22">
      <c r="A58" s="90" t="s">
        <v>59</v>
      </c>
      <c r="B58" s="87"/>
      <c r="C58" s="87"/>
      <c r="D58" s="87"/>
      <c r="E58" s="87"/>
      <c r="F58" s="87"/>
      <c r="G58" s="88"/>
    </row>
    <row r="59" spans="1:22">
      <c r="A59" s="14" t="s">
        <v>60</v>
      </c>
      <c r="B59" s="20"/>
      <c r="C59" s="20"/>
      <c r="D59" s="20"/>
      <c r="E59" s="20"/>
      <c r="F59" s="20"/>
      <c r="G59" s="17"/>
    </row>
    <row r="60" spans="1:22">
      <c r="A60" s="16" t="s">
        <v>52</v>
      </c>
      <c r="B60" s="20" t="s">
        <v>53</v>
      </c>
      <c r="C60" s="20" t="s">
        <v>54</v>
      </c>
      <c r="D60" s="20" t="s">
        <v>55</v>
      </c>
      <c r="E60" s="20" t="s">
        <v>56</v>
      </c>
      <c r="F60" s="20" t="s">
        <v>57</v>
      </c>
      <c r="G60" s="17" t="s">
        <v>58</v>
      </c>
    </row>
    <row r="61" spans="1:22">
      <c r="A61" s="16">
        <v>0.1</v>
      </c>
      <c r="B61" s="30">
        <f>C17</f>
        <v>25394</v>
      </c>
      <c r="C61" s="20">
        <v>12</v>
      </c>
      <c r="D61" s="131">
        <f>SUM(A61*B61/C61)</f>
        <v>211.61666666666667</v>
      </c>
      <c r="E61" s="131">
        <f>SUM(B61-D61)</f>
        <v>25182.383333333335</v>
      </c>
      <c r="F61" s="20"/>
      <c r="G61" s="130"/>
    </row>
    <row r="62" spans="1:22">
      <c r="A62" s="16">
        <v>0.1</v>
      </c>
      <c r="B62" s="30">
        <f>G17</f>
        <v>6400</v>
      </c>
      <c r="C62" s="20">
        <v>12</v>
      </c>
      <c r="D62" s="131">
        <f>SUM(A62*B62/C62)</f>
        <v>53.333333333333336</v>
      </c>
      <c r="E62" s="131">
        <f>SUM(B62-D62)</f>
        <v>6346.666666666667</v>
      </c>
      <c r="F62" s="20"/>
      <c r="G62" s="130">
        <f>SUM(D62*F62)</f>
        <v>0</v>
      </c>
    </row>
    <row r="63" spans="1:22">
      <c r="A63" s="18"/>
      <c r="B63" s="21"/>
      <c r="C63" s="21"/>
      <c r="D63" s="21"/>
      <c r="E63" s="21"/>
      <c r="F63" s="21"/>
      <c r="G63" s="132">
        <v>448</v>
      </c>
    </row>
    <row r="65" spans="1:7">
      <c r="A65" s="90" t="s">
        <v>61</v>
      </c>
      <c r="B65" s="87"/>
      <c r="C65" s="87"/>
      <c r="D65" s="87"/>
      <c r="E65" s="87"/>
      <c r="F65" s="87"/>
      <c r="G65" s="88"/>
    </row>
    <row r="66" spans="1:7">
      <c r="A66" s="14" t="s">
        <v>62</v>
      </c>
      <c r="B66" s="19" t="s">
        <v>53</v>
      </c>
      <c r="C66" s="19" t="s">
        <v>54</v>
      </c>
      <c r="D66" s="19" t="s">
        <v>63</v>
      </c>
      <c r="E66" s="20"/>
      <c r="F66" s="20"/>
      <c r="G66" s="17"/>
    </row>
    <row r="67" spans="1:7">
      <c r="A67" s="18"/>
      <c r="B67" s="139">
        <v>1800</v>
      </c>
      <c r="C67" s="21">
        <v>12</v>
      </c>
      <c r="D67" s="21">
        <v>3</v>
      </c>
      <c r="E67" s="21">
        <f>SUM(B67/C67*D67)</f>
        <v>450</v>
      </c>
      <c r="F67" s="21"/>
      <c r="G67" s="89"/>
    </row>
  </sheetData>
  <mergeCells count="10">
    <mergeCell ref="U1:V1"/>
    <mergeCell ref="C1:D1"/>
    <mergeCell ref="E1:F1"/>
    <mergeCell ref="G1:H1"/>
    <mergeCell ref="I1:J1"/>
    <mergeCell ref="K1:L1"/>
    <mergeCell ref="M1:N1"/>
    <mergeCell ref="Q1:R1"/>
    <mergeCell ref="O1:P1"/>
    <mergeCell ref="S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6256-2CCE-48A4-8EC6-3BD2CE03267B}">
  <dimension ref="A1:G69"/>
  <sheetViews>
    <sheetView topLeftCell="A5" workbookViewId="0">
      <selection activeCell="E14" sqref="E14"/>
    </sheetView>
  </sheetViews>
  <sheetFormatPr defaultRowHeight="15"/>
  <cols>
    <col min="1" max="1" width="27.5703125" customWidth="1"/>
    <col min="6" max="6" width="9.28515625" bestFit="1" customWidth="1"/>
  </cols>
  <sheetData>
    <row r="1" spans="1:6">
      <c r="A1" s="2" t="s">
        <v>64</v>
      </c>
    </row>
    <row r="3" spans="1:6">
      <c r="D3" s="2" t="s">
        <v>65</v>
      </c>
      <c r="E3" s="2" t="s">
        <v>66</v>
      </c>
      <c r="F3" s="2" t="s">
        <v>67</v>
      </c>
    </row>
    <row r="4" spans="1:6">
      <c r="D4" s="2" t="s">
        <v>68</v>
      </c>
      <c r="E4" s="2" t="s">
        <v>68</v>
      </c>
      <c r="F4" s="2" t="s">
        <v>68</v>
      </c>
    </row>
    <row r="5" spans="1:6">
      <c r="A5" s="2" t="s">
        <v>69</v>
      </c>
    </row>
    <row r="6" spans="1:6">
      <c r="A6" s="1" t="s">
        <v>70</v>
      </c>
      <c r="D6" s="10">
        <f>Ledger!U17</f>
        <v>31794</v>
      </c>
      <c r="E6" s="10">
        <f>Ledger!Q35</f>
        <v>448</v>
      </c>
      <c r="F6" s="10">
        <f>SUM(D6-E6)</f>
        <v>31346</v>
      </c>
    </row>
    <row r="7" spans="1:6">
      <c r="A7" s="1" t="s">
        <v>71</v>
      </c>
      <c r="D7" s="10">
        <f>Ledger!U20</f>
        <v>42026</v>
      </c>
      <c r="E7" s="10">
        <f>Ledger!Q36</f>
        <v>1606.3000000000002</v>
      </c>
      <c r="F7" s="10">
        <f>SUM(D7-E7)</f>
        <v>40419.699999999997</v>
      </c>
    </row>
    <row r="8" spans="1:6">
      <c r="F8" s="77">
        <f>SUM(F6:F7)</f>
        <v>71765.7</v>
      </c>
    </row>
    <row r="10" spans="1:6">
      <c r="A10" s="2" t="s">
        <v>72</v>
      </c>
    </row>
    <row r="11" spans="1:6">
      <c r="A11" s="1" t="s">
        <v>27</v>
      </c>
      <c r="E11" s="8">
        <f>Ledger!T38</f>
        <v>15840</v>
      </c>
    </row>
    <row r="12" spans="1:6">
      <c r="A12" s="1" t="s">
        <v>17</v>
      </c>
      <c r="E12" s="10" t="str">
        <f>Ledger!U9</f>
        <v>25.914.0</v>
      </c>
    </row>
    <row r="13" spans="1:6">
      <c r="A13" s="1" t="s">
        <v>73</v>
      </c>
      <c r="E13">
        <f>Ledger!Q40</f>
        <v>1000</v>
      </c>
    </row>
    <row r="14" spans="1:6">
      <c r="A14" s="1" t="s">
        <v>74</v>
      </c>
      <c r="E14" s="10">
        <f>Ledger!U7</f>
        <v>28764</v>
      </c>
    </row>
    <row r="15" spans="1:6">
      <c r="A15" s="1" t="s">
        <v>16</v>
      </c>
      <c r="E15" s="10">
        <f>Ledger!U8</f>
        <v>675</v>
      </c>
    </row>
    <row r="16" spans="1:6">
      <c r="E16" s="76">
        <f>SUM(E11:E15)</f>
        <v>46279</v>
      </c>
    </row>
    <row r="18" spans="1:7">
      <c r="A18" s="2" t="s">
        <v>75</v>
      </c>
    </row>
    <row r="19" spans="1:7">
      <c r="A19" s="1" t="s">
        <v>19</v>
      </c>
      <c r="E19" s="8">
        <f>Ledger!V10</f>
        <v>46710</v>
      </c>
    </row>
    <row r="20" spans="1:7">
      <c r="A20" s="1" t="s">
        <v>76</v>
      </c>
      <c r="E20" s="10">
        <f>Ledger!U12</f>
        <v>1802</v>
      </c>
    </row>
    <row r="21" spans="1:7">
      <c r="A21" s="1" t="s">
        <v>77</v>
      </c>
      <c r="E21">
        <f>Ledger!V39</f>
        <v>420</v>
      </c>
    </row>
    <row r="22" spans="1:7">
      <c r="A22" s="1" t="s">
        <v>78</v>
      </c>
      <c r="E22" s="8">
        <f>Ledger!V11</f>
        <v>15741</v>
      </c>
    </row>
    <row r="23" spans="1:7">
      <c r="F23" s="76">
        <f>SUM(E19:E22)</f>
        <v>64673</v>
      </c>
    </row>
    <row r="24" spans="1:7">
      <c r="A24" s="1" t="s">
        <v>79</v>
      </c>
      <c r="G24" s="8">
        <f>SUM(E16-F23)</f>
        <v>-18394</v>
      </c>
    </row>
    <row r="28" spans="1:7">
      <c r="G28" s="78">
        <f>SUM(F8-G24)</f>
        <v>90159.7</v>
      </c>
    </row>
    <row r="30" spans="1:7">
      <c r="A30" s="1" t="s">
        <v>80</v>
      </c>
    </row>
    <row r="32" spans="1:7">
      <c r="A32" s="1" t="s">
        <v>13</v>
      </c>
      <c r="G32" s="8">
        <f>Ledger!V6</f>
        <v>56381</v>
      </c>
    </row>
    <row r="33" spans="1:7">
      <c r="A33" s="1" t="s">
        <v>81</v>
      </c>
      <c r="G33">
        <f>Ledger!S44</f>
        <v>14005.7</v>
      </c>
    </row>
    <row r="34" spans="1:7">
      <c r="A34" s="1" t="s">
        <v>82</v>
      </c>
      <c r="G34">
        <v>-220</v>
      </c>
    </row>
    <row r="36" spans="1:7">
      <c r="G36" s="145">
        <f>SUM(G32:G34)</f>
        <v>70166.7</v>
      </c>
    </row>
    <row r="37" spans="1:7">
      <c r="A37" s="2" t="s">
        <v>83</v>
      </c>
    </row>
    <row r="41" spans="1:7">
      <c r="A41" s="1" t="s">
        <v>32</v>
      </c>
      <c r="G41" s="8">
        <f>Ledger!T23</f>
        <v>31545</v>
      </c>
    </row>
    <row r="43" spans="1:7">
      <c r="A43" s="1" t="s">
        <v>84</v>
      </c>
    </row>
    <row r="44" spans="1:7">
      <c r="A44" s="1" t="s">
        <v>85</v>
      </c>
      <c r="F44" s="10">
        <f>Ledger!C16</f>
        <v>13481</v>
      </c>
    </row>
    <row r="45" spans="1:7">
      <c r="A45" s="1" t="s">
        <v>33</v>
      </c>
      <c r="F45" s="8">
        <f>Ledger!S24</f>
        <v>17500</v>
      </c>
    </row>
    <row r="46" spans="1:7">
      <c r="A46" s="1" t="s">
        <v>86</v>
      </c>
      <c r="F46" s="8">
        <v>-15840</v>
      </c>
    </row>
    <row r="47" spans="1:7">
      <c r="G47" s="78">
        <f>SUM(F44:F46)</f>
        <v>15141</v>
      </c>
    </row>
    <row r="49" spans="1:7">
      <c r="A49" s="1" t="s">
        <v>87</v>
      </c>
      <c r="G49" s="10">
        <f>SUM(G41-G47)</f>
        <v>16404</v>
      </c>
    </row>
    <row r="51" spans="1:7">
      <c r="A51" s="1" t="s">
        <v>88</v>
      </c>
    </row>
    <row r="52" spans="1:7">
      <c r="A52" s="1" t="s">
        <v>89</v>
      </c>
      <c r="G52">
        <f>Ledger!T27</f>
        <v>446</v>
      </c>
    </row>
    <row r="54" spans="1:7">
      <c r="G54" s="78">
        <f>SUM(G49+G52)</f>
        <v>16850</v>
      </c>
    </row>
    <row r="56" spans="1:7">
      <c r="A56" s="1" t="s">
        <v>90</v>
      </c>
    </row>
    <row r="57" spans="1:7">
      <c r="A57" s="1" t="s">
        <v>91</v>
      </c>
      <c r="F57">
        <f>Ledger!S13</f>
        <v>366</v>
      </c>
    </row>
    <row r="58" spans="1:7">
      <c r="A58" s="1" t="s">
        <v>92</v>
      </c>
      <c r="F58">
        <f>Ledger!S15</f>
        <v>421</v>
      </c>
    </row>
    <row r="59" spans="1:7">
      <c r="A59" s="1" t="s">
        <v>93</v>
      </c>
      <c r="F59">
        <f>Ledger!S14</f>
        <v>409</v>
      </c>
    </row>
    <row r="60" spans="1:7">
      <c r="A60" s="1" t="s">
        <v>40</v>
      </c>
      <c r="F60" s="8">
        <f>Ledger!S31</f>
        <v>1650</v>
      </c>
    </row>
    <row r="61" spans="1:7">
      <c r="A61" s="1" t="s">
        <v>94</v>
      </c>
      <c r="F61">
        <f>Ledger!S30</f>
        <v>1050</v>
      </c>
    </row>
    <row r="62" spans="1:7">
      <c r="A62" s="1" t="s">
        <v>95</v>
      </c>
      <c r="F62" s="8">
        <f>Ledger!S25</f>
        <v>1283</v>
      </c>
    </row>
    <row r="63" spans="1:7">
      <c r="A63" s="1" t="s">
        <v>35</v>
      </c>
      <c r="F63">
        <f>Ledger!S26</f>
        <v>0</v>
      </c>
    </row>
    <row r="64" spans="1:7">
      <c r="A64" s="1" t="s">
        <v>38</v>
      </c>
      <c r="F64">
        <f>Ledger!S29</f>
        <v>140</v>
      </c>
    </row>
    <row r="65" spans="1:7">
      <c r="A65" s="1" t="s">
        <v>37</v>
      </c>
      <c r="F65">
        <f>Ledger!S28</f>
        <v>140</v>
      </c>
    </row>
    <row r="66" spans="1:7">
      <c r="A66" s="1" t="s">
        <v>96</v>
      </c>
      <c r="F66" s="10">
        <v>2054.3000000000002</v>
      </c>
    </row>
    <row r="67" spans="1:7">
      <c r="G67">
        <f>SUM(F57:F66)</f>
        <v>7513.3</v>
      </c>
    </row>
    <row r="69" spans="1:7">
      <c r="A69" s="1" t="s">
        <v>97</v>
      </c>
      <c r="G69" s="144">
        <f>SUM(G54-G67)</f>
        <v>9336.7000000000007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30E75-76B1-4728-834E-77867EA31576}">
  <dimension ref="A1:G17"/>
  <sheetViews>
    <sheetView topLeftCell="A5" workbookViewId="0">
      <selection activeCell="E11" sqref="E11:F11"/>
    </sheetView>
  </sheetViews>
  <sheetFormatPr defaultRowHeight="15"/>
  <cols>
    <col min="1" max="1" width="18.7109375" customWidth="1"/>
  </cols>
  <sheetData>
    <row r="1" spans="1:7">
      <c r="A1" s="2" t="s">
        <v>2</v>
      </c>
    </row>
    <row r="3" spans="1:7">
      <c r="A3" s="1" t="s">
        <v>98</v>
      </c>
      <c r="B3" s="1" t="s">
        <v>99</v>
      </c>
      <c r="D3" s="1" t="s">
        <v>100</v>
      </c>
      <c r="E3" s="1" t="s">
        <v>101</v>
      </c>
      <c r="F3" s="1" t="s">
        <v>102</v>
      </c>
    </row>
    <row r="4" spans="1:7">
      <c r="D4" s="1" t="s">
        <v>68</v>
      </c>
      <c r="E4" s="1" t="s">
        <v>68</v>
      </c>
      <c r="F4" s="1" t="s">
        <v>68</v>
      </c>
    </row>
    <row r="5" spans="1:7">
      <c r="A5" s="7">
        <v>44202</v>
      </c>
      <c r="B5" s="1" t="s">
        <v>103</v>
      </c>
      <c r="D5" s="8">
        <f>SUM(E5:F5)</f>
        <v>12474</v>
      </c>
      <c r="E5" s="8">
        <v>2079</v>
      </c>
      <c r="F5" s="8">
        <v>10395</v>
      </c>
    </row>
    <row r="6" spans="1:7">
      <c r="A6" s="7">
        <v>44209</v>
      </c>
      <c r="B6" s="1" t="s">
        <v>104</v>
      </c>
      <c r="D6" s="9">
        <f>SUM(E6:F6)</f>
        <v>5568</v>
      </c>
      <c r="E6">
        <v>928</v>
      </c>
      <c r="F6" s="8">
        <v>4640</v>
      </c>
    </row>
    <row r="7" spans="1:7">
      <c r="A7" s="7">
        <v>44255</v>
      </c>
      <c r="B7" s="1" t="s">
        <v>105</v>
      </c>
      <c r="D7">
        <f>SUM(E7:F7)</f>
        <v>1440</v>
      </c>
      <c r="E7">
        <v>240</v>
      </c>
      <c r="F7" s="8">
        <v>1200</v>
      </c>
    </row>
    <row r="8" spans="1:7">
      <c r="A8" s="7">
        <v>44255</v>
      </c>
      <c r="B8" s="1" t="s">
        <v>104</v>
      </c>
      <c r="D8">
        <f>SUM(E8:F8)</f>
        <v>2940</v>
      </c>
      <c r="E8">
        <v>490</v>
      </c>
      <c r="F8" s="8">
        <v>2450</v>
      </c>
    </row>
    <row r="9" spans="1:7">
      <c r="A9" s="11">
        <v>44278</v>
      </c>
      <c r="B9" s="1" t="s">
        <v>103</v>
      </c>
      <c r="D9">
        <f>SUM(E9:F9)</f>
        <v>3492</v>
      </c>
      <c r="E9">
        <v>582</v>
      </c>
      <c r="F9" s="8">
        <v>2910</v>
      </c>
    </row>
    <row r="11" spans="1:7">
      <c r="D11" s="12">
        <f>SUM(D5:D9)</f>
        <v>25914</v>
      </c>
      <c r="E11" s="12">
        <f t="shared" ref="E11:F11" si="0">SUM(E5:E9)</f>
        <v>4319</v>
      </c>
      <c r="F11" s="12">
        <f t="shared" si="0"/>
        <v>21595</v>
      </c>
    </row>
    <row r="12" spans="1:7">
      <c r="D12" s="8"/>
      <c r="E12" s="8"/>
      <c r="F12" s="8"/>
    </row>
    <row r="14" spans="1:7">
      <c r="D14" s="1" t="s">
        <v>11</v>
      </c>
      <c r="E14" s="1" t="s">
        <v>106</v>
      </c>
      <c r="F14" s="12">
        <f>D11</f>
        <v>25914</v>
      </c>
    </row>
    <row r="15" spans="1:7">
      <c r="E15" s="5"/>
    </row>
    <row r="16" spans="1:7">
      <c r="D16" s="1" t="s">
        <v>12</v>
      </c>
      <c r="E16" s="1" t="s">
        <v>32</v>
      </c>
      <c r="G16" s="12">
        <f>F11</f>
        <v>21595</v>
      </c>
    </row>
    <row r="17" spans="5:7">
      <c r="E17" s="1" t="s">
        <v>107</v>
      </c>
      <c r="G17" s="12">
        <f>E11</f>
        <v>4319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7F5E-DA69-4301-B8A3-070B0AB090E7}">
  <dimension ref="A1:L26"/>
  <sheetViews>
    <sheetView topLeftCell="A3" workbookViewId="0">
      <selection activeCell="G5" sqref="G5:L13"/>
    </sheetView>
  </sheetViews>
  <sheetFormatPr defaultRowHeight="15"/>
  <cols>
    <col min="1" max="1" width="18.7109375" customWidth="1"/>
    <col min="2" max="2" width="10.28515625" customWidth="1"/>
    <col min="5" max="5" width="10.42578125" customWidth="1"/>
    <col min="6" max="6" width="9.85546875" customWidth="1"/>
    <col min="7" max="7" width="10.28515625" customWidth="1"/>
  </cols>
  <sheetData>
    <row r="1" spans="1:12">
      <c r="A1" s="2" t="s">
        <v>3</v>
      </c>
    </row>
    <row r="3" spans="1:12">
      <c r="A3" s="1" t="s">
        <v>98</v>
      </c>
      <c r="B3" s="1" t="s">
        <v>108</v>
      </c>
      <c r="D3" s="1" t="s">
        <v>100</v>
      </c>
      <c r="E3" s="1" t="s">
        <v>101</v>
      </c>
      <c r="F3" s="1" t="s">
        <v>33</v>
      </c>
      <c r="G3" s="1" t="s">
        <v>91</v>
      </c>
      <c r="H3" s="1" t="s">
        <v>92</v>
      </c>
      <c r="I3" s="1" t="s">
        <v>109</v>
      </c>
      <c r="J3" s="1" t="s">
        <v>110</v>
      </c>
      <c r="K3" s="1" t="s">
        <v>111</v>
      </c>
      <c r="L3" s="1" t="s">
        <v>112</v>
      </c>
    </row>
    <row r="4" spans="1:12">
      <c r="D4" s="1" t="s">
        <v>68</v>
      </c>
      <c r="E4" s="1" t="s">
        <v>68</v>
      </c>
      <c r="F4" s="1" t="s">
        <v>68</v>
      </c>
      <c r="G4" s="1" t="s">
        <v>68</v>
      </c>
      <c r="H4" s="1" t="s">
        <v>68</v>
      </c>
      <c r="I4" s="1"/>
      <c r="J4" s="1"/>
    </row>
    <row r="5" spans="1:12">
      <c r="A5" s="7">
        <v>44202</v>
      </c>
      <c r="B5" s="1" t="s">
        <v>113</v>
      </c>
      <c r="D5" s="28">
        <f>SUM(E5:F5)</f>
        <v>7488</v>
      </c>
      <c r="E5" s="28">
        <v>1248</v>
      </c>
      <c r="F5" s="8">
        <v>6240</v>
      </c>
    </row>
    <row r="6" spans="1:12">
      <c r="A6" s="7">
        <v>44227</v>
      </c>
      <c r="B6" s="1" t="s">
        <v>91</v>
      </c>
      <c r="D6" s="28">
        <v>528</v>
      </c>
      <c r="E6" s="28">
        <v>88</v>
      </c>
      <c r="G6">
        <v>440</v>
      </c>
    </row>
    <row r="7" spans="1:12">
      <c r="A7" s="7">
        <v>44227</v>
      </c>
      <c r="B7" s="1" t="s">
        <v>92</v>
      </c>
      <c r="D7" s="28">
        <v>315</v>
      </c>
      <c r="E7" s="28">
        <v>15</v>
      </c>
      <c r="H7">
        <v>300</v>
      </c>
    </row>
    <row r="8" spans="1:12">
      <c r="A8" s="7">
        <v>44230</v>
      </c>
      <c r="B8" s="1" t="s">
        <v>114</v>
      </c>
      <c r="D8" s="28">
        <v>420</v>
      </c>
      <c r="E8" s="28">
        <v>20</v>
      </c>
      <c r="I8">
        <v>400</v>
      </c>
    </row>
    <row r="9" spans="1:12">
      <c r="A9" s="7">
        <v>44237</v>
      </c>
      <c r="B9" s="1" t="s">
        <v>110</v>
      </c>
      <c r="D9">
        <v>1260</v>
      </c>
      <c r="E9">
        <v>210</v>
      </c>
      <c r="J9">
        <v>1050</v>
      </c>
    </row>
    <row r="10" spans="1:12">
      <c r="A10" s="7">
        <v>44264</v>
      </c>
      <c r="B10" s="1" t="s">
        <v>115</v>
      </c>
      <c r="D10" s="8">
        <v>7680</v>
      </c>
      <c r="E10" s="8">
        <v>1280</v>
      </c>
      <c r="F10" s="8"/>
      <c r="K10">
        <v>6400</v>
      </c>
    </row>
    <row r="11" spans="1:12">
      <c r="A11" s="7">
        <v>44268</v>
      </c>
      <c r="B11" s="1" t="s">
        <v>116</v>
      </c>
      <c r="D11" s="8">
        <f>SUM(E11:H11)</f>
        <v>5736</v>
      </c>
      <c r="E11">
        <v>956</v>
      </c>
      <c r="F11" s="8">
        <v>4780</v>
      </c>
    </row>
    <row r="12" spans="1:12">
      <c r="A12" s="7">
        <v>44271</v>
      </c>
      <c r="B12" s="1" t="s">
        <v>113</v>
      </c>
      <c r="D12" s="8">
        <f>SUM(E12:H12)</f>
        <v>7776</v>
      </c>
      <c r="E12" s="8">
        <v>1296</v>
      </c>
      <c r="F12" s="8">
        <v>6480</v>
      </c>
    </row>
    <row r="13" spans="1:12">
      <c r="A13" s="7">
        <v>44281</v>
      </c>
      <c r="B13" s="1" t="s">
        <v>117</v>
      </c>
      <c r="D13" s="8">
        <f>SUM(E13:L13)</f>
        <v>17820</v>
      </c>
      <c r="E13" s="8">
        <v>2970</v>
      </c>
      <c r="F13" s="8"/>
      <c r="L13" s="8">
        <v>14850</v>
      </c>
    </row>
    <row r="14" spans="1:12">
      <c r="D14" s="1"/>
      <c r="E14" s="4"/>
    </row>
    <row r="15" spans="1:12">
      <c r="D15" s="1"/>
      <c r="E15" s="4"/>
    </row>
    <row r="16" spans="1:12">
      <c r="D16" s="2">
        <f>SUM(D5:D13)</f>
        <v>49023</v>
      </c>
      <c r="E16" s="2">
        <f t="shared" ref="E16:K16" si="0">SUM(E5:E13)</f>
        <v>8083</v>
      </c>
      <c r="F16" s="2">
        <f t="shared" si="0"/>
        <v>17500</v>
      </c>
      <c r="G16" s="2">
        <f t="shared" si="0"/>
        <v>440</v>
      </c>
      <c r="H16" s="2">
        <f t="shared" si="0"/>
        <v>300</v>
      </c>
      <c r="I16" s="2">
        <f t="shared" si="0"/>
        <v>400</v>
      </c>
      <c r="J16" s="2">
        <f t="shared" si="0"/>
        <v>1050</v>
      </c>
      <c r="K16" s="2">
        <f t="shared" si="0"/>
        <v>6400</v>
      </c>
    </row>
    <row r="17" spans="4:10">
      <c r="E17" s="5"/>
    </row>
    <row r="18" spans="4:10">
      <c r="D18" s="1" t="s">
        <v>11</v>
      </c>
      <c r="E18" s="1" t="s">
        <v>33</v>
      </c>
      <c r="G18" s="12">
        <f>F16</f>
        <v>17500</v>
      </c>
      <c r="H18" s="3"/>
      <c r="I18" s="3"/>
      <c r="J18" s="3"/>
    </row>
    <row r="19" spans="4:10">
      <c r="E19" s="1" t="s">
        <v>91</v>
      </c>
      <c r="G19" s="2">
        <f>G16</f>
        <v>440</v>
      </c>
      <c r="H19" s="3"/>
      <c r="I19" s="3"/>
      <c r="J19" s="3"/>
    </row>
    <row r="20" spans="4:10">
      <c r="E20" s="1" t="s">
        <v>92</v>
      </c>
      <c r="G20" s="3">
        <f>H16</f>
        <v>300</v>
      </c>
      <c r="H20" s="3"/>
      <c r="I20" s="3"/>
      <c r="J20" s="3"/>
    </row>
    <row r="21" spans="4:10">
      <c r="E21" s="1" t="s">
        <v>107</v>
      </c>
      <c r="G21" s="3">
        <f>E16</f>
        <v>8083</v>
      </c>
      <c r="H21" s="3"/>
      <c r="I21" s="3"/>
      <c r="J21" s="3"/>
    </row>
    <row r="22" spans="4:10">
      <c r="E22" s="1" t="s">
        <v>111</v>
      </c>
      <c r="G22" s="3">
        <f>K16</f>
        <v>6400</v>
      </c>
      <c r="H22" s="3"/>
      <c r="I22" s="3"/>
      <c r="J22" s="3"/>
    </row>
    <row r="23" spans="4:10">
      <c r="G23" s="3"/>
      <c r="H23" s="3"/>
      <c r="I23" s="3"/>
      <c r="J23" s="3"/>
    </row>
    <row r="24" spans="4:10">
      <c r="D24" s="1" t="s">
        <v>12</v>
      </c>
      <c r="E24" s="1" t="s">
        <v>118</v>
      </c>
      <c r="G24" s="3"/>
      <c r="H24" s="3">
        <f>D16</f>
        <v>49023</v>
      </c>
      <c r="I24" s="3"/>
      <c r="J24" s="3"/>
    </row>
    <row r="25" spans="4:10">
      <c r="E25" s="34"/>
      <c r="F25" s="28"/>
      <c r="G25" s="28"/>
      <c r="H25" s="41"/>
    </row>
    <row r="26" spans="4:10">
      <c r="E26" s="28"/>
      <c r="F26" s="28"/>
      <c r="G26" s="28"/>
      <c r="H26" s="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5C1F-3A29-4871-8E2A-E8069AC97BA6}">
  <dimension ref="A1:N24"/>
  <sheetViews>
    <sheetView topLeftCell="A4" workbookViewId="0">
      <selection activeCell="D5" sqref="D5:D14"/>
    </sheetView>
  </sheetViews>
  <sheetFormatPr defaultRowHeight="15"/>
  <cols>
    <col min="1" max="1" width="9.140625" customWidth="1"/>
    <col min="2" max="2" width="21.5703125" customWidth="1"/>
    <col min="5" max="5" width="10.5703125" customWidth="1"/>
    <col min="6" max="7" width="12" customWidth="1"/>
    <col min="8" max="8" width="10" customWidth="1"/>
    <col min="9" max="9" width="17.5703125" customWidth="1"/>
  </cols>
  <sheetData>
    <row r="1" spans="1:10">
      <c r="A1" s="2" t="s">
        <v>119</v>
      </c>
    </row>
    <row r="3" spans="1:10">
      <c r="A3" s="1" t="s">
        <v>98</v>
      </c>
      <c r="B3" s="1" t="s">
        <v>108</v>
      </c>
      <c r="D3" s="1" t="s">
        <v>100</v>
      </c>
      <c r="E3" s="1" t="s">
        <v>101</v>
      </c>
      <c r="F3" s="1" t="s">
        <v>120</v>
      </c>
      <c r="G3" s="1" t="s">
        <v>40</v>
      </c>
      <c r="H3" s="1" t="s">
        <v>121</v>
      </c>
      <c r="I3" s="1" t="s">
        <v>89</v>
      </c>
    </row>
    <row r="4" spans="1:10">
      <c r="D4" s="1" t="s">
        <v>68</v>
      </c>
      <c r="E4" s="1" t="s">
        <v>68</v>
      </c>
      <c r="F4" s="1" t="s">
        <v>68</v>
      </c>
      <c r="G4" s="1"/>
      <c r="H4" s="1" t="s">
        <v>68</v>
      </c>
    </row>
    <row r="5" spans="1:10">
      <c r="A5" s="7">
        <v>44209</v>
      </c>
      <c r="B5" s="1" t="s">
        <v>122</v>
      </c>
      <c r="D5">
        <v>700</v>
      </c>
      <c r="E5" s="53"/>
      <c r="F5">
        <v>700</v>
      </c>
      <c r="I5">
        <v>117</v>
      </c>
    </row>
    <row r="6" spans="1:10">
      <c r="A6" s="44">
        <v>44209</v>
      </c>
      <c r="B6" s="45" t="s">
        <v>40</v>
      </c>
      <c r="C6" s="46"/>
      <c r="D6" s="48">
        <v>2200</v>
      </c>
      <c r="E6" s="46"/>
      <c r="F6" s="48"/>
      <c r="G6" s="48">
        <v>2200</v>
      </c>
    </row>
    <row r="7" spans="1:10">
      <c r="A7" s="7">
        <v>44227</v>
      </c>
      <c r="B7" s="1" t="s">
        <v>123</v>
      </c>
      <c r="D7" s="8">
        <v>2005</v>
      </c>
      <c r="E7" s="8">
        <v>2005</v>
      </c>
    </row>
    <row r="8" spans="1:10">
      <c r="A8" s="51">
        <v>44230</v>
      </c>
      <c r="B8" s="34" t="s">
        <v>114</v>
      </c>
      <c r="C8" s="28"/>
      <c r="D8" s="52">
        <v>420</v>
      </c>
      <c r="E8" s="52"/>
      <c r="F8" s="28">
        <v>420</v>
      </c>
    </row>
    <row r="9" spans="1:10">
      <c r="A9" s="7">
        <v>44237</v>
      </c>
      <c r="B9" s="1" t="s">
        <v>110</v>
      </c>
      <c r="D9">
        <f>SUM(E9:H9)</f>
        <v>1050</v>
      </c>
      <c r="F9">
        <v>1050</v>
      </c>
    </row>
    <row r="10" spans="1:10">
      <c r="A10" s="7">
        <v>44237</v>
      </c>
      <c r="B10" s="1" t="s">
        <v>92</v>
      </c>
      <c r="D10">
        <v>315</v>
      </c>
      <c r="F10">
        <v>315</v>
      </c>
    </row>
    <row r="11" spans="1:10">
      <c r="A11" s="7">
        <v>44237</v>
      </c>
      <c r="B11" s="1" t="s">
        <v>91</v>
      </c>
      <c r="D11">
        <v>528</v>
      </c>
      <c r="F11">
        <v>528</v>
      </c>
    </row>
    <row r="12" spans="1:10">
      <c r="A12" s="7">
        <v>44255</v>
      </c>
      <c r="B12" s="1" t="s">
        <v>116</v>
      </c>
      <c r="D12" s="28">
        <v>250</v>
      </c>
      <c r="E12" s="53"/>
      <c r="F12">
        <v>250</v>
      </c>
      <c r="I12">
        <v>32</v>
      </c>
    </row>
    <row r="13" spans="1:10">
      <c r="A13" s="7">
        <v>44264</v>
      </c>
      <c r="B13" s="1" t="s">
        <v>113</v>
      </c>
      <c r="D13" s="8">
        <v>1500</v>
      </c>
      <c r="E13" s="53"/>
      <c r="F13" s="8">
        <v>1500</v>
      </c>
      <c r="I13">
        <v>297</v>
      </c>
    </row>
    <row r="14" spans="1:10">
      <c r="A14" s="7">
        <v>44282</v>
      </c>
      <c r="B14" s="1" t="s">
        <v>121</v>
      </c>
      <c r="D14" s="1">
        <v>308</v>
      </c>
      <c r="E14" s="34"/>
      <c r="H14">
        <v>308</v>
      </c>
    </row>
    <row r="15" spans="1:10">
      <c r="A15" s="7"/>
      <c r="B15" s="1"/>
      <c r="D15" s="2">
        <f>SUM(D5:D14)</f>
        <v>9276</v>
      </c>
      <c r="E15" s="2">
        <f t="shared" ref="E15:I15" si="0">SUM(E5:E14)</f>
        <v>2005</v>
      </c>
      <c r="F15" s="2">
        <f t="shared" si="0"/>
        <v>4763</v>
      </c>
      <c r="G15" s="2">
        <f t="shared" si="0"/>
        <v>2200</v>
      </c>
      <c r="H15" s="2">
        <f t="shared" si="0"/>
        <v>308</v>
      </c>
      <c r="I15" s="2">
        <f t="shared" si="0"/>
        <v>446</v>
      </c>
      <c r="J15" s="2"/>
    </row>
    <row r="16" spans="1:10">
      <c r="A16" s="7"/>
      <c r="B16" s="1"/>
      <c r="D16" s="1"/>
      <c r="E16" s="1"/>
    </row>
    <row r="17" spans="4:14">
      <c r="D17" s="1"/>
      <c r="E17" s="1"/>
    </row>
    <row r="18" spans="4:14">
      <c r="D18" s="1" t="s">
        <v>11</v>
      </c>
      <c r="E18" s="1" t="s">
        <v>107</v>
      </c>
      <c r="G18" s="3">
        <f>E15</f>
        <v>2005</v>
      </c>
      <c r="H18" s="3"/>
      <c r="I18" s="1" t="s">
        <v>11</v>
      </c>
      <c r="J18" s="1" t="s">
        <v>118</v>
      </c>
      <c r="M18" s="3">
        <f>I15</f>
        <v>446</v>
      </c>
    </row>
    <row r="19" spans="4:14">
      <c r="D19" s="1"/>
      <c r="E19" s="1" t="s">
        <v>118</v>
      </c>
      <c r="G19" s="3">
        <f>F15</f>
        <v>4763</v>
      </c>
      <c r="H19" s="3"/>
      <c r="M19" s="3"/>
    </row>
    <row r="20" spans="4:14">
      <c r="D20" s="1"/>
      <c r="E20" s="1" t="s">
        <v>35</v>
      </c>
      <c r="G20" s="3">
        <f>G15</f>
        <v>2200</v>
      </c>
      <c r="H20" s="3"/>
      <c r="M20" s="3"/>
    </row>
    <row r="21" spans="4:14">
      <c r="D21" s="1"/>
      <c r="E21" s="1" t="s">
        <v>121</v>
      </c>
      <c r="G21" s="3">
        <f>H15</f>
        <v>308</v>
      </c>
      <c r="H21" s="3"/>
      <c r="M21" s="3"/>
    </row>
    <row r="22" spans="4:14">
      <c r="E22" s="27"/>
      <c r="G22" s="3"/>
      <c r="H22" s="3"/>
      <c r="M22" s="3"/>
    </row>
    <row r="23" spans="4:14">
      <c r="D23" s="1" t="s">
        <v>12</v>
      </c>
      <c r="E23" s="1" t="s">
        <v>124</v>
      </c>
      <c r="G23" s="3"/>
      <c r="H23" s="3">
        <f>D15</f>
        <v>9276</v>
      </c>
      <c r="I23" s="1" t="s">
        <v>12</v>
      </c>
      <c r="J23" s="1" t="s">
        <v>125</v>
      </c>
      <c r="M23" s="3"/>
      <c r="N23" s="3">
        <v>446</v>
      </c>
    </row>
    <row r="24" spans="4:14">
      <c r="E2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3F11-A071-4BD8-992C-6DD68DDFB000}">
  <dimension ref="A1:N20"/>
  <sheetViews>
    <sheetView workbookViewId="0">
      <selection activeCell="D5" sqref="D5:D11"/>
    </sheetView>
  </sheetViews>
  <sheetFormatPr defaultRowHeight="15"/>
  <cols>
    <col min="1" max="1" width="18.7109375" customWidth="1"/>
    <col min="2" max="2" width="10.5703125" customWidth="1"/>
    <col min="4" max="4" width="10.140625" bestFit="1" customWidth="1"/>
    <col min="6" max="6" width="13.28515625" customWidth="1"/>
  </cols>
  <sheetData>
    <row r="1" spans="1:13">
      <c r="A1" s="2" t="s">
        <v>126</v>
      </c>
    </row>
    <row r="3" spans="1:13">
      <c r="A3" s="1" t="s">
        <v>98</v>
      </c>
      <c r="B3" s="1" t="s">
        <v>108</v>
      </c>
      <c r="D3" s="1" t="s">
        <v>100</v>
      </c>
      <c r="E3" s="1" t="s">
        <v>101</v>
      </c>
      <c r="F3" s="1" t="s">
        <v>127</v>
      </c>
      <c r="G3" s="1" t="s">
        <v>32</v>
      </c>
      <c r="H3" s="1" t="s">
        <v>128</v>
      </c>
      <c r="J3" s="1" t="s">
        <v>95</v>
      </c>
    </row>
    <row r="4" spans="1:13">
      <c r="D4" s="1" t="s">
        <v>68</v>
      </c>
      <c r="E4" s="1" t="s">
        <v>68</v>
      </c>
      <c r="F4" s="1" t="s">
        <v>68</v>
      </c>
      <c r="G4" s="1" t="s">
        <v>68</v>
      </c>
    </row>
    <row r="5" spans="1:13">
      <c r="A5" s="7">
        <v>44202</v>
      </c>
      <c r="B5" s="1" t="s">
        <v>129</v>
      </c>
      <c r="D5" s="8">
        <v>4812</v>
      </c>
      <c r="E5">
        <v>802</v>
      </c>
      <c r="G5" s="8">
        <v>4010</v>
      </c>
    </row>
    <row r="6" spans="1:13">
      <c r="A6" s="44">
        <v>44205</v>
      </c>
      <c r="B6" s="45" t="s">
        <v>130</v>
      </c>
      <c r="C6" s="46"/>
      <c r="D6" s="47">
        <v>2900</v>
      </c>
      <c r="E6" s="46"/>
      <c r="F6" s="48">
        <v>2900</v>
      </c>
      <c r="G6" s="46"/>
      <c r="H6" s="46"/>
      <c r="I6" s="46"/>
      <c r="J6" s="46">
        <v>218</v>
      </c>
    </row>
    <row r="7" spans="1:13">
      <c r="A7" s="44">
        <v>44206</v>
      </c>
      <c r="B7" s="45" t="s">
        <v>103</v>
      </c>
      <c r="C7" s="46"/>
      <c r="D7" s="48">
        <v>2400</v>
      </c>
      <c r="E7" s="46"/>
      <c r="F7" s="48">
        <v>2400</v>
      </c>
      <c r="G7" s="46"/>
      <c r="H7" s="46"/>
      <c r="I7" s="46"/>
      <c r="J7" s="46">
        <v>125</v>
      </c>
    </row>
    <row r="8" spans="1:13">
      <c r="A8" s="7">
        <v>44255</v>
      </c>
      <c r="B8" s="1" t="s">
        <v>128</v>
      </c>
      <c r="D8" s="8">
        <v>12000</v>
      </c>
      <c r="F8" s="8"/>
      <c r="H8" s="8">
        <v>12000</v>
      </c>
    </row>
    <row r="9" spans="1:13">
      <c r="A9" s="44">
        <v>44257</v>
      </c>
      <c r="B9" s="45" t="s">
        <v>104</v>
      </c>
      <c r="C9" s="46"/>
      <c r="D9" s="48">
        <v>5000</v>
      </c>
      <c r="E9" s="46"/>
      <c r="F9" s="48">
        <v>5000</v>
      </c>
      <c r="G9" s="46"/>
      <c r="H9" s="46"/>
      <c r="I9" s="46"/>
      <c r="J9" s="46">
        <v>940</v>
      </c>
    </row>
    <row r="10" spans="1:13">
      <c r="A10" s="7">
        <v>44257</v>
      </c>
      <c r="B10" s="1" t="s">
        <v>129</v>
      </c>
      <c r="D10" s="10">
        <v>5346</v>
      </c>
      <c r="E10" s="10">
        <v>891</v>
      </c>
      <c r="G10" s="8">
        <v>4455</v>
      </c>
    </row>
    <row r="11" spans="1:13">
      <c r="A11" s="44">
        <v>44264</v>
      </c>
      <c r="B11" s="45" t="s">
        <v>129</v>
      </c>
      <c r="C11" s="46"/>
      <c r="D11" s="49">
        <v>1782</v>
      </c>
      <c r="E11" s="49">
        <v>297</v>
      </c>
      <c r="F11" s="46"/>
      <c r="G11" s="48">
        <v>1485</v>
      </c>
      <c r="H11" s="46"/>
      <c r="I11" s="46"/>
      <c r="J11" s="46"/>
    </row>
    <row r="12" spans="1:13">
      <c r="D12" s="12">
        <f>SUM(D5:D11)</f>
        <v>34240</v>
      </c>
      <c r="E12" s="12">
        <f>SUM(E5:E11)</f>
        <v>1990</v>
      </c>
      <c r="F12" s="54">
        <f>SUM(F5:F11)</f>
        <v>10300</v>
      </c>
      <c r="G12" s="12">
        <f>SUM(G5:G11)</f>
        <v>9950</v>
      </c>
      <c r="H12" s="12">
        <f>SUM(H5:H11)</f>
        <v>12000</v>
      </c>
      <c r="I12" s="3"/>
      <c r="J12" s="3">
        <f>SUM(J5:J11)</f>
        <v>1283</v>
      </c>
    </row>
    <row r="13" spans="1:13">
      <c r="D13" s="1"/>
      <c r="E13" s="1"/>
    </row>
    <row r="14" spans="1:13">
      <c r="D14" s="1"/>
      <c r="E14" s="1"/>
    </row>
    <row r="15" spans="1:13">
      <c r="D15" s="1" t="s">
        <v>11</v>
      </c>
      <c r="E15" s="1" t="s">
        <v>124</v>
      </c>
      <c r="F15" s="3"/>
      <c r="G15" s="12">
        <f>D12</f>
        <v>34240</v>
      </c>
      <c r="J15" s="1" t="s">
        <v>11</v>
      </c>
      <c r="K15" s="1" t="s">
        <v>95</v>
      </c>
      <c r="M15" s="3">
        <f>SUM(J5:J10)</f>
        <v>1283</v>
      </c>
    </row>
    <row r="16" spans="1:13">
      <c r="D16" s="1"/>
      <c r="E16" s="4"/>
      <c r="F16" s="3"/>
      <c r="G16" s="3"/>
      <c r="M16" s="3"/>
    </row>
    <row r="17" spans="4:14">
      <c r="D17" s="1" t="s">
        <v>12</v>
      </c>
      <c r="E17" s="1" t="s">
        <v>107</v>
      </c>
      <c r="F17" s="3"/>
      <c r="G17" s="3"/>
      <c r="H17" s="12">
        <f>E12</f>
        <v>1990</v>
      </c>
      <c r="I17" s="8"/>
      <c r="J17" s="1" t="s">
        <v>12</v>
      </c>
      <c r="K17" s="1" t="s">
        <v>131</v>
      </c>
      <c r="M17" s="3"/>
      <c r="N17" s="3">
        <v>1283</v>
      </c>
    </row>
    <row r="18" spans="4:14">
      <c r="E18" s="1" t="s">
        <v>106</v>
      </c>
      <c r="F18" s="3"/>
      <c r="G18" s="3"/>
      <c r="H18" s="12">
        <f>F12</f>
        <v>10300</v>
      </c>
      <c r="I18" s="8"/>
    </row>
    <row r="19" spans="4:14">
      <c r="E19" s="1" t="s">
        <v>32</v>
      </c>
      <c r="H19" s="12">
        <f>G12</f>
        <v>9950</v>
      </c>
      <c r="I19" s="8"/>
    </row>
    <row r="20" spans="4:14">
      <c r="E20" s="1" t="s">
        <v>128</v>
      </c>
      <c r="H20" s="12">
        <f>H12</f>
        <v>12000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6F8A-8ABA-4B7D-87A9-2B2998D21D59}">
  <dimension ref="A1:J22"/>
  <sheetViews>
    <sheetView workbookViewId="0">
      <selection activeCell="G7" sqref="E7:G7"/>
    </sheetView>
  </sheetViews>
  <sheetFormatPr defaultRowHeight="15"/>
  <cols>
    <col min="1" max="1" width="18.7109375" customWidth="1"/>
    <col min="3" max="3" width="11.28515625" customWidth="1"/>
    <col min="4" max="4" width="10.85546875" customWidth="1"/>
    <col min="5" max="5" width="12" customWidth="1"/>
    <col min="7" max="7" width="10" customWidth="1"/>
  </cols>
  <sheetData>
    <row r="1" spans="1:10">
      <c r="A1" s="2" t="s">
        <v>6</v>
      </c>
    </row>
    <row r="3" spans="1:10">
      <c r="A3" s="1" t="s">
        <v>132</v>
      </c>
      <c r="B3" s="1" t="s">
        <v>98</v>
      </c>
      <c r="C3" s="1" t="s">
        <v>108</v>
      </c>
      <c r="D3" s="1" t="s">
        <v>100</v>
      </c>
      <c r="E3" s="1" t="s">
        <v>101</v>
      </c>
      <c r="F3" s="1" t="s">
        <v>38</v>
      </c>
      <c r="G3" s="1" t="s">
        <v>37</v>
      </c>
      <c r="H3" s="1"/>
      <c r="J3" s="1"/>
    </row>
    <row r="4" spans="1:10">
      <c r="C4" s="1"/>
      <c r="D4" s="1"/>
      <c r="E4" s="1"/>
      <c r="F4" s="1"/>
      <c r="G4" s="1"/>
    </row>
    <row r="5" spans="1:10">
      <c r="A5" s="3">
        <v>650</v>
      </c>
      <c r="C5" s="1" t="s">
        <v>133</v>
      </c>
    </row>
    <row r="6" spans="1:10">
      <c r="B6" s="7">
        <v>44204</v>
      </c>
      <c r="C6" s="1" t="s">
        <v>38</v>
      </c>
      <c r="D6">
        <v>70</v>
      </c>
      <c r="F6">
        <v>70</v>
      </c>
    </row>
    <row r="7" spans="1:10">
      <c r="B7" s="7">
        <v>44227</v>
      </c>
      <c r="C7" s="1" t="s">
        <v>37</v>
      </c>
      <c r="D7">
        <v>168</v>
      </c>
      <c r="E7">
        <v>28</v>
      </c>
      <c r="G7">
        <v>140</v>
      </c>
    </row>
    <row r="8" spans="1:10">
      <c r="B8" s="7">
        <v>44230</v>
      </c>
      <c r="C8" s="1" t="s">
        <v>38</v>
      </c>
      <c r="D8">
        <v>70</v>
      </c>
      <c r="F8">
        <v>70</v>
      </c>
    </row>
    <row r="9" spans="1:10">
      <c r="A9">
        <v>650</v>
      </c>
      <c r="B9" s="7"/>
      <c r="C9" s="1"/>
      <c r="D9" s="3">
        <f>SUM(D5:D8)</f>
        <v>308</v>
      </c>
      <c r="E9" s="3">
        <f>SUM(E5:E8)</f>
        <v>28</v>
      </c>
      <c r="F9" s="3">
        <f t="shared" ref="F9:G9" si="0">SUM(F5:F8)</f>
        <v>140</v>
      </c>
      <c r="G9" s="3">
        <f t="shared" si="0"/>
        <v>140</v>
      </c>
    </row>
    <row r="10" spans="1:10">
      <c r="B10" s="7"/>
      <c r="C10" s="1"/>
    </row>
    <row r="11" spans="1:10">
      <c r="B11" s="7"/>
      <c r="C11" s="1"/>
    </row>
    <row r="12" spans="1:10">
      <c r="A12">
        <v>238</v>
      </c>
      <c r="B12" s="6">
        <v>44197</v>
      </c>
      <c r="C12" s="1" t="s">
        <v>134</v>
      </c>
      <c r="D12" s="3"/>
    </row>
    <row r="13" spans="1:10">
      <c r="A13">
        <v>342</v>
      </c>
      <c r="B13" s="6">
        <v>44286</v>
      </c>
      <c r="C13" s="1" t="s">
        <v>124</v>
      </c>
    </row>
    <row r="14" spans="1:10">
      <c r="D14" s="1"/>
    </row>
    <row r="15" spans="1:10">
      <c r="C15" s="1" t="s">
        <v>11</v>
      </c>
      <c r="D15" s="1" t="s">
        <v>107</v>
      </c>
      <c r="F15" s="3">
        <f>E9</f>
        <v>28</v>
      </c>
      <c r="G15" s="3"/>
      <c r="I15" s="1"/>
      <c r="J15" s="1"/>
    </row>
    <row r="16" spans="1:10">
      <c r="D16" s="1" t="s">
        <v>38</v>
      </c>
      <c r="F16" s="3">
        <f>F9</f>
        <v>140</v>
      </c>
      <c r="G16" s="3"/>
    </row>
    <row r="17" spans="3:10">
      <c r="D17" s="1" t="s">
        <v>37</v>
      </c>
      <c r="F17" s="3">
        <f>G9</f>
        <v>140</v>
      </c>
      <c r="G17" s="3"/>
    </row>
    <row r="18" spans="3:10">
      <c r="D18" s="4"/>
      <c r="F18" s="3"/>
      <c r="G18" s="3"/>
    </row>
    <row r="19" spans="3:10">
      <c r="C19" s="1" t="s">
        <v>12</v>
      </c>
      <c r="D19" s="4"/>
      <c r="G19" s="3">
        <v>308</v>
      </c>
    </row>
    <row r="20" spans="3:10">
      <c r="D20" s="4"/>
      <c r="I20" s="1"/>
      <c r="J20" s="1"/>
    </row>
    <row r="21" spans="3:10">
      <c r="D21" s="4"/>
    </row>
    <row r="22" spans="3:10">
      <c r="D22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47C4-51E5-4550-BB81-81E99053CFE6}">
  <dimension ref="A1:J9"/>
  <sheetViews>
    <sheetView workbookViewId="0">
      <selection sqref="A1:XFD1048576"/>
    </sheetView>
  </sheetViews>
  <sheetFormatPr defaultRowHeight="15"/>
  <cols>
    <col min="1" max="1" width="23.28515625" customWidth="1"/>
    <col min="3" max="3" width="11" customWidth="1"/>
    <col min="4" max="4" width="18.85546875" customWidth="1"/>
    <col min="5" max="5" width="11.5703125" customWidth="1"/>
    <col min="6" max="6" width="17.28515625" customWidth="1"/>
    <col min="7" max="7" width="9.28515625" customWidth="1"/>
    <col min="8" max="9" width="11" customWidth="1"/>
    <col min="10" max="10" width="11.42578125" customWidth="1"/>
  </cols>
  <sheetData>
    <row r="1" spans="1:10">
      <c r="A1" s="90" t="s">
        <v>135</v>
      </c>
      <c r="B1" s="87"/>
      <c r="C1" s="87"/>
      <c r="D1" s="87"/>
      <c r="E1" s="87"/>
      <c r="F1" s="90" t="s">
        <v>136</v>
      </c>
      <c r="G1" s="87"/>
      <c r="H1" s="87"/>
      <c r="I1" s="87"/>
      <c r="J1" s="88"/>
    </row>
    <row r="2" spans="1:10">
      <c r="A2" s="16"/>
      <c r="F2" s="91"/>
      <c r="G2" s="92"/>
      <c r="H2" s="92"/>
      <c r="I2" s="93"/>
      <c r="J2" s="94"/>
    </row>
    <row r="3" spans="1:10">
      <c r="A3" s="90" t="s">
        <v>137</v>
      </c>
      <c r="B3" s="95" t="s">
        <v>138</v>
      </c>
      <c r="C3" s="96"/>
      <c r="D3" s="97" t="s">
        <v>139</v>
      </c>
      <c r="E3" s="90" t="s">
        <v>101</v>
      </c>
      <c r="F3" s="98" t="s">
        <v>140</v>
      </c>
      <c r="G3" s="95" t="s">
        <v>138</v>
      </c>
      <c r="H3" s="99"/>
      <c r="I3" s="100" t="s">
        <v>101</v>
      </c>
      <c r="J3" s="101" t="s">
        <v>58</v>
      </c>
    </row>
    <row r="4" spans="1:10">
      <c r="A4" s="102">
        <f>SUM(B4/C4*D4)</f>
        <v>1485</v>
      </c>
      <c r="B4" s="18">
        <v>100</v>
      </c>
      <c r="C4" s="89">
        <v>120</v>
      </c>
      <c r="D4" s="103">
        <v>1782</v>
      </c>
      <c r="E4" s="104">
        <f>SUM(D4-A4)</f>
        <v>297</v>
      </c>
      <c r="F4" s="104">
        <v>300</v>
      </c>
      <c r="G4" s="18">
        <v>5</v>
      </c>
      <c r="H4" s="21">
        <v>100</v>
      </c>
      <c r="I4" s="105">
        <f>SUM(G4/H4*F4)</f>
        <v>15</v>
      </c>
      <c r="J4" s="106">
        <f>SUM(F4+I4)</f>
        <v>315</v>
      </c>
    </row>
    <row r="6" spans="1:10">
      <c r="A6" s="90" t="s">
        <v>141</v>
      </c>
      <c r="B6" s="87"/>
      <c r="C6" s="87"/>
      <c r="D6" s="87"/>
      <c r="E6" s="88"/>
    </row>
    <row r="7" spans="1:10">
      <c r="A7" s="16"/>
      <c r="E7" s="17"/>
    </row>
    <row r="8" spans="1:10">
      <c r="A8" s="107" t="s">
        <v>142</v>
      </c>
      <c r="B8" s="95" t="s">
        <v>138</v>
      </c>
      <c r="C8" s="99"/>
      <c r="D8" s="90" t="s">
        <v>101</v>
      </c>
      <c r="E8" s="108" t="s">
        <v>58</v>
      </c>
    </row>
    <row r="9" spans="1:10">
      <c r="A9" s="104">
        <v>400</v>
      </c>
      <c r="B9" s="18">
        <v>20</v>
      </c>
      <c r="C9" s="21">
        <v>100</v>
      </c>
      <c r="D9" s="104">
        <f>SUM(B9/C9*A9)</f>
        <v>80</v>
      </c>
      <c r="E9" s="105">
        <f>SUM(A9+D9)</f>
        <v>480</v>
      </c>
    </row>
  </sheetData>
  <mergeCells count="4">
    <mergeCell ref="F2:H2"/>
    <mergeCell ref="B3:C3"/>
    <mergeCell ref="G3:H3"/>
    <mergeCell ref="B8:C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B470-883E-41BF-BEC2-778F29026D1D}">
  <dimension ref="A1:R84"/>
  <sheetViews>
    <sheetView workbookViewId="0">
      <selection activeCell="E10" sqref="E10"/>
    </sheetView>
  </sheetViews>
  <sheetFormatPr defaultRowHeight="15"/>
  <cols>
    <col min="1" max="1" width="11.140625" bestFit="1" customWidth="1"/>
    <col min="2" max="2" width="11" customWidth="1"/>
    <col min="4" max="4" width="14.85546875" bestFit="1" customWidth="1"/>
    <col min="5" max="6" width="15" customWidth="1"/>
    <col min="7" max="7" width="10.5703125" customWidth="1"/>
  </cols>
  <sheetData>
    <row r="1" spans="1:18">
      <c r="A1" s="90" t="s">
        <v>143</v>
      </c>
      <c r="B1" s="87"/>
      <c r="C1" s="87"/>
      <c r="D1" s="87"/>
      <c r="E1" s="88"/>
      <c r="F1" s="20"/>
    </row>
    <row r="2" spans="1:18">
      <c r="A2" s="16"/>
      <c r="E2" s="17"/>
      <c r="F2" s="20"/>
    </row>
    <row r="3" spans="1:18">
      <c r="A3" s="90" t="s">
        <v>52</v>
      </c>
      <c r="B3" s="107" t="s">
        <v>53</v>
      </c>
      <c r="C3" s="90" t="s">
        <v>54</v>
      </c>
      <c r="D3" s="90" t="s">
        <v>55</v>
      </c>
      <c r="E3" s="108" t="s">
        <v>56</v>
      </c>
      <c r="F3" s="19"/>
    </row>
    <row r="4" spans="1:18">
      <c r="A4" s="109">
        <v>0.02</v>
      </c>
      <c r="B4" s="18">
        <v>52000</v>
      </c>
      <c r="C4" s="18">
        <v>12</v>
      </c>
      <c r="D4" s="110">
        <f>SUM(A4*B4/C4)</f>
        <v>86.666666666666671</v>
      </c>
      <c r="E4" s="105">
        <f>SUM(B4-D4)</f>
        <v>51913.333333333336</v>
      </c>
      <c r="F4" s="126"/>
    </row>
    <row r="6" spans="1:18">
      <c r="A6" s="90" t="s">
        <v>50</v>
      </c>
      <c r="B6" s="87"/>
      <c r="C6" s="87"/>
      <c r="D6" s="87"/>
      <c r="E6" s="87"/>
      <c r="F6" s="87"/>
      <c r="G6" s="88"/>
    </row>
    <row r="7" spans="1:18">
      <c r="A7" s="16"/>
      <c r="B7" s="20"/>
      <c r="C7" s="20"/>
      <c r="D7" s="20"/>
      <c r="E7" s="20"/>
      <c r="F7" s="20"/>
      <c r="G7" s="17"/>
    </row>
    <row r="8" spans="1:18">
      <c r="A8" s="14" t="s">
        <v>52</v>
      </c>
      <c r="B8" s="124" t="s">
        <v>53</v>
      </c>
      <c r="C8" s="19" t="s">
        <v>54</v>
      </c>
      <c r="D8" s="19" t="s">
        <v>55</v>
      </c>
      <c r="E8" s="19" t="s">
        <v>56</v>
      </c>
      <c r="F8" s="19" t="s">
        <v>57</v>
      </c>
      <c r="G8" s="15" t="s">
        <v>58</v>
      </c>
    </row>
    <row r="9" spans="1:18">
      <c r="A9" s="127">
        <v>0.2</v>
      </c>
      <c r="B9" s="125">
        <v>14850</v>
      </c>
      <c r="C9" s="20">
        <v>12</v>
      </c>
      <c r="D9" s="135">
        <f>SUM(A9*B9/C9)</f>
        <v>247.5</v>
      </c>
      <c r="E9" s="137">
        <f>SUM(B9-D9)</f>
        <v>14602.5</v>
      </c>
      <c r="F9" s="20">
        <v>1</v>
      </c>
      <c r="G9" s="133">
        <f>SUM(D9*F9)</f>
        <v>247.5</v>
      </c>
    </row>
    <row r="10" spans="1:18">
      <c r="A10" s="109">
        <v>0.2</v>
      </c>
      <c r="B10" s="128">
        <v>27176</v>
      </c>
      <c r="C10" s="21">
        <v>12</v>
      </c>
      <c r="D10" s="136">
        <f>SUM(A10*B10/C10)</f>
        <v>452.93333333333339</v>
      </c>
      <c r="E10" s="138">
        <f>SUM(B10-D10)</f>
        <v>26723.066666666666</v>
      </c>
      <c r="F10" s="21">
        <v>3</v>
      </c>
      <c r="G10" s="134">
        <f>SUM(D10*F10)</f>
        <v>1358.8000000000002</v>
      </c>
    </row>
    <row r="11" spans="1:18">
      <c r="G11" s="129">
        <f>SUM(G9:G10)</f>
        <v>1606.3000000000002</v>
      </c>
    </row>
    <row r="12" spans="1:18" ht="15" customHeight="1">
      <c r="A12" s="111" t="s">
        <v>144</v>
      </c>
      <c r="B12" s="111"/>
      <c r="C12" s="111"/>
      <c r="D12" s="111"/>
      <c r="E12" s="112"/>
      <c r="F12" s="112"/>
      <c r="G12" s="112"/>
      <c r="H12" s="112"/>
      <c r="I12" s="112"/>
      <c r="J12" s="113"/>
      <c r="L12" s="114" t="s">
        <v>145</v>
      </c>
      <c r="M12" s="114"/>
      <c r="N12" s="114"/>
      <c r="O12" s="114"/>
      <c r="P12" s="112"/>
      <c r="Q12" s="113"/>
      <c r="R12" s="113"/>
    </row>
    <row r="13" spans="1:18">
      <c r="A13" s="115" t="s">
        <v>146</v>
      </c>
      <c r="B13" s="115"/>
      <c r="C13" s="115"/>
      <c r="D13" s="115"/>
      <c r="E13" s="115"/>
      <c r="F13" s="115"/>
      <c r="G13" s="115"/>
      <c r="H13" s="115"/>
      <c r="I13" s="112"/>
      <c r="J13" s="112"/>
      <c r="L13" s="112"/>
      <c r="M13" s="112"/>
      <c r="N13" s="112"/>
      <c r="O13" s="112"/>
      <c r="P13" s="112"/>
      <c r="Q13" s="112"/>
      <c r="R13" s="112"/>
    </row>
    <row r="14" spans="1:18" ht="15.75" customHeight="1">
      <c r="A14" s="112" t="s">
        <v>147</v>
      </c>
      <c r="B14" s="116" t="s">
        <v>148</v>
      </c>
      <c r="C14" s="116"/>
      <c r="D14" s="116"/>
      <c r="E14" s="116"/>
      <c r="F14" s="116"/>
      <c r="G14" s="116"/>
      <c r="H14" s="112" t="s">
        <v>149</v>
      </c>
      <c r="I14" s="112"/>
      <c r="J14" s="112"/>
      <c r="L14" s="116" t="s">
        <v>150</v>
      </c>
      <c r="M14" s="116"/>
      <c r="N14" s="116"/>
      <c r="O14" s="116"/>
      <c r="P14" s="116"/>
      <c r="Q14" s="117"/>
      <c r="R14" s="117"/>
    </row>
    <row r="15" spans="1:18" ht="15.75">
      <c r="A15" s="112" t="s">
        <v>98</v>
      </c>
      <c r="B15" s="112" t="s">
        <v>151</v>
      </c>
      <c r="C15" s="112" t="s">
        <v>68</v>
      </c>
      <c r="D15" s="112"/>
      <c r="E15" s="112" t="s">
        <v>98</v>
      </c>
      <c r="F15" s="112"/>
      <c r="G15" s="112" t="s">
        <v>151</v>
      </c>
      <c r="H15" s="112" t="s">
        <v>68</v>
      </c>
      <c r="I15" s="112"/>
      <c r="J15" s="112"/>
      <c r="L15" s="112" t="s">
        <v>147</v>
      </c>
      <c r="M15" s="112"/>
      <c r="N15" s="112"/>
      <c r="O15" s="112"/>
      <c r="P15" s="112"/>
      <c r="Q15" s="118"/>
      <c r="R15" s="118" t="s">
        <v>149</v>
      </c>
    </row>
    <row r="16" spans="1:18" ht="30">
      <c r="A16" s="112" t="s">
        <v>152</v>
      </c>
      <c r="B16" s="112" t="s">
        <v>153</v>
      </c>
      <c r="C16" s="119">
        <v>18000</v>
      </c>
      <c r="D16" s="112"/>
      <c r="E16" s="112" t="s">
        <v>152</v>
      </c>
      <c r="F16" s="112"/>
      <c r="G16" s="112" t="s">
        <v>154</v>
      </c>
      <c r="H16" s="119">
        <v>18000</v>
      </c>
      <c r="I16" s="112"/>
      <c r="J16" s="112"/>
      <c r="L16" s="112" t="s">
        <v>98</v>
      </c>
      <c r="M16" s="112" t="s">
        <v>151</v>
      </c>
      <c r="N16" s="112" t="s">
        <v>68</v>
      </c>
      <c r="O16" s="112"/>
      <c r="P16" s="112" t="s">
        <v>98</v>
      </c>
      <c r="Q16" s="118" t="s">
        <v>151</v>
      </c>
      <c r="R16" s="118" t="s">
        <v>68</v>
      </c>
    </row>
    <row r="17" spans="1:18" ht="47.25">
      <c r="A17" s="112" t="s">
        <v>155</v>
      </c>
      <c r="B17" s="112" t="s">
        <v>153</v>
      </c>
      <c r="C17" s="119">
        <v>18000</v>
      </c>
      <c r="D17" s="112"/>
      <c r="E17" s="112" t="s">
        <v>155</v>
      </c>
      <c r="F17" s="112"/>
      <c r="G17" s="112" t="s">
        <v>154</v>
      </c>
      <c r="H17" s="119">
        <v>18000</v>
      </c>
      <c r="I17" s="112"/>
      <c r="J17" s="112"/>
      <c r="L17" s="112" t="s">
        <v>156</v>
      </c>
      <c r="M17" s="112" t="s">
        <v>157</v>
      </c>
      <c r="N17" s="120">
        <v>100000</v>
      </c>
      <c r="O17" s="112"/>
      <c r="P17" s="112" t="s">
        <v>156</v>
      </c>
      <c r="Q17" s="118" t="s">
        <v>158</v>
      </c>
      <c r="R17" s="121">
        <v>54000</v>
      </c>
    </row>
    <row r="18" spans="1:18" ht="30">
      <c r="A18" s="112" t="s">
        <v>159</v>
      </c>
      <c r="B18" s="112" t="s">
        <v>153</v>
      </c>
      <c r="C18" s="119">
        <v>18000</v>
      </c>
      <c r="D18" s="112"/>
      <c r="E18" s="112" t="s">
        <v>159</v>
      </c>
      <c r="F18" s="112"/>
      <c r="G18" s="112" t="s">
        <v>154</v>
      </c>
      <c r="H18" s="119">
        <v>18000</v>
      </c>
      <c r="I18" s="112"/>
      <c r="J18" s="112"/>
      <c r="L18" s="112"/>
      <c r="M18" s="112"/>
      <c r="N18" s="112"/>
      <c r="O18" s="112"/>
      <c r="P18" s="112" t="s">
        <v>156</v>
      </c>
      <c r="Q18" s="118" t="s">
        <v>124</v>
      </c>
      <c r="R18" s="121">
        <v>40000</v>
      </c>
    </row>
    <row r="19" spans="1:18" ht="30">
      <c r="A19" s="112" t="s">
        <v>160</v>
      </c>
      <c r="B19" s="112" t="s">
        <v>153</v>
      </c>
      <c r="C19" s="119">
        <v>18000</v>
      </c>
      <c r="D19" s="112"/>
      <c r="E19" s="112" t="s">
        <v>160</v>
      </c>
      <c r="F19" s="112"/>
      <c r="G19" s="112" t="s">
        <v>154</v>
      </c>
      <c r="H19" s="119">
        <v>18000</v>
      </c>
      <c r="I19" s="112"/>
      <c r="J19" s="112"/>
      <c r="L19" s="112"/>
      <c r="M19" s="112"/>
      <c r="N19" s="112"/>
      <c r="O19" s="112"/>
      <c r="P19" s="112" t="s">
        <v>156</v>
      </c>
      <c r="Q19" s="118" t="s">
        <v>161</v>
      </c>
      <c r="R19" s="121">
        <v>6000</v>
      </c>
    </row>
    <row r="20" spans="1:18" ht="30">
      <c r="A20" s="112" t="s">
        <v>162</v>
      </c>
      <c r="B20" s="112" t="s">
        <v>153</v>
      </c>
      <c r="C20" s="119">
        <v>18000</v>
      </c>
      <c r="D20" s="112"/>
      <c r="E20" s="112" t="s">
        <v>162</v>
      </c>
      <c r="F20" s="112"/>
      <c r="G20" s="112" t="s">
        <v>154</v>
      </c>
      <c r="H20" s="119">
        <v>18000</v>
      </c>
      <c r="I20" s="112"/>
      <c r="J20" s="112"/>
      <c r="L20" s="112"/>
      <c r="M20" s="112"/>
      <c r="N20" s="112"/>
      <c r="O20" s="112"/>
      <c r="P20" s="112"/>
      <c r="Q20" s="118"/>
      <c r="R20" s="118"/>
    </row>
    <row r="21" spans="1:18" ht="15.7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L21" s="112"/>
      <c r="M21" s="112"/>
      <c r="N21" s="122">
        <v>100000</v>
      </c>
      <c r="O21" s="112"/>
      <c r="P21" s="112"/>
      <c r="Q21" s="118"/>
      <c r="R21" s="123">
        <v>100000</v>
      </c>
    </row>
    <row r="22" spans="1:18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L22" s="112"/>
      <c r="M22" s="112"/>
      <c r="N22" s="112"/>
      <c r="O22" s="112"/>
      <c r="P22" s="112"/>
      <c r="Q22" s="112"/>
      <c r="R22" s="112"/>
    </row>
    <row r="23" spans="1:18" ht="15" customHeight="1">
      <c r="A23" s="112" t="s">
        <v>147</v>
      </c>
      <c r="B23" s="116" t="s">
        <v>163</v>
      </c>
      <c r="C23" s="116"/>
      <c r="D23" s="116"/>
      <c r="E23" s="116"/>
      <c r="F23" s="116"/>
      <c r="G23" s="116"/>
      <c r="H23" s="112" t="s">
        <v>149</v>
      </c>
      <c r="I23" s="112"/>
      <c r="J23" s="112"/>
      <c r="L23" s="112"/>
      <c r="M23" s="112"/>
      <c r="N23" s="112"/>
      <c r="O23" s="112"/>
      <c r="P23" s="112"/>
      <c r="Q23" s="112"/>
      <c r="R23" s="112"/>
    </row>
    <row r="24" spans="1:18" ht="45">
      <c r="A24" s="112" t="s">
        <v>98</v>
      </c>
      <c r="B24" s="112" t="s">
        <v>151</v>
      </c>
      <c r="C24" s="112" t="s">
        <v>68</v>
      </c>
      <c r="D24" s="112"/>
      <c r="E24" s="112" t="s">
        <v>98</v>
      </c>
      <c r="F24" s="112"/>
      <c r="G24" s="112" t="s">
        <v>151</v>
      </c>
      <c r="H24" s="112" t="s">
        <v>68</v>
      </c>
      <c r="I24" s="112"/>
      <c r="J24" s="112"/>
      <c r="L24" s="112" t="s">
        <v>164</v>
      </c>
      <c r="M24" s="112"/>
      <c r="N24" s="112"/>
      <c r="O24" s="112"/>
      <c r="P24" s="112"/>
      <c r="Q24" s="113"/>
      <c r="R24" s="113"/>
    </row>
    <row r="25" spans="1:18" ht="30">
      <c r="A25" s="112" t="s">
        <v>152</v>
      </c>
      <c r="B25" s="112" t="s">
        <v>165</v>
      </c>
      <c r="C25" s="119">
        <v>18000</v>
      </c>
      <c r="D25" s="112"/>
      <c r="E25" s="112" t="s">
        <v>152</v>
      </c>
      <c r="F25" s="112"/>
      <c r="G25" s="112" t="s">
        <v>153</v>
      </c>
      <c r="H25" s="119">
        <v>18000</v>
      </c>
      <c r="I25" s="112"/>
      <c r="J25" s="112"/>
      <c r="L25" s="112"/>
      <c r="M25" s="112"/>
      <c r="N25" s="112"/>
      <c r="O25" s="112"/>
      <c r="P25" s="112"/>
      <c r="Q25" s="112"/>
      <c r="R25" s="112"/>
    </row>
    <row r="26" spans="1:18" ht="30">
      <c r="A26" s="112"/>
      <c r="B26" s="112"/>
      <c r="C26" s="112"/>
      <c r="D26" s="112"/>
      <c r="E26" s="112" t="s">
        <v>166</v>
      </c>
      <c r="F26" s="112"/>
      <c r="G26" s="112" t="s">
        <v>167</v>
      </c>
      <c r="H26" s="112">
        <v>18000</v>
      </c>
      <c r="I26" s="112"/>
      <c r="J26" s="112"/>
      <c r="L26" s="116" t="s">
        <v>150</v>
      </c>
      <c r="M26" s="116"/>
      <c r="N26" s="116"/>
      <c r="O26" s="116"/>
      <c r="P26" s="116"/>
      <c r="Q26" s="117"/>
      <c r="R26" s="117"/>
    </row>
    <row r="27" spans="1:18" ht="30">
      <c r="A27" s="112" t="s">
        <v>155</v>
      </c>
      <c r="B27" s="112" t="s">
        <v>165</v>
      </c>
      <c r="C27" s="112">
        <v>36000</v>
      </c>
      <c r="D27" s="112"/>
      <c r="E27" s="112" t="s">
        <v>155</v>
      </c>
      <c r="F27" s="112"/>
      <c r="G27" s="112" t="s">
        <v>153</v>
      </c>
      <c r="H27" s="112">
        <v>18000</v>
      </c>
      <c r="I27" s="112"/>
      <c r="J27" s="112"/>
      <c r="L27" s="112" t="s">
        <v>147</v>
      </c>
      <c r="M27" s="112"/>
      <c r="N27" s="112"/>
      <c r="O27" s="112"/>
      <c r="P27" s="112"/>
      <c r="Q27" s="118"/>
      <c r="R27" s="118" t="s">
        <v>149</v>
      </c>
    </row>
    <row r="28" spans="1:18" ht="15.75">
      <c r="A28" s="112"/>
      <c r="B28" s="112"/>
      <c r="C28" s="119">
        <v>36000</v>
      </c>
      <c r="D28" s="112"/>
      <c r="E28" s="112"/>
      <c r="F28" s="112"/>
      <c r="G28" s="112"/>
      <c r="H28" s="119">
        <v>36000</v>
      </c>
      <c r="I28" s="112"/>
      <c r="J28" s="112"/>
      <c r="L28" s="112" t="s">
        <v>98</v>
      </c>
      <c r="M28" s="112" t="s">
        <v>151</v>
      </c>
      <c r="N28" s="112" t="s">
        <v>68</v>
      </c>
      <c r="O28" s="112"/>
      <c r="P28" s="112" t="s">
        <v>98</v>
      </c>
      <c r="Q28" s="118" t="s">
        <v>151</v>
      </c>
      <c r="R28" s="118" t="s">
        <v>68</v>
      </c>
    </row>
    <row r="29" spans="1:18" ht="47.25">
      <c r="A29" s="112"/>
      <c r="B29" s="112"/>
      <c r="C29" s="112"/>
      <c r="D29" s="112"/>
      <c r="E29" s="112" t="s">
        <v>168</v>
      </c>
      <c r="F29" s="112"/>
      <c r="G29" s="112" t="s">
        <v>167</v>
      </c>
      <c r="H29" s="112">
        <v>36000</v>
      </c>
      <c r="I29" s="112"/>
      <c r="J29" s="112"/>
      <c r="L29" s="112" t="s">
        <v>156</v>
      </c>
      <c r="M29" s="112" t="s">
        <v>157</v>
      </c>
      <c r="N29" s="120">
        <v>100000</v>
      </c>
      <c r="O29" s="112"/>
      <c r="P29" s="112" t="s">
        <v>156</v>
      </c>
      <c r="Q29" s="118" t="s">
        <v>158</v>
      </c>
      <c r="R29" s="121">
        <v>65700</v>
      </c>
    </row>
    <row r="30" spans="1:18" ht="30">
      <c r="A30" s="112" t="s">
        <v>159</v>
      </c>
      <c r="B30" s="112" t="s">
        <v>165</v>
      </c>
      <c r="C30" s="112">
        <v>54000</v>
      </c>
      <c r="D30" s="112"/>
      <c r="E30" s="112" t="s">
        <v>159</v>
      </c>
      <c r="F30" s="112"/>
      <c r="G30" s="112" t="s">
        <v>153</v>
      </c>
      <c r="H30" s="112">
        <v>18000</v>
      </c>
      <c r="I30" s="112"/>
      <c r="J30" s="112"/>
      <c r="L30" s="112" t="s">
        <v>156</v>
      </c>
      <c r="M30" s="112" t="s">
        <v>169</v>
      </c>
      <c r="N30" s="120">
        <v>5700</v>
      </c>
      <c r="O30" s="112"/>
      <c r="P30" s="112" t="s">
        <v>156</v>
      </c>
      <c r="Q30" s="118" t="s">
        <v>124</v>
      </c>
      <c r="R30" s="121">
        <v>40000</v>
      </c>
    </row>
    <row r="31" spans="1:18" ht="15.75">
      <c r="A31" s="112"/>
      <c r="B31" s="112"/>
      <c r="C31" s="119">
        <v>54000</v>
      </c>
      <c r="D31" s="112"/>
      <c r="E31" s="112"/>
      <c r="F31" s="112"/>
      <c r="G31" s="112"/>
      <c r="H31" s="119">
        <v>54000</v>
      </c>
      <c r="I31" s="112"/>
      <c r="J31" s="112"/>
      <c r="L31" s="112"/>
      <c r="M31" s="112"/>
      <c r="N31" s="112"/>
      <c r="O31" s="112"/>
      <c r="P31" s="112"/>
      <c r="Q31" s="118"/>
      <c r="R31" s="118"/>
    </row>
    <row r="32" spans="1:18" ht="30">
      <c r="A32" s="112"/>
      <c r="B32" s="112"/>
      <c r="C32" s="112"/>
      <c r="D32" s="112"/>
      <c r="E32" s="112" t="s">
        <v>170</v>
      </c>
      <c r="F32" s="112"/>
      <c r="G32" s="112" t="s">
        <v>167</v>
      </c>
      <c r="H32" s="112">
        <v>54000</v>
      </c>
      <c r="I32" s="112"/>
      <c r="J32" s="112"/>
      <c r="L32" s="112"/>
      <c r="M32" s="112"/>
      <c r="N32" s="122">
        <v>105700</v>
      </c>
      <c r="O32" s="112"/>
      <c r="P32" s="112"/>
      <c r="Q32" s="118"/>
      <c r="R32" s="123">
        <v>105700</v>
      </c>
    </row>
    <row r="33" spans="1:18" ht="30">
      <c r="A33" s="112" t="s">
        <v>159</v>
      </c>
      <c r="B33" s="112" t="s">
        <v>165</v>
      </c>
      <c r="C33" s="112">
        <v>72000</v>
      </c>
      <c r="D33" s="112"/>
      <c r="E33" s="112" t="s">
        <v>160</v>
      </c>
      <c r="F33" s="112"/>
      <c r="G33" s="112" t="s">
        <v>153</v>
      </c>
      <c r="H33" s="112">
        <v>18000</v>
      </c>
      <c r="I33" s="112"/>
      <c r="J33" s="112"/>
      <c r="L33" s="112"/>
      <c r="M33" s="112"/>
      <c r="N33" s="112"/>
      <c r="O33" s="112"/>
      <c r="P33" s="112"/>
      <c r="Q33" s="112"/>
      <c r="R33" s="112"/>
    </row>
    <row r="34" spans="1:18">
      <c r="A34" s="112"/>
      <c r="B34" s="112"/>
      <c r="C34" s="119">
        <v>72000</v>
      </c>
      <c r="D34" s="112"/>
      <c r="E34" s="112"/>
      <c r="F34" s="112"/>
      <c r="G34" s="112"/>
      <c r="H34" s="119">
        <v>72000</v>
      </c>
      <c r="I34" s="112"/>
      <c r="J34" s="112"/>
    </row>
    <row r="35" spans="1:18" ht="30">
      <c r="A35" s="112"/>
      <c r="B35" s="112"/>
      <c r="C35" s="112"/>
      <c r="D35" s="112"/>
      <c r="E35" s="112" t="s">
        <v>171</v>
      </c>
      <c r="F35" s="112"/>
      <c r="G35" s="112" t="s">
        <v>167</v>
      </c>
      <c r="H35" s="112">
        <v>72000</v>
      </c>
      <c r="I35" s="112"/>
      <c r="J35" s="112"/>
    </row>
    <row r="36" spans="1:18" ht="30">
      <c r="A36" s="112" t="s">
        <v>172</v>
      </c>
      <c r="B36" s="112" t="s">
        <v>165</v>
      </c>
      <c r="C36" s="112">
        <v>90000</v>
      </c>
      <c r="D36" s="112"/>
      <c r="E36" s="112" t="s">
        <v>162</v>
      </c>
      <c r="F36" s="112"/>
      <c r="G36" s="112" t="s">
        <v>153</v>
      </c>
      <c r="H36" s="112">
        <v>18000</v>
      </c>
      <c r="I36" s="112"/>
      <c r="J36" s="112"/>
    </row>
    <row r="37" spans="1:18">
      <c r="A37" s="112"/>
      <c r="B37" s="112"/>
      <c r="C37" s="119">
        <v>90000</v>
      </c>
      <c r="D37" s="112"/>
      <c r="E37" s="112"/>
      <c r="F37" s="112"/>
      <c r="G37" s="112"/>
      <c r="H37" s="119">
        <v>90000</v>
      </c>
      <c r="I37" s="112"/>
      <c r="J37" s="112"/>
    </row>
    <row r="38" spans="1:18">
      <c r="A38" s="112"/>
      <c r="B38" s="112"/>
      <c r="C38" s="112"/>
      <c r="D38" s="112"/>
      <c r="E38" s="112"/>
      <c r="F38" s="112"/>
      <c r="G38" s="112"/>
      <c r="H38" s="112"/>
      <c r="I38" s="112"/>
      <c r="J38" s="112"/>
    </row>
    <row r="39" spans="1:18">
      <c r="A39" s="115" t="s">
        <v>173</v>
      </c>
      <c r="B39" s="115"/>
      <c r="C39" s="115"/>
      <c r="D39" s="115"/>
      <c r="E39" s="115"/>
      <c r="F39" s="115"/>
      <c r="G39" s="115"/>
      <c r="H39" s="115"/>
      <c r="I39" s="112"/>
      <c r="J39" s="112"/>
    </row>
    <row r="40" spans="1:18" ht="15" customHeight="1">
      <c r="A40" s="116" t="s">
        <v>69</v>
      </c>
      <c r="B40" s="116"/>
      <c r="C40" s="116"/>
      <c r="D40" s="116"/>
      <c r="E40" s="112" t="s">
        <v>65</v>
      </c>
      <c r="F40" s="112"/>
      <c r="G40" s="112" t="s">
        <v>55</v>
      </c>
      <c r="H40" s="116" t="s">
        <v>174</v>
      </c>
      <c r="I40" s="116"/>
      <c r="J40" s="112"/>
    </row>
    <row r="41" spans="1:18" ht="15" customHeight="1">
      <c r="A41" s="116" t="s">
        <v>157</v>
      </c>
      <c r="B41" s="116"/>
      <c r="C41" s="116"/>
      <c r="D41" s="112"/>
      <c r="E41" s="112" t="s">
        <v>68</v>
      </c>
      <c r="F41" s="112"/>
      <c r="G41" s="112" t="s">
        <v>68</v>
      </c>
      <c r="H41" s="116" t="s">
        <v>68</v>
      </c>
      <c r="I41" s="116"/>
      <c r="J41" s="112"/>
    </row>
    <row r="42" spans="1:18" ht="15" customHeight="1">
      <c r="A42" s="112"/>
      <c r="B42" s="116" t="s">
        <v>152</v>
      </c>
      <c r="C42" s="116"/>
      <c r="D42" s="112"/>
      <c r="E42" s="112">
        <v>100000</v>
      </c>
      <c r="F42" s="112"/>
      <c r="G42" s="112">
        <v>18000</v>
      </c>
      <c r="H42" s="116">
        <v>82000</v>
      </c>
      <c r="I42" s="116"/>
      <c r="J42" s="112"/>
    </row>
    <row r="43" spans="1:18" ht="15" customHeight="1">
      <c r="A43" s="112"/>
      <c r="B43" s="116" t="s">
        <v>155</v>
      </c>
      <c r="C43" s="116"/>
      <c r="D43" s="112"/>
      <c r="E43" s="112">
        <v>100000</v>
      </c>
      <c r="F43" s="112"/>
      <c r="G43" s="112">
        <v>36000</v>
      </c>
      <c r="H43" s="116">
        <v>64000</v>
      </c>
      <c r="I43" s="116"/>
      <c r="J43" s="112"/>
    </row>
    <row r="44" spans="1:18" ht="15" customHeight="1">
      <c r="A44" s="112"/>
      <c r="B44" s="116" t="s">
        <v>159</v>
      </c>
      <c r="C44" s="116"/>
      <c r="D44" s="112"/>
      <c r="E44" s="112">
        <v>100000</v>
      </c>
      <c r="F44" s="112"/>
      <c r="G44" s="112">
        <v>54000</v>
      </c>
      <c r="H44" s="116">
        <v>46000</v>
      </c>
      <c r="I44" s="116"/>
      <c r="J44" s="112"/>
    </row>
    <row r="45" spans="1:18" ht="15" customHeight="1">
      <c r="A45" s="112"/>
      <c r="B45" s="116" t="s">
        <v>160</v>
      </c>
      <c r="C45" s="116"/>
      <c r="D45" s="112"/>
      <c r="E45" s="112">
        <v>100000</v>
      </c>
      <c r="F45" s="112"/>
      <c r="G45" s="112">
        <v>72000</v>
      </c>
      <c r="H45" s="116">
        <v>28000</v>
      </c>
      <c r="I45" s="116"/>
      <c r="J45" s="112"/>
    </row>
    <row r="46" spans="1:18" ht="15" customHeight="1">
      <c r="A46" s="112"/>
      <c r="B46" s="116" t="s">
        <v>172</v>
      </c>
      <c r="C46" s="116"/>
      <c r="D46" s="112"/>
      <c r="E46" s="112">
        <v>100000</v>
      </c>
      <c r="F46" s="112"/>
      <c r="G46" s="112">
        <v>90000</v>
      </c>
      <c r="H46" s="116">
        <v>10000</v>
      </c>
      <c r="I46" s="116"/>
      <c r="J46" s="112"/>
    </row>
    <row r="48" spans="1:18" ht="15" customHeight="1">
      <c r="A48" s="111" t="s">
        <v>175</v>
      </c>
      <c r="B48" s="111"/>
      <c r="C48" s="111"/>
      <c r="D48" s="111"/>
      <c r="E48" s="112"/>
      <c r="F48" s="112"/>
      <c r="G48" s="112"/>
      <c r="H48" s="112"/>
      <c r="I48" s="113"/>
    </row>
    <row r="49" spans="1:9">
      <c r="A49" s="115" t="s">
        <v>146</v>
      </c>
      <c r="B49" s="115"/>
      <c r="C49" s="115"/>
      <c r="D49" s="115"/>
      <c r="E49" s="115"/>
      <c r="F49" s="115"/>
      <c r="G49" s="115"/>
      <c r="H49" s="115"/>
      <c r="I49" s="112"/>
    </row>
    <row r="50" spans="1:9" ht="15" customHeight="1">
      <c r="A50" s="112" t="s">
        <v>147</v>
      </c>
      <c r="B50" s="116" t="s">
        <v>148</v>
      </c>
      <c r="C50" s="116"/>
      <c r="D50" s="116"/>
      <c r="E50" s="116"/>
      <c r="F50" s="116"/>
      <c r="G50" s="116"/>
      <c r="H50" s="112" t="s">
        <v>149</v>
      </c>
      <c r="I50" s="112"/>
    </row>
    <row r="51" spans="1:9">
      <c r="A51" s="112" t="s">
        <v>98</v>
      </c>
      <c r="B51" s="112" t="s">
        <v>151</v>
      </c>
      <c r="C51" s="112" t="s">
        <v>68</v>
      </c>
      <c r="D51" s="112"/>
      <c r="E51" s="112" t="s">
        <v>98</v>
      </c>
      <c r="F51" s="112"/>
      <c r="G51" s="112" t="s">
        <v>151</v>
      </c>
      <c r="H51" s="112" t="s">
        <v>68</v>
      </c>
      <c r="I51" s="112"/>
    </row>
    <row r="52" spans="1:9" ht="30">
      <c r="A52" s="112" t="s">
        <v>152</v>
      </c>
      <c r="B52" s="112" t="s">
        <v>153</v>
      </c>
      <c r="C52" s="119">
        <v>30000</v>
      </c>
      <c r="D52" s="112"/>
      <c r="E52" s="112" t="s">
        <v>152</v>
      </c>
      <c r="F52" s="112"/>
      <c r="G52" s="112" t="s">
        <v>154</v>
      </c>
      <c r="H52" s="119">
        <v>30000</v>
      </c>
      <c r="I52" s="112"/>
    </row>
    <row r="53" spans="1:9" ht="30">
      <c r="A53" s="112" t="s">
        <v>155</v>
      </c>
      <c r="B53" s="112" t="s">
        <v>153</v>
      </c>
      <c r="C53" s="119">
        <v>21000</v>
      </c>
      <c r="D53" s="112"/>
      <c r="E53" s="112" t="s">
        <v>155</v>
      </c>
      <c r="F53" s="112"/>
      <c r="G53" s="112" t="s">
        <v>154</v>
      </c>
      <c r="H53" s="119">
        <v>21000</v>
      </c>
      <c r="I53" s="112"/>
    </row>
    <row r="54" spans="1:9" ht="30">
      <c r="A54" s="112" t="s">
        <v>159</v>
      </c>
      <c r="B54" s="112" t="s">
        <v>153</v>
      </c>
      <c r="C54" s="119">
        <v>14700</v>
      </c>
      <c r="D54" s="112"/>
      <c r="E54" s="112" t="s">
        <v>159</v>
      </c>
      <c r="F54" s="112"/>
      <c r="G54" s="112" t="s">
        <v>154</v>
      </c>
      <c r="H54" s="119">
        <v>14700</v>
      </c>
      <c r="I54" s="112"/>
    </row>
    <row r="55" spans="1:9" ht="30">
      <c r="A55" s="112" t="s">
        <v>160</v>
      </c>
      <c r="B55" s="112" t="s">
        <v>153</v>
      </c>
      <c r="C55" s="119">
        <v>10290</v>
      </c>
      <c r="D55" s="112"/>
      <c r="E55" s="112" t="s">
        <v>160</v>
      </c>
      <c r="F55" s="112"/>
      <c r="G55" s="112" t="s">
        <v>154</v>
      </c>
      <c r="H55" s="119">
        <v>10290</v>
      </c>
      <c r="I55" s="112"/>
    </row>
    <row r="56" spans="1:9" ht="30">
      <c r="A56" s="112" t="s">
        <v>162</v>
      </c>
      <c r="B56" s="112" t="s">
        <v>153</v>
      </c>
      <c r="C56" s="119">
        <v>7203</v>
      </c>
      <c r="D56" s="112"/>
      <c r="E56" s="112" t="s">
        <v>162</v>
      </c>
      <c r="F56" s="112"/>
      <c r="G56" s="112" t="s">
        <v>154</v>
      </c>
      <c r="H56" s="119">
        <v>7203</v>
      </c>
      <c r="I56" s="112"/>
    </row>
    <row r="57" spans="1:9">
      <c r="A57" s="112"/>
      <c r="B57" s="112"/>
      <c r="C57" s="112"/>
      <c r="D57" s="112"/>
      <c r="E57" s="112"/>
      <c r="F57" s="112"/>
      <c r="G57" s="112"/>
      <c r="H57" s="112"/>
      <c r="I57" s="112"/>
    </row>
    <row r="58" spans="1:9">
      <c r="A58" s="112"/>
      <c r="B58" s="112"/>
      <c r="C58" s="112"/>
      <c r="D58" s="112"/>
      <c r="E58" s="112"/>
      <c r="F58" s="112"/>
      <c r="G58" s="112"/>
      <c r="H58" s="112"/>
      <c r="I58" s="112"/>
    </row>
    <row r="59" spans="1:9" ht="15" customHeight="1">
      <c r="A59" s="112" t="s">
        <v>147</v>
      </c>
      <c r="B59" s="116" t="s">
        <v>163</v>
      </c>
      <c r="C59" s="116"/>
      <c r="D59" s="116"/>
      <c r="E59" s="116"/>
      <c r="F59" s="116"/>
      <c r="G59" s="116"/>
      <c r="H59" s="112" t="s">
        <v>149</v>
      </c>
      <c r="I59" s="112"/>
    </row>
    <row r="60" spans="1:9">
      <c r="A60" s="112" t="s">
        <v>98</v>
      </c>
      <c r="B60" s="112" t="s">
        <v>151</v>
      </c>
      <c r="C60" s="112" t="s">
        <v>68</v>
      </c>
      <c r="D60" s="112"/>
      <c r="E60" s="112" t="s">
        <v>98</v>
      </c>
      <c r="F60" s="112"/>
      <c r="G60" s="112" t="s">
        <v>151</v>
      </c>
      <c r="H60" s="112" t="s">
        <v>68</v>
      </c>
      <c r="I60" s="112"/>
    </row>
    <row r="61" spans="1:9" ht="30">
      <c r="A61" s="112" t="s">
        <v>152</v>
      </c>
      <c r="B61" s="112" t="s">
        <v>165</v>
      </c>
      <c r="C61" s="119">
        <v>30000</v>
      </c>
      <c r="D61" s="112"/>
      <c r="E61" s="112" t="s">
        <v>152</v>
      </c>
      <c r="F61" s="112"/>
      <c r="G61" s="112" t="s">
        <v>153</v>
      </c>
      <c r="H61" s="119">
        <v>30000</v>
      </c>
      <c r="I61" s="112"/>
    </row>
    <row r="62" spans="1:9" ht="30">
      <c r="A62" s="112"/>
      <c r="B62" s="112"/>
      <c r="C62" s="112"/>
      <c r="D62" s="112"/>
      <c r="E62" s="112" t="s">
        <v>166</v>
      </c>
      <c r="F62" s="112"/>
      <c r="G62" s="112" t="s">
        <v>167</v>
      </c>
      <c r="H62" s="112">
        <v>30000</v>
      </c>
      <c r="I62" s="112"/>
    </row>
    <row r="63" spans="1:9" ht="30">
      <c r="A63" s="112" t="s">
        <v>155</v>
      </c>
      <c r="B63" s="112" t="s">
        <v>165</v>
      </c>
      <c r="C63" s="112">
        <v>51000</v>
      </c>
      <c r="D63" s="112"/>
      <c r="E63" s="112" t="s">
        <v>155</v>
      </c>
      <c r="F63" s="112"/>
      <c r="G63" s="112" t="s">
        <v>153</v>
      </c>
      <c r="H63" s="112">
        <v>21000</v>
      </c>
      <c r="I63" s="112"/>
    </row>
    <row r="64" spans="1:9">
      <c r="A64" s="112"/>
      <c r="B64" s="112"/>
      <c r="C64" s="119">
        <v>51000</v>
      </c>
      <c r="D64" s="112"/>
      <c r="E64" s="112"/>
      <c r="F64" s="112"/>
      <c r="G64" s="112"/>
      <c r="H64" s="119">
        <v>51000</v>
      </c>
      <c r="I64" s="112"/>
    </row>
    <row r="65" spans="1:9" ht="30">
      <c r="A65" s="112"/>
      <c r="B65" s="112"/>
      <c r="C65" s="112"/>
      <c r="D65" s="112"/>
      <c r="E65" s="112" t="s">
        <v>168</v>
      </c>
      <c r="F65" s="112"/>
      <c r="G65" s="112" t="s">
        <v>167</v>
      </c>
      <c r="H65" s="112">
        <v>51000</v>
      </c>
      <c r="I65" s="112"/>
    </row>
    <row r="66" spans="1:9" ht="30">
      <c r="A66" s="112" t="s">
        <v>159</v>
      </c>
      <c r="B66" s="112" t="s">
        <v>165</v>
      </c>
      <c r="C66" s="112">
        <v>65700</v>
      </c>
      <c r="D66" s="112"/>
      <c r="E66" s="112" t="s">
        <v>159</v>
      </c>
      <c r="F66" s="112"/>
      <c r="G66" s="112" t="s">
        <v>153</v>
      </c>
      <c r="H66" s="112">
        <v>14700</v>
      </c>
      <c r="I66" s="112"/>
    </row>
    <row r="67" spans="1:9">
      <c r="A67" s="112"/>
      <c r="B67" s="112"/>
      <c r="C67" s="119">
        <v>65700</v>
      </c>
      <c r="D67" s="112"/>
      <c r="E67" s="112"/>
      <c r="F67" s="112"/>
      <c r="G67" s="112"/>
      <c r="H67" s="119">
        <v>65700</v>
      </c>
      <c r="I67" s="112"/>
    </row>
    <row r="68" spans="1:9" ht="30">
      <c r="A68" s="112"/>
      <c r="B68" s="112"/>
      <c r="C68" s="112"/>
      <c r="D68" s="112"/>
      <c r="E68" s="112" t="s">
        <v>170</v>
      </c>
      <c r="F68" s="112"/>
      <c r="G68" s="112" t="s">
        <v>167</v>
      </c>
      <c r="H68" s="112">
        <v>65700</v>
      </c>
      <c r="I68" s="112"/>
    </row>
    <row r="69" spans="1:9" ht="30">
      <c r="A69" s="112" t="s">
        <v>159</v>
      </c>
      <c r="B69" s="112" t="s">
        <v>165</v>
      </c>
      <c r="C69" s="112">
        <v>75990</v>
      </c>
      <c r="D69" s="112"/>
      <c r="E69" s="112" t="s">
        <v>160</v>
      </c>
      <c r="F69" s="112"/>
      <c r="G69" s="112" t="s">
        <v>153</v>
      </c>
      <c r="H69" s="112">
        <v>10290</v>
      </c>
      <c r="I69" s="112"/>
    </row>
    <row r="70" spans="1:9">
      <c r="A70" s="112"/>
      <c r="B70" s="112"/>
      <c r="C70" s="119">
        <v>75990</v>
      </c>
      <c r="D70" s="112"/>
      <c r="E70" s="112"/>
      <c r="F70" s="112"/>
      <c r="G70" s="112"/>
      <c r="H70" s="119">
        <v>75990</v>
      </c>
      <c r="I70" s="112"/>
    </row>
    <row r="71" spans="1:9" ht="30">
      <c r="A71" s="112"/>
      <c r="B71" s="112"/>
      <c r="C71" s="112"/>
      <c r="D71" s="112"/>
      <c r="E71" s="112" t="s">
        <v>171</v>
      </c>
      <c r="F71" s="112"/>
      <c r="G71" s="112" t="s">
        <v>167</v>
      </c>
      <c r="H71" s="112">
        <v>75990</v>
      </c>
      <c r="I71" s="112"/>
    </row>
    <row r="72" spans="1:9" ht="30">
      <c r="A72" s="112" t="s">
        <v>172</v>
      </c>
      <c r="B72" s="112" t="s">
        <v>165</v>
      </c>
      <c r="C72" s="112">
        <v>83193</v>
      </c>
      <c r="D72" s="112"/>
      <c r="E72" s="112" t="s">
        <v>162</v>
      </c>
      <c r="F72" s="112"/>
      <c r="G72" s="112" t="s">
        <v>153</v>
      </c>
      <c r="H72" s="112">
        <v>7203</v>
      </c>
      <c r="I72" s="112"/>
    </row>
    <row r="73" spans="1:9">
      <c r="A73" s="112"/>
      <c r="B73" s="112"/>
      <c r="C73" s="119">
        <v>83193</v>
      </c>
      <c r="D73" s="112"/>
      <c r="E73" s="112"/>
      <c r="F73" s="112"/>
      <c r="G73" s="112"/>
      <c r="H73" s="119">
        <v>83193</v>
      </c>
      <c r="I73" s="112"/>
    </row>
    <row r="74" spans="1:9">
      <c r="A74" s="112"/>
      <c r="B74" s="112"/>
      <c r="C74" s="112"/>
      <c r="D74" s="112"/>
      <c r="E74" s="112"/>
      <c r="F74" s="112"/>
      <c r="G74" s="112"/>
      <c r="H74" s="112"/>
      <c r="I74" s="112"/>
    </row>
    <row r="75" spans="1:9">
      <c r="A75" s="115" t="s">
        <v>173</v>
      </c>
      <c r="B75" s="115"/>
      <c r="C75" s="115"/>
      <c r="D75" s="115"/>
      <c r="E75" s="115"/>
      <c r="F75" s="115"/>
      <c r="G75" s="115"/>
      <c r="H75" s="115"/>
      <c r="I75" s="112"/>
    </row>
    <row r="76" spans="1:9" ht="15" customHeight="1">
      <c r="A76" s="116" t="s">
        <v>69</v>
      </c>
      <c r="B76" s="116"/>
      <c r="C76" s="116"/>
      <c r="D76" s="116"/>
      <c r="E76" s="112" t="s">
        <v>65</v>
      </c>
      <c r="F76" s="112"/>
      <c r="G76" s="112" t="s">
        <v>55</v>
      </c>
      <c r="H76" s="116" t="s">
        <v>174</v>
      </c>
      <c r="I76" s="116"/>
    </row>
    <row r="77" spans="1:9" ht="15" customHeight="1">
      <c r="A77" s="116" t="s">
        <v>157</v>
      </c>
      <c r="B77" s="116"/>
      <c r="C77" s="116"/>
      <c r="D77" s="112"/>
      <c r="E77" s="112" t="s">
        <v>68</v>
      </c>
      <c r="F77" s="112"/>
      <c r="G77" s="112" t="s">
        <v>68</v>
      </c>
      <c r="H77" s="116" t="s">
        <v>68</v>
      </c>
      <c r="I77" s="116"/>
    </row>
    <row r="78" spans="1:9" ht="15" customHeight="1">
      <c r="A78" s="112"/>
      <c r="B78" s="116" t="s">
        <v>152</v>
      </c>
      <c r="C78" s="116"/>
      <c r="D78" s="112"/>
      <c r="E78" s="112">
        <v>100000</v>
      </c>
      <c r="F78" s="112"/>
      <c r="G78" s="112">
        <v>30000</v>
      </c>
      <c r="H78" s="116">
        <v>70000</v>
      </c>
      <c r="I78" s="116"/>
    </row>
    <row r="79" spans="1:9" ht="15" customHeight="1">
      <c r="A79" s="112"/>
      <c r="B79" s="116" t="s">
        <v>155</v>
      </c>
      <c r="C79" s="116"/>
      <c r="D79" s="112"/>
      <c r="E79" s="112">
        <v>100000</v>
      </c>
      <c r="F79" s="112"/>
      <c r="G79" s="112">
        <v>51000</v>
      </c>
      <c r="H79" s="116">
        <v>49000</v>
      </c>
      <c r="I79" s="116"/>
    </row>
    <row r="80" spans="1:9" ht="15" customHeight="1">
      <c r="A80" s="112"/>
      <c r="B80" s="116" t="s">
        <v>159</v>
      </c>
      <c r="C80" s="116"/>
      <c r="D80" s="112"/>
      <c r="E80" s="112">
        <v>100000</v>
      </c>
      <c r="F80" s="112"/>
      <c r="G80" s="112">
        <v>65700</v>
      </c>
      <c r="H80" s="116">
        <v>34300</v>
      </c>
      <c r="I80" s="116"/>
    </row>
    <row r="81" spans="1:9" ht="15" customHeight="1">
      <c r="A81" s="112"/>
      <c r="B81" s="116" t="s">
        <v>160</v>
      </c>
      <c r="C81" s="116"/>
      <c r="D81" s="112"/>
      <c r="E81" s="112">
        <v>100000</v>
      </c>
      <c r="F81" s="112"/>
      <c r="G81" s="112">
        <v>75990</v>
      </c>
      <c r="H81" s="116">
        <v>24010</v>
      </c>
      <c r="I81" s="116"/>
    </row>
    <row r="82" spans="1:9" ht="15" customHeight="1">
      <c r="A82" s="112"/>
      <c r="B82" s="116" t="s">
        <v>172</v>
      </c>
      <c r="C82" s="116"/>
      <c r="D82" s="112"/>
      <c r="E82" s="112">
        <v>100000</v>
      </c>
      <c r="F82" s="112"/>
      <c r="G82" s="112">
        <v>83193</v>
      </c>
      <c r="H82" s="116">
        <v>16807</v>
      </c>
      <c r="I82" s="116"/>
    </row>
    <row r="83" spans="1:9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41">
    <mergeCell ref="B81:C81"/>
    <mergeCell ref="H81:I81"/>
    <mergeCell ref="B82:C82"/>
    <mergeCell ref="H82:I82"/>
    <mergeCell ref="B78:C78"/>
    <mergeCell ref="H78:I78"/>
    <mergeCell ref="B79:C79"/>
    <mergeCell ref="H79:I79"/>
    <mergeCell ref="B80:C80"/>
    <mergeCell ref="H80:I80"/>
    <mergeCell ref="B50:G50"/>
    <mergeCell ref="B59:G59"/>
    <mergeCell ref="A75:H75"/>
    <mergeCell ref="A76:D76"/>
    <mergeCell ref="H76:I76"/>
    <mergeCell ref="A77:C77"/>
    <mergeCell ref="H77:I77"/>
    <mergeCell ref="B45:C45"/>
    <mergeCell ref="H45:I45"/>
    <mergeCell ref="B46:C46"/>
    <mergeCell ref="H46:I46"/>
    <mergeCell ref="A48:D48"/>
    <mergeCell ref="A49:H49"/>
    <mergeCell ref="B42:C42"/>
    <mergeCell ref="H42:I42"/>
    <mergeCell ref="B43:C43"/>
    <mergeCell ref="H43:I43"/>
    <mergeCell ref="B44:C44"/>
    <mergeCell ref="H44:I44"/>
    <mergeCell ref="L26:R26"/>
    <mergeCell ref="A39:H39"/>
    <mergeCell ref="A40:D40"/>
    <mergeCell ref="H40:I40"/>
    <mergeCell ref="A41:C41"/>
    <mergeCell ref="H41:I41"/>
    <mergeCell ref="A12:D12"/>
    <mergeCell ref="L12:O12"/>
    <mergeCell ref="A13:H13"/>
    <mergeCell ref="B14:G14"/>
    <mergeCell ref="L14:R14"/>
    <mergeCell ref="B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2021-04-27T14:47:33Z</dcterms:created>
  <dcterms:modified xsi:type="dcterms:W3CDTF">2021-05-24T17:35:06Z</dcterms:modified>
  <cp:category/>
  <cp:contentStatus/>
</cp:coreProperties>
</file>