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91432\Desktop\uwtsd study\powertrain simulate\"/>
    </mc:Choice>
  </mc:AlternateContent>
  <xr:revisionPtr revIDLastSave="0" documentId="13_ncr:1_{94C03B36-DC2F-4805-A7DF-910E3949411C}" xr6:coauthVersionLast="45" xr6:coauthVersionMax="45" xr10:uidLastSave="{00000000-0000-0000-0000-000000000000}"/>
  <bookViews>
    <workbookView xWindow="-120" yWindow="-120" windowWidth="20730" windowHeight="11160" xr2:uid="{302CC786-95C7-45EC-BBB7-492FDB4212F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H175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B28" i="1" l="1"/>
  <c r="F3" i="1"/>
  <c r="G3" i="1" s="1"/>
  <c r="F4" i="1"/>
  <c r="G4" i="1" s="1"/>
  <c r="F5" i="1"/>
  <c r="G5" i="1" s="1"/>
  <c r="F6" i="1"/>
  <c r="G6" i="1" s="1"/>
  <c r="F7" i="1"/>
  <c r="G7" i="1" s="1"/>
  <c r="F8" i="1"/>
  <c r="G8" i="1" s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F20" i="1"/>
  <c r="G20" i="1" s="1"/>
  <c r="F21" i="1"/>
  <c r="G21" i="1" s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F28" i="1"/>
  <c r="G28" i="1" s="1"/>
  <c r="F29" i="1"/>
  <c r="G29" i="1" s="1"/>
  <c r="F30" i="1"/>
  <c r="G30" i="1" s="1"/>
  <c r="F31" i="1"/>
  <c r="G31" i="1" s="1"/>
  <c r="F32" i="1"/>
  <c r="G32" i="1" s="1"/>
  <c r="F33" i="1"/>
  <c r="G33" i="1" s="1"/>
  <c r="F34" i="1"/>
  <c r="G34" i="1" s="1"/>
  <c r="F35" i="1"/>
  <c r="G35" i="1" s="1"/>
  <c r="F36" i="1"/>
  <c r="G36" i="1" s="1"/>
  <c r="F37" i="1"/>
  <c r="G37" i="1" s="1"/>
  <c r="F38" i="1"/>
  <c r="G38" i="1" s="1"/>
  <c r="F39" i="1"/>
  <c r="G39" i="1" s="1"/>
  <c r="F40" i="1"/>
  <c r="G40" i="1" s="1"/>
  <c r="F41" i="1"/>
  <c r="G41" i="1" s="1"/>
  <c r="F42" i="1"/>
  <c r="G42" i="1" s="1"/>
  <c r="F43" i="1"/>
  <c r="G43" i="1" s="1"/>
  <c r="F44" i="1"/>
  <c r="G44" i="1" s="1"/>
  <c r="F45" i="1"/>
  <c r="G45" i="1" s="1"/>
  <c r="F46" i="1"/>
  <c r="G46" i="1" s="1"/>
  <c r="F47" i="1"/>
  <c r="G47" i="1" s="1"/>
  <c r="F48" i="1"/>
  <c r="G48" i="1" s="1"/>
  <c r="F49" i="1"/>
  <c r="G49" i="1" s="1"/>
  <c r="F50" i="1"/>
  <c r="G50" i="1" s="1"/>
  <c r="F51" i="1"/>
  <c r="G51" i="1" s="1"/>
  <c r="F52" i="1"/>
  <c r="G52" i="1" s="1"/>
  <c r="F53" i="1"/>
  <c r="G53" i="1" s="1"/>
  <c r="F54" i="1"/>
  <c r="G54" i="1" s="1"/>
  <c r="F55" i="1"/>
  <c r="G55" i="1" s="1"/>
  <c r="F56" i="1"/>
  <c r="G56" i="1" s="1"/>
  <c r="F57" i="1"/>
  <c r="G57" i="1" s="1"/>
  <c r="F58" i="1"/>
  <c r="G58" i="1" s="1"/>
  <c r="F59" i="1"/>
  <c r="G59" i="1" s="1"/>
  <c r="F60" i="1"/>
  <c r="G60" i="1" s="1"/>
  <c r="F61" i="1"/>
  <c r="G61" i="1" s="1"/>
  <c r="F62" i="1"/>
  <c r="G62" i="1" s="1"/>
  <c r="F63" i="1"/>
  <c r="G63" i="1" s="1"/>
  <c r="F64" i="1"/>
  <c r="G64" i="1" s="1"/>
  <c r="F65" i="1"/>
  <c r="G65" i="1" s="1"/>
  <c r="F66" i="1"/>
  <c r="G66" i="1" s="1"/>
  <c r="F67" i="1"/>
  <c r="G67" i="1" s="1"/>
  <c r="F68" i="1"/>
  <c r="G68" i="1" s="1"/>
  <c r="F69" i="1"/>
  <c r="G69" i="1" s="1"/>
  <c r="F70" i="1"/>
  <c r="G70" i="1" s="1"/>
  <c r="F71" i="1"/>
  <c r="G71" i="1" s="1"/>
  <c r="F72" i="1"/>
  <c r="G72" i="1" s="1"/>
  <c r="F73" i="1"/>
  <c r="G73" i="1" s="1"/>
  <c r="F74" i="1"/>
  <c r="G74" i="1" s="1"/>
  <c r="F75" i="1"/>
  <c r="G75" i="1" s="1"/>
  <c r="F76" i="1"/>
  <c r="G76" i="1" s="1"/>
  <c r="F77" i="1"/>
  <c r="G77" i="1" s="1"/>
  <c r="F78" i="1"/>
  <c r="G78" i="1" s="1"/>
  <c r="F79" i="1"/>
  <c r="G79" i="1" s="1"/>
  <c r="F80" i="1"/>
  <c r="G80" i="1" s="1"/>
  <c r="F81" i="1"/>
  <c r="G81" i="1" s="1"/>
  <c r="F82" i="1"/>
  <c r="G82" i="1" s="1"/>
  <c r="F83" i="1"/>
  <c r="G83" i="1" s="1"/>
  <c r="F84" i="1"/>
  <c r="G84" i="1" s="1"/>
  <c r="F85" i="1"/>
  <c r="G85" i="1" s="1"/>
  <c r="F86" i="1"/>
  <c r="G86" i="1" s="1"/>
  <c r="F87" i="1"/>
  <c r="G87" i="1" s="1"/>
  <c r="F88" i="1"/>
  <c r="G88" i="1" s="1"/>
  <c r="F89" i="1"/>
  <c r="G89" i="1" s="1"/>
  <c r="F90" i="1"/>
  <c r="G90" i="1" s="1"/>
  <c r="F91" i="1"/>
  <c r="G91" i="1" s="1"/>
  <c r="F92" i="1"/>
  <c r="G92" i="1" s="1"/>
  <c r="F93" i="1"/>
  <c r="G93" i="1" s="1"/>
  <c r="F94" i="1"/>
  <c r="G94" i="1" s="1"/>
  <c r="F95" i="1"/>
  <c r="G95" i="1" s="1"/>
  <c r="F96" i="1"/>
  <c r="G96" i="1" s="1"/>
  <c r="F97" i="1"/>
  <c r="G97" i="1" s="1"/>
  <c r="F98" i="1"/>
  <c r="G98" i="1" s="1"/>
  <c r="F99" i="1"/>
  <c r="G99" i="1" s="1"/>
  <c r="F100" i="1"/>
  <c r="G100" i="1" s="1"/>
  <c r="F101" i="1"/>
  <c r="G101" i="1" s="1"/>
  <c r="F102" i="1"/>
  <c r="G102" i="1" s="1"/>
  <c r="F103" i="1"/>
  <c r="G103" i="1" s="1"/>
  <c r="F104" i="1"/>
  <c r="G104" i="1" s="1"/>
  <c r="F105" i="1"/>
  <c r="G105" i="1" s="1"/>
  <c r="F106" i="1"/>
  <c r="G106" i="1" s="1"/>
  <c r="F107" i="1"/>
  <c r="G107" i="1" s="1"/>
  <c r="F108" i="1"/>
  <c r="G108" i="1" s="1"/>
  <c r="F109" i="1"/>
  <c r="G109" i="1" s="1"/>
  <c r="F110" i="1"/>
  <c r="G110" i="1" s="1"/>
  <c r="F111" i="1"/>
  <c r="G111" i="1" s="1"/>
  <c r="F112" i="1"/>
  <c r="G112" i="1" s="1"/>
  <c r="F113" i="1"/>
  <c r="G113" i="1" s="1"/>
  <c r="F114" i="1"/>
  <c r="G114" i="1" s="1"/>
  <c r="F115" i="1"/>
  <c r="G115" i="1" s="1"/>
  <c r="F116" i="1"/>
  <c r="G116" i="1" s="1"/>
  <c r="F117" i="1"/>
  <c r="G117" i="1" s="1"/>
  <c r="F118" i="1"/>
  <c r="G118" i="1" s="1"/>
  <c r="F119" i="1"/>
  <c r="G119" i="1" s="1"/>
  <c r="F120" i="1"/>
  <c r="G120" i="1" s="1"/>
  <c r="F121" i="1"/>
  <c r="G121" i="1" s="1"/>
  <c r="F122" i="1"/>
  <c r="G122" i="1" s="1"/>
  <c r="F123" i="1"/>
  <c r="G123" i="1" s="1"/>
  <c r="F124" i="1"/>
  <c r="G124" i="1" s="1"/>
  <c r="F125" i="1"/>
  <c r="G125" i="1" s="1"/>
  <c r="F126" i="1"/>
  <c r="G126" i="1" s="1"/>
  <c r="F127" i="1"/>
  <c r="G127" i="1" s="1"/>
  <c r="F128" i="1"/>
  <c r="G128" i="1" s="1"/>
  <c r="F129" i="1"/>
  <c r="G129" i="1" s="1"/>
  <c r="F130" i="1"/>
  <c r="G130" i="1" s="1"/>
  <c r="F131" i="1"/>
  <c r="G131" i="1" s="1"/>
  <c r="F132" i="1"/>
  <c r="G132" i="1" s="1"/>
  <c r="F133" i="1"/>
  <c r="G133" i="1" s="1"/>
  <c r="F134" i="1"/>
  <c r="G134" i="1" s="1"/>
  <c r="F135" i="1"/>
  <c r="G135" i="1" s="1"/>
  <c r="F136" i="1"/>
  <c r="G136" i="1" s="1"/>
  <c r="F137" i="1"/>
  <c r="G137" i="1" s="1"/>
  <c r="F138" i="1"/>
  <c r="G138" i="1" s="1"/>
  <c r="F139" i="1"/>
  <c r="G139" i="1" s="1"/>
  <c r="F140" i="1"/>
  <c r="G140" i="1" s="1"/>
  <c r="F141" i="1"/>
  <c r="G141" i="1" s="1"/>
  <c r="F142" i="1"/>
  <c r="G142" i="1" s="1"/>
  <c r="F143" i="1"/>
  <c r="G143" i="1" s="1"/>
  <c r="F144" i="1"/>
  <c r="G144" i="1" s="1"/>
  <c r="F145" i="1"/>
  <c r="G145" i="1" s="1"/>
  <c r="F146" i="1"/>
  <c r="G146" i="1" s="1"/>
  <c r="F147" i="1"/>
  <c r="G147" i="1" s="1"/>
  <c r="F148" i="1"/>
  <c r="G148" i="1" s="1"/>
  <c r="F149" i="1"/>
  <c r="G149" i="1" s="1"/>
  <c r="F150" i="1"/>
  <c r="G150" i="1" s="1"/>
  <c r="F151" i="1"/>
  <c r="G151" i="1" s="1"/>
  <c r="F152" i="1"/>
  <c r="G152" i="1" s="1"/>
  <c r="F153" i="1"/>
  <c r="G153" i="1" s="1"/>
  <c r="F154" i="1"/>
  <c r="G154" i="1" s="1"/>
  <c r="F155" i="1"/>
  <c r="G155" i="1" s="1"/>
  <c r="F156" i="1"/>
  <c r="G156" i="1" s="1"/>
  <c r="F157" i="1"/>
  <c r="G157" i="1" s="1"/>
  <c r="F158" i="1"/>
  <c r="G158" i="1" s="1"/>
  <c r="F159" i="1"/>
  <c r="G159" i="1" s="1"/>
  <c r="F160" i="1"/>
  <c r="G160" i="1" s="1"/>
  <c r="F161" i="1"/>
  <c r="G161" i="1" s="1"/>
  <c r="F162" i="1"/>
  <c r="G162" i="1" s="1"/>
  <c r="F163" i="1"/>
  <c r="G163" i="1" s="1"/>
  <c r="F164" i="1"/>
  <c r="G164" i="1" s="1"/>
  <c r="F165" i="1"/>
  <c r="G165" i="1" s="1"/>
  <c r="F166" i="1"/>
  <c r="G166" i="1" s="1"/>
  <c r="F167" i="1"/>
  <c r="G167" i="1" s="1"/>
  <c r="F168" i="1"/>
  <c r="G168" i="1" s="1"/>
  <c r="F169" i="1"/>
  <c r="G169" i="1" s="1"/>
  <c r="F170" i="1"/>
  <c r="G170" i="1" s="1"/>
  <c r="F171" i="1"/>
  <c r="G171" i="1" s="1"/>
  <c r="F172" i="1"/>
  <c r="G172" i="1" s="1"/>
  <c r="F173" i="1"/>
  <c r="G173" i="1" s="1"/>
  <c r="F174" i="1"/>
  <c r="G174" i="1" s="1"/>
  <c r="F175" i="1"/>
  <c r="G175" i="1" s="1"/>
  <c r="F176" i="1"/>
  <c r="G176" i="1" s="1"/>
  <c r="F177" i="1"/>
  <c r="G177" i="1" s="1"/>
  <c r="F178" i="1"/>
  <c r="G178" i="1" s="1"/>
  <c r="F179" i="1"/>
  <c r="G179" i="1" s="1"/>
  <c r="F180" i="1"/>
  <c r="G180" i="1" s="1"/>
  <c r="F181" i="1"/>
  <c r="G181" i="1" s="1"/>
  <c r="F182" i="1"/>
  <c r="G182" i="1" s="1"/>
  <c r="F183" i="1"/>
  <c r="G183" i="1" s="1"/>
  <c r="F184" i="1"/>
  <c r="G184" i="1" s="1"/>
  <c r="F185" i="1"/>
  <c r="G185" i="1" s="1"/>
  <c r="F186" i="1"/>
  <c r="G186" i="1" s="1"/>
  <c r="F187" i="1"/>
  <c r="G187" i="1" s="1"/>
  <c r="F188" i="1"/>
  <c r="G188" i="1" s="1"/>
  <c r="F189" i="1"/>
  <c r="G189" i="1" s="1"/>
  <c r="F190" i="1"/>
  <c r="G190" i="1" s="1"/>
  <c r="F191" i="1"/>
  <c r="G191" i="1" s="1"/>
  <c r="F192" i="1"/>
  <c r="G192" i="1" s="1"/>
  <c r="F193" i="1"/>
  <c r="G193" i="1" s="1"/>
  <c r="F194" i="1"/>
  <c r="G194" i="1" s="1"/>
  <c r="F195" i="1"/>
  <c r="G195" i="1" s="1"/>
  <c r="F196" i="1"/>
  <c r="G196" i="1" s="1"/>
  <c r="F197" i="1"/>
  <c r="G197" i="1" s="1"/>
  <c r="F198" i="1"/>
  <c r="G198" i="1" s="1"/>
  <c r="F199" i="1"/>
  <c r="G199" i="1" s="1"/>
  <c r="F200" i="1"/>
  <c r="G200" i="1" s="1"/>
  <c r="F201" i="1"/>
  <c r="G201" i="1" s="1"/>
  <c r="F202" i="1"/>
  <c r="G202" i="1" s="1"/>
  <c r="F203" i="1"/>
  <c r="G203" i="1" s="1"/>
  <c r="F204" i="1"/>
  <c r="G204" i="1" s="1"/>
  <c r="F205" i="1"/>
  <c r="G205" i="1" s="1"/>
  <c r="F206" i="1"/>
  <c r="G206" i="1" s="1"/>
  <c r="F207" i="1"/>
  <c r="G207" i="1" s="1"/>
  <c r="F208" i="1"/>
  <c r="G208" i="1" s="1"/>
  <c r="F209" i="1"/>
  <c r="G209" i="1" s="1"/>
  <c r="F210" i="1"/>
  <c r="G210" i="1" s="1"/>
  <c r="F211" i="1"/>
  <c r="G211" i="1" s="1"/>
  <c r="F212" i="1"/>
  <c r="G212" i="1" s="1"/>
  <c r="F213" i="1"/>
  <c r="G213" i="1" s="1"/>
  <c r="F214" i="1"/>
  <c r="G214" i="1" s="1"/>
  <c r="F215" i="1"/>
  <c r="G215" i="1" s="1"/>
  <c r="F216" i="1"/>
  <c r="G216" i="1" s="1"/>
  <c r="F217" i="1"/>
  <c r="G217" i="1" s="1"/>
  <c r="F218" i="1"/>
  <c r="G218" i="1" s="1"/>
  <c r="F219" i="1"/>
  <c r="G219" i="1" s="1"/>
  <c r="F220" i="1"/>
  <c r="G220" i="1" s="1"/>
  <c r="F221" i="1"/>
  <c r="G221" i="1" s="1"/>
  <c r="F222" i="1"/>
  <c r="G222" i="1" s="1"/>
  <c r="F223" i="1"/>
  <c r="G223" i="1" s="1"/>
  <c r="F224" i="1"/>
  <c r="G224" i="1" s="1"/>
  <c r="F225" i="1"/>
  <c r="G225" i="1" s="1"/>
  <c r="F226" i="1"/>
  <c r="G226" i="1" s="1"/>
  <c r="F227" i="1"/>
  <c r="G227" i="1" s="1"/>
  <c r="F228" i="1"/>
  <c r="G228" i="1" s="1"/>
  <c r="F229" i="1"/>
  <c r="G229" i="1" s="1"/>
  <c r="F230" i="1"/>
  <c r="G230" i="1" s="1"/>
  <c r="F231" i="1"/>
  <c r="G231" i="1" s="1"/>
  <c r="F232" i="1"/>
  <c r="G232" i="1" s="1"/>
  <c r="F233" i="1"/>
  <c r="G233" i="1" s="1"/>
  <c r="F234" i="1"/>
  <c r="G234" i="1" s="1"/>
  <c r="F235" i="1"/>
  <c r="G235" i="1" s="1"/>
  <c r="F236" i="1"/>
  <c r="G236" i="1" s="1"/>
  <c r="F237" i="1"/>
  <c r="G237" i="1" s="1"/>
  <c r="F238" i="1"/>
  <c r="G238" i="1" s="1"/>
  <c r="F239" i="1"/>
  <c r="G239" i="1" s="1"/>
  <c r="F240" i="1"/>
  <c r="G240" i="1" s="1"/>
  <c r="F241" i="1"/>
  <c r="G241" i="1" s="1"/>
  <c r="F242" i="1"/>
  <c r="G242" i="1" s="1"/>
  <c r="F243" i="1"/>
  <c r="G243" i="1" s="1"/>
  <c r="F244" i="1"/>
  <c r="G244" i="1" s="1"/>
  <c r="F245" i="1"/>
  <c r="G245" i="1" s="1"/>
  <c r="F246" i="1"/>
  <c r="G246" i="1" s="1"/>
  <c r="F247" i="1"/>
  <c r="G247" i="1" s="1"/>
  <c r="F248" i="1"/>
  <c r="G248" i="1" s="1"/>
  <c r="F249" i="1"/>
  <c r="G249" i="1" s="1"/>
  <c r="F250" i="1"/>
  <c r="G250" i="1" s="1"/>
  <c r="F251" i="1"/>
  <c r="G251" i="1" s="1"/>
  <c r="F252" i="1"/>
  <c r="G252" i="1" s="1"/>
  <c r="F253" i="1"/>
  <c r="G253" i="1" s="1"/>
  <c r="F254" i="1"/>
  <c r="G254" i="1" s="1"/>
  <c r="F255" i="1"/>
  <c r="G255" i="1" s="1"/>
  <c r="F256" i="1"/>
  <c r="G256" i="1" s="1"/>
  <c r="F257" i="1"/>
  <c r="G257" i="1" s="1"/>
  <c r="F258" i="1"/>
  <c r="G258" i="1" s="1"/>
  <c r="F259" i="1"/>
  <c r="G259" i="1" s="1"/>
  <c r="F260" i="1"/>
  <c r="G260" i="1" s="1"/>
  <c r="F261" i="1"/>
  <c r="G261" i="1" s="1"/>
  <c r="F262" i="1"/>
  <c r="G262" i="1" s="1"/>
  <c r="F263" i="1"/>
  <c r="G263" i="1" s="1"/>
  <c r="F264" i="1"/>
  <c r="G264" i="1" s="1"/>
  <c r="F265" i="1"/>
  <c r="G265" i="1" s="1"/>
  <c r="F266" i="1"/>
  <c r="G266" i="1" s="1"/>
  <c r="F267" i="1"/>
  <c r="G267" i="1" s="1"/>
  <c r="F268" i="1"/>
  <c r="G268" i="1" s="1"/>
  <c r="F269" i="1"/>
  <c r="G269" i="1" s="1"/>
  <c r="F270" i="1"/>
  <c r="G270" i="1" s="1"/>
  <c r="F271" i="1"/>
  <c r="G271" i="1" s="1"/>
  <c r="F272" i="1"/>
  <c r="G272" i="1" s="1"/>
  <c r="F273" i="1"/>
  <c r="G273" i="1" s="1"/>
  <c r="F274" i="1"/>
  <c r="G274" i="1" s="1"/>
  <c r="F275" i="1"/>
  <c r="G275" i="1" s="1"/>
  <c r="F276" i="1"/>
  <c r="G276" i="1" s="1"/>
  <c r="F277" i="1"/>
  <c r="G277" i="1" s="1"/>
  <c r="F278" i="1"/>
  <c r="G278" i="1" s="1"/>
  <c r="F279" i="1"/>
  <c r="G279" i="1" s="1"/>
  <c r="F280" i="1"/>
  <c r="G280" i="1" s="1"/>
  <c r="F281" i="1"/>
  <c r="G281" i="1" s="1"/>
  <c r="F282" i="1"/>
  <c r="G282" i="1" s="1"/>
  <c r="F283" i="1"/>
  <c r="G283" i="1" s="1"/>
  <c r="F284" i="1"/>
  <c r="G284" i="1" s="1"/>
  <c r="F285" i="1"/>
  <c r="G285" i="1" s="1"/>
  <c r="F286" i="1"/>
  <c r="G286" i="1" s="1"/>
  <c r="F287" i="1"/>
  <c r="G287" i="1" s="1"/>
  <c r="F288" i="1"/>
  <c r="G288" i="1" s="1"/>
  <c r="F289" i="1"/>
  <c r="G289" i="1" s="1"/>
  <c r="F290" i="1"/>
  <c r="G290" i="1" s="1"/>
  <c r="F291" i="1"/>
  <c r="G291" i="1" s="1"/>
  <c r="F292" i="1"/>
  <c r="G292" i="1" s="1"/>
  <c r="F293" i="1"/>
  <c r="G293" i="1" s="1"/>
  <c r="F294" i="1"/>
  <c r="G294" i="1" s="1"/>
  <c r="F295" i="1"/>
  <c r="G295" i="1" s="1"/>
  <c r="F296" i="1"/>
  <c r="G296" i="1" s="1"/>
  <c r="F297" i="1"/>
  <c r="G297" i="1" s="1"/>
  <c r="F298" i="1"/>
  <c r="G298" i="1" s="1"/>
  <c r="F299" i="1"/>
  <c r="G299" i="1" s="1"/>
  <c r="F300" i="1"/>
  <c r="G300" i="1" s="1"/>
  <c r="F301" i="1"/>
  <c r="G301" i="1" s="1"/>
  <c r="F302" i="1"/>
  <c r="G302" i="1" s="1"/>
  <c r="F303" i="1"/>
  <c r="G303" i="1" s="1"/>
  <c r="F304" i="1"/>
  <c r="G304" i="1" s="1"/>
  <c r="F305" i="1"/>
  <c r="G305" i="1" s="1"/>
  <c r="F306" i="1"/>
  <c r="G306" i="1" s="1"/>
  <c r="F307" i="1"/>
  <c r="G307" i="1" s="1"/>
  <c r="F308" i="1"/>
  <c r="G308" i="1" s="1"/>
  <c r="F309" i="1"/>
  <c r="G309" i="1" s="1"/>
  <c r="F310" i="1"/>
  <c r="G310" i="1" s="1"/>
  <c r="F311" i="1"/>
  <c r="G311" i="1" s="1"/>
  <c r="F312" i="1"/>
  <c r="G312" i="1" s="1"/>
  <c r="F313" i="1"/>
  <c r="G313" i="1" s="1"/>
  <c r="F314" i="1"/>
  <c r="G314" i="1" s="1"/>
  <c r="F315" i="1"/>
  <c r="G315" i="1" s="1"/>
  <c r="F316" i="1"/>
  <c r="G316" i="1" s="1"/>
  <c r="F317" i="1"/>
  <c r="G317" i="1" s="1"/>
  <c r="F318" i="1"/>
  <c r="G318" i="1" s="1"/>
  <c r="F319" i="1"/>
  <c r="G319" i="1" s="1"/>
  <c r="F320" i="1"/>
  <c r="G320" i="1" s="1"/>
  <c r="F321" i="1"/>
  <c r="G321" i="1" s="1"/>
  <c r="F322" i="1"/>
  <c r="G322" i="1" s="1"/>
  <c r="F323" i="1"/>
  <c r="G323" i="1" s="1"/>
  <c r="F324" i="1"/>
  <c r="G324" i="1" s="1"/>
  <c r="F325" i="1"/>
  <c r="G325" i="1" s="1"/>
  <c r="F326" i="1"/>
  <c r="G326" i="1" s="1"/>
  <c r="F327" i="1"/>
  <c r="G327" i="1" s="1"/>
  <c r="F328" i="1"/>
  <c r="G328" i="1" s="1"/>
  <c r="F329" i="1"/>
  <c r="G329" i="1" s="1"/>
  <c r="F330" i="1"/>
  <c r="G330" i="1" s="1"/>
  <c r="F331" i="1"/>
  <c r="G331" i="1" s="1"/>
  <c r="F332" i="1"/>
  <c r="G332" i="1" s="1"/>
  <c r="F333" i="1"/>
  <c r="G333" i="1" s="1"/>
  <c r="F334" i="1"/>
  <c r="G334" i="1" s="1"/>
  <c r="F335" i="1"/>
  <c r="G335" i="1" s="1"/>
  <c r="F336" i="1"/>
  <c r="G336" i="1" s="1"/>
  <c r="F337" i="1"/>
  <c r="G337" i="1" s="1"/>
  <c r="F338" i="1"/>
  <c r="G338" i="1" s="1"/>
  <c r="F339" i="1"/>
  <c r="G339" i="1" s="1"/>
  <c r="F340" i="1"/>
  <c r="G340" i="1" s="1"/>
  <c r="F341" i="1"/>
  <c r="G341" i="1" s="1"/>
  <c r="F342" i="1"/>
  <c r="G342" i="1" s="1"/>
  <c r="F343" i="1"/>
  <c r="G343" i="1" s="1"/>
  <c r="F344" i="1"/>
  <c r="G344" i="1" s="1"/>
  <c r="F345" i="1"/>
  <c r="G345" i="1" s="1"/>
  <c r="F346" i="1"/>
  <c r="G346" i="1" s="1"/>
  <c r="F347" i="1"/>
  <c r="G347" i="1" s="1"/>
  <c r="F348" i="1"/>
  <c r="G348" i="1" s="1"/>
  <c r="F349" i="1"/>
  <c r="G349" i="1" s="1"/>
  <c r="F350" i="1"/>
  <c r="G350" i="1" s="1"/>
  <c r="F351" i="1"/>
  <c r="G351" i="1" s="1"/>
  <c r="F352" i="1"/>
  <c r="G352" i="1" s="1"/>
  <c r="F353" i="1"/>
  <c r="G353" i="1" s="1"/>
  <c r="F354" i="1"/>
  <c r="G354" i="1" s="1"/>
  <c r="F355" i="1"/>
  <c r="G355" i="1" s="1"/>
  <c r="F356" i="1"/>
  <c r="G356" i="1" s="1"/>
  <c r="F357" i="1"/>
  <c r="G357" i="1" s="1"/>
  <c r="F358" i="1"/>
  <c r="G358" i="1" s="1"/>
  <c r="F359" i="1"/>
  <c r="G359" i="1" s="1"/>
  <c r="F360" i="1"/>
  <c r="G360" i="1" s="1"/>
  <c r="F361" i="1"/>
  <c r="G361" i="1" s="1"/>
  <c r="F362" i="1"/>
  <c r="G362" i="1" s="1"/>
  <c r="B6" i="1"/>
  <c r="B29" i="1" l="1"/>
  <c r="I61" i="1" l="1"/>
  <c r="K61" i="1" s="1"/>
  <c r="I232" i="1"/>
  <c r="K232" i="1" s="1"/>
  <c r="I168" i="1"/>
  <c r="K168" i="1" s="1"/>
  <c r="I120" i="1"/>
  <c r="K120" i="1" s="1"/>
  <c r="I104" i="1"/>
  <c r="K104" i="1" s="1"/>
  <c r="I56" i="1"/>
  <c r="K56" i="1" s="1"/>
  <c r="I40" i="1"/>
  <c r="K40" i="1" s="1"/>
  <c r="I4" i="1"/>
  <c r="K4" i="1" s="1"/>
  <c r="I211" i="1"/>
  <c r="K211" i="1" s="1"/>
  <c r="I179" i="1"/>
  <c r="K179" i="1" s="1"/>
  <c r="I163" i="1"/>
  <c r="K163" i="1" s="1"/>
  <c r="I147" i="1"/>
  <c r="K147" i="1" s="1"/>
  <c r="I115" i="1"/>
  <c r="K115" i="1" s="1"/>
  <c r="I99" i="1"/>
  <c r="K99" i="1" s="1"/>
  <c r="I83" i="1"/>
  <c r="K83" i="1" s="1"/>
  <c r="I51" i="1"/>
  <c r="K51" i="1" s="1"/>
  <c r="I35" i="1"/>
  <c r="K35" i="1" s="1"/>
  <c r="I19" i="1"/>
  <c r="K19" i="1" s="1"/>
  <c r="I359" i="1"/>
  <c r="K359" i="1" s="1"/>
  <c r="I347" i="1"/>
  <c r="K347" i="1" s="1"/>
  <c r="I354" i="1"/>
  <c r="K354" i="1" s="1"/>
  <c r="I342" i="1"/>
  <c r="K342" i="1" s="1"/>
  <c r="I334" i="1"/>
  <c r="K334" i="1" s="1"/>
  <c r="I330" i="1"/>
  <c r="K330" i="1" s="1"/>
  <c r="I326" i="1"/>
  <c r="K326" i="1" s="1"/>
  <c r="I322" i="1"/>
  <c r="K322" i="1" s="1"/>
  <c r="I310" i="1"/>
  <c r="K310" i="1" s="1"/>
  <c r="I306" i="1"/>
  <c r="K306" i="1" s="1"/>
  <c r="I302" i="1"/>
  <c r="K302" i="1" s="1"/>
  <c r="I298" i="1"/>
  <c r="K298" i="1" s="1"/>
  <c r="I294" i="1"/>
  <c r="K294" i="1" s="1"/>
  <c r="I290" i="1"/>
  <c r="K290" i="1" s="1"/>
  <c r="I286" i="1"/>
  <c r="K286" i="1" s="1"/>
  <c r="I282" i="1"/>
  <c r="K282" i="1" s="1"/>
  <c r="I278" i="1"/>
  <c r="K278" i="1" s="1"/>
  <c r="I274" i="1"/>
  <c r="K274" i="1" s="1"/>
  <c r="I270" i="1"/>
  <c r="K270" i="1" s="1"/>
  <c r="I266" i="1"/>
  <c r="K266" i="1" s="1"/>
  <c r="I254" i="1"/>
  <c r="K254" i="1" s="1"/>
  <c r="I246" i="1"/>
  <c r="K246" i="1" s="1"/>
  <c r="I242" i="1"/>
  <c r="K242" i="1" s="1"/>
  <c r="I238" i="1"/>
  <c r="K238" i="1" s="1"/>
  <c r="I234" i="1"/>
  <c r="K234" i="1" s="1"/>
  <c r="I230" i="1"/>
  <c r="K230" i="1" s="1"/>
  <c r="I226" i="1"/>
  <c r="K226" i="1" s="1"/>
  <c r="I222" i="1"/>
  <c r="K222" i="1" s="1"/>
  <c r="I218" i="1"/>
  <c r="K218" i="1" s="1"/>
  <c r="I214" i="1"/>
  <c r="K214" i="1" s="1"/>
  <c r="I210" i="1"/>
  <c r="K210" i="1" s="1"/>
  <c r="I206" i="1"/>
  <c r="K206" i="1" s="1"/>
  <c r="I202" i="1"/>
  <c r="K202" i="1" s="1"/>
  <c r="I198" i="1"/>
  <c r="K198" i="1" s="1"/>
  <c r="I194" i="1"/>
  <c r="K194" i="1" s="1"/>
  <c r="I190" i="1"/>
  <c r="K190" i="1" s="1"/>
  <c r="I186" i="1"/>
  <c r="K186" i="1" s="1"/>
  <c r="I182" i="1"/>
  <c r="K182" i="1" s="1"/>
  <c r="I178" i="1"/>
  <c r="K178" i="1" s="1"/>
  <c r="I174" i="1"/>
  <c r="K174" i="1" s="1"/>
  <c r="I170" i="1"/>
  <c r="K170" i="1" s="1"/>
  <c r="I166" i="1"/>
  <c r="K166" i="1" s="1"/>
  <c r="I162" i="1"/>
  <c r="K162" i="1" s="1"/>
  <c r="I158" i="1"/>
  <c r="K158" i="1" s="1"/>
  <c r="I154" i="1"/>
  <c r="K154" i="1" s="1"/>
  <c r="I150" i="1"/>
  <c r="K150" i="1" s="1"/>
  <c r="I146" i="1"/>
  <c r="K146" i="1" s="1"/>
  <c r="I142" i="1"/>
  <c r="K142" i="1" s="1"/>
  <c r="I138" i="1"/>
  <c r="K138" i="1" s="1"/>
  <c r="I134" i="1"/>
  <c r="K134" i="1" s="1"/>
  <c r="I130" i="1"/>
  <c r="K130" i="1" s="1"/>
  <c r="I126" i="1"/>
  <c r="K126" i="1" s="1"/>
  <c r="I122" i="1"/>
  <c r="K122" i="1" s="1"/>
  <c r="I118" i="1"/>
  <c r="K118" i="1" s="1"/>
  <c r="I114" i="1"/>
  <c r="K114" i="1" s="1"/>
  <c r="I110" i="1"/>
  <c r="K110" i="1" s="1"/>
  <c r="I106" i="1"/>
  <c r="K106" i="1" s="1"/>
  <c r="I102" i="1"/>
  <c r="K102" i="1" s="1"/>
  <c r="I98" i="1"/>
  <c r="K98" i="1" s="1"/>
  <c r="I94" i="1"/>
  <c r="K94" i="1" s="1"/>
  <c r="I90" i="1"/>
  <c r="K90" i="1" s="1"/>
  <c r="I86" i="1"/>
  <c r="K86" i="1" s="1"/>
  <c r="I82" i="1"/>
  <c r="K82" i="1" s="1"/>
  <c r="I78" i="1"/>
  <c r="K78" i="1" s="1"/>
  <c r="I74" i="1"/>
  <c r="K74" i="1" s="1"/>
  <c r="I70" i="1"/>
  <c r="K70" i="1" s="1"/>
  <c r="I66" i="1"/>
  <c r="K66" i="1" s="1"/>
  <c r="I62" i="1"/>
  <c r="K62" i="1" s="1"/>
  <c r="I58" i="1"/>
  <c r="K58" i="1" s="1"/>
  <c r="I54" i="1"/>
  <c r="K54" i="1" s="1"/>
  <c r="I50" i="1"/>
  <c r="K50" i="1" s="1"/>
  <c r="I46" i="1"/>
  <c r="K46" i="1" s="1"/>
  <c r="I42" i="1"/>
  <c r="K42" i="1" s="1"/>
  <c r="I38" i="1"/>
  <c r="K38" i="1" s="1"/>
  <c r="I34" i="1"/>
  <c r="K34" i="1" s="1"/>
  <c r="I30" i="1"/>
  <c r="K30" i="1" s="1"/>
  <c r="I26" i="1"/>
  <c r="K26" i="1" s="1"/>
  <c r="I22" i="1"/>
  <c r="K22" i="1" s="1"/>
  <c r="I18" i="1"/>
  <c r="K18" i="1" s="1"/>
  <c r="I14" i="1"/>
  <c r="K14" i="1" s="1"/>
  <c r="I10" i="1"/>
  <c r="K10" i="1" s="1"/>
  <c r="I6" i="1"/>
  <c r="K6" i="1" s="1"/>
  <c r="I339" i="1"/>
  <c r="K339" i="1" s="1"/>
  <c r="I327" i="1"/>
  <c r="K327" i="1" s="1"/>
  <c r="I311" i="1"/>
  <c r="K311" i="1" s="1"/>
  <c r="I283" i="1"/>
  <c r="K283" i="1" s="1"/>
  <c r="I358" i="1"/>
  <c r="K358" i="1" s="1"/>
  <c r="I350" i="1"/>
  <c r="K350" i="1" s="1"/>
  <c r="I338" i="1"/>
  <c r="K338" i="1" s="1"/>
  <c r="I314" i="1"/>
  <c r="K314" i="1" s="1"/>
  <c r="I361" i="1"/>
  <c r="K361" i="1" s="1"/>
  <c r="I353" i="1"/>
  <c r="K353" i="1" s="1"/>
  <c r="I345" i="1"/>
  <c r="K345" i="1" s="1"/>
  <c r="I341" i="1"/>
  <c r="K341" i="1" s="1"/>
  <c r="I337" i="1"/>
  <c r="K337" i="1" s="1"/>
  <c r="I333" i="1"/>
  <c r="K333" i="1" s="1"/>
  <c r="I329" i="1"/>
  <c r="K329" i="1" s="1"/>
  <c r="I325" i="1"/>
  <c r="K325" i="1" s="1"/>
  <c r="I321" i="1"/>
  <c r="K321" i="1" s="1"/>
  <c r="I317" i="1"/>
  <c r="K317" i="1" s="1"/>
  <c r="I305" i="1"/>
  <c r="K305" i="1" s="1"/>
  <c r="I301" i="1"/>
  <c r="K301" i="1" s="1"/>
  <c r="I297" i="1"/>
  <c r="K297" i="1" s="1"/>
  <c r="I293" i="1"/>
  <c r="K293" i="1" s="1"/>
  <c r="I289" i="1"/>
  <c r="K289" i="1" s="1"/>
  <c r="I285" i="1"/>
  <c r="K285" i="1" s="1"/>
  <c r="I281" i="1"/>
  <c r="K281" i="1" s="1"/>
  <c r="I277" i="1"/>
  <c r="K277" i="1" s="1"/>
  <c r="I269" i="1"/>
  <c r="K269" i="1" s="1"/>
  <c r="I265" i="1"/>
  <c r="K265" i="1" s="1"/>
  <c r="I261" i="1"/>
  <c r="K261" i="1" s="1"/>
  <c r="I249" i="1"/>
  <c r="K249" i="1" s="1"/>
  <c r="I245" i="1"/>
  <c r="K245" i="1" s="1"/>
  <c r="I241" i="1"/>
  <c r="K241" i="1" s="1"/>
  <c r="I237" i="1"/>
  <c r="K237" i="1" s="1"/>
  <c r="I233" i="1"/>
  <c r="K233" i="1" s="1"/>
  <c r="I229" i="1"/>
  <c r="K229" i="1" s="1"/>
  <c r="I225" i="1"/>
  <c r="K225" i="1" s="1"/>
  <c r="I221" i="1"/>
  <c r="K221" i="1" s="1"/>
  <c r="I217" i="1"/>
  <c r="K217" i="1" s="1"/>
  <c r="I205" i="1"/>
  <c r="K205" i="1" s="1"/>
  <c r="I201" i="1"/>
  <c r="K201" i="1" s="1"/>
  <c r="I197" i="1"/>
  <c r="K197" i="1" s="1"/>
  <c r="I193" i="1"/>
  <c r="K193" i="1" s="1"/>
  <c r="I181" i="1"/>
  <c r="K181" i="1" s="1"/>
  <c r="I177" i="1"/>
  <c r="K177" i="1" s="1"/>
  <c r="I169" i="1"/>
  <c r="K169" i="1" s="1"/>
  <c r="I165" i="1"/>
  <c r="K165" i="1" s="1"/>
  <c r="I161" i="1"/>
  <c r="K161" i="1" s="1"/>
  <c r="I153" i="1"/>
  <c r="K153" i="1" s="1"/>
  <c r="I149" i="1"/>
  <c r="K149" i="1" s="1"/>
  <c r="I145" i="1"/>
  <c r="K145" i="1" s="1"/>
  <c r="I137" i="1"/>
  <c r="K137" i="1" s="1"/>
  <c r="I133" i="1"/>
  <c r="K133" i="1" s="1"/>
  <c r="I129" i="1"/>
  <c r="K129" i="1" s="1"/>
  <c r="I121" i="1"/>
  <c r="K121" i="1" s="1"/>
  <c r="I117" i="1"/>
  <c r="K117" i="1" s="1"/>
  <c r="I113" i="1"/>
  <c r="K113" i="1" s="1"/>
  <c r="I105" i="1"/>
  <c r="K105" i="1" s="1"/>
  <c r="I101" i="1"/>
  <c r="K101" i="1" s="1"/>
  <c r="I97" i="1"/>
  <c r="K97" i="1" s="1"/>
  <c r="I89" i="1"/>
  <c r="K89" i="1" s="1"/>
  <c r="I85" i="1"/>
  <c r="K85" i="1" s="1"/>
  <c r="I81" i="1"/>
  <c r="K81" i="1" s="1"/>
  <c r="I73" i="1"/>
  <c r="K73" i="1" s="1"/>
  <c r="I69" i="1"/>
  <c r="K69" i="1" s="1"/>
  <c r="I65" i="1"/>
  <c r="K65" i="1" s="1"/>
  <c r="I57" i="1"/>
  <c r="K57" i="1" s="1"/>
  <c r="I53" i="1"/>
  <c r="K53" i="1" s="1"/>
  <c r="I49" i="1"/>
  <c r="K49" i="1" s="1"/>
  <c r="I41" i="1"/>
  <c r="K41" i="1" s="1"/>
  <c r="I37" i="1"/>
  <c r="K37" i="1" s="1"/>
  <c r="I33" i="1"/>
  <c r="K33" i="1" s="1"/>
  <c r="I25" i="1"/>
  <c r="K25" i="1" s="1"/>
  <c r="I21" i="1"/>
  <c r="K21" i="1" s="1"/>
  <c r="I17" i="1"/>
  <c r="K17" i="1" s="1"/>
  <c r="I5" i="1"/>
  <c r="K5" i="1" s="1"/>
  <c r="I141" i="1"/>
  <c r="K141" i="1" s="1"/>
  <c r="I77" i="1"/>
  <c r="K77" i="1" s="1"/>
  <c r="I13" i="1"/>
  <c r="I351" i="1"/>
  <c r="K351" i="1" s="1"/>
  <c r="I319" i="1"/>
  <c r="K319" i="1" s="1"/>
  <c r="I291" i="1"/>
  <c r="K291" i="1" s="1"/>
  <c r="I362" i="1"/>
  <c r="K362" i="1" s="1"/>
  <c r="I346" i="1"/>
  <c r="K346" i="1" s="1"/>
  <c r="I318" i="1"/>
  <c r="K318" i="1" s="1"/>
  <c r="I360" i="1"/>
  <c r="K360" i="1" s="1"/>
  <c r="I356" i="1"/>
  <c r="K356" i="1" s="1"/>
  <c r="I352" i="1"/>
  <c r="K352" i="1" s="1"/>
  <c r="I348" i="1"/>
  <c r="K348" i="1" s="1"/>
  <c r="I344" i="1"/>
  <c r="K344" i="1" s="1"/>
  <c r="I340" i="1"/>
  <c r="K340" i="1" s="1"/>
  <c r="I332" i="1"/>
  <c r="K332" i="1" s="1"/>
  <c r="I328" i="1"/>
  <c r="K328" i="1" s="1"/>
  <c r="I324" i="1"/>
  <c r="K324" i="1" s="1"/>
  <c r="I316" i="1"/>
  <c r="K316" i="1" s="1"/>
  <c r="I312" i="1"/>
  <c r="K312" i="1" s="1"/>
  <c r="I308" i="1"/>
  <c r="K308" i="1" s="1"/>
  <c r="I304" i="1"/>
  <c r="K304" i="1" s="1"/>
  <c r="I300" i="1"/>
  <c r="K300" i="1" s="1"/>
  <c r="I296" i="1"/>
  <c r="K296" i="1" s="1"/>
  <c r="I292" i="1"/>
  <c r="K292" i="1" s="1"/>
  <c r="I284" i="1"/>
  <c r="K284" i="1" s="1"/>
  <c r="I280" i="1"/>
  <c r="K280" i="1" s="1"/>
  <c r="I276" i="1"/>
  <c r="K276" i="1" s="1"/>
  <c r="I272" i="1"/>
  <c r="K272" i="1" s="1"/>
  <c r="I268" i="1"/>
  <c r="K268" i="1" s="1"/>
  <c r="I264" i="1"/>
  <c r="K264" i="1" s="1"/>
  <c r="I260" i="1"/>
  <c r="K260" i="1" s="1"/>
  <c r="I256" i="1"/>
  <c r="K256" i="1" s="1"/>
  <c r="I252" i="1"/>
  <c r="K252" i="1" s="1"/>
  <c r="I248" i="1"/>
  <c r="K248" i="1" s="1"/>
  <c r="I244" i="1"/>
  <c r="I240" i="1"/>
  <c r="K240" i="1" s="1"/>
  <c r="I236" i="1"/>
  <c r="K236" i="1" s="1"/>
  <c r="I228" i="1"/>
  <c r="K228" i="1" s="1"/>
  <c r="I224" i="1"/>
  <c r="K224" i="1" s="1"/>
  <c r="I220" i="1"/>
  <c r="K220" i="1" s="1"/>
  <c r="I216" i="1"/>
  <c r="K216" i="1" s="1"/>
  <c r="I212" i="1"/>
  <c r="K212" i="1" s="1"/>
  <c r="I208" i="1"/>
  <c r="K208" i="1" s="1"/>
  <c r="I204" i="1"/>
  <c r="K204" i="1" s="1"/>
  <c r="I200" i="1"/>
  <c r="K200" i="1" s="1"/>
  <c r="I196" i="1"/>
  <c r="K196" i="1" s="1"/>
  <c r="I192" i="1"/>
  <c r="K192" i="1" s="1"/>
  <c r="I184" i="1"/>
  <c r="K184" i="1" s="1"/>
  <c r="I180" i="1"/>
  <c r="K180" i="1" s="1"/>
  <c r="I176" i="1"/>
  <c r="K176" i="1" s="1"/>
  <c r="I172" i="1"/>
  <c r="K172" i="1" s="1"/>
  <c r="I164" i="1"/>
  <c r="K164" i="1" s="1"/>
  <c r="I160" i="1"/>
  <c r="K160" i="1" s="1"/>
  <c r="I156" i="1"/>
  <c r="K156" i="1" s="1"/>
  <c r="I148" i="1"/>
  <c r="K148" i="1" s="1"/>
  <c r="I144" i="1"/>
  <c r="K144" i="1" s="1"/>
  <c r="I140" i="1"/>
  <c r="K140" i="1" s="1"/>
  <c r="I132" i="1"/>
  <c r="K132" i="1" s="1"/>
  <c r="I128" i="1"/>
  <c r="K128" i="1" s="1"/>
  <c r="I124" i="1"/>
  <c r="K124" i="1" s="1"/>
  <c r="I116" i="1"/>
  <c r="K116" i="1" s="1"/>
  <c r="I112" i="1"/>
  <c r="K112" i="1" s="1"/>
  <c r="I108" i="1"/>
  <c r="K108" i="1" s="1"/>
  <c r="I100" i="1"/>
  <c r="K100" i="1" s="1"/>
  <c r="I96" i="1"/>
  <c r="K96" i="1" s="1"/>
  <c r="I92" i="1"/>
  <c r="K92" i="1" s="1"/>
  <c r="I84" i="1"/>
  <c r="K84" i="1" s="1"/>
  <c r="I80" i="1"/>
  <c r="K80" i="1" s="1"/>
  <c r="I76" i="1"/>
  <c r="K76" i="1" s="1"/>
  <c r="I68" i="1"/>
  <c r="K68" i="1" s="1"/>
  <c r="I64" i="1"/>
  <c r="K64" i="1" s="1"/>
  <c r="I60" i="1"/>
  <c r="K60" i="1" s="1"/>
  <c r="I52" i="1"/>
  <c r="K52" i="1" s="1"/>
  <c r="I48" i="1"/>
  <c r="K48" i="1" s="1"/>
  <c r="I44" i="1"/>
  <c r="K44" i="1" s="1"/>
  <c r="I36" i="1"/>
  <c r="K36" i="1" s="1"/>
  <c r="I32" i="1"/>
  <c r="K32" i="1" s="1"/>
  <c r="I28" i="1"/>
  <c r="K28" i="1" s="1"/>
  <c r="I20" i="1"/>
  <c r="K20" i="1" s="1"/>
  <c r="I16" i="1"/>
  <c r="K16" i="1" s="1"/>
  <c r="I12" i="1"/>
  <c r="K12" i="1" s="1"/>
  <c r="I8" i="1"/>
  <c r="K8" i="1" s="1"/>
  <c r="I157" i="1"/>
  <c r="K157" i="1" s="1"/>
  <c r="I136" i="1"/>
  <c r="K136" i="1" s="1"/>
  <c r="I93" i="1"/>
  <c r="K93" i="1" s="1"/>
  <c r="I72" i="1"/>
  <c r="K72" i="1" s="1"/>
  <c r="I29" i="1"/>
  <c r="K29" i="1" s="1"/>
  <c r="I189" i="1"/>
  <c r="K189" i="1" s="1"/>
  <c r="I343" i="1"/>
  <c r="K343" i="1" s="1"/>
  <c r="I323" i="1"/>
  <c r="K323" i="1" s="1"/>
  <c r="I307" i="1"/>
  <c r="I299" i="1"/>
  <c r="K299" i="1" s="1"/>
  <c r="I295" i="1"/>
  <c r="K295" i="1" s="1"/>
  <c r="I279" i="1"/>
  <c r="K279" i="1" s="1"/>
  <c r="I275" i="1"/>
  <c r="I271" i="1"/>
  <c r="K271" i="1" s="1"/>
  <c r="I267" i="1"/>
  <c r="K267" i="1" s="1"/>
  <c r="I263" i="1"/>
  <c r="K263" i="1" s="1"/>
  <c r="I259" i="1"/>
  <c r="K259" i="1" s="1"/>
  <c r="I255" i="1"/>
  <c r="I251" i="1"/>
  <c r="K251" i="1" s="1"/>
  <c r="I247" i="1"/>
  <c r="K247" i="1" s="1"/>
  <c r="I243" i="1"/>
  <c r="K243" i="1" s="1"/>
  <c r="I239" i="1"/>
  <c r="K239" i="1" s="1"/>
  <c r="I235" i="1"/>
  <c r="I231" i="1"/>
  <c r="K231" i="1" s="1"/>
  <c r="I227" i="1"/>
  <c r="K227" i="1" s="1"/>
  <c r="I219" i="1"/>
  <c r="K219" i="1" s="1"/>
  <c r="I215" i="1"/>
  <c r="I207" i="1"/>
  <c r="K207" i="1" s="1"/>
  <c r="I203" i="1"/>
  <c r="K203" i="1" s="1"/>
  <c r="I199" i="1"/>
  <c r="K199" i="1" s="1"/>
  <c r="I195" i="1"/>
  <c r="K195" i="1" s="1"/>
  <c r="I191" i="1"/>
  <c r="I187" i="1"/>
  <c r="K187" i="1" s="1"/>
  <c r="I183" i="1"/>
  <c r="K183" i="1" s="1"/>
  <c r="I175" i="1"/>
  <c r="K175" i="1" s="1"/>
  <c r="I171" i="1"/>
  <c r="K171" i="1" s="1"/>
  <c r="I167" i="1"/>
  <c r="K167" i="1" s="1"/>
  <c r="I159" i="1"/>
  <c r="K159" i="1" s="1"/>
  <c r="I155" i="1"/>
  <c r="K155" i="1" s="1"/>
  <c r="I151" i="1"/>
  <c r="K151" i="1" s="1"/>
  <c r="I143" i="1"/>
  <c r="K143" i="1" s="1"/>
  <c r="I139" i="1"/>
  <c r="K139" i="1" s="1"/>
  <c r="I135" i="1"/>
  <c r="K135" i="1" s="1"/>
  <c r="I127" i="1"/>
  <c r="K127" i="1" s="1"/>
  <c r="I123" i="1"/>
  <c r="K123" i="1" s="1"/>
  <c r="I119" i="1"/>
  <c r="K119" i="1" s="1"/>
  <c r="I111" i="1"/>
  <c r="K111" i="1" s="1"/>
  <c r="I107" i="1"/>
  <c r="K107" i="1" s="1"/>
  <c r="I103" i="1"/>
  <c r="K103" i="1" s="1"/>
  <c r="I95" i="1"/>
  <c r="K95" i="1" s="1"/>
  <c r="I91" i="1"/>
  <c r="K91" i="1" s="1"/>
  <c r="I87" i="1"/>
  <c r="K87" i="1" s="1"/>
  <c r="I79" i="1"/>
  <c r="K79" i="1" s="1"/>
  <c r="I75" i="1"/>
  <c r="K75" i="1" s="1"/>
  <c r="I71" i="1"/>
  <c r="K71" i="1" s="1"/>
  <c r="I63" i="1"/>
  <c r="K63" i="1" s="1"/>
  <c r="I59" i="1"/>
  <c r="K59" i="1" s="1"/>
  <c r="I55" i="1"/>
  <c r="K55" i="1" s="1"/>
  <c r="I47" i="1"/>
  <c r="K47" i="1" s="1"/>
  <c r="I43" i="1"/>
  <c r="K43" i="1" s="1"/>
  <c r="I39" i="1"/>
  <c r="K39" i="1" s="1"/>
  <c r="I31" i="1"/>
  <c r="K31" i="1" s="1"/>
  <c r="I27" i="1"/>
  <c r="K27" i="1" s="1"/>
  <c r="I23" i="1"/>
  <c r="K23" i="1" s="1"/>
  <c r="I15" i="1"/>
  <c r="K15" i="1" s="1"/>
  <c r="I11" i="1"/>
  <c r="K11" i="1" s="1"/>
  <c r="I7" i="1"/>
  <c r="K7" i="1" s="1"/>
  <c r="I3" i="1"/>
  <c r="K3" i="1" s="1"/>
  <c r="I173" i="1"/>
  <c r="I152" i="1"/>
  <c r="K152" i="1" s="1"/>
  <c r="I131" i="1"/>
  <c r="K131" i="1" s="1"/>
  <c r="I109" i="1"/>
  <c r="I88" i="1"/>
  <c r="K88" i="1" s="1"/>
  <c r="I67" i="1"/>
  <c r="K67" i="1" s="1"/>
  <c r="I45" i="1"/>
  <c r="K45" i="1" s="1"/>
  <c r="I24" i="1"/>
  <c r="K24" i="1" s="1"/>
  <c r="I253" i="1"/>
  <c r="K253" i="1" s="1"/>
  <c r="I250" i="1"/>
  <c r="K250" i="1" s="1"/>
  <c r="I257" i="1"/>
  <c r="K257" i="1" s="1"/>
  <c r="I213" i="1"/>
  <c r="K213" i="1" s="1"/>
  <c r="I209" i="1"/>
  <c r="K209" i="1" s="1"/>
  <c r="I262" i="1"/>
  <c r="K262" i="1" s="1"/>
  <c r="I9" i="1"/>
  <c r="K9" i="1" s="1"/>
  <c r="I185" i="1"/>
  <c r="K185" i="1" s="1"/>
  <c r="I336" i="1"/>
  <c r="K336" i="1" s="1"/>
  <c r="I320" i="1"/>
  <c r="K320" i="1" s="1"/>
  <c r="I288" i="1"/>
  <c r="K288" i="1" s="1"/>
  <c r="I188" i="1"/>
  <c r="K188" i="1" s="1"/>
  <c r="I258" i="1"/>
  <c r="K258" i="1" s="1"/>
  <c r="I125" i="1"/>
  <c r="K125" i="1" s="1"/>
  <c r="I357" i="1"/>
  <c r="K357" i="1" s="1"/>
  <c r="I349" i="1"/>
  <c r="K349" i="1" s="1"/>
  <c r="I313" i="1"/>
  <c r="K313" i="1" s="1"/>
  <c r="I309" i="1"/>
  <c r="K309" i="1" s="1"/>
  <c r="I273" i="1"/>
  <c r="K273" i="1" s="1"/>
  <c r="I355" i="1"/>
  <c r="K355" i="1" s="1"/>
  <c r="I335" i="1"/>
  <c r="K335" i="1" s="1"/>
  <c r="I331" i="1"/>
  <c r="K331" i="1" s="1"/>
  <c r="I315" i="1"/>
  <c r="K315" i="1" s="1"/>
  <c r="I303" i="1"/>
  <c r="K303" i="1" s="1"/>
  <c r="I287" i="1"/>
  <c r="K287" i="1" s="1"/>
  <c r="I223" i="1"/>
  <c r="K223" i="1" s="1"/>
  <c r="K275" i="1" l="1"/>
  <c r="K235" i="1"/>
  <c r="K13" i="1"/>
  <c r="K244" i="1"/>
  <c r="K109" i="1"/>
  <c r="K255" i="1"/>
  <c r="K307" i="1"/>
  <c r="K191" i="1"/>
  <c r="K173" i="1"/>
  <c r="K215" i="1"/>
  <c r="B17" i="1"/>
  <c r="B19" i="1" s="1"/>
  <c r="B9" i="1" l="1"/>
  <c r="B21" i="1" l="1"/>
  <c r="B32" i="1" l="1"/>
</calcChain>
</file>

<file path=xl/sharedStrings.xml><?xml version="1.0" encoding="utf-8"?>
<sst xmlns="http://schemas.openxmlformats.org/spreadsheetml/2006/main" count="63" uniqueCount="56">
  <si>
    <t>Engine Cycle Simulation Software</t>
    <phoneticPr fontId="1" type="noConversion"/>
  </si>
  <si>
    <t>Comp Ratio</t>
    <phoneticPr fontId="1" type="noConversion"/>
  </si>
  <si>
    <t>Bore</t>
    <phoneticPr fontId="1" type="noConversion"/>
  </si>
  <si>
    <t>Stroke</t>
    <phoneticPr fontId="1" type="noConversion"/>
  </si>
  <si>
    <t>Clearance Volume</t>
    <phoneticPr fontId="1" type="noConversion"/>
  </si>
  <si>
    <t>Cylinders</t>
    <phoneticPr fontId="1" type="noConversion"/>
  </si>
  <si>
    <t>Con Rod Length</t>
    <phoneticPr fontId="1" type="noConversion"/>
  </si>
  <si>
    <t>Capacity</t>
    <phoneticPr fontId="1" type="noConversion"/>
  </si>
  <si>
    <t xml:space="preserve">n compression </t>
    <phoneticPr fontId="1" type="noConversion"/>
  </si>
  <si>
    <t>n expression</t>
    <phoneticPr fontId="1" type="noConversion"/>
  </si>
  <si>
    <t>Wiebe a</t>
    <phoneticPr fontId="1" type="noConversion"/>
  </si>
  <si>
    <t>Wiebe m</t>
    <phoneticPr fontId="1" type="noConversion"/>
  </si>
  <si>
    <t>ignition Del</t>
    <phoneticPr fontId="1" type="noConversion"/>
  </si>
  <si>
    <t>Bdur</t>
    <phoneticPr fontId="1" type="noConversion"/>
  </si>
  <si>
    <t>Cyl Volume</t>
    <phoneticPr fontId="1" type="noConversion"/>
  </si>
  <si>
    <t>Density Air</t>
    <phoneticPr fontId="1" type="noConversion"/>
  </si>
  <si>
    <t>Maas Air</t>
    <phoneticPr fontId="1" type="noConversion"/>
  </si>
  <si>
    <t>Fuel Ratio</t>
    <phoneticPr fontId="1" type="noConversion"/>
  </si>
  <si>
    <t>Mass Fuel</t>
    <phoneticPr fontId="1" type="noConversion"/>
  </si>
  <si>
    <t>LHV</t>
    <phoneticPr fontId="1" type="noConversion"/>
  </si>
  <si>
    <t>P ambient</t>
    <phoneticPr fontId="1" type="noConversion"/>
  </si>
  <si>
    <t>T ambient</t>
    <phoneticPr fontId="1" type="noConversion"/>
  </si>
  <si>
    <t>Comb Efficiency</t>
    <phoneticPr fontId="1" type="noConversion"/>
  </si>
  <si>
    <t>Vol Efficiency</t>
    <phoneticPr fontId="1" type="noConversion"/>
  </si>
  <si>
    <t>Work done</t>
    <phoneticPr fontId="1" type="noConversion"/>
  </si>
  <si>
    <t>Power</t>
    <phoneticPr fontId="1" type="noConversion"/>
  </si>
  <si>
    <t>BHP</t>
    <phoneticPr fontId="1" type="noConversion"/>
  </si>
  <si>
    <t>RPM</t>
    <phoneticPr fontId="1" type="noConversion"/>
  </si>
  <si>
    <t>Gamma</t>
    <phoneticPr fontId="1" type="noConversion"/>
  </si>
  <si>
    <t>Qr</t>
    <phoneticPr fontId="1" type="noConversion"/>
  </si>
  <si>
    <t>R</t>
    <phoneticPr fontId="1" type="noConversion"/>
  </si>
  <si>
    <t>m</t>
    <phoneticPr fontId="1" type="noConversion"/>
  </si>
  <si>
    <t>kg/m^3</t>
    <phoneticPr fontId="1" type="noConversion"/>
  </si>
  <si>
    <t>bar</t>
    <phoneticPr fontId="1" type="noConversion"/>
  </si>
  <si>
    <t>K</t>
    <phoneticPr fontId="1" type="noConversion"/>
  </si>
  <si>
    <t>degree</t>
    <phoneticPr fontId="1" type="noConversion"/>
  </si>
  <si>
    <t>Ignition degree</t>
    <phoneticPr fontId="1" type="noConversion"/>
  </si>
  <si>
    <t>J/Kg*K</t>
    <phoneticPr fontId="1" type="noConversion"/>
  </si>
  <si>
    <t>kg</t>
    <phoneticPr fontId="1" type="noConversion"/>
  </si>
  <si>
    <t>J</t>
    <phoneticPr fontId="1" type="noConversion"/>
  </si>
  <si>
    <t>Crank angle</t>
    <phoneticPr fontId="1" type="noConversion"/>
  </si>
  <si>
    <t>dQr(J)</t>
    <phoneticPr fontId="1" type="noConversion"/>
  </si>
  <si>
    <t>Combustion(Bar)</t>
    <phoneticPr fontId="1" type="noConversion"/>
  </si>
  <si>
    <t>Tempature(K)</t>
    <phoneticPr fontId="1" type="noConversion"/>
  </si>
  <si>
    <t>Work done(J)</t>
    <phoneticPr fontId="1" type="noConversion"/>
  </si>
  <si>
    <t>MFB</t>
    <phoneticPr fontId="1" type="noConversion"/>
  </si>
  <si>
    <t>cc</t>
    <phoneticPr fontId="1" type="noConversion"/>
  </si>
  <si>
    <t>kg</t>
    <phoneticPr fontId="1" type="noConversion"/>
  </si>
  <si>
    <t>J</t>
    <phoneticPr fontId="1" type="noConversion"/>
  </si>
  <si>
    <t>W</t>
    <phoneticPr fontId="1" type="noConversion"/>
  </si>
  <si>
    <t>BHP</t>
    <phoneticPr fontId="1" type="noConversion"/>
  </si>
  <si>
    <t>Volume(CC)</t>
  </si>
  <si>
    <t>Pressure(Bar)</t>
    <phoneticPr fontId="1" type="noConversion"/>
  </si>
  <si>
    <t>Real volume（cc）</t>
  </si>
  <si>
    <t>real pressure(bar)</t>
  </si>
  <si>
    <t>real temperature(K)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</si>
</sst>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39994506668294322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2" borderId="2" xfId="0" applyFill="1" applyBorder="1">
      <alignment vertical="center"/>
    </xf>
    <xf numFmtId="0" fontId="0" fillId="2" borderId="5" xfId="0" applyFill="1" applyBorder="1">
      <alignment vertical="center"/>
    </xf>
    <xf numFmtId="11" fontId="0" fillId="0" borderId="5" xfId="0" applyNumberFormat="1" applyBorder="1">
      <alignment vertical="center"/>
    </xf>
    <xf numFmtId="0" fontId="0" fillId="3" borderId="5" xfId="0" applyFill="1" applyBorder="1">
      <alignment vertical="center"/>
    </xf>
    <xf numFmtId="0" fontId="2" fillId="0" borderId="0" xfId="0" applyFont="1">
      <alignment vertical="center"/>
    </xf>
    <xf numFmtId="0" fontId="0" fillId="0" borderId="0" xfId="0" applyNumberFormat="1">
      <alignment vertical="center"/>
    </xf>
    <xf numFmtId="11" fontId="0" fillId="3" borderId="5" xfId="0" applyNumberFormat="1" applyFill="1" applyBorder="1">
      <alignment vertical="center"/>
    </xf>
    <xf numFmtId="0" fontId="0" fillId="3" borderId="8" xfId="0" applyFill="1" applyBorder="1">
      <alignment vertical="center"/>
    </xf>
    <xf numFmtId="0" fontId="0" fillId="0" borderId="0" xfId="0" applyAlignme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5C01A-4CD5-4947-B017-5042D6CE37F8}">
  <dimension ref="A1:P362"/>
  <sheetViews>
    <sheetView tabSelected="1" topLeftCell="B1" zoomScaleNormal="100" workbookViewId="0">
      <selection activeCell="M7" sqref="M7"/>
    </sheetView>
  </sheetViews>
  <sheetFormatPr defaultRowHeight="14.25" x14ac:dyDescent="0.2"/>
  <cols>
    <col min="1" max="1" width="19.125" customWidth="1"/>
    <col min="2" max="2" width="13" bestFit="1" customWidth="1"/>
    <col min="5" max="5" width="14.25" customWidth="1"/>
    <col min="6" max="7" width="11.375" customWidth="1"/>
    <col min="9" max="9" width="14.75" customWidth="1"/>
    <col min="10" max="10" width="13.375" customWidth="1"/>
    <col min="11" max="11" width="12.375" customWidth="1"/>
  </cols>
  <sheetData>
    <row r="1" spans="1:16" x14ac:dyDescent="0.2">
      <c r="A1" s="18" t="s">
        <v>0</v>
      </c>
      <c r="B1" s="19"/>
      <c r="C1" s="19"/>
      <c r="D1" s="1"/>
      <c r="E1" s="13" t="s">
        <v>40</v>
      </c>
      <c r="F1" s="13" t="s">
        <v>51</v>
      </c>
      <c r="G1" s="13" t="s">
        <v>52</v>
      </c>
      <c r="H1" s="13" t="s">
        <v>41</v>
      </c>
      <c r="I1" s="13" t="s">
        <v>42</v>
      </c>
      <c r="J1" s="13" t="s">
        <v>43</v>
      </c>
      <c r="K1" s="13" t="s">
        <v>44</v>
      </c>
      <c r="L1" s="13" t="s">
        <v>45</v>
      </c>
      <c r="N1" s="13" t="s">
        <v>53</v>
      </c>
      <c r="O1" s="13" t="s">
        <v>54</v>
      </c>
      <c r="P1" s="13" t="s">
        <v>55</v>
      </c>
    </row>
    <row r="2" spans="1:16" ht="15" thickBot="1" x14ac:dyDescent="0.25"/>
    <row r="3" spans="1:16" ht="15.75" thickTop="1" thickBot="1" x14ac:dyDescent="0.25">
      <c r="A3" s="2" t="s">
        <v>1</v>
      </c>
      <c r="B3" s="9">
        <v>11.16</v>
      </c>
      <c r="C3" s="3"/>
      <c r="E3">
        <v>-180</v>
      </c>
      <c r="F3" s="14">
        <f t="shared" ref="F3:F66" si="0">39.3+PI()/4*0.079^2*(0.0407+0.137-0.0407*COS(E3*PI()/180)-0.137*COS(ASIN(0.0407/0.137*SIN(E3*PI()/180))))*10^6</f>
        <v>438.29593293394697</v>
      </c>
      <c r="G3" s="14">
        <f t="shared" ref="G3:G66" si="1">1.143*438.295933^1.33/F3^1.33</f>
        <v>1.1430000002290996</v>
      </c>
      <c r="H3">
        <f t="shared" ref="H3:H66" si="2">0.0000293*L3*43000000*0.9</f>
        <v>0</v>
      </c>
      <c r="I3">
        <f t="shared" ref="I3:I66" si="3">G3+H3*0.25/F3*10</f>
        <v>1.1430000002290996</v>
      </c>
      <c r="J3">
        <f t="shared" ref="J3:J66" si="4">F3*I3/10/286.9/4.603*10^4</f>
        <v>379.35179910469145</v>
      </c>
      <c r="K3">
        <f>I3*(F4-F3)/10</f>
        <v>-2.4412760060974138E-3</v>
      </c>
      <c r="L3">
        <v>0</v>
      </c>
      <c r="M3" s="17"/>
      <c r="N3" s="17">
        <v>438.28</v>
      </c>
      <c r="O3" s="17">
        <v>1.143</v>
      </c>
      <c r="P3">
        <v>383.58336611649702</v>
      </c>
    </row>
    <row r="4" spans="1:16" ht="15" thickBot="1" x14ac:dyDescent="0.25">
      <c r="A4" s="4" t="s">
        <v>2</v>
      </c>
      <c r="B4" s="10">
        <v>7.9000000000000001E-2</v>
      </c>
      <c r="C4" s="6" t="s">
        <v>31</v>
      </c>
      <c r="E4">
        <v>-179</v>
      </c>
      <c r="F4" s="14">
        <f t="shared" si="0"/>
        <v>438.27457443870981</v>
      </c>
      <c r="G4" s="14">
        <f t="shared" si="1"/>
        <v>1.1430740844535889</v>
      </c>
      <c r="H4">
        <f t="shared" si="2"/>
        <v>0</v>
      </c>
      <c r="I4">
        <f>G4+H4*0.25/F4*10</f>
        <v>1.1430740844535889</v>
      </c>
      <c r="J4">
        <f t="shared" si="4"/>
        <v>379.35789971625377</v>
      </c>
      <c r="K4">
        <f t="shared" ref="K4:K67" si="5">I4*(F5-F4)/10</f>
        <v>-7.3244186192313E-3</v>
      </c>
      <c r="M4" s="17"/>
      <c r="N4" s="17">
        <v>438.25</v>
      </c>
      <c r="O4" s="17">
        <v>1.167</v>
      </c>
      <c r="P4">
        <v>392.18765669862802</v>
      </c>
    </row>
    <row r="5" spans="1:16" ht="15" thickBot="1" x14ac:dyDescent="0.25">
      <c r="A5" s="4" t="s">
        <v>3</v>
      </c>
      <c r="B5" s="10">
        <v>8.14E-2</v>
      </c>
      <c r="C5" s="6" t="s">
        <v>31</v>
      </c>
      <c r="E5">
        <v>-178</v>
      </c>
      <c r="F5" s="14">
        <f t="shared" si="0"/>
        <v>438.2104979390424</v>
      </c>
      <c r="G5" s="14">
        <f t="shared" si="1"/>
        <v>1.1432963911265792</v>
      </c>
      <c r="H5">
        <f t="shared" si="2"/>
        <v>0</v>
      </c>
      <c r="I5">
        <f t="shared" si="3"/>
        <v>1.1432963911265792</v>
      </c>
      <c r="J5">
        <f t="shared" si="4"/>
        <v>379.37620421334668</v>
      </c>
      <c r="K5">
        <f t="shared" si="5"/>
        <v>-1.2210124152158183E-2</v>
      </c>
      <c r="L5">
        <v>0</v>
      </c>
      <c r="M5" s="17"/>
      <c r="N5" s="17">
        <v>438.19</v>
      </c>
      <c r="O5" s="17">
        <v>1.1930000000000001</v>
      </c>
      <c r="P5">
        <v>400.39515944360602</v>
      </c>
    </row>
    <row r="6" spans="1:16" ht="15" thickBot="1" x14ac:dyDescent="0.25">
      <c r="A6" s="4" t="s">
        <v>4</v>
      </c>
      <c r="B6" s="11">
        <f>PI()/4*B4^2*B5/10.16*10^6</f>
        <v>39.271253241530196</v>
      </c>
      <c r="C6" s="6" t="s">
        <v>46</v>
      </c>
      <c r="E6">
        <v>-177</v>
      </c>
      <c r="F6" s="14">
        <f t="shared" si="0"/>
        <v>438.10370039951613</v>
      </c>
      <c r="G6" s="14">
        <f t="shared" si="1"/>
        <v>1.143667082318248</v>
      </c>
      <c r="H6">
        <f t="shared" si="2"/>
        <v>0</v>
      </c>
      <c r="I6">
        <f t="shared" si="3"/>
        <v>1.143667082318248</v>
      </c>
      <c r="J6">
        <f t="shared" si="4"/>
        <v>379.40672058461161</v>
      </c>
      <c r="K6">
        <f t="shared" si="5"/>
        <v>-1.7100523874518884E-2</v>
      </c>
      <c r="L6">
        <v>0</v>
      </c>
      <c r="M6" s="17"/>
      <c r="N6" s="17">
        <v>438.08</v>
      </c>
      <c r="O6" s="17">
        <v>1.224</v>
      </c>
      <c r="P6">
        <v>409.25966418297497</v>
      </c>
    </row>
    <row r="7" spans="1:16" ht="15" thickBot="1" x14ac:dyDescent="0.25">
      <c r="A7" s="4" t="s">
        <v>5</v>
      </c>
      <c r="B7" s="10">
        <v>4</v>
      </c>
      <c r="C7" s="6"/>
      <c r="E7">
        <v>-176</v>
      </c>
      <c r="F7" s="14">
        <f t="shared" si="0"/>
        <v>437.95417678255711</v>
      </c>
      <c r="G7" s="14">
        <f t="shared" si="1"/>
        <v>1.1441864283843042</v>
      </c>
      <c r="H7">
        <f t="shared" si="2"/>
        <v>0</v>
      </c>
      <c r="I7">
        <f t="shared" si="3"/>
        <v>1.1441864283843042</v>
      </c>
      <c r="J7">
        <f t="shared" si="4"/>
        <v>379.4494621491736</v>
      </c>
      <c r="K7">
        <f t="shared" si="5"/>
        <v>-2.1997750907323206E-2</v>
      </c>
      <c r="L7">
        <v>0</v>
      </c>
      <c r="M7" s="17"/>
      <c r="N7" s="17">
        <v>437.93</v>
      </c>
      <c r="O7" s="17">
        <v>1.2589999999999999</v>
      </c>
      <c r="P7">
        <v>419.78883336954198</v>
      </c>
    </row>
    <row r="8" spans="1:16" ht="15" thickBot="1" x14ac:dyDescent="0.25">
      <c r="A8" s="4" t="s">
        <v>6</v>
      </c>
      <c r="B8" s="10">
        <v>0.13700000000000001</v>
      </c>
      <c r="C8" s="6" t="s">
        <v>31</v>
      </c>
      <c r="E8">
        <v>-175</v>
      </c>
      <c r="F8" s="14">
        <f t="shared" si="0"/>
        <v>437.76192008066295</v>
      </c>
      <c r="G8" s="14">
        <f t="shared" si="1"/>
        <v>1.1448548083246712</v>
      </c>
      <c r="H8">
        <f t="shared" si="2"/>
        <v>0</v>
      </c>
      <c r="I8">
        <f t="shared" si="3"/>
        <v>1.1448548083246712</v>
      </c>
      <c r="J8">
        <f t="shared" si="4"/>
        <v>379.50444756373935</v>
      </c>
      <c r="K8">
        <f t="shared" si="5"/>
        <v>-2.6903941355461713E-2</v>
      </c>
      <c r="L8">
        <v>0</v>
      </c>
      <c r="M8" s="17"/>
      <c r="N8" s="17">
        <v>437.74</v>
      </c>
      <c r="O8" s="17">
        <v>1.28</v>
      </c>
      <c r="P8">
        <v>431.644751855918</v>
      </c>
    </row>
    <row r="9" spans="1:16" ht="15" thickBot="1" x14ac:dyDescent="0.25">
      <c r="A9" s="4" t="s">
        <v>7</v>
      </c>
      <c r="B9" s="11">
        <f>B17*B7</f>
        <v>1595.9837317357872</v>
      </c>
      <c r="C9" s="6" t="s">
        <v>46</v>
      </c>
      <c r="E9">
        <v>-174</v>
      </c>
      <c r="F9" s="14">
        <f t="shared" si="0"/>
        <v>437.52692136152552</v>
      </c>
      <c r="G9" s="14">
        <f t="shared" si="1"/>
        <v>1.1456727102866282</v>
      </c>
      <c r="H9">
        <f t="shared" si="2"/>
        <v>0</v>
      </c>
      <c r="I9">
        <f t="shared" si="3"/>
        <v>1.1456727102866282</v>
      </c>
      <c r="J9">
        <f t="shared" si="4"/>
        <v>379.57170083252527</v>
      </c>
      <c r="K9">
        <f t="shared" si="5"/>
        <v>-3.1821235440764414E-2</v>
      </c>
      <c r="L9">
        <v>0</v>
      </c>
      <c r="M9" s="17"/>
      <c r="N9" s="17">
        <v>437.51</v>
      </c>
      <c r="O9" s="17">
        <v>1.2929999999999999</v>
      </c>
      <c r="P9">
        <v>438.65414839127601</v>
      </c>
    </row>
    <row r="10" spans="1:16" ht="15" thickBot="1" x14ac:dyDescent="0.25">
      <c r="A10" s="4" t="s">
        <v>8</v>
      </c>
      <c r="B10" s="5">
        <v>1.33</v>
      </c>
      <c r="C10" s="6"/>
      <c r="E10">
        <v>-173</v>
      </c>
      <c r="F10" s="14">
        <f t="shared" si="0"/>
        <v>437.24916982607346</v>
      </c>
      <c r="G10" s="14">
        <f t="shared" si="1"/>
        <v>1.1466407322135095</v>
      </c>
      <c r="H10">
        <f t="shared" si="2"/>
        <v>0</v>
      </c>
      <c r="I10">
        <f t="shared" si="3"/>
        <v>1.1466407322135095</v>
      </c>
      <c r="J10">
        <f t="shared" si="4"/>
        <v>379.651251320038</v>
      </c>
      <c r="K10">
        <f t="shared" si="5"/>
        <v>-3.6751778635266477E-2</v>
      </c>
      <c r="L10">
        <v>0</v>
      </c>
      <c r="M10" s="17"/>
      <c r="N10" s="17">
        <v>437.23</v>
      </c>
      <c r="O10" s="17">
        <v>1.298</v>
      </c>
      <c r="P10">
        <v>442.87640845277201</v>
      </c>
    </row>
    <row r="11" spans="1:16" ht="15" thickBot="1" x14ac:dyDescent="0.25">
      <c r="A11" s="4" t="s">
        <v>9</v>
      </c>
      <c r="B11" s="5">
        <v>1.2749999999999999</v>
      </c>
      <c r="C11" s="6"/>
      <c r="E11">
        <v>-172</v>
      </c>
      <c r="F11" s="14">
        <f t="shared" si="0"/>
        <v>436.92865287945915</v>
      </c>
      <c r="G11" s="14">
        <f t="shared" si="1"/>
        <v>1.1477595826402645</v>
      </c>
      <c r="H11">
        <f t="shared" si="2"/>
        <v>0</v>
      </c>
      <c r="I11">
        <f t="shared" si="3"/>
        <v>1.1477595826402645</v>
      </c>
      <c r="J11">
        <f t="shared" si="4"/>
        <v>379.74313376670261</v>
      </c>
      <c r="K11">
        <f t="shared" si="5"/>
        <v>-4.1697722796195942E-2</v>
      </c>
      <c r="L11">
        <v>0</v>
      </c>
      <c r="M11" s="17"/>
      <c r="N11" s="17">
        <v>436.91</v>
      </c>
      <c r="O11" s="17">
        <v>1.2969999999999999</v>
      </c>
      <c r="P11">
        <v>444.304470449159</v>
      </c>
    </row>
    <row r="12" spans="1:16" ht="15" thickBot="1" x14ac:dyDescent="0.25">
      <c r="A12" s="4" t="s">
        <v>10</v>
      </c>
      <c r="B12" s="5">
        <v>2.9540000000000002</v>
      </c>
      <c r="C12" s="6"/>
      <c r="E12">
        <v>-171</v>
      </c>
      <c r="F12" s="14">
        <f t="shared" si="0"/>
        <v>436.56535621501069</v>
      </c>
      <c r="G12" s="14">
        <f t="shared" si="1"/>
        <v>1.1490300816375385</v>
      </c>
      <c r="H12">
        <f t="shared" si="2"/>
        <v>0</v>
      </c>
      <c r="I12">
        <f t="shared" si="3"/>
        <v>1.1490300816375385</v>
      </c>
      <c r="J12">
        <f t="shared" si="4"/>
        <v>379.8473883073475</v>
      </c>
      <c r="K12">
        <f t="shared" si="5"/>
        <v>-4.6661227301949174E-2</v>
      </c>
      <c r="L12">
        <v>0</v>
      </c>
      <c r="M12" s="17"/>
      <c r="N12" s="17">
        <v>436.54</v>
      </c>
      <c r="O12" s="17">
        <v>1.29</v>
      </c>
      <c r="P12">
        <v>443.63724402220998</v>
      </c>
    </row>
    <row r="13" spans="1:16" ht="15" thickBot="1" x14ac:dyDescent="0.25">
      <c r="A13" s="4" t="s">
        <v>11</v>
      </c>
      <c r="B13" s="5">
        <v>1.0629999999999999</v>
      </c>
      <c r="C13" s="6"/>
      <c r="E13">
        <v>-170</v>
      </c>
      <c r="F13" s="14">
        <f t="shared" si="0"/>
        <v>436.15926391118302</v>
      </c>
      <c r="G13" s="14">
        <f t="shared" si="1"/>
        <v>1.1504531619062233</v>
      </c>
      <c r="H13">
        <f t="shared" si="2"/>
        <v>0</v>
      </c>
      <c r="I13">
        <f t="shared" si="3"/>
        <v>1.1504531619062233</v>
      </c>
      <c r="J13">
        <f t="shared" si="4"/>
        <v>379.96406049255575</v>
      </c>
      <c r="K13">
        <f t="shared" si="5"/>
        <v>-5.1644460190894602E-2</v>
      </c>
      <c r="L13">
        <v>0</v>
      </c>
      <c r="M13" s="17"/>
      <c r="N13" s="17">
        <v>436.14</v>
      </c>
      <c r="O13" s="17">
        <v>1.2649999999999999</v>
      </c>
      <c r="P13">
        <v>440.86923334370698</v>
      </c>
    </row>
    <row r="14" spans="1:16" ht="15" thickBot="1" x14ac:dyDescent="0.25">
      <c r="A14" s="4" t="s">
        <v>36</v>
      </c>
      <c r="B14" s="5">
        <v>-8</v>
      </c>
      <c r="C14" s="6" t="s">
        <v>35</v>
      </c>
      <c r="E14">
        <v>-169</v>
      </c>
      <c r="F14" s="14">
        <f t="shared" si="0"/>
        <v>435.71035854153439</v>
      </c>
      <c r="G14" s="14">
        <f t="shared" si="1"/>
        <v>1.152029870024754</v>
      </c>
      <c r="H14">
        <f t="shared" si="2"/>
        <v>0</v>
      </c>
      <c r="I14">
        <f t="shared" si="3"/>
        <v>1.152029870024754</v>
      </c>
      <c r="J14">
        <f t="shared" si="4"/>
        <v>380.09320131288956</v>
      </c>
      <c r="K14">
        <f t="shared" si="5"/>
        <v>-5.6649599302130219E-2</v>
      </c>
      <c r="L14">
        <v>0</v>
      </c>
      <c r="M14" s="17"/>
      <c r="N14" s="17">
        <v>435.69</v>
      </c>
      <c r="O14" s="17">
        <v>1.23</v>
      </c>
      <c r="P14">
        <v>431.92911790782699</v>
      </c>
    </row>
    <row r="15" spans="1:16" ht="15" thickBot="1" x14ac:dyDescent="0.25">
      <c r="A15" s="4" t="s">
        <v>12</v>
      </c>
      <c r="B15" s="5">
        <v>11</v>
      </c>
      <c r="C15" s="6" t="s">
        <v>35</v>
      </c>
      <c r="E15">
        <v>-168</v>
      </c>
      <c r="F15" s="14">
        <f t="shared" si="0"/>
        <v>435.21862129776906</v>
      </c>
      <c r="G15" s="14">
        <f t="shared" si="1"/>
        <v>1.1537613678517311</v>
      </c>
      <c r="H15">
        <f t="shared" si="2"/>
        <v>0</v>
      </c>
      <c r="I15">
        <f t="shared" si="3"/>
        <v>1.1537613678517311</v>
      </c>
      <c r="J15">
        <f t="shared" si="4"/>
        <v>380.23486722599699</v>
      </c>
      <c r="K15">
        <f t="shared" si="5"/>
        <v>-6.1678833420107756E-2</v>
      </c>
      <c r="L15">
        <v>0</v>
      </c>
      <c r="M15" s="17"/>
      <c r="N15" s="17">
        <v>435.2</v>
      </c>
      <c r="O15" s="17">
        <v>1.2</v>
      </c>
      <c r="P15">
        <v>419.54518498511499</v>
      </c>
    </row>
    <row r="16" spans="1:16" ht="15" thickBot="1" x14ac:dyDescent="0.25">
      <c r="A16" s="4" t="s">
        <v>13</v>
      </c>
      <c r="B16" s="5">
        <v>37</v>
      </c>
      <c r="C16" s="6" t="s">
        <v>35</v>
      </c>
      <c r="E16">
        <v>-167</v>
      </c>
      <c r="F16" s="14">
        <f t="shared" si="0"/>
        <v>434.68403212587685</v>
      </c>
      <c r="G16" s="14">
        <f t="shared" si="1"/>
        <v>1.155648934086831</v>
      </c>
      <c r="H16">
        <f t="shared" si="2"/>
        <v>0</v>
      </c>
      <c r="I16">
        <f t="shared" si="3"/>
        <v>1.155648934086831</v>
      </c>
      <c r="J16">
        <f t="shared" si="4"/>
        <v>380.38912018662074</v>
      </c>
      <c r="K16">
        <f t="shared" si="5"/>
        <v>-6.6734363422667684E-2</v>
      </c>
      <c r="L16">
        <v>0</v>
      </c>
      <c r="M16" s="17"/>
      <c r="N16" s="17">
        <v>434.66</v>
      </c>
      <c r="O16" s="17">
        <v>1.1719999999999999</v>
      </c>
      <c r="P16">
        <v>408.85204126568499</v>
      </c>
    </row>
    <row r="17" spans="1:16" ht="15" thickBot="1" x14ac:dyDescent="0.25">
      <c r="A17" s="4" t="s">
        <v>14</v>
      </c>
      <c r="B17" s="11">
        <f>B6*(B3-1)</f>
        <v>398.99593293394679</v>
      </c>
      <c r="C17" s="6" t="s">
        <v>46</v>
      </c>
      <c r="E17">
        <v>-166</v>
      </c>
      <c r="F17" s="14">
        <f t="shared" si="0"/>
        <v>434.10656987541063</v>
      </c>
      <c r="G17" s="14">
        <f t="shared" si="1"/>
        <v>1.1576939659932284</v>
      </c>
      <c r="H17">
        <f t="shared" si="2"/>
        <v>0</v>
      </c>
      <c r="I17">
        <f t="shared" si="3"/>
        <v>1.1576939659932284</v>
      </c>
      <c r="J17">
        <f t="shared" si="4"/>
        <v>380.55602767951029</v>
      </c>
      <c r="K17">
        <f t="shared" si="5"/>
        <v>-7.1818403433615313E-2</v>
      </c>
      <c r="L17">
        <v>0</v>
      </c>
      <c r="M17" s="17"/>
      <c r="N17" s="17">
        <v>434.09</v>
      </c>
      <c r="O17" s="17">
        <v>1.149</v>
      </c>
      <c r="P17">
        <v>398.81669025097199</v>
      </c>
    </row>
    <row r="18" spans="1:16" ht="15" thickBot="1" x14ac:dyDescent="0.25">
      <c r="A18" s="4" t="s">
        <v>15</v>
      </c>
      <c r="B18" s="10">
        <v>1.2</v>
      </c>
      <c r="C18" s="6" t="s">
        <v>32</v>
      </c>
      <c r="E18">
        <v>-165</v>
      </c>
      <c r="F18" s="14">
        <f t="shared" si="0"/>
        <v>433.48621246193824</v>
      </c>
      <c r="G18" s="14">
        <f t="shared" si="1"/>
        <v>1.1598979812851968</v>
      </c>
      <c r="H18">
        <f t="shared" si="2"/>
        <v>0</v>
      </c>
      <c r="I18">
        <f t="shared" si="3"/>
        <v>1.1598979812851968</v>
      </c>
      <c r="J18">
        <f t="shared" si="4"/>
        <v>380.73566275526599</v>
      </c>
      <c r="K18">
        <f t="shared" si="5"/>
        <v>-7.6933181980214468E-2</v>
      </c>
      <c r="L18">
        <v>0</v>
      </c>
      <c r="M18" s="17"/>
      <c r="N18" s="17">
        <v>433.47</v>
      </c>
      <c r="O18" s="17">
        <v>1.123</v>
      </c>
      <c r="P18">
        <v>390.47735025923203</v>
      </c>
    </row>
    <row r="19" spans="1:16" ht="15" thickBot="1" x14ac:dyDescent="0.25">
      <c r="A19" s="4" t="s">
        <v>16</v>
      </c>
      <c r="B19" s="11">
        <f>B17*B25*B18/10^6</f>
        <v>4.3091560756866257E-4</v>
      </c>
      <c r="C19" s="6" t="s">
        <v>47</v>
      </c>
      <c r="E19">
        <v>-164</v>
      </c>
      <c r="F19" s="14">
        <f t="shared" si="0"/>
        <v>432.82293704270722</v>
      </c>
      <c r="G19" s="14">
        <f t="shared" si="1"/>
        <v>1.1622626201848256</v>
      </c>
      <c r="H19">
        <f t="shared" si="2"/>
        <v>0</v>
      </c>
      <c r="I19">
        <f t="shared" si="3"/>
        <v>1.1622626201848256</v>
      </c>
      <c r="J19">
        <f t="shared" si="4"/>
        <v>380.92810406911701</v>
      </c>
      <c r="K19">
        <f t="shared" si="5"/>
        <v>-8.2080943156361913E-2</v>
      </c>
      <c r="L19">
        <v>0</v>
      </c>
      <c r="M19" s="17"/>
      <c r="N19" s="17">
        <v>432.8</v>
      </c>
      <c r="O19" s="17">
        <v>1.1000000000000001</v>
      </c>
      <c r="P19">
        <v>381.09639424347199</v>
      </c>
    </row>
    <row r="20" spans="1:16" ht="15" thickBot="1" x14ac:dyDescent="0.25">
      <c r="A20" s="4" t="s">
        <v>17</v>
      </c>
      <c r="B20" s="12">
        <v>14.7</v>
      </c>
      <c r="C20" s="6"/>
      <c r="E20">
        <v>-163</v>
      </c>
      <c r="F20" s="14">
        <f t="shared" si="0"/>
        <v>432.11672020555807</v>
      </c>
      <c r="G20" s="14">
        <f t="shared" si="1"/>
        <v>1.1647896476522421</v>
      </c>
      <c r="H20">
        <f t="shared" si="2"/>
        <v>0</v>
      </c>
      <c r="I20">
        <f t="shared" si="3"/>
        <v>1.1647896476522421</v>
      </c>
      <c r="J20">
        <f t="shared" si="4"/>
        <v>381.13343592266347</v>
      </c>
      <c r="K20">
        <f t="shared" si="5"/>
        <v>-8.7263947792159527E-2</v>
      </c>
      <c r="L20">
        <v>0</v>
      </c>
      <c r="M20" s="17"/>
      <c r="N20" s="17">
        <v>432.1</v>
      </c>
      <c r="O20" s="17">
        <v>1.1000000000000001</v>
      </c>
      <c r="P20">
        <v>372.71423063297902</v>
      </c>
    </row>
    <row r="21" spans="1:16" ht="15" thickBot="1" x14ac:dyDescent="0.25">
      <c r="A21" s="4" t="s">
        <v>18</v>
      </c>
      <c r="B21" s="11">
        <f>B19/B20</f>
        <v>2.931398690943283E-5</v>
      </c>
      <c r="C21" s="6" t="s">
        <v>38</v>
      </c>
      <c r="E21">
        <v>-162</v>
      </c>
      <c r="F21" s="14">
        <f t="shared" si="0"/>
        <v>431.36753817111907</v>
      </c>
      <c r="G21" s="14">
        <f t="shared" si="1"/>
        <v>1.1674809557940813</v>
      </c>
      <c r="H21">
        <f t="shared" si="2"/>
        <v>0</v>
      </c>
      <c r="I21">
        <f t="shared" si="3"/>
        <v>1.1674809557940813</v>
      </c>
      <c r="J21">
        <f t="shared" si="4"/>
        <v>381.35174830859773</v>
      </c>
      <c r="K21">
        <f t="shared" si="5"/>
        <v>-9.2484474630475946E-2</v>
      </c>
      <c r="L21">
        <v>0</v>
      </c>
      <c r="M21" s="17"/>
      <c r="N21" s="17">
        <v>431.35</v>
      </c>
      <c r="O21" s="17">
        <v>1.117</v>
      </c>
      <c r="P21">
        <v>372.11141186809198</v>
      </c>
    </row>
    <row r="22" spans="1:16" ht="15" thickBot="1" x14ac:dyDescent="0.25">
      <c r="A22" s="4" t="s">
        <v>19</v>
      </c>
      <c r="B22" s="15">
        <v>43000000</v>
      </c>
      <c r="C22" s="6" t="s">
        <v>37</v>
      </c>
      <c r="E22">
        <v>-161</v>
      </c>
      <c r="F22" s="14">
        <f t="shared" si="0"/>
        <v>430.57536700831349</v>
      </c>
      <c r="G22" s="14">
        <f t="shared" si="1"/>
        <v>1.1703385664553376</v>
      </c>
      <c r="H22">
        <f t="shared" si="2"/>
        <v>0</v>
      </c>
      <c r="I22">
        <f t="shared" si="3"/>
        <v>1.1703385664553376</v>
      </c>
      <c r="J22">
        <f t="shared" si="4"/>
        <v>381.58313695842395</v>
      </c>
      <c r="K22">
        <f t="shared" si="5"/>
        <v>-9.7744821511116062E-2</v>
      </c>
      <c r="L22">
        <v>0</v>
      </c>
      <c r="M22" s="17"/>
      <c r="N22" s="17">
        <v>430.55</v>
      </c>
      <c r="O22" s="17">
        <v>1.137</v>
      </c>
      <c r="P22">
        <v>377.20636560958098</v>
      </c>
    </row>
    <row r="23" spans="1:16" ht="15" thickBot="1" x14ac:dyDescent="0.25">
      <c r="A23" s="4" t="s">
        <v>20</v>
      </c>
      <c r="B23" s="10">
        <v>1</v>
      </c>
      <c r="C23" s="6" t="s">
        <v>33</v>
      </c>
      <c r="E23">
        <v>-160</v>
      </c>
      <c r="F23" s="14">
        <f t="shared" si="0"/>
        <v>429.74018286320614</v>
      </c>
      <c r="G23" s="14">
        <f t="shared" si="1"/>
        <v>1.1733646340001935</v>
      </c>
      <c r="H23">
        <f t="shared" si="2"/>
        <v>0</v>
      </c>
      <c r="I23">
        <f t="shared" si="3"/>
        <v>1.1733646340001935</v>
      </c>
      <c r="J23">
        <f t="shared" si="4"/>
        <v>381.82770339320751</v>
      </c>
      <c r="K23">
        <f t="shared" si="5"/>
        <v>-0.10304730656399594</v>
      </c>
      <c r="L23">
        <v>0</v>
      </c>
      <c r="M23" s="17"/>
      <c r="N23" s="17">
        <v>429.72</v>
      </c>
      <c r="O23" s="17">
        <v>1.161</v>
      </c>
      <c r="P23">
        <v>383.248175396774</v>
      </c>
    </row>
    <row r="24" spans="1:16" ht="15" thickBot="1" x14ac:dyDescent="0.25">
      <c r="A24" s="4" t="s">
        <v>21</v>
      </c>
      <c r="B24" s="10">
        <v>300</v>
      </c>
      <c r="C24" s="6" t="s">
        <v>34</v>
      </c>
      <c r="E24">
        <v>-159</v>
      </c>
      <c r="F24" s="14">
        <f t="shared" si="0"/>
        <v>428.86196220120536</v>
      </c>
      <c r="G24" s="14">
        <f t="shared" si="1"/>
        <v>1.1765614482878031</v>
      </c>
      <c r="H24">
        <f t="shared" si="2"/>
        <v>0</v>
      </c>
      <c r="I24">
        <f t="shared" si="3"/>
        <v>1.1765614482878031</v>
      </c>
      <c r="J24">
        <f t="shared" si="4"/>
        <v>382.085554977367</v>
      </c>
      <c r="K24">
        <f t="shared" si="5"/>
        <v>-0.10839426941137179</v>
      </c>
      <c r="L24">
        <v>0</v>
      </c>
      <c r="M24" s="17"/>
      <c r="N24" s="17">
        <v>428.84</v>
      </c>
      <c r="O24" s="17">
        <v>1.1870000000000001</v>
      </c>
      <c r="P24">
        <v>390.583438533037</v>
      </c>
    </row>
    <row r="25" spans="1:16" ht="15" thickBot="1" x14ac:dyDescent="0.25">
      <c r="A25" s="4" t="s">
        <v>22</v>
      </c>
      <c r="B25" s="12">
        <v>0.9</v>
      </c>
      <c r="C25" s="6"/>
      <c r="E25">
        <v>-158</v>
      </c>
      <c r="F25" s="14">
        <f t="shared" si="0"/>
        <v>427.9406820626362</v>
      </c>
      <c r="G25" s="14">
        <f t="shared" si="1"/>
        <v>1.1799314378495467</v>
      </c>
      <c r="H25">
        <f t="shared" si="2"/>
        <v>0</v>
      </c>
      <c r="I25">
        <f t="shared" si="3"/>
        <v>1.1799314378495467</v>
      </c>
      <c r="J25">
        <f t="shared" si="4"/>
        <v>382.35680497555552</v>
      </c>
      <c r="K25">
        <f t="shared" si="5"/>
        <v>-0.11378807238050033</v>
      </c>
      <c r="L25">
        <v>0</v>
      </c>
      <c r="M25" s="17"/>
      <c r="N25" s="17">
        <v>427.92</v>
      </c>
      <c r="O25" s="17">
        <v>1.218</v>
      </c>
      <c r="P25">
        <v>398.51258775612501</v>
      </c>
    </row>
    <row r="26" spans="1:16" ht="15" thickBot="1" x14ac:dyDescent="0.25">
      <c r="A26" s="4" t="s">
        <v>23</v>
      </c>
      <c r="B26" s="12">
        <v>0.9</v>
      </c>
      <c r="C26" s="6"/>
      <c r="E26">
        <v>-157</v>
      </c>
      <c r="F26" s="14">
        <f t="shared" si="0"/>
        <v>426.97632033168782</v>
      </c>
      <c r="G26" s="14">
        <f t="shared" si="1"/>
        <v>1.1834771732746439</v>
      </c>
      <c r="H26">
        <f t="shared" si="2"/>
        <v>0</v>
      </c>
      <c r="I26">
        <f t="shared" si="3"/>
        <v>1.1834771732746439</v>
      </c>
      <c r="J26">
        <f t="shared" si="4"/>
        <v>382.6415726126412</v>
      </c>
      <c r="K26">
        <f t="shared" si="5"/>
        <v>-0.1192311017275834</v>
      </c>
      <c r="L26">
        <v>0</v>
      </c>
      <c r="M26" s="17"/>
      <c r="N26" s="17">
        <v>426.96</v>
      </c>
      <c r="O26" s="17">
        <v>1.2430000000000001</v>
      </c>
      <c r="P26">
        <v>408.04298019505501</v>
      </c>
    </row>
    <row r="27" spans="1:16" ht="15" thickBot="1" x14ac:dyDescent="0.25">
      <c r="A27" s="4" t="s">
        <v>24</v>
      </c>
      <c r="B27" s="5">
        <v>1957.8</v>
      </c>
      <c r="C27" s="6" t="s">
        <v>48</v>
      </c>
      <c r="E27">
        <v>-156</v>
      </c>
      <c r="F27" s="14">
        <f t="shared" si="0"/>
        <v>425.96885601872879</v>
      </c>
      <c r="G27" s="14">
        <f t="shared" si="1"/>
        <v>1.1872013708116178</v>
      </c>
      <c r="H27">
        <f t="shared" si="2"/>
        <v>0</v>
      </c>
      <c r="I27">
        <f t="shared" si="3"/>
        <v>1.1872013708116178</v>
      </c>
      <c r="J27">
        <f t="shared" si="4"/>
        <v>382.9399831368342</v>
      </c>
      <c r="K27">
        <f t="shared" si="5"/>
        <v>-0.12472576887402224</v>
      </c>
      <c r="L27">
        <v>0</v>
      </c>
      <c r="M27" s="17"/>
      <c r="N27" s="17">
        <v>425.95</v>
      </c>
      <c r="O27" s="17">
        <v>1.268</v>
      </c>
      <c r="P27">
        <v>415.484049767778</v>
      </c>
    </row>
    <row r="28" spans="1:16" ht="15" thickBot="1" x14ac:dyDescent="0.25">
      <c r="A28" s="4" t="s">
        <v>25</v>
      </c>
      <c r="B28" s="5">
        <f>B27/(60/6500*2)</f>
        <v>106047.49999999999</v>
      </c>
      <c r="C28" s="6" t="s">
        <v>49</v>
      </c>
      <c r="E28">
        <v>-155</v>
      </c>
      <c r="F28" s="14">
        <f t="shared" si="0"/>
        <v>424.91826955597264</v>
      </c>
      <c r="G28" s="14">
        <f t="shared" si="1"/>
        <v>1.1911068961935636</v>
      </c>
      <c r="H28">
        <f t="shared" si="2"/>
        <v>0</v>
      </c>
      <c r="I28">
        <f t="shared" si="3"/>
        <v>1.1911068961935636</v>
      </c>
      <c r="J28">
        <f t="shared" si="4"/>
        <v>383.25216788598902</v>
      </c>
      <c r="K28">
        <f t="shared" si="5"/>
        <v>-0.13027451165576506</v>
      </c>
      <c r="L28">
        <v>0</v>
      </c>
      <c r="M28" s="17"/>
      <c r="N28" s="17">
        <v>424.9</v>
      </c>
      <c r="O28" s="17">
        <v>1.2869999999999999</v>
      </c>
      <c r="P28">
        <v>422.83790633997</v>
      </c>
    </row>
    <row r="29" spans="1:16" ht="15" thickBot="1" x14ac:dyDescent="0.25">
      <c r="A29" s="4" t="s">
        <v>26</v>
      </c>
      <c r="B29" s="5">
        <f>B28/746</f>
        <v>142.15482573726538</v>
      </c>
      <c r="C29" s="6" t="s">
        <v>50</v>
      </c>
      <c r="E29">
        <v>-154</v>
      </c>
      <c r="F29" s="14">
        <f t="shared" si="0"/>
        <v>423.82454310646517</v>
      </c>
      <c r="G29" s="14">
        <f t="shared" si="1"/>
        <v>1.1951967686957534</v>
      </c>
      <c r="H29">
        <f t="shared" si="2"/>
        <v>0</v>
      </c>
      <c r="I29">
        <f t="shared" si="3"/>
        <v>1.1951967686957534</v>
      </c>
      <c r="J29">
        <f t="shared" si="4"/>
        <v>383.57826435712269</v>
      </c>
      <c r="K29">
        <f t="shared" si="5"/>
        <v>-0.1358797955873465</v>
      </c>
      <c r="L29">
        <v>0</v>
      </c>
      <c r="M29" s="17"/>
      <c r="N29" s="17">
        <v>423.8</v>
      </c>
      <c r="O29" s="17">
        <v>1.3049999999999999</v>
      </c>
      <c r="P29">
        <v>428.11585863508498</v>
      </c>
    </row>
    <row r="30" spans="1:16" ht="15" thickBot="1" x14ac:dyDescent="0.25">
      <c r="A30" s="4" t="s">
        <v>27</v>
      </c>
      <c r="B30" s="12">
        <v>6500</v>
      </c>
      <c r="C30" s="6"/>
      <c r="E30">
        <v>-153</v>
      </c>
      <c r="F30" s="14">
        <f t="shared" si="0"/>
        <v>422.68766088634652</v>
      </c>
      <c r="G30" s="14">
        <f t="shared" si="1"/>
        <v>1.1994741654346777</v>
      </c>
      <c r="H30">
        <f t="shared" si="2"/>
        <v>0</v>
      </c>
      <c r="I30">
        <f t="shared" si="3"/>
        <v>1.1994741654346777</v>
      </c>
      <c r="J30">
        <f t="shared" si="4"/>
        <v>383.91841627918768</v>
      </c>
      <c r="K30">
        <f t="shared" si="5"/>
        <v>-0.14154411514126378</v>
      </c>
      <c r="L30">
        <v>0</v>
      </c>
      <c r="M30" s="17"/>
      <c r="N30" s="17">
        <v>422.67</v>
      </c>
      <c r="O30" s="17">
        <v>1.3220000000000001</v>
      </c>
      <c r="P30">
        <v>432.97966660990801</v>
      </c>
    </row>
    <row r="31" spans="1:16" ht="15" thickBot="1" x14ac:dyDescent="0.25">
      <c r="A31" s="4" t="s">
        <v>28</v>
      </c>
      <c r="B31" s="12">
        <v>1.25</v>
      </c>
      <c r="C31" s="6"/>
      <c r="E31">
        <v>-152</v>
      </c>
      <c r="F31" s="14">
        <f t="shared" si="0"/>
        <v>421.50760950032964</v>
      </c>
      <c r="G31" s="14">
        <f t="shared" si="1"/>
        <v>1.2039424259182352</v>
      </c>
      <c r="H31">
        <f t="shared" si="2"/>
        <v>0</v>
      </c>
      <c r="I31">
        <f t="shared" si="3"/>
        <v>1.2039424259182352</v>
      </c>
      <c r="J31">
        <f t="shared" si="4"/>
        <v>384.27277368914241</v>
      </c>
      <c r="K31">
        <f t="shared" si="5"/>
        <v>-0.14726999504446325</v>
      </c>
      <c r="L31">
        <v>0</v>
      </c>
      <c r="M31" s="17"/>
      <c r="N31" s="17">
        <v>421.49</v>
      </c>
      <c r="O31" s="17">
        <v>1.3380000000000001</v>
      </c>
      <c r="P31">
        <v>437.45049938054501</v>
      </c>
    </row>
    <row r="32" spans="1:16" ht="15" thickBot="1" x14ac:dyDescent="0.25">
      <c r="A32" s="4" t="s">
        <v>29</v>
      </c>
      <c r="B32" s="11">
        <f>B21*(1-EXP(-B12))*B22*B25</f>
        <v>1075.3114792923147</v>
      </c>
      <c r="C32" s="6" t="s">
        <v>39</v>
      </c>
      <c r="E32">
        <v>-151</v>
      </c>
      <c r="F32" s="14">
        <f t="shared" si="0"/>
        <v>420.28437829031441</v>
      </c>
      <c r="G32" s="14">
        <f t="shared" si="1"/>
        <v>1.2086050568574556</v>
      </c>
      <c r="H32">
        <f t="shared" si="2"/>
        <v>0</v>
      </c>
      <c r="I32">
        <f t="shared" si="3"/>
        <v>1.2086050568574556</v>
      </c>
      <c r="J32">
        <f t="shared" si="4"/>
        <v>384.64149301137417</v>
      </c>
      <c r="K32">
        <f t="shared" si="5"/>
        <v>-0.15305999159290001</v>
      </c>
      <c r="L32">
        <v>0</v>
      </c>
      <c r="M32" s="17"/>
      <c r="N32" s="17">
        <v>420.26</v>
      </c>
      <c r="O32" s="17">
        <v>1.353</v>
      </c>
      <c r="P32">
        <v>441.508863197327</v>
      </c>
    </row>
    <row r="33" spans="1:16" ht="15" thickBot="1" x14ac:dyDescent="0.25">
      <c r="A33" s="7" t="s">
        <v>30</v>
      </c>
      <c r="B33" s="16">
        <v>286.89999999999998</v>
      </c>
      <c r="C33" s="8" t="s">
        <v>37</v>
      </c>
      <c r="E33">
        <v>-150</v>
      </c>
      <c r="F33" s="14">
        <f t="shared" si="0"/>
        <v>419.01795969704062</v>
      </c>
      <c r="G33" s="14">
        <f t="shared" si="1"/>
        <v>1.2134657372507598</v>
      </c>
      <c r="H33">
        <f t="shared" si="2"/>
        <v>0</v>
      </c>
      <c r="I33">
        <f t="shared" si="3"/>
        <v>1.2134657372507598</v>
      </c>
      <c r="J33">
        <f t="shared" si="4"/>
        <v>385.02473714051388</v>
      </c>
      <c r="K33">
        <f t="shared" si="5"/>
        <v>-0.15891669398555666</v>
      </c>
      <c r="L33">
        <v>0</v>
      </c>
      <c r="M33" s="17"/>
      <c r="N33" s="17">
        <v>419</v>
      </c>
      <c r="O33" s="17">
        <v>1.375</v>
      </c>
      <c r="P33">
        <v>445.15565054517901</v>
      </c>
    </row>
    <row r="34" spans="1:16" ht="15" thickTop="1" x14ac:dyDescent="0.2">
      <c r="E34">
        <v>-149</v>
      </c>
      <c r="F34" s="14">
        <f t="shared" si="0"/>
        <v>417.70834963466177</v>
      </c>
      <c r="G34" s="14">
        <f t="shared" si="1"/>
        <v>1.2185283237525333</v>
      </c>
      <c r="H34">
        <f t="shared" si="2"/>
        <v>0</v>
      </c>
      <c r="I34">
        <f t="shared" si="3"/>
        <v>1.2185283237525333</v>
      </c>
      <c r="J34">
        <f t="shared" si="4"/>
        <v>385.42267552770613</v>
      </c>
      <c r="K34">
        <f t="shared" si="5"/>
        <v>-0.16484272567999397</v>
      </c>
      <c r="L34">
        <v>0</v>
      </c>
      <c r="M34" s="17"/>
      <c r="N34" s="17">
        <v>417.69</v>
      </c>
      <c r="O34" s="17">
        <v>1.401</v>
      </c>
      <c r="P34">
        <v>451.03761158508098</v>
      </c>
    </row>
    <row r="35" spans="1:16" x14ac:dyDescent="0.2">
      <c r="E35">
        <v>-148</v>
      </c>
      <c r="F35" s="14">
        <f t="shared" si="0"/>
        <v>416.35554787809406</v>
      </c>
      <c r="G35" s="14">
        <f t="shared" si="1"/>
        <v>1.2237968563385115</v>
      </c>
      <c r="H35">
        <f t="shared" si="2"/>
        <v>0</v>
      </c>
      <c r="I35">
        <f t="shared" si="3"/>
        <v>1.2237968563385115</v>
      </c>
      <c r="J35">
        <f t="shared" si="4"/>
        <v>385.83548427038562</v>
      </c>
      <c r="K35">
        <f t="shared" si="5"/>
        <v>-0.17084074577008573</v>
      </c>
      <c r="L35">
        <v>0</v>
      </c>
      <c r="M35" s="17"/>
      <c r="N35" s="17">
        <v>416.33</v>
      </c>
      <c r="O35" s="17">
        <v>1.4219999999999999</v>
      </c>
      <c r="P35">
        <v>458.12949251663099</v>
      </c>
    </row>
    <row r="36" spans="1:16" x14ac:dyDescent="0.2">
      <c r="E36">
        <v>-147</v>
      </c>
      <c r="F36" s="14">
        <f t="shared" si="0"/>
        <v>414.95955846297801</v>
      </c>
      <c r="G36" s="14">
        <f t="shared" si="1"/>
        <v>1.2292755642813105</v>
      </c>
      <c r="H36">
        <f t="shared" si="2"/>
        <v>0</v>
      </c>
      <c r="I36">
        <f t="shared" si="3"/>
        <v>1.2292755642813105</v>
      </c>
      <c r="J36">
        <f t="shared" si="4"/>
        <v>386.26334620563267</v>
      </c>
      <c r="K36">
        <f t="shared" si="5"/>
        <v>-0.17691345038843381</v>
      </c>
      <c r="L36">
        <v>0</v>
      </c>
      <c r="M36" s="17"/>
      <c r="N36" s="17">
        <v>414.94</v>
      </c>
      <c r="O36" s="17">
        <v>1.448</v>
      </c>
      <c r="P36">
        <v>463.482499662382</v>
      </c>
    </row>
    <row r="37" spans="1:16" x14ac:dyDescent="0.2">
      <c r="E37">
        <v>-146</v>
      </c>
      <c r="F37" s="14">
        <f t="shared" si="0"/>
        <v>413.52039009805679</v>
      </c>
      <c r="G37" s="14">
        <f t="shared" si="1"/>
        <v>1.2349688724502126</v>
      </c>
      <c r="H37">
        <f t="shared" si="2"/>
        <v>0</v>
      </c>
      <c r="I37">
        <f t="shared" si="3"/>
        <v>1.2349688724502126</v>
      </c>
      <c r="J37">
        <f t="shared" si="4"/>
        <v>386.70645100715853</v>
      </c>
      <c r="K37">
        <f t="shared" si="5"/>
        <v>-0.1830635741347125</v>
      </c>
      <c r="L37">
        <v>0</v>
      </c>
      <c r="M37" s="17"/>
      <c r="N37" s="17">
        <v>413.5</v>
      </c>
      <c r="O37" s="17">
        <v>1.476</v>
      </c>
      <c r="P37">
        <v>470.381141950119</v>
      </c>
    </row>
    <row r="38" spans="1:16" x14ac:dyDescent="0.2">
      <c r="E38">
        <v>-145</v>
      </c>
      <c r="F38" s="14">
        <f t="shared" si="0"/>
        <v>412.03805658975136</v>
      </c>
      <c r="G38" s="14">
        <f t="shared" si="1"/>
        <v>1.2408814079503148</v>
      </c>
      <c r="H38">
        <f t="shared" si="2"/>
        <v>0</v>
      </c>
      <c r="I38">
        <f t="shared" si="3"/>
        <v>1.2408814079503148</v>
      </c>
      <c r="J38">
        <f t="shared" si="4"/>
        <v>387.16499528601054</v>
      </c>
      <c r="K38">
        <f t="shared" si="5"/>
        <v>-0.18929389153214526</v>
      </c>
      <c r="L38">
        <v>0</v>
      </c>
      <c r="M38" s="17"/>
      <c r="N38" s="17">
        <v>412.02</v>
      </c>
      <c r="O38" s="17">
        <v>1.504</v>
      </c>
      <c r="P38">
        <v>477.81294220573</v>
      </c>
    </row>
    <row r="39" spans="1:16" x14ac:dyDescent="0.2">
      <c r="E39">
        <v>-144</v>
      </c>
      <c r="F39" s="14">
        <f t="shared" si="0"/>
        <v>410.51257727867988</v>
      </c>
      <c r="G39" s="14">
        <f t="shared" si="1"/>
        <v>1.2470180071169827</v>
      </c>
      <c r="H39">
        <f t="shared" si="2"/>
        <v>0</v>
      </c>
      <c r="I39">
        <f t="shared" si="3"/>
        <v>1.2470180071169827</v>
      </c>
      <c r="J39">
        <f t="shared" si="4"/>
        <v>387.63918269505371</v>
      </c>
      <c r="K39">
        <f t="shared" si="5"/>
        <v>-0.19560721851383836</v>
      </c>
      <c r="L39">
        <v>0</v>
      </c>
      <c r="M39" s="17"/>
      <c r="N39" s="17">
        <v>410.49</v>
      </c>
      <c r="O39" s="17">
        <v>1.5389999999999999</v>
      </c>
      <c r="P39">
        <v>485.13451274433299</v>
      </c>
    </row>
    <row r="40" spans="1:16" x14ac:dyDescent="0.2">
      <c r="E40">
        <v>-143</v>
      </c>
      <c r="F40" s="14">
        <f t="shared" si="0"/>
        <v>408.94397748783911</v>
      </c>
      <c r="G40" s="14">
        <f t="shared" si="1"/>
        <v>1.2533837228826672</v>
      </c>
      <c r="H40">
        <f t="shared" si="2"/>
        <v>0</v>
      </c>
      <c r="I40">
        <f t="shared" si="3"/>
        <v>1.2533837228826672</v>
      </c>
      <c r="J40">
        <f t="shared" si="4"/>
        <v>388.12922403732892</v>
      </c>
      <c r="K40">
        <f t="shared" si="5"/>
        <v>-0.20200641394101454</v>
      </c>
      <c r="L40">
        <v>0</v>
      </c>
      <c r="M40" s="17"/>
      <c r="N40" s="17">
        <v>408.92</v>
      </c>
      <c r="O40" s="17">
        <v>1.5720000000000001</v>
      </c>
      <c r="P40">
        <v>494.58078456470798</v>
      </c>
    </row>
    <row r="41" spans="1:16" x14ac:dyDescent="0.2">
      <c r="E41">
        <v>-142</v>
      </c>
      <c r="F41" s="14">
        <f t="shared" si="0"/>
        <v>407.33228898213218</v>
      </c>
      <c r="G41" s="14">
        <f t="shared" si="1"/>
        <v>1.2599838325341051</v>
      </c>
      <c r="H41">
        <f t="shared" si="2"/>
        <v>0</v>
      </c>
      <c r="I41">
        <f t="shared" si="3"/>
        <v>1.2599838325341051</v>
      </c>
      <c r="J41">
        <f t="shared" si="4"/>
        <v>388.6353373783586</v>
      </c>
      <c r="K41">
        <f t="shared" si="5"/>
        <v>-0.20849438115565175</v>
      </c>
      <c r="L41">
        <v>0</v>
      </c>
      <c r="M41" s="17"/>
      <c r="N41" s="17">
        <v>407.31</v>
      </c>
      <c r="O41" s="17">
        <v>1.5920000000000001</v>
      </c>
      <c r="P41">
        <v>503.25364773854898</v>
      </c>
    </row>
    <row r="42" spans="1:16" x14ac:dyDescent="0.2">
      <c r="E42">
        <v>-141</v>
      </c>
      <c r="F42" s="14">
        <f t="shared" si="0"/>
        <v>405.67755043888974</v>
      </c>
      <c r="G42" s="14">
        <f t="shared" si="1"/>
        <v>1.2668238458791361</v>
      </c>
      <c r="H42">
        <f t="shared" si="2"/>
        <v>0</v>
      </c>
      <c r="I42">
        <f t="shared" si="3"/>
        <v>1.2668238458791361</v>
      </c>
      <c r="J42">
        <f t="shared" si="4"/>
        <v>389.15774816250035</v>
      </c>
      <c r="K42">
        <f t="shared" si="5"/>
        <v>-0.21507406956928127</v>
      </c>
      <c r="L42">
        <v>0</v>
      </c>
      <c r="M42" s="17"/>
      <c r="N42" s="17">
        <v>405.66</v>
      </c>
      <c r="O42" s="17">
        <v>1.609</v>
      </c>
      <c r="P42">
        <v>507.64974663996998</v>
      </c>
    </row>
    <row r="43" spans="1:16" x14ac:dyDescent="0.2">
      <c r="E43">
        <v>-140</v>
      </c>
      <c r="F43" s="14">
        <f t="shared" si="0"/>
        <v>403.97980792899858</v>
      </c>
      <c r="G43" s="14">
        <f t="shared" si="1"/>
        <v>1.2739095138435148</v>
      </c>
      <c r="H43">
        <f t="shared" si="2"/>
        <v>0</v>
      </c>
      <c r="I43">
        <f t="shared" si="3"/>
        <v>1.2739095138435148</v>
      </c>
      <c r="J43">
        <f t="shared" si="4"/>
        <v>389.69668933344281</v>
      </c>
      <c r="K43">
        <f t="shared" si="5"/>
        <v>-0.22174847629095346</v>
      </c>
      <c r="L43">
        <v>0</v>
      </c>
      <c r="M43" s="17"/>
      <c r="N43" s="17">
        <v>403.96</v>
      </c>
      <c r="O43" s="17">
        <v>1.625</v>
      </c>
      <c r="P43">
        <v>510.99219662852101</v>
      </c>
    </row>
    <row r="44" spans="1:16" x14ac:dyDescent="0.2">
      <c r="E44">
        <v>-139</v>
      </c>
      <c r="F44" s="14">
        <f t="shared" si="0"/>
        <v>402.23911540820944</v>
      </c>
      <c r="G44" s="14">
        <f t="shared" si="1"/>
        <v>1.2812468375194097</v>
      </c>
      <c r="H44">
        <f t="shared" si="2"/>
        <v>0</v>
      </c>
      <c r="I44">
        <f t="shared" si="3"/>
        <v>1.2812468375194097</v>
      </c>
      <c r="J44">
        <f t="shared" si="4"/>
        <v>390.25240145895214</v>
      </c>
      <c r="K44">
        <f t="shared" si="5"/>
        <v>-0.2285206477963142</v>
      </c>
      <c r="L44">
        <v>0</v>
      </c>
      <c r="M44" s="17"/>
      <c r="N44" s="17">
        <v>402.22</v>
      </c>
      <c r="O44" s="17">
        <v>1.6339999999999999</v>
      </c>
      <c r="P44">
        <v>513.91082588127995</v>
      </c>
    </row>
    <row r="45" spans="1:16" x14ac:dyDescent="0.2">
      <c r="E45">
        <v>-138</v>
      </c>
      <c r="F45" s="14">
        <f t="shared" si="0"/>
        <v>400.45553521815998</v>
      </c>
      <c r="G45" s="14">
        <f t="shared" si="1"/>
        <v>1.2888420776886147</v>
      </c>
      <c r="H45">
        <f t="shared" si="2"/>
        <v>0</v>
      </c>
      <c r="I45">
        <f t="shared" si="3"/>
        <v>1.2888420776886147</v>
      </c>
      <c r="J45">
        <f t="shared" si="4"/>
        <v>390.82513285997766</v>
      </c>
      <c r="K45">
        <f t="shared" si="5"/>
        <v>-0.23539368164048668</v>
      </c>
      <c r="L45">
        <v>0</v>
      </c>
      <c r="M45" s="17"/>
      <c r="N45" s="17">
        <v>400.43</v>
      </c>
      <c r="O45" s="17">
        <v>1.641</v>
      </c>
      <c r="P45">
        <v>514.53124382257602</v>
      </c>
    </row>
    <row r="46" spans="1:16" x14ac:dyDescent="0.2">
      <c r="E46">
        <v>-137</v>
      </c>
      <c r="F46" s="14">
        <f t="shared" si="0"/>
        <v>398.62913859660773</v>
      </c>
      <c r="G46" s="14">
        <f t="shared" si="1"/>
        <v>1.296701764844902</v>
      </c>
      <c r="H46">
        <f t="shared" si="2"/>
        <v>0</v>
      </c>
      <c r="I46">
        <f t="shared" si="3"/>
        <v>1.296701764844902</v>
      </c>
      <c r="J46">
        <f t="shared" si="4"/>
        <v>391.41513974422719</v>
      </c>
      <c r="K46">
        <f t="shared" si="5"/>
        <v>-0.24237072821816968</v>
      </c>
      <c r="L46">
        <v>0</v>
      </c>
      <c r="M46" s="17"/>
      <c r="N46" s="17">
        <v>398.61</v>
      </c>
      <c r="O46" s="17">
        <v>1.64</v>
      </c>
      <c r="P46">
        <v>514.43584971023597</v>
      </c>
    </row>
    <row r="47" spans="1:16" x14ac:dyDescent="0.2">
      <c r="E47">
        <v>-136</v>
      </c>
      <c r="F47" s="14">
        <f t="shared" si="0"/>
        <v>396.76000619632015</v>
      </c>
      <c r="G47" s="14">
        <f t="shared" si="1"/>
        <v>1.3048327097415806</v>
      </c>
      <c r="H47">
        <f t="shared" si="2"/>
        <v>0</v>
      </c>
      <c r="I47">
        <f t="shared" si="3"/>
        <v>1.3048327097415806</v>
      </c>
      <c r="J47">
        <f t="shared" si="4"/>
        <v>392.02268634435137</v>
      </c>
      <c r="K47">
        <f t="shared" si="5"/>
        <v>-0.24945499257253712</v>
      </c>
      <c r="L47">
        <v>0</v>
      </c>
      <c r="M47" s="17"/>
      <c r="N47" s="17">
        <v>396.74</v>
      </c>
      <c r="O47" s="17">
        <v>1.6359999999999999</v>
      </c>
      <c r="P47">
        <v>511.78561572652399</v>
      </c>
    </row>
    <row r="48" spans="1:16" x14ac:dyDescent="0.2">
      <c r="E48">
        <v>-135</v>
      </c>
      <c r="F48" s="14">
        <f t="shared" si="0"/>
        <v>394.84822861203548</v>
      </c>
      <c r="G48" s="14">
        <f t="shared" si="1"/>
        <v>1.3132420144918175</v>
      </c>
      <c r="H48">
        <f t="shared" si="2"/>
        <v>0</v>
      </c>
      <c r="I48">
        <f t="shared" si="3"/>
        <v>1.3132420144918175</v>
      </c>
      <c r="J48">
        <f t="shared" si="4"/>
        <v>392.64804506085392</v>
      </c>
      <c r="K48">
        <f t="shared" si="5"/>
        <v>-0.25664973625704485</v>
      </c>
      <c r="L48">
        <v>0</v>
      </c>
      <c r="M48" s="17"/>
      <c r="N48" s="17">
        <v>394.83</v>
      </c>
      <c r="O48" s="17">
        <v>1.6220000000000001</v>
      </c>
      <c r="P48">
        <v>508.142273057328</v>
      </c>
    </row>
    <row r="49" spans="5:16" x14ac:dyDescent="0.2">
      <c r="E49">
        <v>-134</v>
      </c>
      <c r="F49" s="14">
        <f t="shared" si="0"/>
        <v>392.89390691485494</v>
      </c>
      <c r="G49" s="14">
        <f t="shared" si="1"/>
        <v>1.3219370842511176</v>
      </c>
      <c r="H49">
        <f t="shared" si="2"/>
        <v>0</v>
      </c>
      <c r="I49">
        <f t="shared" si="3"/>
        <v>1.3219370842511176</v>
      </c>
      <c r="J49">
        <f t="shared" si="4"/>
        <v>393.29149660987872</v>
      </c>
      <c r="K49">
        <f t="shared" si="5"/>
        <v>-0.2639582792525873</v>
      </c>
      <c r="L49">
        <v>0</v>
      </c>
      <c r="M49" s="17"/>
      <c r="N49" s="17">
        <v>392.87</v>
      </c>
      <c r="O49" s="17">
        <v>1.607</v>
      </c>
      <c r="P49">
        <v>501.36848471325999</v>
      </c>
    </row>
    <row r="50" spans="5:16" x14ac:dyDescent="0.2">
      <c r="E50">
        <v>-133</v>
      </c>
      <c r="F50" s="14">
        <f t="shared" si="0"/>
        <v>390.89715319338626</v>
      </c>
      <c r="G50" s="14">
        <f t="shared" si="1"/>
        <v>1.3309256395131284</v>
      </c>
      <c r="H50">
        <f t="shared" si="2"/>
        <v>0</v>
      </c>
      <c r="I50">
        <f t="shared" si="3"/>
        <v>1.3309256395131284</v>
      </c>
      <c r="J50">
        <f t="shared" si="4"/>
        <v>393.95333017600933</v>
      </c>
      <c r="K50">
        <f t="shared" si="5"/>
        <v>-0.27138400194311363</v>
      </c>
      <c r="L50">
        <v>0</v>
      </c>
      <c r="M50" s="17"/>
      <c r="N50" s="17">
        <v>390.88</v>
      </c>
      <c r="O50" s="17">
        <v>1.5920000000000001</v>
      </c>
      <c r="P50">
        <v>494.26605053891598</v>
      </c>
    </row>
    <row r="51" spans="5:16" x14ac:dyDescent="0.2">
      <c r="E51">
        <v>-132</v>
      </c>
      <c r="F51" s="14">
        <f t="shared" si="0"/>
        <v>388.85809110091361</v>
      </c>
      <c r="G51" s="14">
        <f t="shared" si="1"/>
        <v>1.3402157290519667</v>
      </c>
      <c r="H51">
        <f t="shared" si="2"/>
        <v>0</v>
      </c>
      <c r="I51">
        <f t="shared" si="3"/>
        <v>1.3402157290519667</v>
      </c>
      <c r="J51">
        <f t="shared" si="4"/>
        <v>394.6338435702533</v>
      </c>
      <c r="K51">
        <f t="shared" si="5"/>
        <v>-0.27893034715338549</v>
      </c>
      <c r="L51">
        <v>0</v>
      </c>
      <c r="M51" s="17"/>
      <c r="N51" s="17">
        <v>388.84</v>
      </c>
      <c r="O51" s="17">
        <v>1.5780000000000001</v>
      </c>
      <c r="P51">
        <v>487.17225937647402</v>
      </c>
    </row>
    <row r="52" spans="5:16" x14ac:dyDescent="0.2">
      <c r="E52">
        <v>-131</v>
      </c>
      <c r="F52" s="14">
        <f t="shared" si="0"/>
        <v>386.77685640781914</v>
      </c>
      <c r="G52" s="14">
        <f t="shared" si="1"/>
        <v>1.3498157435462583</v>
      </c>
      <c r="H52">
        <f t="shared" si="2"/>
        <v>0</v>
      </c>
      <c r="I52">
        <f t="shared" si="3"/>
        <v>1.3498157435462583</v>
      </c>
      <c r="J52">
        <f t="shared" si="4"/>
        <v>395.33334339335488</v>
      </c>
      <c r="K52">
        <f t="shared" si="5"/>
        <v>-0.28660082225145356</v>
      </c>
      <c r="L52">
        <v>0</v>
      </c>
      <c r="M52" s="17"/>
      <c r="N52" s="17">
        <v>386.76</v>
      </c>
      <c r="O52" s="17">
        <v>1.5660000000000001</v>
      </c>
      <c r="P52">
        <v>480.36789168051399</v>
      </c>
    </row>
    <row r="53" spans="5:16" x14ac:dyDescent="0.2">
      <c r="E53">
        <v>-130</v>
      </c>
      <c r="F53" s="14">
        <f t="shared" si="0"/>
        <v>384.65359755844099</v>
      </c>
      <c r="G53" s="14">
        <f t="shared" si="1"/>
        <v>1.3597344299224032</v>
      </c>
      <c r="H53">
        <f t="shared" si="2"/>
        <v>0</v>
      </c>
      <c r="I53">
        <f t="shared" si="3"/>
        <v>1.3597344299224032</v>
      </c>
      <c r="J53">
        <f t="shared" si="4"/>
        <v>396.05214520462425</v>
      </c>
      <c r="K53">
        <f t="shared" si="5"/>
        <v>-0.29439900132035929</v>
      </c>
      <c r="L53">
        <v>0</v>
      </c>
      <c r="M53" s="17"/>
      <c r="N53" s="17">
        <v>384.63</v>
      </c>
      <c r="O53" s="17">
        <v>1.5580000000000001</v>
      </c>
      <c r="P53">
        <v>474.16483961693598</v>
      </c>
    </row>
    <row r="54" spans="5:16" x14ac:dyDescent="0.2">
      <c r="E54">
        <v>-129</v>
      </c>
      <c r="F54" s="14">
        <f t="shared" si="0"/>
        <v>382.48847623149805</v>
      </c>
      <c r="G54" s="14">
        <f t="shared" si="1"/>
        <v>1.3699809064569028</v>
      </c>
      <c r="H54">
        <f t="shared" si="2"/>
        <v>0</v>
      </c>
      <c r="I54">
        <f t="shared" si="3"/>
        <v>1.3699809064569028</v>
      </c>
      <c r="J54">
        <f t="shared" si="4"/>
        <v>396.79057369646046</v>
      </c>
      <c r="K54">
        <f t="shared" si="5"/>
        <v>-0.30232852740104149</v>
      </c>
      <c r="L54">
        <v>0</v>
      </c>
      <c r="M54" s="17"/>
      <c r="N54" s="17">
        <v>382.47</v>
      </c>
      <c r="O54" s="17">
        <v>1.5509999999999999</v>
      </c>
      <c r="P54">
        <v>469.144517970067</v>
      </c>
    </row>
    <row r="55" spans="5:16" x14ac:dyDescent="0.2">
      <c r="E55">
        <v>-128</v>
      </c>
      <c r="F55" s="14">
        <f t="shared" si="0"/>
        <v>380.28166790317664</v>
      </c>
      <c r="G55" s="14">
        <f t="shared" si="1"/>
        <v>1.3805646786800874</v>
      </c>
      <c r="H55">
        <f t="shared" si="2"/>
        <v>0</v>
      </c>
      <c r="I55">
        <f t="shared" si="3"/>
        <v>1.3805646786800874</v>
      </c>
      <c r="J55">
        <f t="shared" si="4"/>
        <v>397.54896287475606</v>
      </c>
      <c r="K55">
        <f t="shared" si="5"/>
        <v>-0.31039311481169773</v>
      </c>
      <c r="L55">
        <v>0</v>
      </c>
      <c r="M55" s="17"/>
      <c r="N55" s="17">
        <v>380.26</v>
      </c>
      <c r="O55" s="17">
        <v>1.5620000000000001</v>
      </c>
      <c r="P55">
        <v>464.41390162702402</v>
      </c>
    </row>
    <row r="56" spans="5:16" x14ac:dyDescent="0.2">
      <c r="E56">
        <v>-127</v>
      </c>
      <c r="F56" s="14">
        <f t="shared" si="0"/>
        <v>378.03336241191596</v>
      </c>
      <c r="G56" s="14">
        <f t="shared" si="1"/>
        <v>1.3914956561263354</v>
      </c>
      <c r="H56">
        <f t="shared" si="2"/>
        <v>0</v>
      </c>
      <c r="I56">
        <f t="shared" si="3"/>
        <v>1.3914956561263354</v>
      </c>
      <c r="J56">
        <f t="shared" si="4"/>
        <v>398.32765624538428</v>
      </c>
      <c r="K56">
        <f t="shared" si="5"/>
        <v>-0.31859655154551664</v>
      </c>
      <c r="L56">
        <v>0</v>
      </c>
      <c r="M56" s="17"/>
      <c r="N56" s="17">
        <v>378.01</v>
      </c>
      <c r="O56" s="17">
        <v>1.575</v>
      </c>
      <c r="P56">
        <v>465.00509460144502</v>
      </c>
    </row>
    <row r="57" spans="5:16" x14ac:dyDescent="0.2">
      <c r="E57">
        <v>-126</v>
      </c>
      <c r="F57" s="14">
        <f t="shared" si="0"/>
        <v>375.74376452389646</v>
      </c>
      <c r="G57" s="14">
        <f t="shared" si="1"/>
        <v>1.4027841699786876</v>
      </c>
      <c r="H57">
        <f t="shared" si="2"/>
        <v>0</v>
      </c>
      <c r="I57">
        <f t="shared" si="3"/>
        <v>1.4027841699786876</v>
      </c>
      <c r="J57">
        <f t="shared" si="4"/>
        <v>399.12700700697917</v>
      </c>
      <c r="K57">
        <f t="shared" si="5"/>
        <v>-0.3269427017516735</v>
      </c>
      <c r="L57">
        <v>0</v>
      </c>
      <c r="M57" s="17"/>
      <c r="N57" s="17">
        <v>375.72</v>
      </c>
      <c r="O57" s="17">
        <v>1.583</v>
      </c>
      <c r="P57">
        <v>466.10083905326098</v>
      </c>
    </row>
    <row r="58" spans="5:16" x14ac:dyDescent="0.2">
      <c r="E58">
        <v>-125</v>
      </c>
      <c r="F58" s="14">
        <f t="shared" si="0"/>
        <v>373.41309449818152</v>
      </c>
      <c r="G58" s="14">
        <f t="shared" si="1"/>
        <v>1.414440991658878</v>
      </c>
      <c r="H58">
        <f t="shared" si="2"/>
        <v>0</v>
      </c>
      <c r="I58">
        <f t="shared" si="3"/>
        <v>1.414440991658878</v>
      </c>
      <c r="J58">
        <f t="shared" si="4"/>
        <v>399.9473782502298</v>
      </c>
      <c r="K58">
        <f t="shared" si="5"/>
        <v>-0.33543550830223295</v>
      </c>
      <c r="L58">
        <v>0</v>
      </c>
      <c r="M58" s="17"/>
      <c r="N58" s="17">
        <v>373.39</v>
      </c>
      <c r="O58" s="17">
        <v>1.5840000000000001</v>
      </c>
      <c r="P58">
        <v>465.63033509285998</v>
      </c>
    </row>
    <row r="59" spans="5:16" x14ac:dyDescent="0.2">
      <c r="E59">
        <v>-124</v>
      </c>
      <c r="F59" s="14">
        <f t="shared" si="0"/>
        <v>371.04158865042729</v>
      </c>
      <c r="G59" s="14">
        <f t="shared" si="1"/>
        <v>1.4264773524169909</v>
      </c>
      <c r="H59">
        <f t="shared" si="2"/>
        <v>0</v>
      </c>
      <c r="I59">
        <f t="shared" si="3"/>
        <v>1.4264773524169909</v>
      </c>
      <c r="J59">
        <f t="shared" si="4"/>
        <v>400.78914316390706</v>
      </c>
      <c r="K59">
        <f t="shared" si="5"/>
        <v>-0.34407899544951953</v>
      </c>
      <c r="L59">
        <v>0</v>
      </c>
      <c r="M59" s="17"/>
      <c r="N59" s="17">
        <v>371.02</v>
      </c>
      <c r="O59" s="17">
        <v>1.5840000000000001</v>
      </c>
      <c r="P59">
        <v>463.03508287779403</v>
      </c>
    </row>
    <row r="60" spans="5:16" x14ac:dyDescent="0.2">
      <c r="E60">
        <v>-123</v>
      </c>
      <c r="F60" s="14">
        <f t="shared" si="0"/>
        <v>368.62949991402695</v>
      </c>
      <c r="G60" s="14">
        <f t="shared" si="1"/>
        <v>1.4389049639785465</v>
      </c>
      <c r="H60">
        <f t="shared" si="2"/>
        <v>0</v>
      </c>
      <c r="I60">
        <f t="shared" si="3"/>
        <v>1.4389049639785465</v>
      </c>
      <c r="J60">
        <f t="shared" si="4"/>
        <v>401.65268524787444</v>
      </c>
      <c r="K60">
        <f t="shared" si="5"/>
        <v>-0.35287727157610249</v>
      </c>
      <c r="L60">
        <v>0</v>
      </c>
      <c r="M60" s="17"/>
      <c r="N60" s="17">
        <v>368.61</v>
      </c>
      <c r="O60" s="17">
        <v>1.5920000000000001</v>
      </c>
      <c r="P60">
        <v>460.09608304807102</v>
      </c>
    </row>
    <row r="61" spans="5:16" x14ac:dyDescent="0.2">
      <c r="E61">
        <v>-122</v>
      </c>
      <c r="F61" s="14">
        <f t="shared" si="0"/>
        <v>366.17709839752649</v>
      </c>
      <c r="G61" s="14">
        <f t="shared" si="1"/>
        <v>1.4517360403103965</v>
      </c>
      <c r="H61">
        <f t="shared" si="2"/>
        <v>0</v>
      </c>
      <c r="I61">
        <f t="shared" si="3"/>
        <v>1.4517360403103965</v>
      </c>
      <c r="J61">
        <f t="shared" si="4"/>
        <v>402.53839853331567</v>
      </c>
      <c r="K61">
        <f t="shared" si="5"/>
        <v>-0.36183453204273752</v>
      </c>
      <c r="L61">
        <v>0</v>
      </c>
      <c r="M61" s="17"/>
      <c r="N61" s="17">
        <v>366.16</v>
      </c>
      <c r="O61" s="17">
        <v>1.5960000000000001</v>
      </c>
      <c r="P61">
        <v>459.41610348127801</v>
      </c>
    </row>
    <row r="62" spans="5:16" x14ac:dyDescent="0.2">
      <c r="E62">
        <v>-121</v>
      </c>
      <c r="F62" s="14">
        <f t="shared" si="0"/>
        <v>363.68467193709796</v>
      </c>
      <c r="G62" s="14">
        <f t="shared" si="1"/>
        <v>1.4649833205709313</v>
      </c>
      <c r="H62">
        <f t="shared" si="2"/>
        <v>0</v>
      </c>
      <c r="I62">
        <f t="shared" si="3"/>
        <v>1.4649833205709313</v>
      </c>
      <c r="J62">
        <f t="shared" si="4"/>
        <v>403.4466878104484</v>
      </c>
      <c r="K62">
        <f t="shared" si="5"/>
        <v>-0.3709550621357951</v>
      </c>
      <c r="L62">
        <v>0</v>
      </c>
      <c r="M62" s="17"/>
      <c r="N62" s="17">
        <v>363.66</v>
      </c>
      <c r="O62" s="17">
        <v>1.5960000000000001</v>
      </c>
      <c r="P62">
        <v>457.509192007563</v>
      </c>
    </row>
    <row r="63" spans="5:16" x14ac:dyDescent="0.2">
      <c r="E63">
        <v>-120</v>
      </c>
      <c r="F63" s="14">
        <f t="shared" si="0"/>
        <v>361.15252664283463</v>
      </c>
      <c r="G63" s="14">
        <f t="shared" si="1"/>
        <v>1.4786600933141836</v>
      </c>
      <c r="H63">
        <f t="shared" si="2"/>
        <v>0</v>
      </c>
      <c r="I63">
        <f t="shared" si="3"/>
        <v>1.4786600933141836</v>
      </c>
      <c r="J63">
        <f t="shared" si="4"/>
        <v>404.37796886397769</v>
      </c>
      <c r="K63">
        <f t="shared" si="5"/>
        <v>-0.38024324011826266</v>
      </c>
      <c r="L63">
        <v>0</v>
      </c>
      <c r="M63" s="17"/>
      <c r="N63" s="17">
        <v>361.13</v>
      </c>
      <c r="O63" s="17">
        <v>1.5940000000000001</v>
      </c>
      <c r="P63">
        <v>454.38549477133</v>
      </c>
    </row>
    <row r="64" spans="5:16" x14ac:dyDescent="0.2">
      <c r="E64">
        <v>-119</v>
      </c>
      <c r="F64" s="14">
        <f t="shared" si="0"/>
        <v>358.58098743759371</v>
      </c>
      <c r="G64" s="14">
        <f t="shared" si="1"/>
        <v>1.4927802220220223</v>
      </c>
      <c r="H64">
        <f t="shared" si="2"/>
        <v>0</v>
      </c>
      <c r="I64">
        <f t="shared" si="3"/>
        <v>1.4927802220220223</v>
      </c>
      <c r="J64">
        <f t="shared" si="4"/>
        <v>405.33266871656753</v>
      </c>
      <c r="K64">
        <f t="shared" si="5"/>
        <v>-0.38970354038830535</v>
      </c>
      <c r="L64">
        <v>0</v>
      </c>
      <c r="M64" s="17"/>
      <c r="N64" s="17">
        <v>358.56</v>
      </c>
      <c r="O64" s="17">
        <v>1.633</v>
      </c>
      <c r="P64">
        <v>450.65886916679898</v>
      </c>
    </row>
    <row r="65" spans="5:16" x14ac:dyDescent="0.2">
      <c r="E65">
        <v>-118</v>
      </c>
      <c r="F65" s="14">
        <f t="shared" si="0"/>
        <v>355.97039858707666</v>
      </c>
      <c r="G65" s="14">
        <f t="shared" si="1"/>
        <v>1.5073581720434794</v>
      </c>
      <c r="H65">
        <f t="shared" si="2"/>
        <v>0</v>
      </c>
      <c r="I65">
        <f t="shared" si="3"/>
        <v>1.5073581720434794</v>
      </c>
      <c r="J65">
        <f t="shared" si="4"/>
        <v>406.31122588061982</v>
      </c>
      <c r="K65">
        <f t="shared" si="5"/>
        <v>-0.3993405367455366</v>
      </c>
      <c r="L65">
        <v>0</v>
      </c>
      <c r="M65" s="17"/>
      <c r="N65" s="17">
        <v>355.95</v>
      </c>
      <c r="O65" s="17">
        <v>1.6639999999999999</v>
      </c>
      <c r="P65">
        <v>458.399422233444</v>
      </c>
    </row>
    <row r="66" spans="5:16" x14ac:dyDescent="0.2">
      <c r="E66">
        <v>-117</v>
      </c>
      <c r="F66" s="14">
        <f t="shared" si="0"/>
        <v>353.32112421982947</v>
      </c>
      <c r="G66" s="14">
        <f t="shared" si="1"/>
        <v>1.5224090390252505</v>
      </c>
      <c r="H66">
        <f t="shared" si="2"/>
        <v>0</v>
      </c>
      <c r="I66">
        <f t="shared" si="3"/>
        <v>1.5224090390252505</v>
      </c>
      <c r="J66">
        <f t="shared" si="4"/>
        <v>407.31409061863422</v>
      </c>
      <c r="K66">
        <f t="shared" si="5"/>
        <v>-0.40915890577109748</v>
      </c>
      <c r="L66">
        <v>0</v>
      </c>
      <c r="M66" s="17"/>
      <c r="N66" s="17">
        <v>353.3</v>
      </c>
      <c r="O66" s="17">
        <v>1.694</v>
      </c>
      <c r="P66">
        <v>463.70134636048198</v>
      </c>
    </row>
    <row r="67" spans="5:16" x14ac:dyDescent="0.2">
      <c r="E67">
        <v>-116</v>
      </c>
      <c r="F67" s="14">
        <f t="shared" ref="F67:F130" si="6">39.3+PI()/4*0.079^2*(0.0407+0.137-0.0407*COS(E67*PI()/180)-0.137*COS(ASIN(0.0407/0.137*SIN(E67*PI()/180))))*10^6</f>
        <v>350.63354883579819</v>
      </c>
      <c r="G67" s="14">
        <f t="shared" ref="G67:G130" si="7">1.143*438.295933^1.33/F67^1.33</f>
        <v>1.5379485789231124</v>
      </c>
      <c r="H67">
        <f t="shared" ref="H67:H130" si="8">0.0000293*L67*43000000*0.9</f>
        <v>0</v>
      </c>
      <c r="I67">
        <f t="shared" ref="I67:I130" si="9">G67+H67*0.25/F67*10</f>
        <v>1.5379485789231124</v>
      </c>
      <c r="J67">
        <f t="shared" ref="J67:J130" si="10">F67*I67/10/286.9/4.603*10^4</f>
        <v>408.34172521246097</v>
      </c>
      <c r="K67">
        <f t="shared" si="5"/>
        <v>-0.41916343032036796</v>
      </c>
      <c r="L67">
        <v>0</v>
      </c>
      <c r="M67" s="17"/>
      <c r="N67" s="17">
        <v>350.61</v>
      </c>
      <c r="O67" s="17">
        <v>1.7250000000000001</v>
      </c>
      <c r="P67">
        <v>468.54691319605502</v>
      </c>
    </row>
    <row r="68" spans="5:16" x14ac:dyDescent="0.2">
      <c r="E68">
        <v>-115</v>
      </c>
      <c r="F68" s="14">
        <f t="shared" si="6"/>
        <v>347.90807780207956</v>
      </c>
      <c r="G68" s="14">
        <f t="shared" si="7"/>
        <v>1.5539932396896881</v>
      </c>
      <c r="H68">
        <f t="shared" si="8"/>
        <v>0</v>
      </c>
      <c r="I68">
        <f t="shared" si="9"/>
        <v>1.5539932396896881</v>
      </c>
      <c r="J68">
        <f t="shared" si="10"/>
        <v>409.39460424174075</v>
      </c>
      <c r="K68">
        <f t="shared" ref="K68:K131" si="11">I68*(F69-F68)/10</f>
        <v>-0.42935900313274217</v>
      </c>
      <c r="L68">
        <v>0</v>
      </c>
      <c r="M68" s="17"/>
      <c r="N68" s="17">
        <v>347.89</v>
      </c>
      <c r="O68" s="17">
        <v>1.728</v>
      </c>
      <c r="P68">
        <v>473.48850044917799</v>
      </c>
    </row>
    <row r="69" spans="5:16" x14ac:dyDescent="0.2">
      <c r="E69">
        <v>-114</v>
      </c>
      <c r="F69" s="14">
        <f t="shared" si="6"/>
        <v>345.14513783447404</v>
      </c>
      <c r="G69" s="14">
        <f t="shared" si="7"/>
        <v>1.5705601947403793</v>
      </c>
      <c r="H69">
        <f t="shared" si="8"/>
        <v>0</v>
      </c>
      <c r="I69">
        <f t="shared" si="9"/>
        <v>1.5705601947403793</v>
      </c>
      <c r="J69">
        <f t="shared" si="10"/>
        <v>410.47321487184331</v>
      </c>
      <c r="K69">
        <f t="shared" si="11"/>
        <v>-0.43975063055810432</v>
      </c>
      <c r="L69">
        <v>0</v>
      </c>
      <c r="M69" s="17"/>
      <c r="N69" s="17">
        <v>345.12</v>
      </c>
      <c r="O69" s="17">
        <v>1.77</v>
      </c>
      <c r="P69">
        <v>470.63229033943799</v>
      </c>
    </row>
    <row r="70" spans="5:16" x14ac:dyDescent="0.2">
      <c r="E70">
        <v>-113</v>
      </c>
      <c r="F70" s="14">
        <f t="shared" si="6"/>
        <v>342.34517746344989</v>
      </c>
      <c r="G70" s="14">
        <f t="shared" si="7"/>
        <v>1.5876673783058959</v>
      </c>
      <c r="H70">
        <f t="shared" si="8"/>
        <v>0</v>
      </c>
      <c r="I70">
        <f t="shared" si="9"/>
        <v>1.5876673783058959</v>
      </c>
      <c r="J70">
        <f t="shared" si="10"/>
        <v>411.57805715161459</v>
      </c>
      <c r="K70">
        <f t="shared" si="11"/>
        <v>-0.45034343640175106</v>
      </c>
      <c r="L70">
        <v>0</v>
      </c>
      <c r="M70" s="17"/>
      <c r="N70" s="17">
        <v>342.32</v>
      </c>
      <c r="O70" s="17">
        <v>1.7909999999999999</v>
      </c>
      <c r="P70">
        <v>478.232879849217</v>
      </c>
    </row>
    <row r="71" spans="5:16" x14ac:dyDescent="0.2">
      <c r="E71">
        <v>-112</v>
      </c>
      <c r="F71" s="14">
        <f t="shared" si="6"/>
        <v>339.50866748311455</v>
      </c>
      <c r="G71" s="14">
        <f t="shared" si="7"/>
        <v>1.6053335227870038</v>
      </c>
      <c r="H71">
        <f t="shared" si="8"/>
        <v>0</v>
      </c>
      <c r="I71">
        <f t="shared" si="9"/>
        <v>1.6053335227870038</v>
      </c>
      <c r="J71">
        <f t="shared" si="10"/>
        <v>412.70964432124697</v>
      </c>
      <c r="K71">
        <f t="shared" si="11"/>
        <v>-0.46114266588773922</v>
      </c>
      <c r="L71">
        <v>0</v>
      </c>
      <c r="M71" s="17"/>
      <c r="N71" s="17">
        <v>339.49</v>
      </c>
      <c r="O71" s="17">
        <v>1.804</v>
      </c>
      <c r="P71">
        <v>479.98083506056599</v>
      </c>
    </row>
    <row r="72" spans="5:16" x14ac:dyDescent="0.2">
      <c r="E72">
        <v>-111</v>
      </c>
      <c r="F72" s="14">
        <f t="shared" si="6"/>
        <v>336.6361013817903</v>
      </c>
      <c r="G72" s="14">
        <f t="shared" si="7"/>
        <v>1.6235781982347395</v>
      </c>
      <c r="H72">
        <f t="shared" si="8"/>
        <v>0</v>
      </c>
      <c r="I72">
        <f t="shared" si="9"/>
        <v>1.6235781982347395</v>
      </c>
      <c r="J72">
        <f t="shared" si="10"/>
        <v>413.86850313059375</v>
      </c>
      <c r="K72">
        <f t="shared" si="11"/>
        <v>-0.47215368973941496</v>
      </c>
      <c r="L72">
        <v>0</v>
      </c>
      <c r="M72" s="17"/>
      <c r="N72" s="17">
        <v>336.61</v>
      </c>
      <c r="O72" s="17">
        <v>1.83</v>
      </c>
      <c r="P72">
        <v>479.46792240861299</v>
      </c>
    </row>
    <row r="73" spans="5:16" x14ac:dyDescent="0.2">
      <c r="E73">
        <v>-110</v>
      </c>
      <c r="F73" s="14">
        <f t="shared" si="6"/>
        <v>333.7279957527989</v>
      </c>
      <c r="G73" s="14">
        <f t="shared" si="7"/>
        <v>1.6424218540874165</v>
      </c>
      <c r="H73">
        <f t="shared" si="8"/>
        <v>0</v>
      </c>
      <c r="I73">
        <f t="shared" si="9"/>
        <v>1.6424218540874165</v>
      </c>
      <c r="J73">
        <f t="shared" si="10"/>
        <v>415.05517416823233</v>
      </c>
      <c r="K73">
        <f t="shared" si="11"/>
        <v>-0.48338200837696527</v>
      </c>
      <c r="L73">
        <v>0</v>
      </c>
      <c r="M73" s="17"/>
      <c r="N73" s="17">
        <v>333.71</v>
      </c>
      <c r="O73" s="17">
        <v>1.8480000000000001</v>
      </c>
      <c r="P73">
        <v>482.252115247988</v>
      </c>
    </row>
    <row r="74" spans="5:16" x14ac:dyDescent="0.2">
      <c r="E74">
        <v>-109</v>
      </c>
      <c r="F74" s="14">
        <f t="shared" si="6"/>
        <v>330.78489068406157</v>
      </c>
      <c r="G74" s="14">
        <f t="shared" si="7"/>
        <v>1.6618858633045404</v>
      </c>
      <c r="H74">
        <f t="shared" si="8"/>
        <v>0</v>
      </c>
      <c r="I74">
        <f t="shared" si="9"/>
        <v>1.6618858633045404</v>
      </c>
      <c r="J74">
        <f t="shared" si="10"/>
        <v>416.27021220159861</v>
      </c>
      <c r="K74">
        <f t="shared" si="11"/>
        <v>-0.49483325622844776</v>
      </c>
      <c r="L74">
        <v>0</v>
      </c>
      <c r="M74" s="17"/>
      <c r="N74" s="17">
        <v>330.76</v>
      </c>
      <c r="O74" s="17">
        <v>1.8759999999999999</v>
      </c>
      <c r="P74">
        <v>482.799960073043</v>
      </c>
    </row>
    <row r="75" spans="5:16" x14ac:dyDescent="0.2">
      <c r="E75">
        <v>-108</v>
      </c>
      <c r="F75" s="14">
        <f t="shared" si="6"/>
        <v>327.80735012514191</v>
      </c>
      <c r="G75" s="14">
        <f t="shared" si="7"/>
        <v>1.6819925690469446</v>
      </c>
      <c r="H75">
        <f t="shared" si="8"/>
        <v>0</v>
      </c>
      <c r="I75">
        <f t="shared" si="9"/>
        <v>1.6819925690469446</v>
      </c>
      <c r="J75">
        <f t="shared" si="10"/>
        <v>417.51418652849327</v>
      </c>
      <c r="K75">
        <f t="shared" si="11"/>
        <v>-0.50651320615158923</v>
      </c>
      <c r="L75">
        <v>0</v>
      </c>
      <c r="M75" s="17"/>
      <c r="N75" s="17">
        <v>327.79</v>
      </c>
      <c r="O75" s="17">
        <v>1.8979999999999999</v>
      </c>
      <c r="P75">
        <v>485.78248811487998</v>
      </c>
    </row>
    <row r="76" spans="5:16" x14ac:dyDescent="0.2">
      <c r="E76">
        <v>-107</v>
      </c>
      <c r="F76" s="14">
        <f t="shared" si="6"/>
        <v>324.79596223037498</v>
      </c>
      <c r="G76" s="14">
        <f t="shared" si="7"/>
        <v>1.7027653340623945</v>
      </c>
      <c r="H76">
        <f t="shared" si="8"/>
        <v>0</v>
      </c>
      <c r="I76">
        <f t="shared" si="9"/>
        <v>1.7027653340623945</v>
      </c>
      <c r="J76">
        <f t="shared" si="10"/>
        <v>418.78768134025779</v>
      </c>
      <c r="K76">
        <f t="shared" si="11"/>
        <v>-0.5184277739610309</v>
      </c>
      <c r="L76">
        <v>0</v>
      </c>
      <c r="M76" s="17"/>
      <c r="N76" s="17">
        <v>324.77</v>
      </c>
      <c r="O76" s="17">
        <v>1.915</v>
      </c>
      <c r="P76">
        <v>487.06614761622399</v>
      </c>
    </row>
    <row r="77" spans="5:16" x14ac:dyDescent="0.2">
      <c r="E77">
        <v>-106</v>
      </c>
      <c r="F77" s="14">
        <f t="shared" si="6"/>
        <v>321.75133967675401</v>
      </c>
      <c r="G77" s="14">
        <f t="shared" si="7"/>
        <v>1.7242285929464696</v>
      </c>
      <c r="H77">
        <f t="shared" si="8"/>
        <v>0</v>
      </c>
      <c r="I77">
        <f t="shared" si="9"/>
        <v>1.7242285929464696</v>
      </c>
      <c r="J77">
        <f t="shared" si="10"/>
        <v>420.09129609691354</v>
      </c>
      <c r="K77">
        <f t="shared" si="11"/>
        <v>-0.53058302305520244</v>
      </c>
      <c r="L77">
        <v>0</v>
      </c>
      <c r="M77" s="17"/>
      <c r="N77" s="17">
        <v>321.73</v>
      </c>
      <c r="O77" s="17">
        <v>1.9359999999999999</v>
      </c>
      <c r="P77">
        <v>486.90106139161099</v>
      </c>
    </row>
    <row r="78" spans="5:16" x14ac:dyDescent="0.2">
      <c r="E78">
        <v>-105</v>
      </c>
      <c r="F78" s="14">
        <f t="shared" si="6"/>
        <v>318.6741199552755</v>
      </c>
      <c r="G78" s="14">
        <f t="shared" si="7"/>
        <v>1.7464079074597643</v>
      </c>
      <c r="H78">
        <f t="shared" si="8"/>
        <v>0</v>
      </c>
      <c r="I78">
        <f t="shared" si="9"/>
        <v>1.7464079074597643</v>
      </c>
      <c r="J78">
        <f t="shared" si="10"/>
        <v>421.4256459145256</v>
      </c>
      <c r="K78">
        <f t="shared" si="11"/>
        <v>-0.54298516913563766</v>
      </c>
      <c r="L78">
        <v>0</v>
      </c>
      <c r="M78" s="17"/>
      <c r="N78" s="17">
        <v>318.64999999999998</v>
      </c>
      <c r="O78" s="17">
        <v>1.9710000000000001</v>
      </c>
      <c r="P78">
        <v>487.63284422810801</v>
      </c>
    </row>
    <row r="79" spans="5:16" x14ac:dyDescent="0.2">
      <c r="E79">
        <v>-104</v>
      </c>
      <c r="F79" s="14">
        <f t="shared" si="6"/>
        <v>315.56496563447632</v>
      </c>
      <c r="G79" s="14">
        <f t="shared" si="7"/>
        <v>1.7693300250945414</v>
      </c>
      <c r="H79">
        <f t="shared" si="8"/>
        <v>0</v>
      </c>
      <c r="I79">
        <f t="shared" si="9"/>
        <v>1.7693300250945414</v>
      </c>
      <c r="J79">
        <f t="shared" si="10"/>
        <v>422.7913619650559</v>
      </c>
      <c r="K79">
        <f t="shared" si="11"/>
        <v>-0.55564058500731917</v>
      </c>
      <c r="L79">
        <v>0</v>
      </c>
      <c r="M79" s="17"/>
      <c r="N79" s="17">
        <v>315.54000000000002</v>
      </c>
      <c r="O79" s="17">
        <v>1.9770000000000001</v>
      </c>
      <c r="P79">
        <v>491.695897505152</v>
      </c>
    </row>
    <row r="80" spans="5:16" x14ac:dyDescent="0.2">
      <c r="E80">
        <v>-103</v>
      </c>
      <c r="F80" s="14">
        <f t="shared" si="6"/>
        <v>312.42456459494935</v>
      </c>
      <c r="G80" s="14">
        <f t="shared" si="7"/>
        <v>1.7930229410966512</v>
      </c>
      <c r="H80">
        <f t="shared" si="8"/>
        <v>0</v>
      </c>
      <c r="I80">
        <f t="shared" si="9"/>
        <v>1.7930229410966512</v>
      </c>
      <c r="J80">
        <f t="shared" si="10"/>
        <v>424.1890918889236</v>
      </c>
      <c r="K80">
        <f t="shared" si="11"/>
        <v>-0.56855580545120565</v>
      </c>
      <c r="L80">
        <v>0</v>
      </c>
      <c r="M80" s="17"/>
      <c r="N80" s="17">
        <v>312.39999999999998</v>
      </c>
      <c r="O80" s="17">
        <v>1.9990000000000001</v>
      </c>
      <c r="P80">
        <v>488.37916517429898</v>
      </c>
    </row>
    <row r="81" spans="5:16" x14ac:dyDescent="0.2">
      <c r="E81">
        <v>-102</v>
      </c>
      <c r="F81" s="14">
        <f t="shared" si="6"/>
        <v>309.2536302336552</v>
      </c>
      <c r="G81" s="14">
        <f t="shared" si="7"/>
        <v>1.8175159641623315</v>
      </c>
      <c r="H81">
        <f t="shared" si="8"/>
        <v>0</v>
      </c>
      <c r="I81">
        <f t="shared" si="9"/>
        <v>1.8175159641623315</v>
      </c>
      <c r="J81">
        <f t="shared" si="10"/>
        <v>425.61950022048524</v>
      </c>
      <c r="K81">
        <f t="shared" si="11"/>
        <v>-0.58173753215220625</v>
      </c>
      <c r="L81">
        <v>0</v>
      </c>
      <c r="M81" s="17"/>
      <c r="N81" s="17">
        <v>309.23</v>
      </c>
      <c r="O81" s="17">
        <v>2.0139999999999998</v>
      </c>
      <c r="P81">
        <v>488.89979703796803</v>
      </c>
    </row>
    <row r="82" spans="5:16" x14ac:dyDescent="0.2">
      <c r="E82">
        <v>-101</v>
      </c>
      <c r="F82" s="14">
        <f t="shared" si="6"/>
        <v>306.05290163691728</v>
      </c>
      <c r="G82" s="14">
        <f t="shared" si="7"/>
        <v>1.8428397860438619</v>
      </c>
      <c r="H82">
        <f t="shared" si="8"/>
        <v>0</v>
      </c>
      <c r="I82">
        <f t="shared" si="9"/>
        <v>1.8428397860438619</v>
      </c>
      <c r="J82">
        <f t="shared" si="10"/>
        <v>427.08326882658764</v>
      </c>
      <c r="K82">
        <f t="shared" si="11"/>
        <v>-0.59519263866829619</v>
      </c>
      <c r="L82">
        <v>0</v>
      </c>
      <c r="M82" s="17"/>
      <c r="N82" s="17">
        <v>306.02999999999997</v>
      </c>
      <c r="O82" s="17">
        <v>2.036</v>
      </c>
      <c r="P82">
        <v>487.57016673419002</v>
      </c>
    </row>
    <row r="83" spans="5:16" x14ac:dyDescent="0.2">
      <c r="E83">
        <v>-100</v>
      </c>
      <c r="F83" s="14">
        <f t="shared" si="6"/>
        <v>302.8231437210323</v>
      </c>
      <c r="G83" s="14">
        <f t="shared" si="7"/>
        <v>1.8690265553136567</v>
      </c>
      <c r="H83">
        <f t="shared" si="8"/>
        <v>0</v>
      </c>
      <c r="I83">
        <f t="shared" si="9"/>
        <v>1.8690265553136567</v>
      </c>
      <c r="J83">
        <f t="shared" si="10"/>
        <v>428.58109735832596</v>
      </c>
      <c r="K83">
        <f t="shared" si="11"/>
        <v>-0.60892817542019728</v>
      </c>
      <c r="L83">
        <v>0</v>
      </c>
      <c r="M83" s="17"/>
      <c r="N83" s="17">
        <v>302.8</v>
      </c>
      <c r="O83" s="17">
        <v>2.0609999999999999</v>
      </c>
      <c r="P83">
        <v>487.79552700647599</v>
      </c>
    </row>
    <row r="84" spans="5:16" x14ac:dyDescent="0.2">
      <c r="E84">
        <v>-99</v>
      </c>
      <c r="F84" s="14">
        <f t="shared" si="6"/>
        <v>299.56514733949876</v>
      </c>
      <c r="G84" s="14">
        <f t="shared" si="7"/>
        <v>1.8961099555527463</v>
      </c>
      <c r="H84">
        <f t="shared" si="8"/>
        <v>0</v>
      </c>
      <c r="I84">
        <f t="shared" si="9"/>
        <v>1.8961099555527463</v>
      </c>
      <c r="J84">
        <f t="shared" si="10"/>
        <v>430.11370371608086</v>
      </c>
      <c r="K84">
        <f t="shared" si="11"/>
        <v>-0.62295137467911832</v>
      </c>
      <c r="L84">
        <v>0</v>
      </c>
      <c r="M84" s="17"/>
      <c r="N84" s="17">
        <v>299.54000000000002</v>
      </c>
      <c r="O84" s="17">
        <v>2.0920000000000001</v>
      </c>
      <c r="P84">
        <v>488.57349202341601</v>
      </c>
    </row>
    <row r="85" spans="5:16" x14ac:dyDescent="0.2">
      <c r="E85">
        <v>-98</v>
      </c>
      <c r="F85" s="14">
        <f t="shared" si="6"/>
        <v>296.27972935593294</v>
      </c>
      <c r="G85" s="14">
        <f t="shared" si="7"/>
        <v>1.9241252882470739</v>
      </c>
      <c r="H85">
        <f t="shared" si="8"/>
        <v>0</v>
      </c>
      <c r="I85">
        <f t="shared" si="9"/>
        <v>1.9241252882470739</v>
      </c>
      <c r="J85">
        <f t="shared" si="10"/>
        <v>431.68182452784515</v>
      </c>
      <c r="K85">
        <f t="shared" si="11"/>
        <v>-0.63726965552709403</v>
      </c>
      <c r="L85">
        <v>0</v>
      </c>
      <c r="M85" s="17"/>
      <c r="N85" s="17">
        <v>296.26</v>
      </c>
      <c r="O85" s="17">
        <v>2.113</v>
      </c>
      <c r="P85">
        <v>490.58305492109503</v>
      </c>
    </row>
    <row r="86" spans="5:16" x14ac:dyDescent="0.2">
      <c r="E86">
        <v>-97</v>
      </c>
      <c r="F86" s="14">
        <f t="shared" si="6"/>
        <v>292.96773268180959</v>
      </c>
      <c r="G86" s="14">
        <f t="shared" si="7"/>
        <v>1.9531095606937043</v>
      </c>
      <c r="H86">
        <f t="shared" si="8"/>
        <v>0</v>
      </c>
      <c r="I86">
        <f t="shared" si="9"/>
        <v>1.9531095606937043</v>
      </c>
      <c r="J86">
        <f t="shared" si="10"/>
        <v>433.28621564080635</v>
      </c>
      <c r="K86">
        <f t="shared" si="11"/>
        <v>-0.65189062875760684</v>
      </c>
      <c r="L86">
        <v>0</v>
      </c>
      <c r="M86" s="17"/>
      <c r="N86" s="17">
        <v>292.95</v>
      </c>
      <c r="O86" s="17">
        <v>2.1480000000000001</v>
      </c>
      <c r="P86">
        <v>490.08177588842398</v>
      </c>
    </row>
    <row r="87" spans="5:16" x14ac:dyDescent="0.2">
      <c r="E87">
        <v>-96</v>
      </c>
      <c r="F87" s="14">
        <f t="shared" si="6"/>
        <v>289.63002627825244</v>
      </c>
      <c r="G87" s="14">
        <f t="shared" si="7"/>
        <v>1.9831015792385316</v>
      </c>
      <c r="H87">
        <f t="shared" si="8"/>
        <v>0</v>
      </c>
      <c r="I87">
        <f t="shared" si="9"/>
        <v>1.9831015792385316</v>
      </c>
      <c r="J87">
        <f t="shared" si="10"/>
        <v>434.92765262603592</v>
      </c>
      <c r="K87">
        <f t="shared" si="11"/>
        <v>-0.66682210168426026</v>
      </c>
      <c r="L87">
        <v>0</v>
      </c>
      <c r="M87" s="17"/>
      <c r="N87" s="17">
        <v>289.61</v>
      </c>
      <c r="O87" s="17">
        <v>2.1850000000000001</v>
      </c>
      <c r="P87">
        <v>492.63335897270298</v>
      </c>
    </row>
    <row r="88" spans="5:16" x14ac:dyDescent="0.2">
      <c r="E88">
        <v>-95</v>
      </c>
      <c r="F88" s="14">
        <f t="shared" si="6"/>
        <v>286.26750512116524</v>
      </c>
      <c r="G88" s="14">
        <f t="shared" si="7"/>
        <v>2.0141420481882157</v>
      </c>
      <c r="H88">
        <f t="shared" si="8"/>
        <v>0</v>
      </c>
      <c r="I88">
        <f t="shared" si="9"/>
        <v>2.0141420481882157</v>
      </c>
      <c r="J88">
        <f t="shared" si="10"/>
        <v>436.60693129609456</v>
      </c>
      <c r="K88">
        <f t="shared" si="11"/>
        <v>-0.68207208281426956</v>
      </c>
      <c r="L88">
        <v>0</v>
      </c>
      <c r="M88" s="17"/>
      <c r="N88" s="17">
        <v>286.24</v>
      </c>
      <c r="O88" s="17">
        <v>2.2210000000000001</v>
      </c>
      <c r="P88">
        <v>495.40573813004801</v>
      </c>
    </row>
    <row r="89" spans="5:16" x14ac:dyDescent="0.2">
      <c r="E89">
        <v>-94</v>
      </c>
      <c r="F89" s="14">
        <f t="shared" si="6"/>
        <v>282.88109012909547</v>
      </c>
      <c r="G89" s="14">
        <f t="shared" si="7"/>
        <v>2.0462736747608763</v>
      </c>
      <c r="H89">
        <f t="shared" si="8"/>
        <v>0</v>
      </c>
      <c r="I89">
        <f t="shared" si="9"/>
        <v>2.0462736747608763</v>
      </c>
      <c r="J89">
        <f t="shared" si="10"/>
        <v>438.3248682352106</v>
      </c>
      <c r="K89">
        <f t="shared" si="11"/>
        <v>-0.69764878634320604</v>
      </c>
      <c r="L89">
        <v>0</v>
      </c>
      <c r="M89" s="17"/>
      <c r="N89" s="17">
        <v>282.86</v>
      </c>
      <c r="O89" s="17">
        <v>2.2519999999999998</v>
      </c>
      <c r="P89">
        <v>497.70834140679898</v>
      </c>
    </row>
    <row r="90" spans="5:16" x14ac:dyDescent="0.2">
      <c r="E90">
        <v>-93</v>
      </c>
      <c r="F90" s="14">
        <f t="shared" si="6"/>
        <v>279.47172805329819</v>
      </c>
      <c r="G90" s="14">
        <f t="shared" si="7"/>
        <v>2.0795412804636459</v>
      </c>
      <c r="H90">
        <f t="shared" si="8"/>
        <v>0</v>
      </c>
      <c r="I90">
        <f t="shared" si="9"/>
        <v>2.0795412804636459</v>
      </c>
      <c r="J90">
        <f t="shared" si="10"/>
        <v>440.08230134161192</v>
      </c>
      <c r="K90">
        <f t="shared" si="11"/>
        <v>-0.71356063641736778</v>
      </c>
      <c r="L90">
        <v>0</v>
      </c>
      <c r="M90" s="17"/>
      <c r="N90" s="17">
        <v>279.45</v>
      </c>
      <c r="O90" s="17">
        <v>2.266</v>
      </c>
      <c r="P90">
        <v>498.69608735391898</v>
      </c>
    </row>
    <row r="91" spans="5:16" x14ac:dyDescent="0.2">
      <c r="E91">
        <v>-92</v>
      </c>
      <c r="F91" s="14">
        <f t="shared" si="6"/>
        <v>276.04039132956518</v>
      </c>
      <c r="G91" s="14">
        <f t="shared" si="7"/>
        <v>2.1139919193096914</v>
      </c>
      <c r="H91">
        <f t="shared" si="8"/>
        <v>0</v>
      </c>
      <c r="I91">
        <f t="shared" si="9"/>
        <v>2.1139919193096914</v>
      </c>
      <c r="J91">
        <f t="shared" si="10"/>
        <v>441.88009038143468</v>
      </c>
      <c r="K91">
        <f t="shared" si="11"/>
        <v>-0.72981627110435476</v>
      </c>
      <c r="L91">
        <v>0</v>
      </c>
      <c r="M91" s="17"/>
      <c r="N91" s="17">
        <v>276.02</v>
      </c>
      <c r="O91" s="17">
        <v>2.294</v>
      </c>
      <c r="P91">
        <v>495.74695703741997</v>
      </c>
    </row>
    <row r="92" spans="5:16" x14ac:dyDescent="0.2">
      <c r="E92">
        <v>-91</v>
      </c>
      <c r="F92" s="14">
        <f t="shared" si="6"/>
        <v>272.58807789147659</v>
      </c>
      <c r="G92" s="14">
        <f t="shared" si="7"/>
        <v>2.1496750033132326</v>
      </c>
      <c r="H92">
        <f t="shared" si="8"/>
        <v>0</v>
      </c>
      <c r="I92">
        <f t="shared" si="9"/>
        <v>2.1496750033132326</v>
      </c>
      <c r="J92">
        <f t="shared" si="10"/>
        <v>443.71911755347986</v>
      </c>
      <c r="K92">
        <f t="shared" si="11"/>
        <v>-0.74642454600381458</v>
      </c>
      <c r="L92">
        <v>0</v>
      </c>
      <c r="M92" s="17"/>
      <c r="N92" s="17">
        <v>272.57</v>
      </c>
      <c r="O92" s="17">
        <v>2.3159999999999998</v>
      </c>
      <c r="P92">
        <v>495.71265116952702</v>
      </c>
    </row>
    <row r="93" spans="5:16" x14ac:dyDescent="0.2">
      <c r="E93">
        <v>-90</v>
      </c>
      <c r="F93" s="14">
        <f t="shared" si="6"/>
        <v>269.11581094482943</v>
      </c>
      <c r="G93" s="14">
        <f t="shared" si="7"/>
        <v>2.18664243572838</v>
      </c>
      <c r="H93">
        <f t="shared" si="8"/>
        <v>0</v>
      </c>
      <c r="I93">
        <f t="shared" si="9"/>
        <v>2.18664243572838</v>
      </c>
      <c r="J93">
        <f t="shared" si="10"/>
        <v>445.60028806392432</v>
      </c>
      <c r="K93">
        <f t="shared" si="11"/>
        <v>-0.76339453742240526</v>
      </c>
      <c r="L93">
        <v>0</v>
      </c>
      <c r="M93" s="17"/>
      <c r="N93" s="17">
        <v>269.08999999999997</v>
      </c>
      <c r="O93" s="17">
        <v>2.36</v>
      </c>
      <c r="P93">
        <v>494.21127231946298</v>
      </c>
    </row>
    <row r="94" spans="5:16" x14ac:dyDescent="0.2">
      <c r="E94">
        <v>-89</v>
      </c>
      <c r="F94" s="14">
        <f t="shared" si="6"/>
        <v>265.62463870309017</v>
      </c>
      <c r="G94" s="14">
        <f t="shared" si="7"/>
        <v>2.224948752526132</v>
      </c>
      <c r="H94">
        <f t="shared" si="8"/>
        <v>0</v>
      </c>
      <c r="I94">
        <f t="shared" si="9"/>
        <v>2.224948752526132</v>
      </c>
      <c r="J94">
        <f t="shared" si="10"/>
        <v>447.52453070988463</v>
      </c>
      <c r="K94">
        <f t="shared" si="11"/>
        <v>-0.7807355450240957</v>
      </c>
      <c r="L94">
        <v>0</v>
      </c>
      <c r="M94" s="17"/>
      <c r="N94" s="17">
        <v>265.60000000000002</v>
      </c>
      <c r="O94" s="17">
        <v>2.415</v>
      </c>
      <c r="P94">
        <v>497.170783644822</v>
      </c>
    </row>
    <row r="95" spans="5:16" x14ac:dyDescent="0.2">
      <c r="E95">
        <v>-88</v>
      </c>
      <c r="F95" s="14">
        <f t="shared" si="6"/>
        <v>262.11563408382568</v>
      </c>
      <c r="G95" s="14">
        <f t="shared" si="7"/>
        <v>2.26465127263369</v>
      </c>
      <c r="H95">
        <f t="shared" si="8"/>
        <v>0</v>
      </c>
      <c r="I95">
        <f t="shared" si="9"/>
        <v>2.26465127263369</v>
      </c>
      <c r="J95">
        <f t="shared" si="10"/>
        <v>449.49279847051605</v>
      </c>
      <c r="K95">
        <f t="shared" si="11"/>
        <v>-0.79845709385989094</v>
      </c>
      <c r="L95">
        <v>0</v>
      </c>
      <c r="M95" s="17"/>
      <c r="N95" s="17">
        <v>262.08999999999997</v>
      </c>
      <c r="O95" s="17">
        <v>2.4710000000000001</v>
      </c>
      <c r="P95">
        <v>502.158991492035</v>
      </c>
    </row>
    <row r="96" spans="5:16" x14ac:dyDescent="0.2">
      <c r="E96">
        <v>-87</v>
      </c>
      <c r="F96" s="14">
        <f t="shared" si="6"/>
        <v>258.58989436615462</v>
      </c>
      <c r="G96" s="14">
        <f t="shared" si="7"/>
        <v>2.3058102574913164</v>
      </c>
      <c r="H96">
        <f t="shared" si="8"/>
        <v>0</v>
      </c>
      <c r="I96">
        <f t="shared" si="9"/>
        <v>2.3058102574913164</v>
      </c>
      <c r="J96">
        <f t="shared" si="10"/>
        <v>451.50606910406407</v>
      </c>
      <c r="K96">
        <f t="shared" si="11"/>
        <v>-0.81656893566237865</v>
      </c>
      <c r="L96">
        <v>0</v>
      </c>
      <c r="M96" s="17"/>
      <c r="N96" s="17">
        <v>258.57</v>
      </c>
      <c r="O96" s="17">
        <v>2.5419999999999998</v>
      </c>
      <c r="P96">
        <v>507.01316219543497</v>
      </c>
    </row>
    <row r="97" spans="5:16" x14ac:dyDescent="0.2">
      <c r="E97">
        <v>-86</v>
      </c>
      <c r="F97" s="14">
        <f t="shared" si="6"/>
        <v>255.04854080937588</v>
      </c>
      <c r="G97" s="14">
        <f t="shared" si="7"/>
        <v>2.3484890805140965</v>
      </c>
      <c r="H97">
        <f t="shared" si="8"/>
        <v>0</v>
      </c>
      <c r="I97">
        <f t="shared" si="9"/>
        <v>2.3484890805140965</v>
      </c>
      <c r="J97">
        <f t="shared" si="10"/>
        <v>453.56534574900138</v>
      </c>
      <c r="K97">
        <f t="shared" si="11"/>
        <v>-0.83508104928352744</v>
      </c>
      <c r="L97">
        <v>0</v>
      </c>
      <c r="M97" s="17"/>
      <c r="N97" s="17">
        <v>255.03</v>
      </c>
      <c r="O97" s="17">
        <v>2.6019999999999999</v>
      </c>
      <c r="P97">
        <v>514.57622819430298</v>
      </c>
    </row>
    <row r="98" spans="5:16" x14ac:dyDescent="0.2">
      <c r="E98">
        <v>-85</v>
      </c>
      <c r="F98" s="14">
        <f t="shared" si="6"/>
        <v>251.49271823301234</v>
      </c>
      <c r="G98" s="14">
        <f t="shared" si="7"/>
        <v>2.3927544070793787</v>
      </c>
      <c r="H98">
        <f t="shared" si="8"/>
        <v>0</v>
      </c>
      <c r="I98">
        <f t="shared" si="9"/>
        <v>2.3927544070793787</v>
      </c>
      <c r="J98">
        <f t="shared" si="10"/>
        <v>455.67165752707291</v>
      </c>
      <c r="K98">
        <f t="shared" si="11"/>
        <v>-0.85400364013057717</v>
      </c>
      <c r="L98">
        <v>0</v>
      </c>
      <c r="M98" s="17"/>
      <c r="N98" s="17">
        <v>251.47</v>
      </c>
      <c r="O98" s="17">
        <v>2.6520000000000001</v>
      </c>
      <c r="P98">
        <v>519.51082431551697</v>
      </c>
    </row>
    <row r="99" spans="5:16" x14ac:dyDescent="0.2">
      <c r="E99">
        <v>-84</v>
      </c>
      <c r="F99" s="14">
        <f t="shared" si="6"/>
        <v>247.92359455862328</v>
      </c>
      <c r="G99" s="14">
        <f t="shared" si="7"/>
        <v>2.4386763856945177</v>
      </c>
      <c r="H99">
        <f t="shared" si="8"/>
        <v>0</v>
      </c>
      <c r="I99">
        <f t="shared" si="9"/>
        <v>2.4386763856945177</v>
      </c>
      <c r="J99">
        <f t="shared" si="10"/>
        <v>457.82606014567193</v>
      </c>
      <c r="K99">
        <f t="shared" si="11"/>
        <v>-0.8733471384429693</v>
      </c>
      <c r="L99">
        <v>0</v>
      </c>
      <c r="M99" s="17"/>
      <c r="N99" s="17">
        <v>247.9</v>
      </c>
      <c r="O99" s="17">
        <v>2.6970000000000001</v>
      </c>
      <c r="P99">
        <v>522.10245961799296</v>
      </c>
    </row>
    <row r="100" spans="5:16" x14ac:dyDescent="0.2">
      <c r="E100">
        <v>-83</v>
      </c>
      <c r="F100" s="14">
        <f t="shared" si="6"/>
        <v>244.34236031382517</v>
      </c>
      <c r="G100" s="14">
        <f t="shared" si="7"/>
        <v>2.4863288510345503</v>
      </c>
      <c r="H100">
        <f t="shared" si="8"/>
        <v>0</v>
      </c>
      <c r="I100">
        <f t="shared" si="9"/>
        <v>2.4863288510345503</v>
      </c>
      <c r="J100">
        <f t="shared" si="10"/>
        <v>460.02963649659057</v>
      </c>
      <c r="K100">
        <f t="shared" si="11"/>
        <v>-0.8931221962298459</v>
      </c>
      <c r="L100">
        <v>0</v>
      </c>
      <c r="M100" s="17"/>
      <c r="N100" s="17">
        <v>244.32</v>
      </c>
      <c r="O100" s="17">
        <v>2.7280000000000002</v>
      </c>
      <c r="P100">
        <v>523.42385400825594</v>
      </c>
    </row>
    <row r="101" spans="5:16" x14ac:dyDescent="0.2">
      <c r="E101">
        <v>-82</v>
      </c>
      <c r="F101" s="14">
        <f t="shared" si="6"/>
        <v>240.75022809906113</v>
      </c>
      <c r="G101" s="14">
        <f t="shared" si="7"/>
        <v>2.535789539574429</v>
      </c>
      <c r="H101">
        <f t="shared" si="8"/>
        <v>0</v>
      </c>
      <c r="I101">
        <f t="shared" si="9"/>
        <v>2.535789539574429</v>
      </c>
      <c r="J101">
        <f t="shared" si="10"/>
        <v>462.28349724769726</v>
      </c>
      <c r="K101">
        <f t="shared" si="11"/>
        <v>-0.91333968266713972</v>
      </c>
      <c r="L101">
        <v>0</v>
      </c>
      <c r="M101" s="17"/>
      <c r="N101" s="17">
        <v>240.73</v>
      </c>
      <c r="O101" s="17">
        <v>2.7669999999999999</v>
      </c>
      <c r="P101">
        <v>521.794411400321</v>
      </c>
    </row>
    <row r="102" spans="5:16" x14ac:dyDescent="0.2">
      <c r="E102">
        <v>-81</v>
      </c>
      <c r="F102" s="14">
        <f t="shared" si="6"/>
        <v>237.14843201774903</v>
      </c>
      <c r="G102" s="14">
        <f t="shared" si="7"/>
        <v>2.5871403185757034</v>
      </c>
      <c r="H102">
        <f t="shared" si="8"/>
        <v>0</v>
      </c>
      <c r="I102">
        <f t="shared" si="9"/>
        <v>2.5871403185757034</v>
      </c>
      <c r="J102">
        <f t="shared" si="10"/>
        <v>464.58878142358088</v>
      </c>
      <c r="K102">
        <f t="shared" si="11"/>
        <v>-0.93401067772572299</v>
      </c>
      <c r="L102">
        <v>0</v>
      </c>
      <c r="M102" s="17"/>
      <c r="N102" s="17">
        <v>237.12</v>
      </c>
      <c r="O102" s="17">
        <v>2.8140000000000001</v>
      </c>
      <c r="P102">
        <v>521.47730524354495</v>
      </c>
    </row>
    <row r="103" spans="5:16" x14ac:dyDescent="0.2">
      <c r="E103">
        <v>-80</v>
      </c>
      <c r="F103" s="14">
        <f t="shared" si="6"/>
        <v>233.53822707053564</v>
      </c>
      <c r="G103" s="14">
        <f t="shared" si="7"/>
        <v>2.6404674292221908</v>
      </c>
      <c r="H103">
        <f t="shared" si="8"/>
        <v>0</v>
      </c>
      <c r="I103">
        <f t="shared" si="9"/>
        <v>2.6404674292221908</v>
      </c>
      <c r="J103">
        <f t="shared" si="10"/>
        <v>466.94665697060861</v>
      </c>
      <c r="K103">
        <f t="shared" si="11"/>
        <v>-0.95514646377777823</v>
      </c>
      <c r="L103">
        <v>0</v>
      </c>
      <c r="M103" s="17"/>
      <c r="N103" s="17">
        <v>233.51</v>
      </c>
      <c r="O103" s="17">
        <v>2.8610000000000002</v>
      </c>
      <c r="P103">
        <v>522.38213620963995</v>
      </c>
    </row>
    <row r="104" spans="5:16" x14ac:dyDescent="0.2">
      <c r="E104">
        <v>-79</v>
      </c>
      <c r="F104" s="14">
        <f t="shared" si="6"/>
        <v>229.92088851446363</v>
      </c>
      <c r="G104" s="14">
        <f t="shared" si="7"/>
        <v>2.6958617447328947</v>
      </c>
      <c r="H104">
        <f t="shared" si="8"/>
        <v>0</v>
      </c>
      <c r="I104">
        <f t="shared" si="9"/>
        <v>2.6958617447328947</v>
      </c>
      <c r="J104">
        <f t="shared" si="10"/>
        <v>469.35832130116199</v>
      </c>
      <c r="K104">
        <f t="shared" si="11"/>
        <v>-0.97675851489346799</v>
      </c>
      <c r="L104">
        <v>0</v>
      </c>
      <c r="M104" s="17"/>
      <c r="N104" s="17">
        <v>229.9</v>
      </c>
      <c r="O104" s="17">
        <v>2.9239999999999999</v>
      </c>
      <c r="P104">
        <v>523.021304163168</v>
      </c>
    </row>
    <row r="105" spans="5:16" x14ac:dyDescent="0.2">
      <c r="E105">
        <v>-78</v>
      </c>
      <c r="F105" s="14">
        <f t="shared" si="6"/>
        <v>226.29771118794889</v>
      </c>
      <c r="G105" s="14">
        <f t="shared" si="7"/>
        <v>2.7534190443125954</v>
      </c>
      <c r="H105">
        <f t="shared" si="8"/>
        <v>0</v>
      </c>
      <c r="I105">
        <f t="shared" si="9"/>
        <v>2.7534190443125954</v>
      </c>
      <c r="J105">
        <f t="shared" si="10"/>
        <v>471.82500181110777</v>
      </c>
      <c r="K105">
        <f t="shared" si="11"/>
        <v>-0.99885848350721262</v>
      </c>
      <c r="L105">
        <v>0</v>
      </c>
      <c r="M105" s="17"/>
      <c r="N105" s="17">
        <v>226.27</v>
      </c>
      <c r="O105" s="17">
        <v>2.9849999999999999</v>
      </c>
      <c r="P105">
        <v>526.27456046096097</v>
      </c>
    </row>
    <row r="106" spans="5:16" x14ac:dyDescent="0.2">
      <c r="E106">
        <v>-77</v>
      </c>
      <c r="F106" s="14">
        <f t="shared" si="6"/>
        <v>222.67000880254398</v>
      </c>
      <c r="G106" s="14">
        <f t="shared" si="7"/>
        <v>2.8132403038297125</v>
      </c>
      <c r="H106">
        <f t="shared" si="8"/>
        <v>0</v>
      </c>
      <c r="I106">
        <f t="shared" si="9"/>
        <v>2.8132403038297125</v>
      </c>
      <c r="J106">
        <f t="shared" si="10"/>
        <v>474.34795636367113</v>
      </c>
      <c r="K106">
        <f t="shared" si="11"/>
        <v>-1.0214581840935004</v>
      </c>
      <c r="L106">
        <v>0</v>
      </c>
      <c r="M106" s="17"/>
      <c r="N106" s="17">
        <v>222.65</v>
      </c>
      <c r="O106" s="17">
        <v>3.0539999999999998</v>
      </c>
      <c r="P106">
        <v>528.77066073242497</v>
      </c>
    </row>
    <row r="107" spans="5:16" x14ac:dyDescent="0.2">
      <c r="E107">
        <v>-76</v>
      </c>
      <c r="F107" s="14">
        <f t="shared" si="6"/>
        <v>219.03911320253792</v>
      </c>
      <c r="G107" s="14">
        <f t="shared" si="7"/>
        <v>2.8754320041370889</v>
      </c>
      <c r="H107">
        <f t="shared" si="8"/>
        <v>0</v>
      </c>
      <c r="I107">
        <f t="shared" si="9"/>
        <v>2.8754320041370889</v>
      </c>
      <c r="J107">
        <f t="shared" si="10"/>
        <v>476.92847373198003</v>
      </c>
      <c r="K107">
        <f t="shared" si="11"/>
        <v>-1.0445695734461469</v>
      </c>
      <c r="L107">
        <v>0</v>
      </c>
      <c r="M107" s="17"/>
      <c r="N107" s="17">
        <v>219.02</v>
      </c>
      <c r="O107" s="17">
        <v>3.12</v>
      </c>
      <c r="P107">
        <v>532.33836921866498</v>
      </c>
    </row>
    <row r="108" spans="5:16" x14ac:dyDescent="0.2">
      <c r="E108">
        <v>-75</v>
      </c>
      <c r="F108" s="14">
        <f t="shared" si="6"/>
        <v>215.40637359352178</v>
      </c>
      <c r="G108" s="14">
        <f t="shared" si="7"/>
        <v>2.9401064579719369</v>
      </c>
      <c r="H108">
        <f t="shared" si="8"/>
        <v>0</v>
      </c>
      <c r="I108">
        <f t="shared" si="9"/>
        <v>2.9401064579719369</v>
      </c>
      <c r="J108">
        <f t="shared" si="10"/>
        <v>479.56787399145657</v>
      </c>
      <c r="K108">
        <f t="shared" si="11"/>
        <v>-1.0682047271111921</v>
      </c>
      <c r="L108">
        <v>0</v>
      </c>
      <c r="M108" s="17"/>
      <c r="N108" s="17">
        <v>215.38</v>
      </c>
      <c r="O108" s="17">
        <v>3.177</v>
      </c>
      <c r="P108">
        <v>534.97613189987703</v>
      </c>
    </row>
    <row r="109" spans="5:16" x14ac:dyDescent="0.2">
      <c r="E109">
        <v>-74</v>
      </c>
      <c r="F109" s="14">
        <f t="shared" si="6"/>
        <v>211.77315574110418</v>
      </c>
      <c r="G109" s="14">
        <f t="shared" si="7"/>
        <v>3.007382156385769</v>
      </c>
      <c r="H109">
        <f t="shared" si="8"/>
        <v>0</v>
      </c>
      <c r="I109">
        <f t="shared" si="9"/>
        <v>3.007382156385769</v>
      </c>
      <c r="J109">
        <f t="shared" si="10"/>
        <v>482.2675088520711</v>
      </c>
      <c r="K109">
        <f t="shared" si="11"/>
        <v>-1.0923758114618072</v>
      </c>
      <c r="L109">
        <v>0</v>
      </c>
      <c r="M109" s="17"/>
      <c r="N109" s="17">
        <v>211.75</v>
      </c>
      <c r="O109" s="17">
        <v>3.2480000000000002</v>
      </c>
      <c r="P109">
        <v>535.69627328827903</v>
      </c>
    </row>
    <row r="110" spans="5:16" x14ac:dyDescent="0.2">
      <c r="E110">
        <v>-73</v>
      </c>
      <c r="F110" s="14">
        <f t="shared" si="6"/>
        <v>208.14084114103815</v>
      </c>
      <c r="G110" s="14">
        <f t="shared" si="7"/>
        <v>3.0773841356608456</v>
      </c>
      <c r="H110">
        <f t="shared" si="8"/>
        <v>0</v>
      </c>
      <c r="I110">
        <f t="shared" si="9"/>
        <v>3.0773841356608456</v>
      </c>
      <c r="J110">
        <f t="shared" si="10"/>
        <v>485.02876191912901</v>
      </c>
      <c r="K110">
        <f t="shared" si="11"/>
        <v>-1.1170950508501376</v>
      </c>
      <c r="L110">
        <v>0</v>
      </c>
      <c r="M110" s="17"/>
      <c r="N110" s="17">
        <v>208.12</v>
      </c>
      <c r="O110" s="17">
        <v>3.3239999999999998</v>
      </c>
      <c r="P110">
        <v>538.43772079705195</v>
      </c>
    </row>
    <row r="111" spans="5:16" x14ac:dyDescent="0.2">
      <c r="E111">
        <v>-72</v>
      </c>
      <c r="F111" s="14">
        <f t="shared" si="6"/>
        <v>204.5108261620656</v>
      </c>
      <c r="G111" s="14">
        <f t="shared" si="7"/>
        <v>3.1502443656650536</v>
      </c>
      <c r="H111">
        <f t="shared" si="8"/>
        <v>0</v>
      </c>
      <c r="I111">
        <f t="shared" si="9"/>
        <v>3.1502443656650536</v>
      </c>
      <c r="J111">
        <f t="shared" si="10"/>
        <v>487.85304886977008</v>
      </c>
      <c r="K111">
        <f t="shared" si="11"/>
        <v>-1.1423746891977422</v>
      </c>
      <c r="L111">
        <v>0</v>
      </c>
      <c r="M111" s="17"/>
      <c r="N111" s="17">
        <v>204.49</v>
      </c>
      <c r="O111" s="17">
        <v>3.4060000000000001</v>
      </c>
      <c r="P111">
        <v>541.59029070347799</v>
      </c>
    </row>
    <row r="112" spans="5:16" x14ac:dyDescent="0.2">
      <c r="E112">
        <v>-71</v>
      </c>
      <c r="F112" s="14">
        <f t="shared" si="6"/>
        <v>200.88452116284509</v>
      </c>
      <c r="G112" s="14">
        <f t="shared" si="7"/>
        <v>3.2261021605789058</v>
      </c>
      <c r="H112">
        <f t="shared" si="8"/>
        <v>0</v>
      </c>
      <c r="I112">
        <f t="shared" si="9"/>
        <v>3.2261021605789058</v>
      </c>
      <c r="J112">
        <f t="shared" si="10"/>
        <v>490.74181753069905</v>
      </c>
      <c r="K112">
        <f t="shared" si="11"/>
        <v>-1.1682269453140952</v>
      </c>
      <c r="L112">
        <v>0</v>
      </c>
      <c r="M112" s="17"/>
      <c r="N112" s="17">
        <v>200.86</v>
      </c>
      <c r="O112" s="17">
        <v>3.5059999999999998</v>
      </c>
      <c r="P112">
        <v>545.27144654974302</v>
      </c>
    </row>
    <row r="113" spans="5:16" x14ac:dyDescent="0.2">
      <c r="E113">
        <v>-70</v>
      </c>
      <c r="F113" s="14">
        <f t="shared" si="6"/>
        <v>197.26334958437138</v>
      </c>
      <c r="G113" s="14">
        <f t="shared" si="7"/>
        <v>3.305104612893492</v>
      </c>
      <c r="H113">
        <f t="shared" si="8"/>
        <v>0</v>
      </c>
      <c r="I113">
        <f t="shared" si="9"/>
        <v>3.305104612893492</v>
      </c>
      <c r="J113">
        <f t="shared" si="10"/>
        <v>493.69654784078745</v>
      </c>
      <c r="K113">
        <f t="shared" si="11"/>
        <v>-1.1946639611470069</v>
      </c>
      <c r="L113">
        <v>0</v>
      </c>
      <c r="M113" s="17"/>
      <c r="N113" s="17">
        <v>197.24</v>
      </c>
      <c r="O113" s="17">
        <v>3.6120000000000001</v>
      </c>
      <c r="P113">
        <v>551.31702982582794</v>
      </c>
    </row>
    <row r="114" spans="5:16" x14ac:dyDescent="0.2">
      <c r="E114">
        <v>-69</v>
      </c>
      <c r="F114" s="14">
        <f t="shared" si="6"/>
        <v>193.64874701933752</v>
      </c>
      <c r="G114" s="14">
        <f t="shared" si="7"/>
        <v>3.3874070515228385</v>
      </c>
      <c r="H114">
        <f t="shared" si="8"/>
        <v>0</v>
      </c>
      <c r="I114">
        <f t="shared" si="9"/>
        <v>3.3874070515228385</v>
      </c>
      <c r="J114">
        <f t="shared" si="10"/>
        <v>496.71875168010007</v>
      </c>
      <c r="K114">
        <f t="shared" si="11"/>
        <v>-1.2216977420762785</v>
      </c>
      <c r="L114">
        <v>0</v>
      </c>
      <c r="M114" s="17"/>
      <c r="N114" s="17">
        <v>193.62</v>
      </c>
      <c r="O114" s="17">
        <v>3.7229999999999999</v>
      </c>
      <c r="P114">
        <v>557.7489651285</v>
      </c>
    </row>
    <row r="115" spans="5:16" x14ac:dyDescent="0.2">
      <c r="E115">
        <v>-68</v>
      </c>
      <c r="F115" s="14">
        <f t="shared" si="6"/>
        <v>190.04216025992503</v>
      </c>
      <c r="G115" s="14">
        <f t="shared" si="7"/>
        <v>3.4731735247935074</v>
      </c>
      <c r="H115">
        <f t="shared" si="8"/>
        <v>0</v>
      </c>
      <c r="I115">
        <f t="shared" si="9"/>
        <v>3.4731735247935074</v>
      </c>
      <c r="J115">
        <f t="shared" si="10"/>
        <v>499.80997254456742</v>
      </c>
      <c r="K115">
        <f t="shared" si="11"/>
        <v>-1.2493400882578085</v>
      </c>
      <c r="L115">
        <v>0</v>
      </c>
      <c r="M115" s="17"/>
      <c r="N115" s="17">
        <v>190.02</v>
      </c>
      <c r="O115" s="17">
        <v>3.8290000000000002</v>
      </c>
      <c r="P115">
        <v>564.33799343553903</v>
      </c>
    </row>
    <row r="116" spans="5:16" x14ac:dyDescent="0.2">
      <c r="E116">
        <v>-67</v>
      </c>
      <c r="F116" s="14">
        <f t="shared" si="6"/>
        <v>186.44504632553821</v>
      </c>
      <c r="G116" s="14">
        <f t="shared" si="7"/>
        <v>3.5625773089629167</v>
      </c>
      <c r="H116">
        <f t="shared" si="8"/>
        <v>0</v>
      </c>
      <c r="I116">
        <f t="shared" si="9"/>
        <v>3.5625773089629167</v>
      </c>
      <c r="J116">
        <f t="shared" si="10"/>
        <v>502.9717850428994</v>
      </c>
      <c r="K116">
        <f t="shared" si="11"/>
        <v>-1.2776025159105104</v>
      </c>
      <c r="L116">
        <v>0</v>
      </c>
      <c r="M116" s="17"/>
      <c r="N116" s="17">
        <v>186.42</v>
      </c>
      <c r="O116" s="17">
        <v>3.9359999999999999</v>
      </c>
      <c r="P116">
        <v>569.61408247265297</v>
      </c>
    </row>
    <row r="117" spans="5:16" x14ac:dyDescent="0.2">
      <c r="E117">
        <v>-66</v>
      </c>
      <c r="F117" s="14">
        <f t="shared" si="6"/>
        <v>182.85887147202345</v>
      </c>
      <c r="G117" s="14">
        <f t="shared" si="7"/>
        <v>3.655801442769512</v>
      </c>
      <c r="H117">
        <f t="shared" si="8"/>
        <v>0</v>
      </c>
      <c r="I117">
        <f t="shared" si="9"/>
        <v>3.655801442769512</v>
      </c>
      <c r="J117">
        <f t="shared" si="10"/>
        <v>506.20579418943839</v>
      </c>
      <c r="K117">
        <f t="shared" si="11"/>
        <v>-1.3064961673139632</v>
      </c>
      <c r="L117">
        <v>0</v>
      </c>
      <c r="M117" s="17"/>
      <c r="N117" s="17">
        <v>182.83</v>
      </c>
      <c r="O117" s="17">
        <v>4.0469999999999997</v>
      </c>
      <c r="P117">
        <v>574.43862111079204</v>
      </c>
    </row>
    <row r="118" spans="5:16" x14ac:dyDescent="0.2">
      <c r="E118">
        <v>-65</v>
      </c>
      <c r="F118" s="14">
        <f t="shared" si="6"/>
        <v>179.28511018392624</v>
      </c>
      <c r="G118" s="14">
        <f t="shared" si="7"/>
        <v>3.7530392883247115</v>
      </c>
      <c r="H118">
        <f t="shared" si="8"/>
        <v>0</v>
      </c>
      <c r="I118">
        <f t="shared" si="9"/>
        <v>3.7530392883247115</v>
      </c>
      <c r="J118">
        <f t="shared" si="10"/>
        <v>509.51363446339235</v>
      </c>
      <c r="K118">
        <f t="shared" si="11"/>
        <v>-1.3360317081371025</v>
      </c>
      <c r="L118">
        <v>0</v>
      </c>
      <c r="M118" s="17"/>
      <c r="N118" s="17">
        <v>179.26</v>
      </c>
      <c r="O118" s="17">
        <v>4.1619999999999999</v>
      </c>
      <c r="P118">
        <v>579.26421663897202</v>
      </c>
    </row>
    <row r="119" spans="5:16" x14ac:dyDescent="0.2">
      <c r="E119">
        <v>-64</v>
      </c>
      <c r="F119" s="14">
        <f t="shared" si="6"/>
        <v>175.72524415136604</v>
      </c>
      <c r="G119" s="14">
        <f t="shared" si="7"/>
        <v>3.8544951184092326</v>
      </c>
      <c r="H119">
        <f t="shared" si="8"/>
        <v>0</v>
      </c>
      <c r="I119">
        <f t="shared" si="9"/>
        <v>3.8544951184092326</v>
      </c>
      <c r="J119">
        <f t="shared" si="10"/>
        <v>512.89696860126685</v>
      </c>
      <c r="K119">
        <f t="shared" si="11"/>
        <v>-1.3662192105740765</v>
      </c>
      <c r="L119">
        <v>0</v>
      </c>
      <c r="M119" s="17"/>
      <c r="N119" s="17">
        <v>175.7</v>
      </c>
      <c r="O119" s="17">
        <v>4.282</v>
      </c>
      <c r="P119">
        <v>584.09233304562395</v>
      </c>
    </row>
    <row r="120" spans="5:16" x14ac:dyDescent="0.2">
      <c r="E120">
        <v>-63</v>
      </c>
      <c r="F120" s="14">
        <f t="shared" si="6"/>
        <v>172.18076123310016</v>
      </c>
      <c r="G120" s="14">
        <f t="shared" si="7"/>
        <v>3.9603847299250834</v>
      </c>
      <c r="H120">
        <f t="shared" si="8"/>
        <v>0</v>
      </c>
      <c r="I120">
        <f t="shared" si="9"/>
        <v>3.9603847299250834</v>
      </c>
      <c r="J120">
        <f t="shared" si="10"/>
        <v>516.3574860852691</v>
      </c>
      <c r="K120">
        <f t="shared" si="11"/>
        <v>-1.3970680205831669</v>
      </c>
      <c r="L120">
        <v>0</v>
      </c>
      <c r="M120" s="17"/>
      <c r="N120" s="17">
        <v>172.16</v>
      </c>
      <c r="O120" s="17">
        <v>4.4050000000000002</v>
      </c>
      <c r="P120">
        <v>588.99887069341798</v>
      </c>
    </row>
    <row r="121" spans="5:16" x14ac:dyDescent="0.2">
      <c r="E121">
        <v>-62</v>
      </c>
      <c r="F121" s="14">
        <f t="shared" si="6"/>
        <v>168.65315440736231</v>
      </c>
      <c r="G121" s="14">
        <f t="shared" si="7"/>
        <v>4.0709360828663348</v>
      </c>
      <c r="H121">
        <f t="shared" si="8"/>
        <v>0</v>
      </c>
      <c r="I121">
        <f t="shared" si="9"/>
        <v>4.0709360828663348</v>
      </c>
      <c r="J121">
        <f t="shared" si="10"/>
        <v>519.8969012860274</v>
      </c>
      <c r="K121">
        <f t="shared" si="11"/>
        <v>-1.4285866073441604</v>
      </c>
      <c r="L121">
        <v>0</v>
      </c>
      <c r="M121" s="17"/>
      <c r="N121" s="17">
        <v>168.63</v>
      </c>
      <c r="O121" s="17">
        <v>4.5220000000000002</v>
      </c>
      <c r="P121">
        <v>593.70978190878304</v>
      </c>
    </row>
    <row r="122" spans="5:16" x14ac:dyDescent="0.2">
      <c r="E122">
        <v>-61</v>
      </c>
      <c r="F122" s="14">
        <f t="shared" si="6"/>
        <v>165.14392071205384</v>
      </c>
      <c r="G122" s="14">
        <f t="shared" si="7"/>
        <v>4.1863899636917621</v>
      </c>
      <c r="H122">
        <f t="shared" si="8"/>
        <v>0</v>
      </c>
      <c r="I122">
        <f t="shared" si="9"/>
        <v>4.1863899636917621</v>
      </c>
      <c r="J122">
        <f t="shared" si="10"/>
        <v>523.51695121292187</v>
      </c>
      <c r="K122">
        <f t="shared" si="11"/>
        <v>-1.4607823928418715</v>
      </c>
      <c r="L122">
        <v>0</v>
      </c>
      <c r="M122" s="17"/>
      <c r="N122" s="17">
        <v>165.12</v>
      </c>
      <c r="O122" s="17">
        <v>4.6459999999999999</v>
      </c>
      <c r="P122">
        <v>596.98227360534599</v>
      </c>
    </row>
    <row r="123" spans="5:16" x14ac:dyDescent="0.2">
      <c r="E123">
        <v>-60</v>
      </c>
      <c r="F123" s="14">
        <f t="shared" si="6"/>
        <v>161.65456017586126</v>
      </c>
      <c r="G123" s="14">
        <f t="shared" si="7"/>
        <v>4.307000671395028</v>
      </c>
      <c r="H123">
        <f t="shared" si="8"/>
        <v>0</v>
      </c>
      <c r="I123">
        <f t="shared" si="9"/>
        <v>4.307000671395028</v>
      </c>
      <c r="J123">
        <f t="shared" si="10"/>
        <v>527.21939281987545</v>
      </c>
      <c r="K123">
        <f t="shared" si="11"/>
        <v>-1.4936615592645821</v>
      </c>
      <c r="L123">
        <v>0</v>
      </c>
      <c r="M123" s="17"/>
      <c r="N123" s="17">
        <v>161.63</v>
      </c>
      <c r="O123" s="17">
        <v>4.7859999999999996</v>
      </c>
      <c r="P123">
        <v>600.585611029235</v>
      </c>
    </row>
    <row r="124" spans="5:16" x14ac:dyDescent="0.2">
      <c r="E124">
        <v>-59</v>
      </c>
      <c r="F124" s="14">
        <f t="shared" si="6"/>
        <v>158.1865747418567</v>
      </c>
      <c r="G124" s="14">
        <f t="shared" si="7"/>
        <v>4.433036723852311</v>
      </c>
      <c r="H124">
        <f t="shared" si="8"/>
        <v>0</v>
      </c>
      <c r="I124">
        <f t="shared" si="9"/>
        <v>4.433036723852311</v>
      </c>
      <c r="J124">
        <f t="shared" si="10"/>
        <v>531.00599980831396</v>
      </c>
      <c r="K124">
        <f t="shared" si="11"/>
        <v>-1.5272288316598241</v>
      </c>
      <c r="L124">
        <v>0</v>
      </c>
      <c r="M124" s="17"/>
      <c r="N124" s="17">
        <v>158.16</v>
      </c>
      <c r="O124" s="17">
        <v>4.9429999999999996</v>
      </c>
      <c r="P124">
        <v>605.60674687287803</v>
      </c>
    </row>
    <row r="125" spans="5:16" x14ac:dyDescent="0.2">
      <c r="E125">
        <v>-58</v>
      </c>
      <c r="F125" s="14">
        <f t="shared" si="6"/>
        <v>154.74146718512827</v>
      </c>
      <c r="G125" s="14">
        <f t="shared" si="7"/>
        <v>4.5647815811611654</v>
      </c>
      <c r="H125">
        <f t="shared" si="8"/>
        <v>0</v>
      </c>
      <c r="I125">
        <f t="shared" si="9"/>
        <v>4.5647815811611654</v>
      </c>
      <c r="J125">
        <f t="shared" si="10"/>
        <v>534.87855886228783</v>
      </c>
      <c r="K125">
        <f t="shared" si="11"/>
        <v>-1.5614872330341336</v>
      </c>
      <c r="L125">
        <v>0</v>
      </c>
      <c r="M125" s="17"/>
      <c r="N125" s="17">
        <v>154.72</v>
      </c>
      <c r="O125" s="17">
        <v>5.093</v>
      </c>
      <c r="P125">
        <v>612.04492957002196</v>
      </c>
    </row>
    <row r="126" spans="5:16" x14ac:dyDescent="0.2">
      <c r="E126">
        <v>-57</v>
      </c>
      <c r="F126" s="14">
        <f t="shared" si="6"/>
        <v>151.3207400259617</v>
      </c>
      <c r="G126" s="14">
        <f t="shared" si="7"/>
        <v>4.7025343816415228</v>
      </c>
      <c r="H126">
        <f t="shared" si="8"/>
        <v>0</v>
      </c>
      <c r="I126">
        <f t="shared" si="9"/>
        <v>4.7025343816415228</v>
      </c>
      <c r="J126">
        <f t="shared" si="10"/>
        <v>538.83886524331194</v>
      </c>
      <c r="K126">
        <f t="shared" si="11"/>
        <v>-1.5964378088000373</v>
      </c>
      <c r="L126">
        <v>0</v>
      </c>
      <c r="M126" s="17"/>
      <c r="N126" s="17">
        <v>151.30000000000001</v>
      </c>
      <c r="O126" s="17">
        <v>5.2290000000000001</v>
      </c>
      <c r="P126">
        <v>616.90198910620404</v>
      </c>
    </row>
    <row r="127" spans="5:16" x14ac:dyDescent="0.2">
      <c r="E127">
        <v>-56</v>
      </c>
      <c r="F127" s="14">
        <f t="shared" si="6"/>
        <v>147.9258944400741</v>
      </c>
      <c r="G127" s="14">
        <f t="shared" si="7"/>
        <v>4.846610684920055</v>
      </c>
      <c r="H127">
        <f t="shared" si="8"/>
        <v>0</v>
      </c>
      <c r="I127">
        <f t="shared" si="9"/>
        <v>4.846610684920055</v>
      </c>
      <c r="J127">
        <f t="shared" si="10"/>
        <v>542.88871766433215</v>
      </c>
      <c r="K127">
        <f t="shared" si="11"/>
        <v>-1.632079317179798</v>
      </c>
      <c r="L127">
        <v>0</v>
      </c>
      <c r="M127" s="17"/>
      <c r="N127" s="17">
        <v>147.9</v>
      </c>
      <c r="O127" s="17">
        <v>5.3639999999999999</v>
      </c>
      <c r="P127">
        <v>619.37490825607301</v>
      </c>
    </row>
    <row r="128" spans="5:16" x14ac:dyDescent="0.2">
      <c r="E128">
        <v>-55</v>
      </c>
      <c r="F128" s="14">
        <f t="shared" si="6"/>
        <v>144.55842916736731</v>
      </c>
      <c r="G128" s="14">
        <f t="shared" si="7"/>
        <v>4.9973432150282768</v>
      </c>
      <c r="H128">
        <f t="shared" si="8"/>
        <v>0</v>
      </c>
      <c r="I128">
        <f t="shared" si="9"/>
        <v>4.9973432150282768</v>
      </c>
      <c r="J128">
        <f t="shared" si="10"/>
        <v>547.02991235328648</v>
      </c>
      <c r="K128">
        <f t="shared" si="11"/>
        <v>-1.6684078818541714</v>
      </c>
      <c r="L128">
        <v>0</v>
      </c>
      <c r="M128" s="17"/>
      <c r="N128" s="17">
        <v>144.53</v>
      </c>
      <c r="O128" s="17">
        <v>5.5069999999999997</v>
      </c>
      <c r="P128">
        <v>621.08777471801602</v>
      </c>
    </row>
    <row r="129" spans="5:16" x14ac:dyDescent="0.2">
      <c r="E129">
        <v>-54</v>
      </c>
      <c r="F129" s="14">
        <f t="shared" si="6"/>
        <v>141.2198394206458</v>
      </c>
      <c r="G129" s="14">
        <f t="shared" si="7"/>
        <v>5.1550825946728587</v>
      </c>
      <c r="H129">
        <f t="shared" si="8"/>
        <v>0</v>
      </c>
      <c r="I129">
        <f t="shared" si="9"/>
        <v>5.1550825946728587</v>
      </c>
      <c r="J129">
        <f t="shared" si="10"/>
        <v>551.26423620695277</v>
      </c>
      <c r="K129">
        <f t="shared" si="11"/>
        <v>-1.7054166028245898</v>
      </c>
      <c r="L129">
        <v>0</v>
      </c>
      <c r="M129" s="17"/>
      <c r="N129" s="17">
        <v>141.19</v>
      </c>
      <c r="O129" s="17">
        <v>5.6749999999999998</v>
      </c>
      <c r="P129">
        <v>623.11630683475096</v>
      </c>
    </row>
    <row r="130" spans="5:16" x14ac:dyDescent="0.2">
      <c r="E130">
        <v>-53</v>
      </c>
      <c r="F130" s="14">
        <f t="shared" si="6"/>
        <v>137.91161579569956</v>
      </c>
      <c r="G130" s="14">
        <f t="shared" si="7"/>
        <v>5.3201980597407905</v>
      </c>
      <c r="H130">
        <f t="shared" si="8"/>
        <v>0</v>
      </c>
      <c r="I130">
        <f t="shared" si="9"/>
        <v>5.3201980597407905</v>
      </c>
      <c r="J130">
        <f t="shared" si="10"/>
        <v>555.59345892516808</v>
      </c>
      <c r="K130">
        <f t="shared" si="11"/>
        <v>-1.7430951211083883</v>
      </c>
      <c r="L130">
        <v>0</v>
      </c>
      <c r="M130" s="17"/>
      <c r="N130" s="17">
        <v>137.88999999999999</v>
      </c>
      <c r="O130" s="17">
        <v>5.8550000000000004</v>
      </c>
      <c r="P130">
        <v>627.28635652815501</v>
      </c>
    </row>
    <row r="131" spans="5:16" x14ac:dyDescent="0.2">
      <c r="E131">
        <v>-52</v>
      </c>
      <c r="F131" s="14">
        <f t="shared" ref="F131:F194" si="12">39.3+PI()/4*0.079^2*(0.0407+0.137-0.0407*COS(E131*PI()/180)-0.137*COS(ASIN(0.0407/0.137*SIN(E131*PI()/180))))*10^6</f>
        <v>134.63524318412556</v>
      </c>
      <c r="G131" s="14">
        <f t="shared" ref="G131:G194" si="13">1.143*438.295933^1.33/F131^1.33</f>
        <v>5.4930781406305815</v>
      </c>
      <c r="H131">
        <f t="shared" ref="H131:H194" si="14">0.0000293*L131*43000000*0.9</f>
        <v>0</v>
      </c>
      <c r="I131">
        <f t="shared" ref="I131:I194" si="15">G131+H131*0.25/F131*10</f>
        <v>5.4930781406305815</v>
      </c>
      <c r="J131">
        <f t="shared" ref="J131:J194" si="16">F131*I131/10/286.9/4.603*10^4</f>
        <v>560.01932400399505</v>
      </c>
      <c r="K131">
        <f t="shared" si="11"/>
        <v>-1.7814291325531042</v>
      </c>
      <c r="L131">
        <v>0</v>
      </c>
      <c r="M131" s="17"/>
      <c r="N131" s="17">
        <v>134.61000000000001</v>
      </c>
      <c r="O131" s="17">
        <v>6.0419999999999998</v>
      </c>
      <c r="P131">
        <v>632.05621872143695</v>
      </c>
    </row>
    <row r="132" spans="5:16" x14ac:dyDescent="0.2">
      <c r="E132">
        <v>-51</v>
      </c>
      <c r="F132" s="14">
        <f t="shared" si="12"/>
        <v>131.39219969021195</v>
      </c>
      <c r="G132" s="14">
        <f t="shared" si="13"/>
        <v>5.6741312940998601</v>
      </c>
      <c r="H132">
        <f t="shared" si="14"/>
        <v>0</v>
      </c>
      <c r="I132">
        <f t="shared" si="15"/>
        <v>5.6741312940998601</v>
      </c>
      <c r="J132">
        <f t="shared" si="16"/>
        <v>564.54353845401522</v>
      </c>
      <c r="K132">
        <f t="shared" ref="K132:K195" si="17">I132*(F133-F132)/10</f>
        <v>-1.8203998457054442</v>
      </c>
      <c r="L132">
        <v>0</v>
      </c>
      <c r="M132" s="17"/>
      <c r="N132" s="17">
        <v>131.37</v>
      </c>
      <c r="O132" s="17">
        <v>6.2450000000000001</v>
      </c>
      <c r="P132">
        <v>636.72819723916803</v>
      </c>
    </row>
    <row r="133" spans="5:16" x14ac:dyDescent="0.2">
      <c r="E133">
        <v>-50</v>
      </c>
      <c r="F133" s="14">
        <f t="shared" si="12"/>
        <v>128.18395555317841</v>
      </c>
      <c r="G133" s="14">
        <f t="shared" si="13"/>
        <v>5.8637864659268377</v>
      </c>
      <c r="H133">
        <f t="shared" si="14"/>
        <v>0</v>
      </c>
      <c r="I133">
        <f t="shared" si="15"/>
        <v>5.8637864659268377</v>
      </c>
      <c r="J133">
        <f t="shared" si="16"/>
        <v>569.16776109666978</v>
      </c>
      <c r="K133">
        <f t="shared" si="17"/>
        <v>-1.859983378355001</v>
      </c>
      <c r="L133">
        <v>0</v>
      </c>
      <c r="M133" s="17"/>
      <c r="N133" s="17">
        <v>128.16</v>
      </c>
      <c r="O133" s="17">
        <v>6.45</v>
      </c>
      <c r="P133">
        <v>642.28041641467701</v>
      </c>
    </row>
    <row r="134" spans="5:16" x14ac:dyDescent="0.2">
      <c r="E134">
        <v>-49</v>
      </c>
      <c r="F134" s="14">
        <f t="shared" si="12"/>
        <v>125.01197207601233</v>
      </c>
      <c r="G134" s="14">
        <f t="shared" si="13"/>
        <v>6.0624935607329151</v>
      </c>
      <c r="H134">
        <f t="shared" si="14"/>
        <v>0</v>
      </c>
      <c r="I134">
        <f t="shared" si="15"/>
        <v>6.0624935607329151</v>
      </c>
      <c r="J134">
        <f t="shared" si="16"/>
        <v>573.89358927747639</v>
      </c>
      <c r="K134">
        <f t="shared" si="17"/>
        <v>-1.9001500870661481</v>
      </c>
      <c r="L134">
        <v>0</v>
      </c>
      <c r="M134" s="17"/>
      <c r="N134" s="17">
        <v>124.99</v>
      </c>
      <c r="O134" s="17">
        <v>6.6609999999999996</v>
      </c>
      <c r="P134">
        <v>647.15491072215002</v>
      </c>
    </row>
    <row r="135" spans="5:16" x14ac:dyDescent="0.2">
      <c r="E135">
        <v>-48</v>
      </c>
      <c r="F135" s="14">
        <f t="shared" si="12"/>
        <v>121.8777005621034</v>
      </c>
      <c r="G135" s="14">
        <f t="shared" si="13"/>
        <v>6.2707237907331095</v>
      </c>
      <c r="H135">
        <f t="shared" si="14"/>
        <v>0</v>
      </c>
      <c r="I135">
        <f t="shared" si="15"/>
        <v>6.2707237907331095</v>
      </c>
      <c r="J135">
        <f t="shared" si="16"/>
        <v>578.72254382011761</v>
      </c>
      <c r="K135">
        <f t="shared" si="17"/>
        <v>-1.9408638237665712</v>
      </c>
      <c r="L135">
        <v>0</v>
      </c>
      <c r="M135" s="17"/>
      <c r="N135" s="17">
        <v>121.85</v>
      </c>
      <c r="O135" s="17">
        <v>6.8840000000000003</v>
      </c>
      <c r="P135">
        <v>651.79457189103096</v>
      </c>
    </row>
    <row r="136" spans="5:16" x14ac:dyDescent="0.2">
      <c r="E136">
        <v>-47</v>
      </c>
      <c r="F136" s="14">
        <f t="shared" si="12"/>
        <v>118.78258126082787</v>
      </c>
      <c r="G136" s="14">
        <f t="shared" si="13"/>
        <v>6.4889698698961533</v>
      </c>
      <c r="H136">
        <f t="shared" si="14"/>
        <v>0</v>
      </c>
      <c r="I136">
        <f t="shared" si="15"/>
        <v>6.4889698698961533</v>
      </c>
      <c r="J136">
        <f t="shared" si="16"/>
        <v>583.65605202996153</v>
      </c>
      <c r="K136">
        <f t="shared" si="17"/>
        <v>-1.9820811132743388</v>
      </c>
      <c r="L136">
        <v>0</v>
      </c>
      <c r="M136" s="17"/>
      <c r="N136" s="17">
        <v>118.76</v>
      </c>
      <c r="O136" s="17">
        <v>7.117</v>
      </c>
      <c r="P136">
        <v>656.69306934568704</v>
      </c>
    </row>
    <row r="137" spans="5:16" x14ac:dyDescent="0.2">
      <c r="E137">
        <v>-46</v>
      </c>
      <c r="F137" s="14">
        <f t="shared" si="12"/>
        <v>115.72804232319206</v>
      </c>
      <c r="G137" s="14">
        <f t="shared" si="13"/>
        <v>6.7177460139285223</v>
      </c>
      <c r="H137">
        <f t="shared" si="14"/>
        <v>0</v>
      </c>
      <c r="I137">
        <f t="shared" si="15"/>
        <v>6.7177460139285223</v>
      </c>
      <c r="J137">
        <f t="shared" si="16"/>
        <v>588.69542853973564</v>
      </c>
      <c r="K137">
        <f t="shared" si="17"/>
        <v>-2.023750245572284</v>
      </c>
      <c r="L137">
        <v>0</v>
      </c>
      <c r="M137" s="17"/>
      <c r="N137" s="17">
        <v>115.7</v>
      </c>
      <c r="O137" s="17">
        <v>7.3689999999999998</v>
      </c>
      <c r="P137">
        <v>661.70313524473897</v>
      </c>
    </row>
    <row r="138" spans="5:16" x14ac:dyDescent="0.2">
      <c r="E138">
        <v>-45</v>
      </c>
      <c r="F138" s="14">
        <f t="shared" si="12"/>
        <v>112.71549876858869</v>
      </c>
      <c r="G138" s="14">
        <f t="shared" si="13"/>
        <v>6.9575876995712793</v>
      </c>
      <c r="H138">
        <f t="shared" si="14"/>
        <v>0</v>
      </c>
      <c r="I138">
        <f t="shared" si="15"/>
        <v>6.9575876995712793</v>
      </c>
      <c r="J138">
        <f t="shared" si="16"/>
        <v>593.84185377410017</v>
      </c>
      <c r="K138">
        <f t="shared" si="17"/>
        <v>-2.065810276684187</v>
      </c>
      <c r="L138">
        <v>0</v>
      </c>
      <c r="M138" s="17"/>
      <c r="N138" s="17">
        <v>112.69</v>
      </c>
      <c r="O138" s="17">
        <v>7.6449999999999996</v>
      </c>
      <c r="P138">
        <v>667.47953254144898</v>
      </c>
    </row>
    <row r="139" spans="5:16" x14ac:dyDescent="0.2">
      <c r="E139">
        <v>-44</v>
      </c>
      <c r="F139" s="14">
        <f t="shared" si="12"/>
        <v>109.74635146368087</v>
      </c>
      <c r="G139" s="14">
        <f t="shared" si="13"/>
        <v>7.2090511288433872</v>
      </c>
      <c r="H139">
        <f t="shared" si="14"/>
        <v>0</v>
      </c>
      <c r="I139">
        <f t="shared" si="15"/>
        <v>7.2090511288433872</v>
      </c>
      <c r="J139">
        <f t="shared" si="16"/>
        <v>599.09634979422003</v>
      </c>
      <c r="K139">
        <f t="shared" si="17"/>
        <v>-2.1081899322590116</v>
      </c>
      <c r="L139">
        <v>0</v>
      </c>
      <c r="M139" s="17"/>
      <c r="N139" s="17">
        <v>109.72</v>
      </c>
      <c r="O139" s="17">
        <v>7.9340000000000002</v>
      </c>
      <c r="P139">
        <v>674.46420567863095</v>
      </c>
    </row>
    <row r="140" spans="5:16" x14ac:dyDescent="0.2">
      <c r="E140">
        <v>-43</v>
      </c>
      <c r="F140" s="14">
        <f t="shared" si="12"/>
        <v>106.82198611437137</v>
      </c>
      <c r="G140" s="14">
        <f t="shared" si="13"/>
        <v>7.4727123350199172</v>
      </c>
      <c r="H140">
        <f t="shared" si="14"/>
        <v>0</v>
      </c>
      <c r="I140">
        <f t="shared" si="15"/>
        <v>7.4727123350199172</v>
      </c>
      <c r="J140">
        <f t="shared" si="16"/>
        <v>604.45975326848554</v>
      </c>
      <c r="K140">
        <f t="shared" si="17"/>
        <v>-2.1508064084417349</v>
      </c>
      <c r="L140">
        <v>0</v>
      </c>
      <c r="M140" s="17"/>
      <c r="N140" s="17">
        <v>106.8</v>
      </c>
      <c r="O140" s="17">
        <v>8.2270000000000003</v>
      </c>
      <c r="P140">
        <v>681.512824577782</v>
      </c>
    </row>
    <row r="141" spans="5:16" x14ac:dyDescent="0.2">
      <c r="E141">
        <v>-42</v>
      </c>
      <c r="F141" s="14">
        <f t="shared" si="12"/>
        <v>103.943772271772</v>
      </c>
      <c r="G141" s="14">
        <f t="shared" si="13"/>
        <v>7.7491658572566111</v>
      </c>
      <c r="H141">
        <f t="shared" si="14"/>
        <v>0</v>
      </c>
      <c r="I141">
        <f t="shared" si="15"/>
        <v>7.7491658572566111</v>
      </c>
      <c r="J141">
        <f t="shared" si="16"/>
        <v>609.9326853021297</v>
      </c>
      <c r="K141">
        <f t="shared" si="17"/>
        <v>-2.1935640654059307</v>
      </c>
      <c r="L141">
        <v>0</v>
      </c>
      <c r="M141" s="17"/>
      <c r="N141" s="17">
        <v>103.92</v>
      </c>
      <c r="O141" s="17">
        <v>8.4990000000000006</v>
      </c>
      <c r="P141">
        <v>687.87383081539099</v>
      </c>
    </row>
    <row r="142" spans="5:16" x14ac:dyDescent="0.2">
      <c r="E142">
        <v>-41</v>
      </c>
      <c r="F142" s="14">
        <f t="shared" si="12"/>
        <v>101.11306235303695</v>
      </c>
      <c r="G142" s="14">
        <f t="shared" si="13"/>
        <v>8.0390228998505755</v>
      </c>
      <c r="H142">
        <f t="shared" si="14"/>
        <v>0</v>
      </c>
      <c r="I142">
        <f t="shared" si="15"/>
        <v>8.0390228998505755</v>
      </c>
      <c r="J142">
        <f t="shared" si="16"/>
        <v>615.51551784735784</v>
      </c>
      <c r="K142">
        <f t="shared" si="17"/>
        <v>-2.2363530101062672</v>
      </c>
      <c r="L142">
        <v>0</v>
      </c>
      <c r="M142" s="17"/>
      <c r="N142" s="17">
        <v>101.09</v>
      </c>
      <c r="O142" s="17">
        <v>8.77</v>
      </c>
      <c r="P142">
        <v>691.45354087522196</v>
      </c>
    </row>
    <row r="143" spans="5:16" x14ac:dyDescent="0.2">
      <c r="E143">
        <v>-40</v>
      </c>
      <c r="F143" s="14">
        <f t="shared" si="12"/>
        <v>98.331190677876236</v>
      </c>
      <c r="G143" s="14">
        <f t="shared" si="13"/>
        <v>8.3429088801901035</v>
      </c>
      <c r="H143">
        <f t="shared" si="14"/>
        <v>0</v>
      </c>
      <c r="I143">
        <f t="shared" si="15"/>
        <v>8.3429088801901035</v>
      </c>
      <c r="J143">
        <f t="shared" si="16"/>
        <v>621.20833640790909</v>
      </c>
      <c r="K143">
        <f t="shared" si="17"/>
        <v>-2.2790475664868497</v>
      </c>
      <c r="L143">
        <v>0</v>
      </c>
      <c r="M143" s="17"/>
      <c r="N143" s="17">
        <v>98.3</v>
      </c>
      <c r="O143" s="17">
        <v>9.0670000000000002</v>
      </c>
      <c r="P143">
        <v>694.07088600658005</v>
      </c>
    </row>
    <row r="144" spans="5:16" x14ac:dyDescent="0.2">
      <c r="E144">
        <v>-39</v>
      </c>
      <c r="F144" s="14">
        <f t="shared" si="12"/>
        <v>95.599472521516702</v>
      </c>
      <c r="G144" s="14">
        <f t="shared" si="13"/>
        <v>8.6614602565849079</v>
      </c>
      <c r="H144">
        <f t="shared" si="14"/>
        <v>0</v>
      </c>
      <c r="I144">
        <f t="shared" si="15"/>
        <v>8.6614602565849079</v>
      </c>
      <c r="J144">
        <f t="shared" si="16"/>
        <v>627.01089874902982</v>
      </c>
      <c r="K144">
        <f t="shared" si="17"/>
        <v>-2.32150463366066</v>
      </c>
      <c r="L144">
        <v>0</v>
      </c>
      <c r="M144" s="17"/>
      <c r="N144" s="17">
        <v>95.57</v>
      </c>
      <c r="O144" s="17">
        <v>9.3940000000000001</v>
      </c>
      <c r="P144">
        <v>697.77141034147303</v>
      </c>
    </row>
    <row r="145" spans="5:16" x14ac:dyDescent="0.2">
      <c r="E145">
        <v>-38</v>
      </c>
      <c r="F145" s="14">
        <f t="shared" si="12"/>
        <v>92.919203184835595</v>
      </c>
      <c r="G145" s="14">
        <f t="shared" si="13"/>
        <v>8.9953205135526737</v>
      </c>
      <c r="H145">
        <f t="shared" si="14"/>
        <v>0</v>
      </c>
      <c r="I145">
        <f t="shared" si="15"/>
        <v>8.9953205135526737</v>
      </c>
      <c r="J145">
        <f t="shared" si="16"/>
        <v>632.9225893273574</v>
      </c>
      <c r="K145">
        <f t="shared" si="17"/>
        <v>-2.3635619356073692</v>
      </c>
      <c r="L145">
        <v>0</v>
      </c>
      <c r="M145" s="17"/>
      <c r="N145" s="17">
        <v>92.89</v>
      </c>
      <c r="O145" s="17">
        <v>9.7140000000000004</v>
      </c>
      <c r="P145">
        <v>702.85895019503505</v>
      </c>
    </row>
    <row r="146" spans="5:16" x14ac:dyDescent="0.2">
      <c r="E146">
        <v>-37</v>
      </c>
      <c r="F146" s="14">
        <f t="shared" si="12"/>
        <v>90.291657082341146</v>
      </c>
      <c r="G146" s="14">
        <f t="shared" si="13"/>
        <v>9.3451351680515202</v>
      </c>
      <c r="H146">
        <f t="shared" si="14"/>
        <v>0</v>
      </c>
      <c r="I146">
        <f t="shared" si="15"/>
        <v>9.3451351680515202</v>
      </c>
      <c r="J146">
        <f t="shared" si="16"/>
        <v>638.94236916717875</v>
      </c>
      <c r="K146">
        <f t="shared" si="17"/>
        <v>-2.4050361698503595</v>
      </c>
      <c r="L146">
        <v>0</v>
      </c>
      <c r="M146" s="17"/>
      <c r="N146" s="17">
        <v>90.26</v>
      </c>
      <c r="O146" s="17">
        <v>10.035</v>
      </c>
      <c r="P146">
        <v>706.42018425116396</v>
      </c>
    </row>
    <row r="147" spans="5:16" x14ac:dyDescent="0.2">
      <c r="E147">
        <v>-36</v>
      </c>
      <c r="F147" s="14">
        <f t="shared" si="12"/>
        <v>87.718086848630108</v>
      </c>
      <c r="G147" s="14">
        <f t="shared" si="13"/>
        <v>9.7115456460137448</v>
      </c>
      <c r="H147">
        <f t="shared" si="14"/>
        <v>0</v>
      </c>
      <c r="I147">
        <f t="shared" si="15"/>
        <v>9.7115456460137448</v>
      </c>
      <c r="J147">
        <f t="shared" si="16"/>
        <v>645.06872093242828</v>
      </c>
      <c r="K147">
        <f t="shared" si="17"/>
        <v>-2.4457210675451586</v>
      </c>
      <c r="L147">
        <v>0</v>
      </c>
      <c r="M147" s="17"/>
      <c r="N147" s="17">
        <v>87.69</v>
      </c>
      <c r="O147" s="17">
        <v>10.407999999999999</v>
      </c>
      <c r="P147">
        <v>709.10205447681005</v>
      </c>
    </row>
    <row r="148" spans="5:16" x14ac:dyDescent="0.2">
      <c r="E148">
        <v>-35</v>
      </c>
      <c r="F148" s="14">
        <f t="shared" si="12"/>
        <v>85.199722463915464</v>
      </c>
      <c r="G148" s="14">
        <f t="shared" si="13"/>
        <v>10.095181864958949</v>
      </c>
      <c r="H148">
        <f t="shared" si="14"/>
        <v>0</v>
      </c>
      <c r="I148">
        <f t="shared" si="15"/>
        <v>10.095181864958949</v>
      </c>
      <c r="J148">
        <f t="shared" si="16"/>
        <v>651.29958898042003</v>
      </c>
      <c r="K148">
        <f t="shared" si="17"/>
        <v>-2.4853853836483326</v>
      </c>
      <c r="L148">
        <v>0</v>
      </c>
      <c r="M148" s="17"/>
      <c r="N148" s="17">
        <v>85.17</v>
      </c>
      <c r="O148" s="17">
        <v>10.798999999999999</v>
      </c>
      <c r="P148">
        <v>714.51835759287405</v>
      </c>
    </row>
    <row r="149" spans="5:16" x14ac:dyDescent="0.2">
      <c r="E149">
        <v>-34</v>
      </c>
      <c r="F149" s="14">
        <f t="shared" si="12"/>
        <v>82.737770399163395</v>
      </c>
      <c r="G149" s="14">
        <f t="shared" si="13"/>
        <v>10.496653346280683</v>
      </c>
      <c r="H149">
        <f t="shared" si="14"/>
        <v>0</v>
      </c>
      <c r="I149">
        <f t="shared" si="15"/>
        <v>10.496653346280683</v>
      </c>
      <c r="J149">
        <f t="shared" si="16"/>
        <v>657.63231423713557</v>
      </c>
      <c r="K149">
        <f t="shared" si="17"/>
        <v>-2.5237708434671586</v>
      </c>
      <c r="L149">
        <v>0</v>
      </c>
      <c r="M149" s="17"/>
      <c r="N149" s="17">
        <v>82.71</v>
      </c>
      <c r="O149" s="17">
        <v>11.192</v>
      </c>
      <c r="P149">
        <v>720.05592122646203</v>
      </c>
    </row>
    <row r="150" spans="5:16" x14ac:dyDescent="0.2">
      <c r="E150">
        <v>-33</v>
      </c>
      <c r="F150" s="14">
        <f t="shared" si="12"/>
        <v>80.333412781350461</v>
      </c>
      <c r="G150" s="14">
        <f t="shared" si="13"/>
        <v>10.916538671113676</v>
      </c>
      <c r="H150">
        <f t="shared" si="14"/>
        <v>0</v>
      </c>
      <c r="I150">
        <f t="shared" si="15"/>
        <v>10.916538671113676</v>
      </c>
      <c r="J150">
        <f t="shared" si="16"/>
        <v>664.06356380861382</v>
      </c>
      <c r="K150">
        <f t="shared" si="17"/>
        <v>-2.5605900811852575</v>
      </c>
      <c r="L150">
        <v>0</v>
      </c>
      <c r="M150" s="17"/>
      <c r="N150" s="17">
        <v>80.31</v>
      </c>
      <c r="O150" s="17">
        <v>11.635</v>
      </c>
      <c r="P150">
        <v>724.70583814316205</v>
      </c>
    </row>
    <row r="151" spans="5:16" x14ac:dyDescent="0.2">
      <c r="E151">
        <v>-32</v>
      </c>
      <c r="F151" s="14">
        <f t="shared" si="12"/>
        <v>77.987806579303239</v>
      </c>
      <c r="G151" s="14">
        <f t="shared" si="13"/>
        <v>11.355373087945976</v>
      </c>
      <c r="H151">
        <f t="shared" si="14"/>
        <v>0</v>
      </c>
      <c r="I151">
        <f t="shared" si="15"/>
        <v>11.355373087945976</v>
      </c>
      <c r="J151">
        <f t="shared" si="16"/>
        <v>670.58925534308446</v>
      </c>
      <c r="K151">
        <f t="shared" si="17"/>
        <v>-2.5955246170184192</v>
      </c>
      <c r="L151">
        <v>0</v>
      </c>
      <c r="M151" s="17"/>
      <c r="N151" s="17">
        <v>77.959999999999994</v>
      </c>
      <c r="O151" s="17">
        <v>12.102</v>
      </c>
      <c r="P151">
        <v>731.52984833627897</v>
      </c>
    </row>
    <row r="152" spans="5:16" x14ac:dyDescent="0.2">
      <c r="E152">
        <v>-31</v>
      </c>
      <c r="F152" s="14">
        <f t="shared" si="12"/>
        <v>75.702082810549541</v>
      </c>
      <c r="G152" s="14">
        <f t="shared" si="13"/>
        <v>11.813634080159263</v>
      </c>
      <c r="H152">
        <f t="shared" si="14"/>
        <v>0</v>
      </c>
      <c r="I152">
        <f t="shared" si="15"/>
        <v>11.813634080159263</v>
      </c>
      <c r="J152">
        <f t="shared" si="16"/>
        <v>677.20447628851548</v>
      </c>
      <c r="K152">
        <f t="shared" si="17"/>
        <v>-2.6282229326702788</v>
      </c>
      <c r="L152">
        <v>0</v>
      </c>
      <c r="M152" s="17"/>
      <c r="N152" s="17">
        <v>75.67</v>
      </c>
      <c r="O152" s="17">
        <v>12.555999999999999</v>
      </c>
      <c r="P152">
        <v>738.62672405188198</v>
      </c>
    </row>
    <row r="153" spans="5:16" x14ac:dyDescent="0.2">
      <c r="E153">
        <v>-30</v>
      </c>
      <c r="F153" s="14">
        <f t="shared" si="12"/>
        <v>73.477345769570491</v>
      </c>
      <c r="G153" s="14">
        <f t="shared" si="13"/>
        <v>12.291724709720643</v>
      </c>
      <c r="H153">
        <f t="shared" si="14"/>
        <v>0</v>
      </c>
      <c r="I153">
        <f t="shared" si="15"/>
        <v>12.291724709720643</v>
      </c>
      <c r="J153">
        <f t="shared" si="16"/>
        <v>683.90339835539794</v>
      </c>
      <c r="K153">
        <f t="shared" si="17"/>
        <v>-2.65829871976598</v>
      </c>
      <c r="L153">
        <v>0</v>
      </c>
      <c r="M153" s="17"/>
      <c r="N153" s="17">
        <v>73.45</v>
      </c>
      <c r="O153" s="17">
        <v>13.071999999999999</v>
      </c>
      <c r="P153">
        <v>743.82552702604801</v>
      </c>
    </row>
    <row r="154" spans="5:16" x14ac:dyDescent="0.2">
      <c r="E154">
        <v>-29</v>
      </c>
      <c r="F154" s="14">
        <f t="shared" si="12"/>
        <v>71.314672277815731</v>
      </c>
      <c r="G154" s="14">
        <f t="shared" si="13"/>
        <v>12.789954572021358</v>
      </c>
      <c r="H154">
        <f t="shared" si="14"/>
        <v>0</v>
      </c>
      <c r="I154">
        <f t="shared" si="15"/>
        <v>12.789954572021358</v>
      </c>
      <c r="J154">
        <f t="shared" si="16"/>
        <v>690.67918769985067</v>
      </c>
      <c r="K154">
        <f t="shared" si="17"/>
        <v>-2.6853293929760849</v>
      </c>
      <c r="L154">
        <v>0</v>
      </c>
      <c r="M154" s="17"/>
      <c r="N154" s="17">
        <v>71.290000000000006</v>
      </c>
      <c r="O154" s="17">
        <v>13.625999999999999</v>
      </c>
      <c r="P154">
        <v>751.67460312800301</v>
      </c>
    </row>
    <row r="155" spans="5:16" x14ac:dyDescent="0.2">
      <c r="E155">
        <v>-28</v>
      </c>
      <c r="F155" s="14">
        <f t="shared" si="12"/>
        <v>69.215110955799489</v>
      </c>
      <c r="G155" s="14">
        <f t="shared" si="13"/>
        <v>13.308518229556123</v>
      </c>
      <c r="H155">
        <f t="shared" si="14"/>
        <v>0</v>
      </c>
      <c r="I155">
        <f t="shared" si="15"/>
        <v>13.308518229556123</v>
      </c>
      <c r="J155">
        <f t="shared" si="16"/>
        <v>697.52391159266176</v>
      </c>
      <c r="K155">
        <f t="shared" si="17"/>
        <v>-2.7088549783578904</v>
      </c>
      <c r="L155">
        <v>0</v>
      </c>
      <c r="M155" s="17"/>
      <c r="N155" s="17">
        <v>69.19</v>
      </c>
      <c r="O155" s="17">
        <v>14.154</v>
      </c>
      <c r="P155">
        <v>760.48917568448303</v>
      </c>
    </row>
    <row r="156" spans="5:16" x14ac:dyDescent="0.2">
      <c r="E156">
        <v>-27</v>
      </c>
      <c r="F156" s="14">
        <f t="shared" si="12"/>
        <v>67.179681517575517</v>
      </c>
      <c r="G156" s="14">
        <f t="shared" si="13"/>
        <v>13.847471042365285</v>
      </c>
      <c r="H156">
        <f t="shared" si="14"/>
        <v>0</v>
      </c>
      <c r="I156">
        <f t="shared" si="15"/>
        <v>13.847471042365285</v>
      </c>
      <c r="J156">
        <f t="shared" si="16"/>
        <v>704.42844263973916</v>
      </c>
      <c r="K156">
        <f t="shared" si="17"/>
        <v>-2.7283775077652619</v>
      </c>
      <c r="L156">
        <v>0</v>
      </c>
      <c r="M156" s="17"/>
      <c r="N156" s="17">
        <v>67.150000000000006</v>
      </c>
      <c r="O156" s="17">
        <v>14.74</v>
      </c>
      <c r="P156">
        <v>766.68781229632896</v>
      </c>
    </row>
    <row r="157" spans="5:16" x14ac:dyDescent="0.2">
      <c r="E157">
        <v>-26</v>
      </c>
      <c r="F157" s="14">
        <f t="shared" si="12"/>
        <v>65.209374087852069</v>
      </c>
      <c r="G157" s="14">
        <f t="shared" si="13"/>
        <v>14.406702384881125</v>
      </c>
      <c r="H157">
        <f t="shared" si="14"/>
        <v>0</v>
      </c>
      <c r="I157">
        <f t="shared" si="15"/>
        <v>14.406702384881125</v>
      </c>
      <c r="J157">
        <f t="shared" si="16"/>
        <v>711.38236197214178</v>
      </c>
      <c r="K157">
        <f t="shared" si="17"/>
        <v>-2.7433610713012402</v>
      </c>
      <c r="L157">
        <v>0</v>
      </c>
      <c r="M157" s="17"/>
      <c r="N157" s="17">
        <v>65.180000000000007</v>
      </c>
      <c r="O157" s="17">
        <v>15.327</v>
      </c>
      <c r="P157">
        <v>774.88907547564895</v>
      </c>
    </row>
    <row r="158" spans="5:16" x14ac:dyDescent="0.2">
      <c r="E158">
        <v>-25</v>
      </c>
      <c r="F158" s="14">
        <f t="shared" si="12"/>
        <v>63.305148541983769</v>
      </c>
      <c r="G158" s="14">
        <f t="shared" si="13"/>
        <v>14.98590633610914</v>
      </c>
      <c r="H158">
        <f t="shared" si="14"/>
        <v>0</v>
      </c>
      <c r="I158">
        <f t="shared" si="15"/>
        <v>14.98590633610914</v>
      </c>
      <c r="J158">
        <f t="shared" si="16"/>
        <v>718.37386323030489</v>
      </c>
      <c r="K158">
        <f t="shared" si="17"/>
        <v>-2.7532327007914463</v>
      </c>
      <c r="L158">
        <v>0</v>
      </c>
      <c r="M158" s="17"/>
      <c r="N158" s="17">
        <v>63.28</v>
      </c>
      <c r="O158" s="17">
        <v>15.914999999999999</v>
      </c>
      <c r="P158">
        <v>782.10948206516298</v>
      </c>
    </row>
    <row r="159" spans="5:16" x14ac:dyDescent="0.2">
      <c r="E159">
        <v>-24</v>
      </c>
      <c r="F159" s="14">
        <f t="shared" si="12"/>
        <v>61.467933869049759</v>
      </c>
      <c r="G159" s="14">
        <f t="shared" si="13"/>
        <v>15.584550056871892</v>
      </c>
      <c r="H159">
        <f t="shared" si="14"/>
        <v>0</v>
      </c>
      <c r="I159">
        <f t="shared" si="15"/>
        <v>15.584550056871892</v>
      </c>
      <c r="J159">
        <f t="shared" si="16"/>
        <v>725.38965962587872</v>
      </c>
      <c r="K159">
        <f t="shared" si="17"/>
        <v>-2.7573842767292662</v>
      </c>
      <c r="L159">
        <v>0</v>
      </c>
      <c r="M159" s="17"/>
      <c r="N159" s="17">
        <v>61.44</v>
      </c>
      <c r="O159" s="17">
        <v>16.559000000000001</v>
      </c>
      <c r="P159">
        <v>788.44091103921596</v>
      </c>
    </row>
    <row r="160" spans="5:16" x14ac:dyDescent="0.2">
      <c r="E160">
        <v>-23</v>
      </c>
      <c r="F160" s="14">
        <f t="shared" si="12"/>
        <v>59.698627558205438</v>
      </c>
      <c r="G160" s="14">
        <f t="shared" si="13"/>
        <v>16.201840227462352</v>
      </c>
      <c r="H160">
        <f t="shared" si="14"/>
        <v>0</v>
      </c>
      <c r="I160">
        <f t="shared" si="15"/>
        <v>16.201840227462352</v>
      </c>
      <c r="J160">
        <f t="shared" si="16"/>
        <v>732.41489686990599</v>
      </c>
      <c r="K160">
        <f t="shared" si="17"/>
        <v>-2.7551756672449068</v>
      </c>
      <c r="L160">
        <v>0</v>
      </c>
      <c r="M160" s="17"/>
      <c r="N160" s="17">
        <v>59.67</v>
      </c>
      <c r="O160" s="17">
        <v>17.222000000000001</v>
      </c>
      <c r="P160">
        <v>796.49187662570205</v>
      </c>
    </row>
    <row r="161" spans="5:16" x14ac:dyDescent="0.2">
      <c r="E161">
        <v>-22</v>
      </c>
      <c r="F161" s="14">
        <f t="shared" si="12"/>
        <v>57.998095008467757</v>
      </c>
      <c r="G161" s="14">
        <f t="shared" si="13"/>
        <v>16.836688113601539</v>
      </c>
      <c r="H161">
        <f t="shared" si="14"/>
        <v>0</v>
      </c>
      <c r="I161">
        <f t="shared" si="15"/>
        <v>16.836688113601539</v>
      </c>
      <c r="J161">
        <f t="shared" si="16"/>
        <v>739.43307529717492</v>
      </c>
      <c r="K161">
        <f t="shared" si="17"/>
        <v>-2.7459393179342806</v>
      </c>
      <c r="L161">
        <v>0</v>
      </c>
      <c r="M161" s="17"/>
      <c r="N161" s="17">
        <v>57.97</v>
      </c>
      <c r="O161" s="17">
        <v>17.88</v>
      </c>
      <c r="P161">
        <v>804.51780566140803</v>
      </c>
    </row>
    <row r="162" spans="5:16" x14ac:dyDescent="0.2">
      <c r="E162">
        <v>-21</v>
      </c>
      <c r="F162" s="14">
        <f t="shared" si="12"/>
        <v>56.367168962082204</v>
      </c>
      <c r="G162" s="14">
        <f t="shared" si="13"/>
        <v>17.487674058140644</v>
      </c>
      <c r="H162">
        <f t="shared" si="14"/>
        <v>0</v>
      </c>
      <c r="I162">
        <f t="shared" si="15"/>
        <v>17.487674058140644</v>
      </c>
      <c r="J162">
        <f t="shared" si="16"/>
        <v>746.42598507560649</v>
      </c>
      <c r="K162">
        <f t="shared" si="17"/>
        <v>-2.7289865129867712</v>
      </c>
      <c r="L162">
        <v>0</v>
      </c>
      <c r="M162" s="17"/>
      <c r="N162" s="17">
        <v>56.34</v>
      </c>
      <c r="O162" s="17">
        <v>18.545999999999999</v>
      </c>
      <c r="P162">
        <v>811.45950643235005</v>
      </c>
    </row>
    <row r="163" spans="5:16" x14ac:dyDescent="0.2">
      <c r="E163">
        <v>-20</v>
      </c>
      <c r="F163" s="14">
        <f t="shared" si="12"/>
        <v>54.806648961587108</v>
      </c>
      <c r="G163" s="14">
        <f t="shared" si="13"/>
        <v>18.153012457604415</v>
      </c>
      <c r="H163">
        <f t="shared" si="14"/>
        <v>0</v>
      </c>
      <c r="I163">
        <f t="shared" si="15"/>
        <v>18.153012457604415</v>
      </c>
      <c r="J163">
        <f t="shared" si="16"/>
        <v>753.37365894114919</v>
      </c>
      <c r="K163">
        <f t="shared" si="17"/>
        <v>-2.7036155173927585</v>
      </c>
      <c r="L163">
        <v>0</v>
      </c>
      <c r="M163" s="17"/>
      <c r="N163" s="17">
        <v>54.78</v>
      </c>
      <c r="O163" s="17">
        <v>19.245000000000001</v>
      </c>
      <c r="P163">
        <v>818.01851906218599</v>
      </c>
    </row>
    <row r="164" spans="5:16" x14ac:dyDescent="0.2">
      <c r="E164">
        <v>-19</v>
      </c>
      <c r="F164" s="14">
        <f t="shared" si="12"/>
        <v>53.317300830687657</v>
      </c>
      <c r="G164" s="14">
        <f t="shared" si="13"/>
        <v>18.830518569441807</v>
      </c>
      <c r="H164">
        <f t="shared" si="14"/>
        <v>0</v>
      </c>
      <c r="I164">
        <f t="shared" si="15"/>
        <v>18.830518569441807</v>
      </c>
      <c r="J164">
        <f t="shared" si="16"/>
        <v>760.25434740779633</v>
      </c>
      <c r="K164">
        <f t="shared" si="17"/>
        <v>-2.6691217834291221</v>
      </c>
      <c r="L164">
        <v>0</v>
      </c>
      <c r="M164" s="17"/>
      <c r="N164" s="17">
        <v>53.29</v>
      </c>
      <c r="O164" s="17">
        <v>19.945</v>
      </c>
      <c r="P164">
        <v>825.34586726635405</v>
      </c>
    </row>
    <row r="165" spans="5:16" x14ac:dyDescent="0.2">
      <c r="E165">
        <v>-18</v>
      </c>
      <c r="F165" s="14">
        <f t="shared" si="12"/>
        <v>51.899856179024916</v>
      </c>
      <c r="G165" s="14">
        <f t="shared" si="13"/>
        <v>19.517578795563793</v>
      </c>
      <c r="H165">
        <f t="shared" si="14"/>
        <v>0</v>
      </c>
      <c r="I165">
        <f t="shared" si="15"/>
        <v>19.517578795563793</v>
      </c>
      <c r="J165">
        <f t="shared" si="16"/>
        <v>767.04452182446005</v>
      </c>
      <c r="K165">
        <f t="shared" si="17"/>
        <v>-2.6248103580216053</v>
      </c>
      <c r="L165">
        <v>0</v>
      </c>
      <c r="M165" s="17"/>
      <c r="N165" s="17">
        <v>51.87</v>
      </c>
      <c r="O165" s="17">
        <v>20.672000000000001</v>
      </c>
      <c r="P165">
        <v>832.10052981506396</v>
      </c>
    </row>
    <row r="166" spans="5:16" x14ac:dyDescent="0.2">
      <c r="E166">
        <v>-17</v>
      </c>
      <c r="F166" s="14">
        <f t="shared" si="12"/>
        <v>50.555011930916535</v>
      </c>
      <c r="G166" s="14">
        <f t="shared" si="13"/>
        <v>20.211126381988464</v>
      </c>
      <c r="H166">
        <f t="shared" si="14"/>
        <v>0</v>
      </c>
      <c r="I166">
        <f t="shared" si="15"/>
        <v>20.211126381988464</v>
      </c>
      <c r="J166">
        <f t="shared" si="16"/>
        <v>773.71891093097929</v>
      </c>
      <c r="K166">
        <f t="shared" si="17"/>
        <v>-2.5700105573941143</v>
      </c>
      <c r="L166">
        <v>0</v>
      </c>
      <c r="M166" s="17"/>
      <c r="N166" s="17">
        <v>50.53</v>
      </c>
      <c r="O166" s="17">
        <v>21.431999999999999</v>
      </c>
      <c r="P166">
        <v>839.44990047618796</v>
      </c>
    </row>
    <row r="167" spans="5:16" x14ac:dyDescent="0.2">
      <c r="E167">
        <v>-16</v>
      </c>
      <c r="F167" s="14">
        <f t="shared" si="12"/>
        <v>49.283429878129795</v>
      </c>
      <c r="G167" s="14">
        <f t="shared" si="13"/>
        <v>20.907624737891496</v>
      </c>
      <c r="H167">
        <f t="shared" si="14"/>
        <v>0</v>
      </c>
      <c r="I167">
        <f t="shared" si="15"/>
        <v>20.907624737891496</v>
      </c>
      <c r="J167">
        <f t="shared" si="16"/>
        <v>780.2505766414688</v>
      </c>
      <c r="K167">
        <f t="shared" si="17"/>
        <v>-2.5040928787025294</v>
      </c>
      <c r="L167">
        <v>0</v>
      </c>
      <c r="M167" s="17"/>
      <c r="N167" s="17">
        <v>49.26</v>
      </c>
      <c r="O167" s="17">
        <v>22.13</v>
      </c>
      <c r="P167">
        <v>847.82854894868797</v>
      </c>
    </row>
    <row r="168" spans="5:16" x14ac:dyDescent="0.2">
      <c r="E168">
        <v>-15</v>
      </c>
      <c r="F168" s="14">
        <f t="shared" si="12"/>
        <v>48.085736256738031</v>
      </c>
      <c r="G168" s="14">
        <f t="shared" si="13"/>
        <v>21.603060777838859</v>
      </c>
      <c r="H168">
        <f t="shared" si="14"/>
        <v>0</v>
      </c>
      <c r="I168">
        <f t="shared" si="15"/>
        <v>21.603060777838859</v>
      </c>
      <c r="J168">
        <f t="shared" si="16"/>
        <v>786.61103458558023</v>
      </c>
      <c r="K168">
        <f t="shared" si="17"/>
        <v>-2.4264879937925135</v>
      </c>
      <c r="L168">
        <v>0</v>
      </c>
      <c r="M168" s="17"/>
      <c r="N168" s="17">
        <v>48.06</v>
      </c>
      <c r="O168" s="17">
        <v>22.93</v>
      </c>
      <c r="P168">
        <v>853.43776972714602</v>
      </c>
    </row>
    <row r="169" spans="5:16" x14ac:dyDescent="0.2">
      <c r="E169">
        <v>-14</v>
      </c>
      <c r="F169" s="14">
        <f t="shared" si="12"/>
        <v>46.962521348098008</v>
      </c>
      <c r="G169" s="14">
        <f t="shared" si="13"/>
        <v>22.292950790227582</v>
      </c>
      <c r="H169">
        <f t="shared" si="14"/>
        <v>0</v>
      </c>
      <c r="I169">
        <f t="shared" si="15"/>
        <v>22.292950790227582</v>
      </c>
      <c r="J169">
        <f t="shared" si="16"/>
        <v>792.77042439714091</v>
      </c>
      <c r="K169">
        <f t="shared" si="17"/>
        <v>-2.3367075187275095</v>
      </c>
      <c r="L169">
        <v>0</v>
      </c>
      <c r="M169" s="17"/>
      <c r="N169" s="17">
        <v>46.93</v>
      </c>
      <c r="O169" s="17">
        <v>23.710999999999999</v>
      </c>
      <c r="P169">
        <v>862.74779667784196</v>
      </c>
    </row>
    <row r="170" spans="5:16" x14ac:dyDescent="0.2">
      <c r="E170">
        <v>-13</v>
      </c>
      <c r="F170" s="14">
        <f t="shared" si="12"/>
        <v>45.914339103981703</v>
      </c>
      <c r="G170" s="14">
        <f t="shared" si="13"/>
        <v>22.972361290962084</v>
      </c>
      <c r="H170">
        <f t="shared" si="14"/>
        <v>0</v>
      </c>
      <c r="I170">
        <f t="shared" si="15"/>
        <v>22.972361290962084</v>
      </c>
      <c r="J170">
        <f t="shared" si="16"/>
        <v>798.69773379070307</v>
      </c>
      <c r="K170">
        <f t="shared" si="17"/>
        <v>-2.2343660784915547</v>
      </c>
      <c r="L170">
        <v>0</v>
      </c>
      <c r="M170" s="17"/>
      <c r="N170" s="17">
        <v>45.89</v>
      </c>
      <c r="O170" s="17">
        <v>24.533000000000001</v>
      </c>
      <c r="P170">
        <v>871.15706364631001</v>
      </c>
    </row>
    <row r="171" spans="5:16" x14ac:dyDescent="0.2">
      <c r="E171">
        <v>-12</v>
      </c>
      <c r="F171" s="14">
        <f t="shared" si="12"/>
        <v>44.941706795882574</v>
      </c>
      <c r="G171" s="14">
        <f t="shared" si="13"/>
        <v>23.635947092171897</v>
      </c>
      <c r="H171">
        <f t="shared" si="14"/>
        <v>0</v>
      </c>
      <c r="I171">
        <f t="shared" si="15"/>
        <v>23.635947092171897</v>
      </c>
      <c r="J171">
        <f t="shared" si="16"/>
        <v>804.3610790599937</v>
      </c>
      <c r="K171">
        <f t="shared" si="17"/>
        <v>-2.1192039972562093</v>
      </c>
      <c r="L171">
        <v>0</v>
      </c>
      <c r="M171" s="17"/>
      <c r="N171" s="17">
        <v>44.91</v>
      </c>
      <c r="O171" s="17">
        <v>25.387</v>
      </c>
      <c r="P171">
        <v>881.38317157044105</v>
      </c>
    </row>
    <row r="172" spans="5:16" x14ac:dyDescent="0.2">
      <c r="E172">
        <v>-11</v>
      </c>
      <c r="F172" s="14">
        <f t="shared" si="12"/>
        <v>44.045104688511096</v>
      </c>
      <c r="G172" s="14">
        <f t="shared" si="13"/>
        <v>24.278008364812749</v>
      </c>
      <c r="H172">
        <f t="shared" si="14"/>
        <v>0</v>
      </c>
      <c r="I172">
        <f t="shared" si="15"/>
        <v>24.278008364812749</v>
      </c>
      <c r="J172">
        <f t="shared" si="16"/>
        <v>809.72804274352245</v>
      </c>
      <c r="K172">
        <f t="shared" si="17"/>
        <v>-1.9911097533038702</v>
      </c>
      <c r="L172">
        <v>0</v>
      </c>
      <c r="M172" s="17"/>
      <c r="N172" s="17">
        <v>44.02</v>
      </c>
      <c r="O172" s="17">
        <v>26.248000000000001</v>
      </c>
      <c r="P172">
        <v>892.586832324395</v>
      </c>
    </row>
    <row r="173" spans="5:16" x14ac:dyDescent="0.2">
      <c r="E173">
        <v>-10</v>
      </c>
      <c r="F173" s="14">
        <f t="shared" si="12"/>
        <v>43.224975737493153</v>
      </c>
      <c r="G173" s="14">
        <f t="shared" si="13"/>
        <v>24.892567777104976</v>
      </c>
      <c r="H173">
        <f t="shared" si="14"/>
        <v>0</v>
      </c>
      <c r="I173">
        <f t="shared" si="15"/>
        <v>24.892567777104976</v>
      </c>
      <c r="J173">
        <f t="shared" si="16"/>
        <v>814.7660668431165</v>
      </c>
      <c r="K173">
        <f t="shared" si="17"/>
        <v>-1.8501411610072904</v>
      </c>
      <c r="L173">
        <v>0</v>
      </c>
      <c r="M173" s="17"/>
      <c r="N173" s="17">
        <v>43.2</v>
      </c>
      <c r="O173" s="17">
        <v>27.166</v>
      </c>
      <c r="P173">
        <v>904.57023523632301</v>
      </c>
    </row>
    <row r="174" spans="5:16" x14ac:dyDescent="0.2">
      <c r="E174">
        <v>-9</v>
      </c>
      <c r="F174" s="14">
        <f t="shared" si="12"/>
        <v>42.481725311271973</v>
      </c>
      <c r="G174" s="14">
        <f t="shared" si="13"/>
        <v>25.473467843778575</v>
      </c>
      <c r="H174">
        <f t="shared" si="14"/>
        <v>0</v>
      </c>
      <c r="I174">
        <f t="shared" si="15"/>
        <v>25.473467843778575</v>
      </c>
      <c r="J174">
        <f t="shared" si="16"/>
        <v>819.44289720952077</v>
      </c>
      <c r="K174">
        <f t="shared" si="17"/>
        <v>-1.6965441006271516</v>
      </c>
      <c r="L174">
        <v>0</v>
      </c>
      <c r="M174" s="17"/>
      <c r="N174" s="17">
        <v>42.45</v>
      </c>
      <c r="O174" s="17">
        <v>28.198</v>
      </c>
      <c r="P174">
        <v>918.76719648173105</v>
      </c>
    </row>
    <row r="175" spans="5:16" x14ac:dyDescent="0.2">
      <c r="E175">
        <v>-8</v>
      </c>
      <c r="F175" s="14">
        <f t="shared" si="12"/>
        <v>41.815720937218323</v>
      </c>
      <c r="G175" s="14">
        <f t="shared" si="13"/>
        <v>26.014487447140542</v>
      </c>
      <c r="H175">
        <f t="shared" si="14"/>
        <v>0</v>
      </c>
      <c r="I175">
        <f t="shared" si="15"/>
        <v>26.014487447140542</v>
      </c>
      <c r="J175">
        <f t="shared" si="16"/>
        <v>823.72707163823111</v>
      </c>
      <c r="K175">
        <f t="shared" si="17"/>
        <v>-1.5307675329173935</v>
      </c>
      <c r="L175">
        <f>1-EXP(-2.954*((E175+8)/37)^2.063)</f>
        <v>0</v>
      </c>
      <c r="M175" s="17"/>
      <c r="N175" s="17">
        <v>41.79</v>
      </c>
      <c r="O175" s="17">
        <v>29.257999999999999</v>
      </c>
      <c r="P175">
        <v>937.11316356547695</v>
      </c>
    </row>
    <row r="176" spans="5:16" x14ac:dyDescent="0.2">
      <c r="E176">
        <v>-7</v>
      </c>
      <c r="F176" s="14">
        <f t="shared" si="12"/>
        <v>41.227292071945541</v>
      </c>
      <c r="G176" s="14">
        <f t="shared" si="13"/>
        <v>26.509475146075705</v>
      </c>
      <c r="H176">
        <f t="shared" si="14"/>
        <v>1.9472232807093726</v>
      </c>
      <c r="I176">
        <f t="shared" si="15"/>
        <v>26.627553679909024</v>
      </c>
      <c r="J176">
        <f t="shared" si="16"/>
        <v>831.27468637796255</v>
      </c>
      <c r="K176">
        <f t="shared" si="17"/>
        <v>-1.3595021751602521</v>
      </c>
      <c r="L176">
        <f>1-EXP(-2.954*((E176+8)/37)^2.063)</f>
        <v>1.7172644043260687E-3</v>
      </c>
      <c r="M176" s="17"/>
      <c r="N176" s="17">
        <v>41.2</v>
      </c>
      <c r="O176" s="17">
        <v>30.443999999999999</v>
      </c>
      <c r="P176">
        <v>957.22282177898103</v>
      </c>
    </row>
    <row r="177" spans="5:16" x14ac:dyDescent="0.2">
      <c r="E177">
        <v>-6</v>
      </c>
      <c r="F177" s="14">
        <f t="shared" si="12"/>
        <v>40.716729895824187</v>
      </c>
      <c r="G177" s="14">
        <f t="shared" si="13"/>
        <v>26.952495464029294</v>
      </c>
      <c r="H177">
        <f t="shared" si="14"/>
        <v>8.1143777027056601</v>
      </c>
      <c r="I177">
        <f t="shared" si="15"/>
        <v>27.450716816988304</v>
      </c>
      <c r="J177">
        <f t="shared" si="16"/>
        <v>846.35985887639731</v>
      </c>
      <c r="K177">
        <f t="shared" si="17"/>
        <v>-1.1870863857650511</v>
      </c>
      <c r="L177">
        <f>1-EXP(-2.954*((E177+8)/37)^2.063)</f>
        <v>7.1561038377875308E-3</v>
      </c>
      <c r="M177" s="17"/>
      <c r="N177" s="17">
        <v>40.69</v>
      </c>
      <c r="O177" s="17">
        <v>31.701000000000001</v>
      </c>
      <c r="P177">
        <v>981.96264480861498</v>
      </c>
    </row>
    <row r="178" spans="5:16" x14ac:dyDescent="0.2">
      <c r="E178">
        <v>-5</v>
      </c>
      <c r="F178" s="14">
        <f t="shared" si="12"/>
        <v>40.284287131695564</v>
      </c>
      <c r="G178" s="14">
        <f t="shared" si="13"/>
        <v>27.337982964136462</v>
      </c>
      <c r="H178">
        <f t="shared" si="14"/>
        <v>18.642121967045391</v>
      </c>
      <c r="I178">
        <f t="shared" si="15"/>
        <v>28.494893219622764</v>
      </c>
      <c r="J178">
        <f t="shared" si="16"/>
        <v>869.22296818886173</v>
      </c>
      <c r="K178">
        <f t="shared" si="17"/>
        <v>-1.0090305093688046</v>
      </c>
      <c r="L178">
        <f>1-EXP(-2.954*((E178+8)/37)^2.063)</f>
        <v>1.6440565800676765E-2</v>
      </c>
      <c r="M178" s="17"/>
      <c r="N178" s="17">
        <v>40.26</v>
      </c>
      <c r="O178" s="17">
        <v>33.122</v>
      </c>
      <c r="P178">
        <v>1009.84958106053</v>
      </c>
    </row>
    <row r="179" spans="5:16" x14ac:dyDescent="0.2">
      <c r="E179">
        <v>-4</v>
      </c>
      <c r="F179" s="14">
        <f t="shared" si="12"/>
        <v>39.930177887771833</v>
      </c>
      <c r="G179" s="14">
        <f t="shared" si="13"/>
        <v>27.660897723359017</v>
      </c>
      <c r="H179">
        <f t="shared" si="14"/>
        <v>33.522660429636019</v>
      </c>
      <c r="I179">
        <f t="shared" si="15"/>
        <v>29.759727618623643</v>
      </c>
      <c r="J179">
        <f t="shared" si="16"/>
        <v>899.82628186042814</v>
      </c>
      <c r="K179">
        <f t="shared" si="17"/>
        <v>-0.8201791735968017</v>
      </c>
      <c r="L179">
        <f>1-EXP(-2.954*((E179+8)/37)^2.063)</f>
        <v>2.956377528166787E-2</v>
      </c>
      <c r="M179" s="17"/>
      <c r="N179" s="17">
        <v>39.9</v>
      </c>
      <c r="O179" s="17">
        <v>34.731000000000002</v>
      </c>
      <c r="P179">
        <v>1043.9660151135299</v>
      </c>
    </row>
    <row r="180" spans="5:16" x14ac:dyDescent="0.2">
      <c r="E180">
        <v>-3</v>
      </c>
      <c r="F180" s="14">
        <f t="shared" si="12"/>
        <v>39.654577524721624</v>
      </c>
      <c r="G180" s="14">
        <f t="shared" si="13"/>
        <v>27.916874958398274</v>
      </c>
      <c r="H180">
        <f t="shared" si="14"/>
        <v>52.659748027621049</v>
      </c>
      <c r="I180">
        <f t="shared" si="15"/>
        <v>31.236778442100231</v>
      </c>
      <c r="J180">
        <f t="shared" si="16"/>
        <v>937.9680416304617</v>
      </c>
      <c r="K180">
        <f t="shared" si="17"/>
        <v>-0.61522390043578112</v>
      </c>
      <c r="L180">
        <f>1-EXP(-2.954*((E180+8)/37)^2.063)</f>
        <v>4.6440853354870359E-2</v>
      </c>
      <c r="M180" s="17"/>
      <c r="N180" s="17">
        <v>39.630000000000003</v>
      </c>
      <c r="O180" s="17">
        <v>36.497</v>
      </c>
      <c r="P180">
        <v>1084.89128711592</v>
      </c>
    </row>
    <row r="181" spans="5:16" x14ac:dyDescent="0.2">
      <c r="E181">
        <v>-2</v>
      </c>
      <c r="F181" s="14">
        <f t="shared" si="12"/>
        <v>39.457622546929613</v>
      </c>
      <c r="G181" s="14">
        <f t="shared" si="13"/>
        <v>28.102361170746438</v>
      </c>
      <c r="H181">
        <f t="shared" si="14"/>
        <v>75.88575984830446</v>
      </c>
      <c r="I181">
        <f t="shared" si="15"/>
        <v>32.91041567010511</v>
      </c>
      <c r="J181">
        <f t="shared" si="16"/>
        <v>983.31521357936981</v>
      </c>
      <c r="K181">
        <f t="shared" si="17"/>
        <v>-0.38904070116149475</v>
      </c>
      <c r="L181">
        <f>1-EXP(-2.954*((E181+8)/37)^2.063)</f>
        <v>6.6923970904484875E-2</v>
      </c>
      <c r="M181" s="17"/>
      <c r="N181" s="17">
        <v>39.43</v>
      </c>
      <c r="O181" s="17">
        <v>38.408999999999999</v>
      </c>
      <c r="P181">
        <v>1132.34111713277</v>
      </c>
    </row>
    <row r="182" spans="5:16" x14ac:dyDescent="0.2">
      <c r="E182">
        <v>-1</v>
      </c>
      <c r="F182" s="14">
        <f t="shared" si="12"/>
        <v>39.339410517929053</v>
      </c>
      <c r="G182" s="14">
        <f t="shared" si="13"/>
        <v>28.214729366299796</v>
      </c>
      <c r="H182">
        <f t="shared" si="14"/>
        <v>102.97154975321688</v>
      </c>
      <c r="I182">
        <f t="shared" si="15"/>
        <v>34.758520210997844</v>
      </c>
      <c r="J182">
        <f t="shared" si="16"/>
        <v>1035.4225130852788</v>
      </c>
      <c r="K182">
        <f t="shared" si="17"/>
        <v>-0.13698512839629948</v>
      </c>
      <c r="L182">
        <f>1-EXP(-2.954*((E182+8)/37)^2.063)</f>
        <v>9.0811042986848056E-2</v>
      </c>
      <c r="M182" s="17"/>
      <c r="N182" s="17">
        <v>39.31</v>
      </c>
      <c r="O182" s="17">
        <v>40.463999999999999</v>
      </c>
      <c r="P182">
        <v>1185.64811433202</v>
      </c>
    </row>
    <row r="183" spans="5:16" x14ac:dyDescent="0.2">
      <c r="E183">
        <v>0</v>
      </c>
      <c r="F183" s="14">
        <f t="shared" si="12"/>
        <v>39.299999999999997</v>
      </c>
      <c r="G183" s="14">
        <f t="shared" si="13"/>
        <v>28.252366709561151</v>
      </c>
      <c r="H183">
        <f t="shared" si="14"/>
        <v>133.63449866404758</v>
      </c>
      <c r="I183">
        <f t="shared" si="15"/>
        <v>36.753289016434408</v>
      </c>
      <c r="J183">
        <f t="shared" si="16"/>
        <v>1093.7479121023275</v>
      </c>
      <c r="K183">
        <f t="shared" si="17"/>
        <v>0.14484661557339745</v>
      </c>
      <c r="L183">
        <f>1-EXP(-2.954*((E183+8)/37)^2.063)</f>
        <v>0.1178528266476595</v>
      </c>
      <c r="M183" s="17"/>
      <c r="N183" s="17">
        <v>39.270000000000003</v>
      </c>
      <c r="O183" s="17">
        <v>42.695999999999998</v>
      </c>
      <c r="P183">
        <v>1245.28252432315</v>
      </c>
    </row>
    <row r="184" spans="5:16" x14ac:dyDescent="0.2">
      <c r="E184">
        <v>1</v>
      </c>
      <c r="F184" s="14">
        <f t="shared" si="12"/>
        <v>39.339410517929053</v>
      </c>
      <c r="G184" s="14">
        <f t="shared" si="13"/>
        <v>28.214729366299796</v>
      </c>
      <c r="H184">
        <f t="shared" si="14"/>
        <v>167.5462574094324</v>
      </c>
      <c r="I184">
        <f t="shared" si="15"/>
        <v>38.862210810707353</v>
      </c>
      <c r="J184">
        <f t="shared" si="16"/>
        <v>1157.6674650533787</v>
      </c>
      <c r="K184">
        <f t="shared" si="17"/>
        <v>0.45939807913812114</v>
      </c>
      <c r="L184">
        <f>1-EXP(-2.954*((E184+8)/37)^2.063)</f>
        <v>0.14775974937114267</v>
      </c>
      <c r="M184" s="17"/>
      <c r="N184" s="17">
        <v>39.31</v>
      </c>
      <c r="O184" s="17">
        <v>45.061999999999998</v>
      </c>
      <c r="P184">
        <v>1312.6354492663399</v>
      </c>
    </row>
    <row r="185" spans="5:16" x14ac:dyDescent="0.2">
      <c r="E185">
        <v>2</v>
      </c>
      <c r="F185" s="14">
        <f t="shared" si="12"/>
        <v>39.457622546929613</v>
      </c>
      <c r="G185" s="14">
        <f t="shared" si="13"/>
        <v>28.102361170746438</v>
      </c>
      <c r="H185">
        <f t="shared" si="14"/>
        <v>204.34065223773129</v>
      </c>
      <c r="I185">
        <f t="shared" si="15"/>
        <v>41.049203824196681</v>
      </c>
      <c r="J185">
        <f t="shared" si="16"/>
        <v>1226.4903315189313</v>
      </c>
      <c r="K185">
        <f t="shared" si="17"/>
        <v>0.80848450275743811</v>
      </c>
      <c r="L185">
        <f>1-EXP(-2.954*((E185+8)/37)^2.063)</f>
        <v>0.18020888098502641</v>
      </c>
      <c r="M185" s="17"/>
      <c r="N185" s="17">
        <v>39.43</v>
      </c>
      <c r="O185" s="17">
        <v>47.484000000000002</v>
      </c>
      <c r="P185">
        <v>1386.78630661946</v>
      </c>
    </row>
    <row r="186" spans="5:16" x14ac:dyDescent="0.2">
      <c r="E186">
        <v>3</v>
      </c>
      <c r="F186" s="14">
        <f t="shared" si="12"/>
        <v>39.654577524721624</v>
      </c>
      <c r="G186" s="14">
        <f t="shared" si="13"/>
        <v>27.916874958398274</v>
      </c>
      <c r="H186">
        <f t="shared" si="14"/>
        <v>243.6218487579481</v>
      </c>
      <c r="I186">
        <f t="shared" si="15"/>
        <v>43.275874093243949</v>
      </c>
      <c r="J186">
        <f t="shared" si="16"/>
        <v>1299.474174275869</v>
      </c>
      <c r="K186">
        <f t="shared" si="17"/>
        <v>1.192684661141318</v>
      </c>
      <c r="L186">
        <f>1-EXP(-2.954*((E186+8)/37)^2.063)</f>
        <v>0.21485113347439222</v>
      </c>
      <c r="M186" s="17"/>
      <c r="N186" s="17">
        <v>39.630000000000003</v>
      </c>
      <c r="O186" s="17">
        <v>49.917999999999999</v>
      </c>
      <c r="P186">
        <v>1465.78445314748</v>
      </c>
    </row>
    <row r="187" spans="5:16" x14ac:dyDescent="0.2">
      <c r="E187">
        <v>4</v>
      </c>
      <c r="F187" s="14">
        <f t="shared" si="12"/>
        <v>39.930177887771833</v>
      </c>
      <c r="G187" s="14">
        <f t="shared" si="13"/>
        <v>27.660897723359017</v>
      </c>
      <c r="H187">
        <f t="shared" si="14"/>
        <v>284.97271040398454</v>
      </c>
      <c r="I187">
        <f t="shared" si="15"/>
        <v>45.502836169321597</v>
      </c>
      <c r="J187">
        <f t="shared" si="16"/>
        <v>1375.840814440845</v>
      </c>
      <c r="K187">
        <f t="shared" si="17"/>
        <v>1.6112974912303841</v>
      </c>
      <c r="L187">
        <f>1-EXP(-2.954*((E187+8)/37)^2.063)</f>
        <v>0.2513186323464689</v>
      </c>
      <c r="M187" s="17"/>
      <c r="N187" s="17">
        <v>39.9</v>
      </c>
      <c r="O187" s="17">
        <v>52.290999999999997</v>
      </c>
      <c r="P187">
        <v>1548.73561895591</v>
      </c>
    </row>
    <row r="188" spans="5:16" x14ac:dyDescent="0.2">
      <c r="E188">
        <v>5</v>
      </c>
      <c r="F188" s="14">
        <f t="shared" si="12"/>
        <v>40.284287131695564</v>
      </c>
      <c r="G188" s="14">
        <f t="shared" si="13"/>
        <v>27.337982964136462</v>
      </c>
      <c r="H188">
        <f t="shared" si="14"/>
        <v>327.96321283149467</v>
      </c>
      <c r="I188">
        <f t="shared" si="15"/>
        <v>47.691031024744575</v>
      </c>
      <c r="J188">
        <f t="shared" si="16"/>
        <v>1454.7918893329468</v>
      </c>
      <c r="K188">
        <f t="shared" si="17"/>
        <v>2.0623641280484479</v>
      </c>
      <c r="L188">
        <f>1-EXP(-2.954*((E188+8)/37)^2.063)</f>
        <v>0.28923213732262232</v>
      </c>
      <c r="M188" s="17"/>
      <c r="N188" s="17">
        <v>40.26</v>
      </c>
      <c r="O188" s="17">
        <v>54.579000000000001</v>
      </c>
      <c r="P188">
        <v>1633.4125217983601</v>
      </c>
    </row>
    <row r="189" spans="5:16" x14ac:dyDescent="0.2">
      <c r="E189">
        <v>6</v>
      </c>
      <c r="F189" s="14">
        <f t="shared" si="12"/>
        <v>40.716729895824187</v>
      </c>
      <c r="G189" s="14">
        <f t="shared" si="13"/>
        <v>26.952495464029294</v>
      </c>
      <c r="H189">
        <f t="shared" si="14"/>
        <v>372.15874193227893</v>
      </c>
      <c r="I189">
        <f t="shared" si="15"/>
        <v>49.802976266666562</v>
      </c>
      <c r="J189">
        <f t="shared" si="16"/>
        <v>1535.524199448028</v>
      </c>
      <c r="K189">
        <f t="shared" si="17"/>
        <v>2.5427515940029433</v>
      </c>
      <c r="L189">
        <f>1-EXP(-2.954*((E189+8)/37)^2.063)</f>
        <v>0.32820836039216417</v>
      </c>
      <c r="M189" s="17"/>
      <c r="N189" s="17">
        <v>40.69</v>
      </c>
      <c r="O189" s="17">
        <v>56.743000000000002</v>
      </c>
      <c r="P189">
        <v>1720.26511499551</v>
      </c>
    </row>
    <row r="190" spans="5:16" x14ac:dyDescent="0.2">
      <c r="E190">
        <v>7</v>
      </c>
      <c r="F190" s="14">
        <f t="shared" si="12"/>
        <v>41.227292071945541</v>
      </c>
      <c r="G190" s="14">
        <f t="shared" si="13"/>
        <v>26.509475146075705</v>
      </c>
      <c r="H190">
        <f t="shared" si="14"/>
        <v>417.12809272270113</v>
      </c>
      <c r="I190">
        <f t="shared" si="15"/>
        <v>51.803890068766535</v>
      </c>
      <c r="J190">
        <f t="shared" si="16"/>
        <v>1617.2444148545412</v>
      </c>
      <c r="K190">
        <f t="shared" si="17"/>
        <v>3.0482904249880223</v>
      </c>
      <c r="L190">
        <f>1-EXP(-2.954*((E190+8)/37)^2.063)</f>
        <v>0.36786702006570282</v>
      </c>
      <c r="M190" s="17"/>
      <c r="N190" s="17">
        <v>41.2</v>
      </c>
      <c r="O190" s="17">
        <v>58.783000000000001</v>
      </c>
      <c r="P190">
        <v>1807.57372884507</v>
      </c>
    </row>
    <row r="191" spans="5:16" x14ac:dyDescent="0.2">
      <c r="E191">
        <v>8</v>
      </c>
      <c r="F191" s="14">
        <f t="shared" si="12"/>
        <v>41.815720937218323</v>
      </c>
      <c r="G191" s="14">
        <f t="shared" si="13"/>
        <v>26.014487447140542</v>
      </c>
      <c r="H191">
        <f t="shared" si="14"/>
        <v>462.45099103072585</v>
      </c>
      <c r="I191">
        <f t="shared" si="15"/>
        <v>53.662641099988292</v>
      </c>
      <c r="J191">
        <f t="shared" si="16"/>
        <v>1699.1828226285302</v>
      </c>
      <c r="K191">
        <f t="shared" si="17"/>
        <v>3.5739553695863342</v>
      </c>
      <c r="L191">
        <f>1-EXP(-2.954*((E191+8)/37)^2.063)</f>
        <v>0.40783747478258936</v>
      </c>
      <c r="M191" s="17"/>
      <c r="N191" s="17">
        <v>41.79</v>
      </c>
      <c r="O191" s="17">
        <v>60.654000000000003</v>
      </c>
      <c r="P191">
        <v>1896.0291075346499</v>
      </c>
    </row>
    <row r="192" spans="5:16" x14ac:dyDescent="0.2">
      <c r="E192">
        <v>9</v>
      </c>
      <c r="F192" s="14">
        <f t="shared" si="12"/>
        <v>42.481725311271973</v>
      </c>
      <c r="G192" s="14">
        <f t="shared" si="13"/>
        <v>25.473467843778575</v>
      </c>
      <c r="H192">
        <f t="shared" si="14"/>
        <v>507.72497518071123</v>
      </c>
      <c r="I192">
        <f t="shared" si="15"/>
        <v>55.352490615365078</v>
      </c>
      <c r="J192">
        <f t="shared" si="16"/>
        <v>1780.6058270427234</v>
      </c>
      <c r="K192">
        <f t="shared" si="17"/>
        <v>4.1140762242274</v>
      </c>
      <c r="L192">
        <f>1-EXP(-2.954*((E192+8)/37)^2.063)</f>
        <v>0.44776479189769136</v>
      </c>
      <c r="M192" s="17"/>
      <c r="N192" s="17">
        <v>42.45</v>
      </c>
      <c r="O192" s="17">
        <v>62.323</v>
      </c>
      <c r="P192">
        <v>1984.39377374333</v>
      </c>
    </row>
    <row r="193" spans="5:16" x14ac:dyDescent="0.2">
      <c r="E193">
        <v>10</v>
      </c>
      <c r="F193" s="14">
        <f t="shared" si="12"/>
        <v>43.224975737493153</v>
      </c>
      <c r="G193" s="14">
        <f t="shared" si="13"/>
        <v>24.892567777104976</v>
      </c>
      <c r="H193">
        <f t="shared" si="14"/>
        <v>552.57149780270515</v>
      </c>
      <c r="I193">
        <f t="shared" si="15"/>
        <v>56.85160814525301</v>
      </c>
      <c r="J193">
        <f t="shared" si="16"/>
        <v>1860.8269575474476</v>
      </c>
      <c r="K193">
        <f t="shared" si="17"/>
        <v>4.6625649751849441</v>
      </c>
      <c r="L193">
        <f>1-EXP(-2.954*((E193+8)/37)^2.063)</f>
        <v>0.48731512889268569</v>
      </c>
      <c r="M193" s="17"/>
      <c r="N193" s="17">
        <v>43.2</v>
      </c>
      <c r="O193" s="17">
        <v>63.784999999999997</v>
      </c>
      <c r="P193">
        <v>2071.2002160753</v>
      </c>
    </row>
    <row r="194" spans="5:16" x14ac:dyDescent="0.2">
      <c r="E194">
        <v>11</v>
      </c>
      <c r="F194" s="14">
        <f t="shared" si="12"/>
        <v>44.045104688511096</v>
      </c>
      <c r="G194" s="14">
        <f t="shared" si="13"/>
        <v>24.278008364812749</v>
      </c>
      <c r="H194">
        <f t="shared" si="14"/>
        <v>596.64113618720239</v>
      </c>
      <c r="I194">
        <f t="shared" si="15"/>
        <v>58.143357329622496</v>
      </c>
      <c r="J194">
        <f t="shared" si="16"/>
        <v>1939.2161919380569</v>
      </c>
      <c r="K194">
        <f t="shared" si="17"/>
        <v>5.2131456711392428</v>
      </c>
      <c r="L194">
        <f>1-EXP(-2.954*((E194+8)/37)^2.063)</f>
        <v>0.52618032840984064</v>
      </c>
      <c r="M194" s="17"/>
      <c r="N194" s="17">
        <v>44.02</v>
      </c>
      <c r="O194" s="17">
        <v>65.007000000000005</v>
      </c>
      <c r="P194">
        <v>2157.2394032094198</v>
      </c>
    </row>
    <row r="195" spans="5:16" x14ac:dyDescent="0.2">
      <c r="E195">
        <v>12</v>
      </c>
      <c r="F195" s="14">
        <f t="shared" ref="F195:F258" si="18">39.3+PI()/4*0.079^2*(0.0407+0.137-0.0407*COS(E195*PI()/180)-0.137*COS(ASIN(0.0407/0.137*SIN(E195*PI()/180))))*10^6</f>
        <v>44.941706795882574</v>
      </c>
      <c r="G195" s="14">
        <f t="shared" ref="G195:G258" si="19">1.143*438.295933^1.33/F195^1.33</f>
        <v>23.635947092171897</v>
      </c>
      <c r="H195">
        <f t="shared" ref="H195:H258" si="20">0.0000293*L195*43000000*0.9</f>
        <v>639.61783129711671</v>
      </c>
      <c r="I195">
        <f t="shared" ref="I195:I258" si="21">G195+H195*0.25/F195*10</f>
        <v>59.216362084094094</v>
      </c>
      <c r="J195">
        <f t="shared" ref="J195:J258" si="22">F195*I195/10/286.9/4.603*10^4</f>
        <v>2015.2074599855773</v>
      </c>
      <c r="K195">
        <f t="shared" si="17"/>
        <v>5.75957469310862</v>
      </c>
      <c r="L195">
        <f>1-EXP(-2.954*((E195+8)/37)^2.063)</f>
        <v>0.56408165665451115</v>
      </c>
      <c r="M195" s="17"/>
      <c r="N195" s="17">
        <v>44.91</v>
      </c>
      <c r="O195" s="17">
        <v>65.954999999999998</v>
      </c>
      <c r="P195">
        <v>2240.30010979913</v>
      </c>
    </row>
    <row r="196" spans="5:16" x14ac:dyDescent="0.2">
      <c r="E196">
        <v>13</v>
      </c>
      <c r="F196" s="14">
        <f t="shared" si="18"/>
        <v>45.914339103981703</v>
      </c>
      <c r="G196" s="14">
        <f t="shared" si="19"/>
        <v>22.972361290962084</v>
      </c>
      <c r="H196">
        <f t="shared" si="20"/>
        <v>681.22210885503819</v>
      </c>
      <c r="I196">
        <f t="shared" si="21"/>
        <v>60.064374491472385</v>
      </c>
      <c r="J196">
        <f t="shared" si="22"/>
        <v>2088.3042531099768</v>
      </c>
      <c r="K196">
        <f t="shared" ref="K196:K259" si="23">I196*(F197-F196)/10</f>
        <v>6.2958410845913653</v>
      </c>
      <c r="L196">
        <f>1-EXP(-2.954*((E196+8)/37)^2.063)</f>
        <v>0.60077264408554298</v>
      </c>
      <c r="M196" s="17"/>
      <c r="N196" s="17">
        <v>45.89</v>
      </c>
      <c r="O196" s="17">
        <v>66.623999999999995</v>
      </c>
      <c r="P196">
        <v>2318.92561255585</v>
      </c>
    </row>
    <row r="197" spans="5:16" x14ac:dyDescent="0.2">
      <c r="E197">
        <v>14</v>
      </c>
      <c r="F197" s="14">
        <f t="shared" si="18"/>
        <v>46.962521348098008</v>
      </c>
      <c r="G197" s="14">
        <f t="shared" si="19"/>
        <v>22.292950790227582</v>
      </c>
      <c r="H197">
        <f t="shared" si="20"/>
        <v>721.21326922440198</v>
      </c>
      <c r="I197">
        <f t="shared" si="21"/>
        <v>60.685974020315044</v>
      </c>
      <c r="J197">
        <f t="shared" si="22"/>
        <v>2158.0833256102064</v>
      </c>
      <c r="K197">
        <f t="shared" si="23"/>
        <v>6.8163390764958951</v>
      </c>
      <c r="L197">
        <f>1-EXP(-2.954*((E197+8)/37)^2.063)</f>
        <v>0.63604101668069069</v>
      </c>
      <c r="M197" s="17"/>
      <c r="N197" s="17">
        <v>46.93</v>
      </c>
      <c r="O197" s="17">
        <v>66.995000000000005</v>
      </c>
      <c r="P197">
        <v>2393.56264715726</v>
      </c>
    </row>
    <row r="198" spans="5:16" x14ac:dyDescent="0.2">
      <c r="E198">
        <v>15</v>
      </c>
      <c r="F198" s="14">
        <f t="shared" si="18"/>
        <v>48.085736256738031</v>
      </c>
      <c r="G198" s="14">
        <f t="shared" si="19"/>
        <v>21.603060777838859</v>
      </c>
      <c r="H198">
        <f t="shared" si="20"/>
        <v>759.39056465034275</v>
      </c>
      <c r="I198">
        <f t="shared" si="21"/>
        <v>61.08413270090486</v>
      </c>
      <c r="J198">
        <f t="shared" si="22"/>
        <v>2224.1965300543143</v>
      </c>
      <c r="K198">
        <f t="shared" si="23"/>
        <v>7.3160076104121812</v>
      </c>
      <c r="L198">
        <f>1-EXP(-2.954*((E198+8)/37)^2.063)</f>
        <v>0.6697097341502789</v>
      </c>
      <c r="M198" s="17"/>
      <c r="N198" s="17">
        <v>48.06</v>
      </c>
      <c r="O198" s="17">
        <v>67.102999999999994</v>
      </c>
      <c r="P198">
        <v>2461.4384664916902</v>
      </c>
    </row>
    <row r="199" spans="5:16" x14ac:dyDescent="0.2">
      <c r="E199">
        <v>16</v>
      </c>
      <c r="F199" s="14">
        <f t="shared" si="18"/>
        <v>49.283429878129795</v>
      </c>
      <c r="G199" s="14">
        <f t="shared" si="19"/>
        <v>20.907624737891496</v>
      </c>
      <c r="H199">
        <f t="shared" si="20"/>
        <v>795.59341157446192</v>
      </c>
      <c r="I199">
        <f t="shared" si="21"/>
        <v>61.265682889578578</v>
      </c>
      <c r="J199">
        <f t="shared" si="22"/>
        <v>2286.3708815422278</v>
      </c>
      <c r="K199">
        <f t="shared" si="23"/>
        <v>7.7904342814111827</v>
      </c>
      <c r="L199">
        <f>1-EXP(-2.954*((E199+8)/37)^2.063)</f>
        <v>0.70163717717849028</v>
      </c>
      <c r="M199" s="17"/>
      <c r="N199" s="17">
        <v>49.26</v>
      </c>
      <c r="O199" s="17">
        <v>66.965000000000003</v>
      </c>
      <c r="P199">
        <v>2524.7695333830502</v>
      </c>
    </row>
    <row r="200" spans="5:16" x14ac:dyDescent="0.2">
      <c r="E200">
        <v>17</v>
      </c>
      <c r="F200" s="14">
        <f t="shared" si="18"/>
        <v>50.555011930916535</v>
      </c>
      <c r="G200" s="14">
        <f t="shared" si="19"/>
        <v>20.211126381988464</v>
      </c>
      <c r="H200">
        <f t="shared" si="20"/>
        <v>829.7007111741849</v>
      </c>
      <c r="I200">
        <f t="shared" si="21"/>
        <v>61.240723620931441</v>
      </c>
      <c r="J200">
        <f t="shared" si="22"/>
        <v>2344.4069909353761</v>
      </c>
      <c r="K200">
        <f t="shared" si="23"/>
        <v>8.2359234911604666</v>
      </c>
      <c r="L200">
        <f>1-EXP(-2.954*((E200+8)/37)^2.063)</f>
        <v>0.7317165482041651</v>
      </c>
      <c r="M200" s="17"/>
      <c r="N200" s="17">
        <v>50.53</v>
      </c>
      <c r="O200" s="17">
        <v>66.587000000000003</v>
      </c>
      <c r="P200">
        <v>2582.4880365918798</v>
      </c>
    </row>
    <row r="201" spans="5:16" x14ac:dyDescent="0.2">
      <c r="E201">
        <v>18</v>
      </c>
      <c r="F201" s="14">
        <f t="shared" si="18"/>
        <v>51.899856179024916</v>
      </c>
      <c r="G201" s="14">
        <f t="shared" si="19"/>
        <v>19.517578795563793</v>
      </c>
      <c r="H201">
        <f t="shared" si="20"/>
        <v>861.62937224303141</v>
      </c>
      <c r="I201">
        <f t="shared" si="21"/>
        <v>61.021998830510583</v>
      </c>
      <c r="J201">
        <f t="shared" si="22"/>
        <v>2398.1760444774304</v>
      </c>
      <c r="K201">
        <f t="shared" si="23"/>
        <v>8.6495305876077282</v>
      </c>
      <c r="L201">
        <f>1-EXP(-2.954*((E201+8)/37)^2.063)</f>
        <v>0.75987456874269688</v>
      </c>
      <c r="M201" s="17"/>
      <c r="N201" s="17">
        <v>51.87</v>
      </c>
      <c r="O201" s="17">
        <v>65.992999999999995</v>
      </c>
      <c r="P201">
        <v>2634.11532236125</v>
      </c>
    </row>
    <row r="202" spans="5:16" x14ac:dyDescent="0.2">
      <c r="E202">
        <v>19</v>
      </c>
      <c r="F202" s="14">
        <f t="shared" si="18"/>
        <v>53.317300830687657</v>
      </c>
      <c r="G202" s="14">
        <f t="shared" si="19"/>
        <v>18.830518569441807</v>
      </c>
      <c r="H202">
        <f t="shared" si="20"/>
        <v>891.33214653027426</v>
      </c>
      <c r="I202">
        <f t="shared" si="21"/>
        <v>60.624276535582759</v>
      </c>
      <c r="J202">
        <f t="shared" si="22"/>
        <v>2447.6155356350073</v>
      </c>
      <c r="K202">
        <f t="shared" si="23"/>
        <v>9.0290652945401622</v>
      </c>
      <c r="L202">
        <f>1-EXP(-2.954*((E202+8)/37)^2.063)</f>
        <v>0.78606957036296898</v>
      </c>
      <c r="M202" s="17"/>
      <c r="N202" s="17">
        <v>53.29</v>
      </c>
      <c r="O202" s="17">
        <v>65.225999999999999</v>
      </c>
      <c r="P202">
        <v>2679.8479722390198</v>
      </c>
    </row>
    <row r="203" spans="5:16" x14ac:dyDescent="0.2">
      <c r="E203">
        <v>20</v>
      </c>
      <c r="F203" s="14">
        <f t="shared" si="18"/>
        <v>54.806648961587108</v>
      </c>
      <c r="G203" s="14">
        <f t="shared" si="19"/>
        <v>18.153012457604415</v>
      </c>
      <c r="H203">
        <f t="shared" si="20"/>
        <v>918.79489746957927</v>
      </c>
      <c r="I203">
        <f t="shared" si="21"/>
        <v>60.063752982606431</v>
      </c>
      <c r="J203">
        <f t="shared" si="22"/>
        <v>2492.7239740469563</v>
      </c>
      <c r="K203">
        <f t="shared" si="23"/>
        <v>9.3730687834154303</v>
      </c>
      <c r="L203">
        <f>1-EXP(-2.954*((E203+8)/37)^2.063)</f>
        <v>0.81028908596765103</v>
      </c>
      <c r="M203" s="17"/>
      <c r="N203" s="17">
        <v>54.78</v>
      </c>
      <c r="O203" s="17">
        <v>64.296999999999997</v>
      </c>
      <c r="P203">
        <v>2721.2127930667998</v>
      </c>
    </row>
    <row r="204" spans="5:16" x14ac:dyDescent="0.2">
      <c r="E204">
        <v>21</v>
      </c>
      <c r="F204" s="14">
        <f t="shared" si="18"/>
        <v>56.367168962082204</v>
      </c>
      <c r="G204" s="14">
        <f t="shared" si="19"/>
        <v>17.487674058140644</v>
      </c>
      <c r="H204">
        <f t="shared" si="20"/>
        <v>944.03342887041788</v>
      </c>
      <c r="I204">
        <f t="shared" si="21"/>
        <v>59.357500335271155</v>
      </c>
      <c r="J204">
        <f t="shared" si="22"/>
        <v>2533.5548062068124</v>
      </c>
      <c r="K204">
        <f t="shared" si="23"/>
        <v>9.6807693345132968</v>
      </c>
      <c r="L204">
        <f>1-EXP(-2.954*((E204+8)/37)^2.063)</f>
        <v>0.8325470530028114</v>
      </c>
      <c r="M204" s="17"/>
      <c r="N204" s="17">
        <v>56.34</v>
      </c>
      <c r="O204" s="17">
        <v>63.241999999999997</v>
      </c>
      <c r="P204">
        <v>2757.4571695310301</v>
      </c>
    </row>
    <row r="205" spans="5:16" x14ac:dyDescent="0.2">
      <c r="E205">
        <v>22</v>
      </c>
      <c r="F205" s="14">
        <f t="shared" si="18"/>
        <v>57.998095008467757</v>
      </c>
      <c r="G205" s="14">
        <f t="shared" si="19"/>
        <v>16.836688113601539</v>
      </c>
      <c r="H205">
        <f t="shared" si="20"/>
        <v>967.09000087441677</v>
      </c>
      <c r="I205">
        <f t="shared" si="21"/>
        <v>58.522971117087302</v>
      </c>
      <c r="J205">
        <f t="shared" si="22"/>
        <v>2570.2097833407511</v>
      </c>
      <c r="K205">
        <f t="shared" si="23"/>
        <v>9.9520217291965078</v>
      </c>
      <c r="L205">
        <f>1-EXP(-2.954*((E205+8)/37)^2.063)</f>
        <v>0.85288074086516275</v>
      </c>
      <c r="M205" s="17"/>
      <c r="N205" s="17">
        <v>57.97</v>
      </c>
      <c r="O205" s="17">
        <v>62.070999999999998</v>
      </c>
      <c r="P205">
        <v>2789.44932505828</v>
      </c>
    </row>
    <row r="206" spans="5:16" x14ac:dyDescent="0.2">
      <c r="E206">
        <v>23</v>
      </c>
      <c r="F206" s="14">
        <f t="shared" si="18"/>
        <v>59.698627558205438</v>
      </c>
      <c r="G206" s="14">
        <f t="shared" si="19"/>
        <v>16.201840227462352</v>
      </c>
      <c r="H206">
        <f t="shared" si="20"/>
        <v>988.02965673550307</v>
      </c>
      <c r="I206">
        <f t="shared" si="21"/>
        <v>57.577567658222222</v>
      </c>
      <c r="J206">
        <f t="shared" si="22"/>
        <v>2602.8320046593822</v>
      </c>
      <c r="K206">
        <f t="shared" si="23"/>
        <v>10.187235382075846</v>
      </c>
      <c r="L206">
        <f>1-EXP(-2.954*((E206+8)/37)^2.063)</f>
        <v>0.87134751147401723</v>
      </c>
      <c r="M206" s="17"/>
      <c r="N206" s="17">
        <v>59.67</v>
      </c>
      <c r="O206" s="17">
        <v>60.823</v>
      </c>
      <c r="P206">
        <v>2817.0079990918598</v>
      </c>
    </row>
    <row r="207" spans="5:16" x14ac:dyDescent="0.2">
      <c r="E207">
        <v>24</v>
      </c>
      <c r="F207" s="14">
        <f t="shared" si="18"/>
        <v>61.467933869049759</v>
      </c>
      <c r="G207" s="14">
        <f t="shared" si="19"/>
        <v>15.584550056871892</v>
      </c>
      <c r="H207">
        <f t="shared" si="20"/>
        <v>1006.9364763643315</v>
      </c>
      <c r="I207">
        <f t="shared" si="21"/>
        <v>56.538280440485067</v>
      </c>
      <c r="J207">
        <f t="shared" si="22"/>
        <v>2631.5988498154861</v>
      </c>
      <c r="K207">
        <f t="shared" si="23"/>
        <v>10.387295840771712</v>
      </c>
      <c r="L207">
        <f>1-EXP(-2.954*((E207+8)/37)^2.063)</f>
        <v>0.8880215152563532</v>
      </c>
      <c r="M207" s="17"/>
      <c r="N207" s="17">
        <v>61.44</v>
      </c>
      <c r="O207" s="17">
        <v>59.526000000000003</v>
      </c>
      <c r="P207">
        <v>2841.3184585845902</v>
      </c>
    </row>
    <row r="208" spans="5:16" x14ac:dyDescent="0.2">
      <c r="E208">
        <v>25</v>
      </c>
      <c r="F208" s="14">
        <f t="shared" si="18"/>
        <v>63.305148541983769</v>
      </c>
      <c r="G208" s="14">
        <f t="shared" si="19"/>
        <v>14.98590633610914</v>
      </c>
      <c r="H208">
        <f t="shared" si="20"/>
        <v>1023.9098617888009</v>
      </c>
      <c r="I208">
        <f t="shared" si="21"/>
        <v>55.421395604006008</v>
      </c>
      <c r="J208">
        <f t="shared" si="22"/>
        <v>2656.7149942565134</v>
      </c>
      <c r="K208">
        <f t="shared" si="23"/>
        <v>10.553483729682135</v>
      </c>
      <c r="L208">
        <f>1-EXP(-2.954*((E208+8)/37)^2.063)</f>
        <v>0.90299041527881485</v>
      </c>
      <c r="M208" s="17"/>
      <c r="N208" s="17">
        <v>63.28</v>
      </c>
      <c r="O208" s="17">
        <v>58.192</v>
      </c>
      <c r="P208">
        <v>2863.2148951036602</v>
      </c>
    </row>
    <row r="209" spans="5:16" x14ac:dyDescent="0.2">
      <c r="E209">
        <v>26</v>
      </c>
      <c r="F209" s="14">
        <f t="shared" si="18"/>
        <v>65.209374087852069</v>
      </c>
      <c r="G209" s="14">
        <f t="shared" si="19"/>
        <v>14.406702384881125</v>
      </c>
      <c r="H209">
        <f t="shared" si="20"/>
        <v>1039.0609464909717</v>
      </c>
      <c r="I209">
        <f t="shared" si="21"/>
        <v>54.242269012583947</v>
      </c>
      <c r="J209">
        <f t="shared" si="22"/>
        <v>2678.4056766102676</v>
      </c>
      <c r="K209">
        <f t="shared" si="23"/>
        <v>10.687394564055211</v>
      </c>
      <c r="L209">
        <f>1-EXP(-2.954*((E209+8)/37)^2.063)</f>
        <v>0.91635222062683253</v>
      </c>
      <c r="M209" s="17"/>
      <c r="N209" s="17">
        <v>65.180000000000007</v>
      </c>
      <c r="O209" s="17">
        <v>56.872999999999998</v>
      </c>
      <c r="P209">
        <v>2882.8748661761902</v>
      </c>
    </row>
    <row r="210" spans="5:16" x14ac:dyDescent="0.2">
      <c r="E210">
        <v>27</v>
      </c>
      <c r="F210" s="14">
        <f t="shared" si="18"/>
        <v>67.179681517575517</v>
      </c>
      <c r="G210" s="14">
        <f t="shared" si="19"/>
        <v>13.847471042365285</v>
      </c>
      <c r="H210">
        <f t="shared" si="20"/>
        <v>1052.5092057729014</v>
      </c>
      <c r="I210">
        <f t="shared" si="21"/>
        <v>53.015162150633799</v>
      </c>
      <c r="J210">
        <f t="shared" si="22"/>
        <v>2696.9103597190297</v>
      </c>
      <c r="K210">
        <f t="shared" si="23"/>
        <v>10.790862171361731</v>
      </c>
      <c r="L210">
        <f>1-EXP(-2.954*((E210+8)/37)^2.063)</f>
        <v>0.92821229707199104</v>
      </c>
      <c r="M210" s="17"/>
      <c r="N210" s="17">
        <v>67.150000000000006</v>
      </c>
      <c r="O210" s="17">
        <v>55.53</v>
      </c>
      <c r="P210">
        <v>2902.1277858349299</v>
      </c>
    </row>
    <row r="211" spans="5:16" x14ac:dyDescent="0.2">
      <c r="E211">
        <v>28</v>
      </c>
      <c r="F211" s="14">
        <f t="shared" si="18"/>
        <v>69.215110955799489</v>
      </c>
      <c r="G211" s="14">
        <f t="shared" si="19"/>
        <v>13.308518229556123</v>
      </c>
      <c r="H211">
        <f t="shared" si="20"/>
        <v>1064.3793296455003</v>
      </c>
      <c r="I211">
        <f t="shared" si="21"/>
        <v>51.753133680841351</v>
      </c>
      <c r="J211">
        <f t="shared" si="22"/>
        <v>2712.4768978463803</v>
      </c>
      <c r="K211">
        <f t="shared" si="23"/>
        <v>10.86588777694306</v>
      </c>
      <c r="L211">
        <f>1-EXP(-2.954*((E211+8)/37)^2.063)</f>
        <v>0.93868060925955343</v>
      </c>
      <c r="M211" s="17"/>
      <c r="N211" s="17">
        <v>69.19</v>
      </c>
      <c r="O211" s="17">
        <v>53.966000000000001</v>
      </c>
      <c r="P211">
        <v>2919.2395088984299</v>
      </c>
    </row>
    <row r="212" spans="5:16" x14ac:dyDescent="0.2">
      <c r="E212">
        <v>29</v>
      </c>
      <c r="F212" s="14">
        <f t="shared" si="18"/>
        <v>71.314672277815731</v>
      </c>
      <c r="G212" s="14">
        <f t="shared" si="19"/>
        <v>12.789954572021358</v>
      </c>
      <c r="H212">
        <f t="shared" si="20"/>
        <v>1074.7984039361916</v>
      </c>
      <c r="I212">
        <f t="shared" si="21"/>
        <v>50.467979640592532</v>
      </c>
      <c r="J212">
        <f t="shared" si="22"/>
        <v>2725.3562932325672</v>
      </c>
      <c r="K212">
        <f t="shared" si="23"/>
        <v>10.914576175112837</v>
      </c>
      <c r="L212">
        <f>1-EXP(-2.954*((E212+8)/37)^2.063)</f>
        <v>0.94786923471544615</v>
      </c>
      <c r="M212" s="17"/>
      <c r="N212" s="17">
        <v>71.290000000000006</v>
      </c>
      <c r="O212" s="17">
        <v>52.212000000000003</v>
      </c>
      <c r="P212">
        <v>2923.20718372076</v>
      </c>
    </row>
    <row r="213" spans="5:16" x14ac:dyDescent="0.2">
      <c r="E213">
        <v>30</v>
      </c>
      <c r="F213" s="14">
        <f t="shared" si="18"/>
        <v>73.477345769570491</v>
      </c>
      <c r="G213" s="14">
        <f t="shared" si="19"/>
        <v>12.291724709720643</v>
      </c>
      <c r="H213">
        <f t="shared" si="20"/>
        <v>1083.8934300015301</v>
      </c>
      <c r="I213">
        <f t="shared" si="21"/>
        <v>49.170214897726581</v>
      </c>
      <c r="J213">
        <f t="shared" si="22"/>
        <v>2735.7980967330568</v>
      </c>
      <c r="K213">
        <f t="shared" si="23"/>
        <v>10.939079839587226</v>
      </c>
      <c r="L213">
        <f>1-EXP(-2.954*((E213+8)/37)^2.063)</f>
        <v>0.95589017647038133</v>
      </c>
      <c r="M213" s="17"/>
      <c r="N213" s="17">
        <v>73.45</v>
      </c>
      <c r="O213" s="17">
        <v>50.463000000000001</v>
      </c>
      <c r="P213">
        <v>2914.03646270646</v>
      </c>
    </row>
    <row r="214" spans="5:16" x14ac:dyDescent="0.2">
      <c r="E214">
        <v>31</v>
      </c>
      <c r="F214" s="14">
        <f t="shared" si="18"/>
        <v>75.702082810549541</v>
      </c>
      <c r="G214" s="14">
        <f t="shared" si="19"/>
        <v>11.813634080159263</v>
      </c>
      <c r="H214">
        <f t="shared" si="20"/>
        <v>1091.7891991368226</v>
      </c>
      <c r="I214">
        <f t="shared" si="21"/>
        <v>47.869088520861759</v>
      </c>
      <c r="J214">
        <f t="shared" si="22"/>
        <v>2744.0464807203302</v>
      </c>
      <c r="K214">
        <f t="shared" si="23"/>
        <v>10.941551342070852</v>
      </c>
      <c r="L214">
        <f>1-EXP(-2.954*((E214+8)/37)^2.063)</f>
        <v>0.96285348849275754</v>
      </c>
      <c r="M214" s="17"/>
      <c r="N214" s="17">
        <v>75.67</v>
      </c>
      <c r="O214" s="17">
        <v>48.777000000000001</v>
      </c>
      <c r="P214">
        <v>2901.7560815214501</v>
      </c>
    </row>
    <row r="215" spans="5:16" x14ac:dyDescent="0.2">
      <c r="E215">
        <v>32</v>
      </c>
      <c r="F215" s="14">
        <f t="shared" si="18"/>
        <v>77.987806579303239</v>
      </c>
      <c r="G215" s="14">
        <f t="shared" si="19"/>
        <v>11.355373087945976</v>
      </c>
      <c r="H215">
        <f t="shared" si="20"/>
        <v>1098.6065249095893</v>
      </c>
      <c r="I215">
        <f t="shared" si="21"/>
        <v>46.57262605019119</v>
      </c>
      <c r="J215">
        <f t="shared" si="22"/>
        <v>2750.3369885329689</v>
      </c>
      <c r="K215">
        <f t="shared" si="23"/>
        <v>10.924104050895446</v>
      </c>
      <c r="L215">
        <f>1-EXP(-2.954*((E215+8)/37)^2.063)</f>
        <v>0.96886571677610156</v>
      </c>
      <c r="M215" s="17"/>
      <c r="N215" s="17">
        <v>77.959999999999994</v>
      </c>
      <c r="O215" s="17">
        <v>47.113</v>
      </c>
      <c r="P215">
        <v>2889.5808961253201</v>
      </c>
    </row>
    <row r="216" spans="5:16" x14ac:dyDescent="0.2">
      <c r="E216">
        <v>33</v>
      </c>
      <c r="F216" s="14">
        <f t="shared" si="18"/>
        <v>80.333412781350461</v>
      </c>
      <c r="G216" s="14">
        <f t="shared" si="19"/>
        <v>10.916538671113676</v>
      </c>
      <c r="H216">
        <f t="shared" si="20"/>
        <v>1104.4608255029284</v>
      </c>
      <c r="I216">
        <f t="shared" si="21"/>
        <v>45.287692194399909</v>
      </c>
      <c r="J216">
        <f t="shared" si="22"/>
        <v>2754.893944072172</v>
      </c>
      <c r="K216">
        <f t="shared" si="23"/>
        <v>10.888780772077279</v>
      </c>
      <c r="L216">
        <f>1-EXP(-2.954*((E216+8)/37)^2.063)</f>
        <v>0.97402864910171738</v>
      </c>
      <c r="M216" s="17"/>
      <c r="N216" s="17">
        <v>80.31</v>
      </c>
      <c r="O216" s="17">
        <v>45.473999999999997</v>
      </c>
      <c r="P216">
        <v>2875.4685878578998</v>
      </c>
    </row>
    <row r="217" spans="5:16" x14ac:dyDescent="0.2">
      <c r="E217">
        <v>34</v>
      </c>
      <c r="F217" s="14">
        <f t="shared" si="18"/>
        <v>82.737770399163395</v>
      </c>
      <c r="G217" s="14">
        <f t="shared" si="19"/>
        <v>10.496653346280683</v>
      </c>
      <c r="H217">
        <f t="shared" si="20"/>
        <v>1109.4610389185259</v>
      </c>
      <c r="I217">
        <f t="shared" si="21"/>
        <v>44.020068153266593</v>
      </c>
      <c r="J217">
        <f t="shared" si="22"/>
        <v>2757.9284880134442</v>
      </c>
      <c r="K217">
        <f t="shared" si="23"/>
        <v>10.837529768046148</v>
      </c>
      <c r="L217">
        <f>1-EXP(-2.954*((E217+8)/37)^2.063)</f>
        <v>0.9784383583516556</v>
      </c>
      <c r="M217" s="17"/>
      <c r="N217" s="17">
        <v>82.71</v>
      </c>
      <c r="O217" s="17">
        <v>43.912999999999997</v>
      </c>
      <c r="P217">
        <v>2859.0965469053699</v>
      </c>
    </row>
    <row r="218" spans="5:16" x14ac:dyDescent="0.2">
      <c r="E218">
        <v>35</v>
      </c>
      <c r="F218" s="14">
        <f t="shared" si="18"/>
        <v>85.199722463915464</v>
      </c>
      <c r="G218" s="14">
        <f t="shared" si="19"/>
        <v>10.095181864958949</v>
      </c>
      <c r="H218">
        <f t="shared" si="20"/>
        <v>1113.7088466296593</v>
      </c>
      <c r="I218">
        <f t="shared" si="21"/>
        <v>42.774538511377216</v>
      </c>
      <c r="J218">
        <f t="shared" si="22"/>
        <v>2759.6371936584642</v>
      </c>
      <c r="K218">
        <f t="shared" si="23"/>
        <v>10.772187435965733</v>
      </c>
      <c r="L218">
        <f>1-EXP(-2.954*((E218+8)/37)^2.063)</f>
        <v>0.98218451784503125</v>
      </c>
      <c r="M218" s="17"/>
      <c r="N218" s="17">
        <v>85.17</v>
      </c>
      <c r="O218" s="17">
        <v>42.363</v>
      </c>
      <c r="P218">
        <v>2843.46028148505</v>
      </c>
    </row>
    <row r="219" spans="5:16" x14ac:dyDescent="0.2">
      <c r="E219">
        <v>36</v>
      </c>
      <c r="F219" s="14">
        <f t="shared" si="18"/>
        <v>87.718086848630108</v>
      </c>
      <c r="G219" s="14">
        <f t="shared" si="19"/>
        <v>9.7115456460137448</v>
      </c>
      <c r="H219">
        <f t="shared" si="20"/>
        <v>1117.2981759694082</v>
      </c>
      <c r="I219">
        <f t="shared" si="21"/>
        <v>41.554983416648874</v>
      </c>
      <c r="J219">
        <f t="shared" si="22"/>
        <v>2760.2012056596591</v>
      </c>
      <c r="K219">
        <f t="shared" si="23"/>
        <v>10.694466838344336</v>
      </c>
      <c r="L219">
        <f>1-EXP(-2.954*((E219+8)/37)^2.063)</f>
        <v>0.98534996249209217</v>
      </c>
      <c r="M219" s="17"/>
      <c r="N219" s="17">
        <v>87.69</v>
      </c>
      <c r="O219" s="17">
        <v>40.877000000000002</v>
      </c>
      <c r="P219">
        <v>2824.6808955381598</v>
      </c>
    </row>
    <row r="220" spans="5:16" x14ac:dyDescent="0.2">
      <c r="E220">
        <v>37</v>
      </c>
      <c r="F220" s="14">
        <f t="shared" si="18"/>
        <v>90.291657082341146</v>
      </c>
      <c r="G220" s="14">
        <f t="shared" si="19"/>
        <v>9.3451351680515202</v>
      </c>
      <c r="H220">
        <f t="shared" si="20"/>
        <v>1120.3149480859126</v>
      </c>
      <c r="I220">
        <f t="shared" si="21"/>
        <v>40.364472510156268</v>
      </c>
      <c r="J220">
        <f t="shared" si="22"/>
        <v>2759.7858385177415</v>
      </c>
      <c r="K220">
        <f t="shared" si="23"/>
        <v>10.605951242330544</v>
      </c>
      <c r="L220">
        <f>1-EXP(-2.954*((E220+8)/37)^2.063)</f>
        <v>0.9880104665149021</v>
      </c>
      <c r="M220" s="17"/>
      <c r="N220" s="17">
        <v>90.26</v>
      </c>
      <c r="O220" s="17">
        <v>39.445999999999998</v>
      </c>
      <c r="P220">
        <v>2806.24201607647</v>
      </c>
    </row>
    <row r="221" spans="5:16" x14ac:dyDescent="0.2">
      <c r="E221">
        <v>38</v>
      </c>
      <c r="F221" s="14">
        <f t="shared" si="18"/>
        <v>92.919203184835595</v>
      </c>
      <c r="G221" s="14">
        <f t="shared" si="19"/>
        <v>8.9953205135526737</v>
      </c>
      <c r="H221">
        <f t="shared" si="20"/>
        <v>1122.8370365298938</v>
      </c>
      <c r="I221">
        <f t="shared" si="21"/>
        <v>39.205357783683411</v>
      </c>
      <c r="J221">
        <f t="shared" si="22"/>
        <v>2758.5405685732676</v>
      </c>
      <c r="K221">
        <f t="shared" si="23"/>
        <v>10.508091830121861</v>
      </c>
      <c r="L221">
        <f>1-EXP(-2.954*((E221+8)/37)^2.063)</f>
        <v>0.99023470692549997</v>
      </c>
      <c r="M221" s="17"/>
      <c r="N221" s="17">
        <v>92.89</v>
      </c>
      <c r="O221" s="17">
        <v>38.058</v>
      </c>
      <c r="P221">
        <v>2787.3681754750601</v>
      </c>
    </row>
    <row r="222" spans="5:16" x14ac:dyDescent="0.2">
      <c r="E222">
        <v>39</v>
      </c>
      <c r="F222" s="14">
        <f t="shared" si="18"/>
        <v>95.599472521516702</v>
      </c>
      <c r="G222" s="14">
        <f t="shared" si="19"/>
        <v>8.6614602565849079</v>
      </c>
      <c r="H222">
        <f t="shared" si="20"/>
        <v>1124.9344012497379</v>
      </c>
      <c r="I222">
        <f t="shared" si="21"/>
        <v>38.079363190007143</v>
      </c>
      <c r="J222">
        <f t="shared" si="22"/>
        <v>2756.5993527944838</v>
      </c>
      <c r="K222">
        <f t="shared" si="23"/>
        <v>10.402208780875142</v>
      </c>
      <c r="L222">
        <f>1-EXP(-2.954*((E222+8)/37)^2.063)</f>
        <v>0.99208438169672897</v>
      </c>
      <c r="M222" s="17"/>
      <c r="N222" s="17">
        <v>95.57</v>
      </c>
      <c r="O222" s="17">
        <v>36.728000000000002</v>
      </c>
      <c r="P222">
        <v>2767.6486897499299</v>
      </c>
    </row>
    <row r="223" spans="5:16" x14ac:dyDescent="0.2">
      <c r="E223">
        <v>40</v>
      </c>
      <c r="F223" s="14">
        <f t="shared" si="18"/>
        <v>98.331190677876236</v>
      </c>
      <c r="G223" s="14">
        <f t="shared" si="19"/>
        <v>8.3429088801901035</v>
      </c>
      <c r="H223">
        <f t="shared" si="20"/>
        <v>1126.6693637185335</v>
      </c>
      <c r="I223">
        <f t="shared" si="21"/>
        <v>36.987669407126994</v>
      </c>
      <c r="J223">
        <f t="shared" si="22"/>
        <v>2754.0812095605083</v>
      </c>
      <c r="K223">
        <f t="shared" si="23"/>
        <v>10.289494985389513</v>
      </c>
      <c r="L223">
        <f>1-EXP(-2.954*((E223+8)/37)^2.063)</f>
        <v>0.99361445239792689</v>
      </c>
      <c r="M223" s="17"/>
      <c r="N223" s="17">
        <v>98.3</v>
      </c>
      <c r="O223" s="17">
        <v>35.447000000000003</v>
      </c>
      <c r="P223">
        <v>2747.9884524976901</v>
      </c>
    </row>
    <row r="224" spans="5:16" x14ac:dyDescent="0.2">
      <c r="E224">
        <v>41</v>
      </c>
      <c r="F224" s="14">
        <f t="shared" si="18"/>
        <v>101.11306235303695</v>
      </c>
      <c r="G224" s="14">
        <f t="shared" si="19"/>
        <v>8.0390228998505755</v>
      </c>
      <c r="H224">
        <f t="shared" si="20"/>
        <v>1128.0969908556963</v>
      </c>
      <c r="I224">
        <f t="shared" si="21"/>
        <v>35.93099265636279</v>
      </c>
      <c r="J224">
        <f t="shared" si="22"/>
        <v>2751.0910003828735</v>
      </c>
      <c r="K224">
        <f t="shared" si="23"/>
        <v>10.17102173023625</v>
      </c>
      <c r="L224">
        <f>1-EXP(-2.954*((E224+8)/37)^2.063)</f>
        <v>0.99487348277702492</v>
      </c>
      <c r="M224" s="17"/>
      <c r="N224" s="17">
        <v>101.09</v>
      </c>
      <c r="O224" s="17">
        <v>34.210999999999999</v>
      </c>
      <c r="P224">
        <v>2727.90373688918</v>
      </c>
    </row>
    <row r="225" spans="5:16" x14ac:dyDescent="0.2">
      <c r="E225">
        <v>42</v>
      </c>
      <c r="F225" s="14">
        <f t="shared" si="18"/>
        <v>103.943772271772</v>
      </c>
      <c r="G225" s="14">
        <f t="shared" si="19"/>
        <v>7.7491658572566111</v>
      </c>
      <c r="H225">
        <f t="shared" si="20"/>
        <v>1129.2655580851035</v>
      </c>
      <c r="I225">
        <f t="shared" si="21"/>
        <v>34.909656894962055</v>
      </c>
      <c r="J225">
        <f t="shared" si="22"/>
        <v>2747.7203566343942</v>
      </c>
      <c r="K225">
        <f t="shared" si="23"/>
        <v>10.047745771547415</v>
      </c>
      <c r="L225">
        <f>1-EXP(-2.954*((E225+8)/37)^2.063)</f>
        <v>0.9959040471334617</v>
      </c>
      <c r="M225" s="17"/>
      <c r="N225" s="17">
        <v>103.92</v>
      </c>
      <c r="O225" s="17">
        <v>33.018999999999998</v>
      </c>
      <c r="P225">
        <v>2707.5095873627301</v>
      </c>
    </row>
    <row r="226" spans="5:16" x14ac:dyDescent="0.2">
      <c r="E226">
        <v>43</v>
      </c>
      <c r="F226" s="14">
        <f t="shared" si="18"/>
        <v>106.82198611437137</v>
      </c>
      <c r="G226" s="14">
        <f t="shared" si="19"/>
        <v>7.4727123350199172</v>
      </c>
      <c r="H226">
        <f t="shared" si="20"/>
        <v>1130.2170650566775</v>
      </c>
      <c r="I226">
        <f t="shared" si="21"/>
        <v>33.923659049458109</v>
      </c>
      <c r="J226">
        <f t="shared" si="22"/>
        <v>2744.0487014204086</v>
      </c>
      <c r="K226">
        <f t="shared" si="23"/>
        <v>9.9205173046024839</v>
      </c>
      <c r="L226">
        <f>1-EXP(-2.954*((E226+8)/37)^2.063)</f>
        <v>0.99674318513521998</v>
      </c>
      <c r="M226" s="17"/>
      <c r="N226" s="17">
        <v>106.8</v>
      </c>
      <c r="O226" s="17">
        <v>31.885999999999999</v>
      </c>
      <c r="P226">
        <v>2686.3283287632598</v>
      </c>
    </row>
    <row r="227" spans="5:16" x14ac:dyDescent="0.2">
      <c r="E227">
        <v>44</v>
      </c>
      <c r="F227" s="14">
        <f t="shared" si="18"/>
        <v>109.74635146368087</v>
      </c>
      <c r="G227" s="14">
        <f t="shared" si="19"/>
        <v>7.2090511288433872</v>
      </c>
      <c r="H227">
        <f t="shared" si="20"/>
        <v>1130.9877810354301</v>
      </c>
      <c r="I227">
        <f t="shared" si="21"/>
        <v>32.972727231773234</v>
      </c>
      <c r="J227">
        <f t="shared" si="22"/>
        <v>2740.1443233327582</v>
      </c>
      <c r="K227">
        <f t="shared" si="23"/>
        <v>9.790088419568022</v>
      </c>
      <c r="L227">
        <f>1-EXP(-2.954*((E227+8)/37)^2.063)</f>
        <v>0.99742288279971958</v>
      </c>
      <c r="M227" s="17"/>
      <c r="N227" s="17">
        <v>109.72</v>
      </c>
      <c r="O227" s="17">
        <v>30.783000000000001</v>
      </c>
      <c r="P227">
        <v>2666.0441192876601</v>
      </c>
    </row>
    <row r="228" spans="5:16" x14ac:dyDescent="0.2">
      <c r="E228">
        <v>45</v>
      </c>
      <c r="F228" s="14">
        <f t="shared" si="18"/>
        <v>112.71549876858869</v>
      </c>
      <c r="G228" s="14">
        <f t="shared" si="19"/>
        <v>6.9575876995712793</v>
      </c>
      <c r="H228">
        <f t="shared" si="20"/>
        <v>1131.608800544745</v>
      </c>
      <c r="I228">
        <f t="shared" si="21"/>
        <v>32.05637209274515</v>
      </c>
      <c r="J228">
        <f t="shared" si="22"/>
        <v>2736.0654656212414</v>
      </c>
      <c r="K228">
        <f t="shared" si="23"/>
        <v>9.6571217131966698</v>
      </c>
      <c r="L228">
        <f>1-EXP(-2.954*((E228+8)/37)^2.063)</f>
        <v>0.99797056251796445</v>
      </c>
      <c r="M228" s="17"/>
      <c r="N228" s="17">
        <v>112.69</v>
      </c>
      <c r="O228" s="17">
        <v>29.736000000000001</v>
      </c>
      <c r="P228">
        <v>2644.19073342297</v>
      </c>
    </row>
    <row r="229" spans="5:16" x14ac:dyDescent="0.2">
      <c r="E229">
        <v>46</v>
      </c>
      <c r="F229" s="14">
        <f t="shared" si="18"/>
        <v>115.72804232319206</v>
      </c>
      <c r="G229" s="14">
        <f t="shared" si="19"/>
        <v>6.7177460139285223</v>
      </c>
      <c r="H229">
        <f t="shared" si="20"/>
        <v>1132.1065933838183</v>
      </c>
      <c r="I229">
        <f t="shared" si="21"/>
        <v>31.173931624979481</v>
      </c>
      <c r="J229">
        <f t="shared" si="22"/>
        <v>2731.8614010093447</v>
      </c>
      <c r="K229">
        <f t="shared" si="23"/>
        <v>9.5221987987696259</v>
      </c>
      <c r="L229">
        <f>1-EXP(-2.954*((E229+8)/37)^2.063)</f>
        <v>0.9984095681172388</v>
      </c>
      <c r="M229" s="17"/>
      <c r="N229" s="17">
        <v>115.7</v>
      </c>
      <c r="O229" s="17">
        <v>28.736999999999998</v>
      </c>
      <c r="P229">
        <v>2623.3966801909501</v>
      </c>
    </row>
    <row r="230" spans="5:16" x14ac:dyDescent="0.2">
      <c r="E230">
        <v>47</v>
      </c>
      <c r="F230" s="14">
        <f t="shared" si="18"/>
        <v>118.78258126082787</v>
      </c>
      <c r="G230" s="14">
        <f t="shared" si="19"/>
        <v>6.4889698698961533</v>
      </c>
      <c r="H230">
        <f t="shared" si="20"/>
        <v>1132.5035364995331</v>
      </c>
      <c r="I230">
        <f t="shared" si="21"/>
        <v>30.324609836599972</v>
      </c>
      <c r="J230">
        <f t="shared" si="22"/>
        <v>2727.5734687395188</v>
      </c>
      <c r="K230">
        <f t="shared" si="23"/>
        <v>9.3858285208910406</v>
      </c>
      <c r="L230">
        <f>1-EXP(-2.954*((E230+8)/37)^2.063)</f>
        <v>0.99875963392115152</v>
      </c>
      <c r="M230" s="17"/>
      <c r="N230" s="17">
        <v>118.76</v>
      </c>
      <c r="O230" s="17">
        <v>27.771999999999998</v>
      </c>
      <c r="P230">
        <v>2602.9799601904801</v>
      </c>
    </row>
    <row r="231" spans="5:16" x14ac:dyDescent="0.2">
      <c r="E231">
        <v>48</v>
      </c>
      <c r="F231" s="14">
        <f t="shared" si="18"/>
        <v>121.8777005621034</v>
      </c>
      <c r="G231" s="14">
        <f t="shared" si="19"/>
        <v>6.2707237907331095</v>
      </c>
      <c r="H231">
        <f t="shared" si="20"/>
        <v>1132.8184182890129</v>
      </c>
      <c r="I231">
        <f t="shared" si="21"/>
        <v>29.507509787359695</v>
      </c>
      <c r="J231">
        <f t="shared" si="22"/>
        <v>2723.2360562864769</v>
      </c>
      <c r="K231">
        <f t="shared" si="23"/>
        <v>9.2484547372910377</v>
      </c>
      <c r="L231">
        <f>1-EXP(-2.954*((E231+8)/37)^2.063)</f>
        <v>0.99903732949617963</v>
      </c>
      <c r="M231" s="17"/>
      <c r="N231" s="17">
        <v>121.85</v>
      </c>
      <c r="O231" s="17">
        <v>26.86</v>
      </c>
      <c r="P231">
        <v>2582.1019350873798</v>
      </c>
    </row>
    <row r="232" spans="5:16" x14ac:dyDescent="0.2">
      <c r="E232">
        <v>49</v>
      </c>
      <c r="F232" s="14">
        <f t="shared" si="18"/>
        <v>125.01197207601233</v>
      </c>
      <c r="G232" s="14">
        <f t="shared" si="19"/>
        <v>6.0624935607329151</v>
      </c>
      <c r="H232">
        <f t="shared" si="20"/>
        <v>1133.0669086786081</v>
      </c>
      <c r="I232">
        <f t="shared" si="21"/>
        <v>28.721661516055978</v>
      </c>
      <c r="J232">
        <f t="shared" si="22"/>
        <v>2718.87751340876</v>
      </c>
      <c r="K232">
        <f t="shared" si="23"/>
        <v>9.1104635765686428</v>
      </c>
      <c r="L232">
        <f>1-EXP(-2.954*((E232+8)/37)^2.063)</f>
        <v>0.99925647421630304</v>
      </c>
      <c r="M232" s="17"/>
      <c r="N232" s="17">
        <v>124.99</v>
      </c>
      <c r="O232" s="17">
        <v>26.001999999999999</v>
      </c>
      <c r="P232">
        <v>2562.2858574411898</v>
      </c>
    </row>
    <row r="233" spans="5:16" x14ac:dyDescent="0.2">
      <c r="E233">
        <v>50</v>
      </c>
      <c r="F233" s="14">
        <f t="shared" si="18"/>
        <v>128.18395555317841</v>
      </c>
      <c r="G233" s="14">
        <f t="shared" si="19"/>
        <v>5.8637864659268377</v>
      </c>
      <c r="H233">
        <f t="shared" si="20"/>
        <v>1133.2619907324029</v>
      </c>
      <c r="I233">
        <f t="shared" si="21"/>
        <v>27.966045400007275</v>
      </c>
      <c r="J233">
        <f t="shared" si="22"/>
        <v>2714.5209907526951</v>
      </c>
      <c r="K233">
        <f t="shared" si="23"/>
        <v>8.9721901190587303</v>
      </c>
      <c r="L233">
        <f>1-EXP(-2.954*((E233+8)/37)^2.063)</f>
        <v>0.99942851790036502</v>
      </c>
      <c r="M233" s="17"/>
      <c r="N233" s="17">
        <v>128.16</v>
      </c>
      <c r="O233" s="17">
        <v>25.167999999999999</v>
      </c>
      <c r="P233">
        <v>2544.3570722580098</v>
      </c>
    </row>
    <row r="234" spans="5:16" x14ac:dyDescent="0.2">
      <c r="E234">
        <v>51</v>
      </c>
      <c r="F234" s="14">
        <f t="shared" si="18"/>
        <v>131.39219969021195</v>
      </c>
      <c r="G234" s="14">
        <f t="shared" si="19"/>
        <v>5.6741312940998601</v>
      </c>
      <c r="H234">
        <f t="shared" si="20"/>
        <v>1133.4143515753328</v>
      </c>
      <c r="I234">
        <f t="shared" si="21"/>
        <v>27.239611479522281</v>
      </c>
      <c r="J234">
        <f t="shared" si="22"/>
        <v>2710.1851990546288</v>
      </c>
      <c r="K234">
        <f t="shared" si="23"/>
        <v>8.8339244785399043</v>
      </c>
      <c r="L234">
        <f>1-EXP(-2.954*((E234+8)/37)^2.063)</f>
        <v>0.9995628855688129</v>
      </c>
      <c r="M234" s="17"/>
      <c r="N234" s="17">
        <v>131.37</v>
      </c>
      <c r="O234" s="17">
        <v>24.381</v>
      </c>
      <c r="P234">
        <v>2525.2084950472999</v>
      </c>
    </row>
    <row r="235" spans="5:16" x14ac:dyDescent="0.2">
      <c r="E235">
        <v>52</v>
      </c>
      <c r="F235" s="14">
        <f t="shared" si="18"/>
        <v>134.63524318412556</v>
      </c>
      <c r="G235" s="14">
        <f t="shared" si="19"/>
        <v>5.4930781406305815</v>
      </c>
      <c r="H235">
        <f t="shared" si="20"/>
        <v>1133.5327320778542</v>
      </c>
      <c r="I235">
        <f t="shared" si="21"/>
        <v>26.541295258039582</v>
      </c>
      <c r="J235">
        <f t="shared" si="22"/>
        <v>2705.8850881177323</v>
      </c>
      <c r="K235">
        <f t="shared" si="23"/>
        <v>8.695917285913989</v>
      </c>
      <c r="L235">
        <f>1-EXP(-2.954*((E235+8)/37)^2.063)</f>
        <v>0.9996672858320802</v>
      </c>
      <c r="M235" s="17"/>
      <c r="N235" s="17">
        <v>134.61000000000001</v>
      </c>
      <c r="O235" s="17">
        <v>23.623000000000001</v>
      </c>
      <c r="P235">
        <v>2507.5162261979599</v>
      </c>
    </row>
    <row r="236" spans="5:16" x14ac:dyDescent="0.2">
      <c r="E236">
        <v>53</v>
      </c>
      <c r="F236" s="14">
        <f t="shared" si="18"/>
        <v>137.91161579569956</v>
      </c>
      <c r="G236" s="14">
        <f t="shared" si="19"/>
        <v>5.3201980597407905</v>
      </c>
      <c r="H236">
        <f t="shared" si="20"/>
        <v>1133.6242360602885</v>
      </c>
      <c r="I236">
        <f t="shared" si="21"/>
        <v>25.870030456375609</v>
      </c>
      <c r="J236">
        <f t="shared" si="22"/>
        <v>2701.63244720582</v>
      </c>
      <c r="K236">
        <f t="shared" si="23"/>
        <v>8.5583845933860481</v>
      </c>
      <c r="L236">
        <f>1-EXP(-2.954*((E236+8)/37)^2.063)</f>
        <v>0.99974798357919803</v>
      </c>
      <c r="M236" s="17"/>
      <c r="N236" s="17">
        <v>137.88999999999999</v>
      </c>
      <c r="O236" s="17">
        <v>22.887</v>
      </c>
      <c r="P236">
        <v>2489.47868311501</v>
      </c>
    </row>
    <row r="237" spans="5:16" x14ac:dyDescent="0.2">
      <c r="E237">
        <v>54</v>
      </c>
      <c r="F237" s="14">
        <f t="shared" si="18"/>
        <v>141.2198394206458</v>
      </c>
      <c r="G237" s="14">
        <f t="shared" si="19"/>
        <v>5.1550825946728587</v>
      </c>
      <c r="H237">
        <f t="shared" si="20"/>
        <v>1133.6946007650683</v>
      </c>
      <c r="I237">
        <f t="shared" si="21"/>
        <v>25.224759160940902</v>
      </c>
      <c r="J237">
        <f t="shared" si="22"/>
        <v>2697.4364303551702</v>
      </c>
      <c r="K237">
        <f t="shared" si="23"/>
        <v>8.4215122298236782</v>
      </c>
      <c r="L237">
        <f>1-EXP(-2.954*((E237+8)/37)^2.063)</f>
        <v>0.99981003850840733</v>
      </c>
      <c r="M237" s="17"/>
      <c r="N237" s="17">
        <v>141.19</v>
      </c>
      <c r="O237" s="17">
        <v>22.178999999999998</v>
      </c>
      <c r="P237">
        <v>2470.6867084333999</v>
      </c>
    </row>
    <row r="238" spans="5:16" x14ac:dyDescent="0.2">
      <c r="E238">
        <v>55</v>
      </c>
      <c r="F238" s="14">
        <f t="shared" si="18"/>
        <v>144.55842916736731</v>
      </c>
      <c r="G238" s="14">
        <f t="shared" si="19"/>
        <v>4.9973432150282768</v>
      </c>
      <c r="H238">
        <f t="shared" si="20"/>
        <v>1133.7484310504105</v>
      </c>
      <c r="I238">
        <f t="shared" si="21"/>
        <v>24.604439763818522</v>
      </c>
      <c r="J238">
        <f t="shared" si="22"/>
        <v>2693.3040114250402</v>
      </c>
      <c r="K238">
        <f t="shared" si="23"/>
        <v>8.2854596459065046</v>
      </c>
      <c r="L238">
        <f>1-EXP(-2.954*((E238+8)/37)^2.063)</f>
        <v>0.9998575116635452</v>
      </c>
      <c r="M238" s="17"/>
      <c r="N238" s="17">
        <v>144.53</v>
      </c>
      <c r="O238" s="17">
        <v>21.492999999999999</v>
      </c>
      <c r="P238">
        <v>2451.55666985691</v>
      </c>
    </row>
    <row r="239" spans="5:16" x14ac:dyDescent="0.2">
      <c r="E239">
        <v>56</v>
      </c>
      <c r="F239" s="14">
        <f t="shared" si="18"/>
        <v>147.9258944400741</v>
      </c>
      <c r="G239" s="14">
        <f t="shared" si="19"/>
        <v>4.846610684920055</v>
      </c>
      <c r="H239">
        <f t="shared" si="20"/>
        <v>1133.7894002191038</v>
      </c>
      <c r="I239">
        <f t="shared" si="21"/>
        <v>24.008053049536116</v>
      </c>
      <c r="J239">
        <f t="shared" si="22"/>
        <v>2689.2403745639231</v>
      </c>
      <c r="K239">
        <f t="shared" si="23"/>
        <v>8.150363292097289</v>
      </c>
      <c r="L239">
        <f>1-EXP(-2.954*((E239+8)/37)^2.063)</f>
        <v>0.99989364254579616</v>
      </c>
      <c r="M239" s="17"/>
      <c r="N239" s="17">
        <v>147.9</v>
      </c>
      <c r="O239" s="17">
        <v>20.829000000000001</v>
      </c>
      <c r="P239">
        <v>2431.9300495368302</v>
      </c>
    </row>
    <row r="240" spans="5:16" x14ac:dyDescent="0.2">
      <c r="E240">
        <v>57</v>
      </c>
      <c r="F240" s="14">
        <f t="shared" si="18"/>
        <v>151.3207400259617</v>
      </c>
      <c r="G240" s="14">
        <f t="shared" si="19"/>
        <v>4.7025343816415228</v>
      </c>
      <c r="H240">
        <f t="shared" si="20"/>
        <v>1133.8204206516764</v>
      </c>
      <c r="I240">
        <f t="shared" si="21"/>
        <v>23.434606740941874</v>
      </c>
      <c r="J240">
        <f t="shared" si="22"/>
        <v>2685.249246238257</v>
      </c>
      <c r="K240">
        <f t="shared" si="23"/>
        <v>8.016339574312795</v>
      </c>
      <c r="L240">
        <f>1-EXP(-2.954*((E240+8)/37)^2.063)</f>
        <v>0.99992099959580227</v>
      </c>
      <c r="M240" s="17"/>
      <c r="N240" s="17">
        <v>151.30000000000001</v>
      </c>
      <c r="O240" s="17">
        <v>20.206</v>
      </c>
      <c r="P240">
        <v>2411.7519126774</v>
      </c>
    </row>
    <row r="241" spans="5:16" x14ac:dyDescent="0.2">
      <c r="E241">
        <v>58</v>
      </c>
      <c r="F241" s="14">
        <f t="shared" si="18"/>
        <v>154.74146718512827</v>
      </c>
      <c r="G241" s="14">
        <f t="shared" si="19"/>
        <v>4.5647815811611654</v>
      </c>
      <c r="H241">
        <f t="shared" si="20"/>
        <v>1133.8437875036009</v>
      </c>
      <c r="I241">
        <f t="shared" si="21"/>
        <v>22.883138776054224</v>
      </c>
      <c r="J241">
        <f t="shared" si="22"/>
        <v>2681.3331751282062</v>
      </c>
      <c r="K241">
        <f t="shared" si="23"/>
        <v>7.8834874319049772</v>
      </c>
      <c r="L241">
        <f>1-EXP(-2.954*((E241+8)/37)^2.063)</f>
        <v>0.99994160692083212</v>
      </c>
      <c r="M241" s="17"/>
      <c r="N241" s="17">
        <v>154.72</v>
      </c>
      <c r="O241" s="17">
        <v>19.594999999999999</v>
      </c>
      <c r="P241">
        <v>2393.4001522704498</v>
      </c>
    </row>
    <row r="242" spans="5:16" x14ac:dyDescent="0.2">
      <c r="E242">
        <v>59</v>
      </c>
      <c r="F242" s="14">
        <f t="shared" si="18"/>
        <v>158.1865747418567</v>
      </c>
      <c r="G242" s="14">
        <f t="shared" si="19"/>
        <v>4.433036723852311</v>
      </c>
      <c r="H242">
        <f t="shared" si="20"/>
        <v>1133.8612986880685</v>
      </c>
      <c r="I242">
        <f t="shared" si="21"/>
        <v>22.352719549945594</v>
      </c>
      <c r="J242">
        <f t="shared" si="22"/>
        <v>2677.4937661105514</v>
      </c>
      <c r="K242">
        <f t="shared" si="23"/>
        <v>7.7518905809600298</v>
      </c>
      <c r="L242">
        <f>1-EXP(-2.954*((E242+8)/37)^2.063)</f>
        <v>0.99995705010809355</v>
      </c>
      <c r="M242" s="17"/>
      <c r="N242" s="17">
        <v>158.16</v>
      </c>
      <c r="O242" s="17">
        <v>19.013999999999999</v>
      </c>
      <c r="P242">
        <v>2373.4919451278301</v>
      </c>
    </row>
    <row r="243" spans="5:16" x14ac:dyDescent="0.2">
      <c r="E243">
        <v>60</v>
      </c>
      <c r="F243" s="14">
        <f t="shared" si="18"/>
        <v>161.65456017586126</v>
      </c>
      <c r="G243" s="14">
        <f t="shared" si="19"/>
        <v>4.307000671395028</v>
      </c>
      <c r="H243">
        <f t="shared" si="20"/>
        <v>1133.8743542322541</v>
      </c>
      <c r="I243">
        <f t="shared" si="21"/>
        <v>21.842453321149097</v>
      </c>
      <c r="J243">
        <f t="shared" si="22"/>
        <v>2673.731874284284</v>
      </c>
      <c r="K243">
        <f t="shared" si="23"/>
        <v>7.6216194632446177</v>
      </c>
      <c r="L243">
        <f>1-EXP(-2.954*((E243+8)/37)^2.063)</f>
        <v>0.99996856384744304</v>
      </c>
      <c r="M243" s="17"/>
      <c r="N243" s="17">
        <v>161.63</v>
      </c>
      <c r="O243" s="17">
        <v>18.47</v>
      </c>
      <c r="P243">
        <v>2354.3237489064099</v>
      </c>
    </row>
    <row r="244" spans="5:16" x14ac:dyDescent="0.2">
      <c r="E244">
        <v>61</v>
      </c>
      <c r="F244" s="14">
        <f t="shared" si="18"/>
        <v>165.14392071205384</v>
      </c>
      <c r="G244" s="14">
        <f t="shared" si="19"/>
        <v>4.1863899636917621</v>
      </c>
      <c r="H244">
        <f t="shared" si="20"/>
        <v>1133.8840378946586</v>
      </c>
      <c r="I244">
        <f t="shared" si="21"/>
        <v>21.351478951007667</v>
      </c>
      <c r="J244">
        <f t="shared" si="22"/>
        <v>2670.0477646046202</v>
      </c>
      <c r="K244">
        <f t="shared" si="23"/>
        <v>7.4927329379545586</v>
      </c>
      <c r="L244">
        <f>1-EXP(-2.954*((E244+8)/37)^2.063)</f>
        <v>0.99997710391006212</v>
      </c>
      <c r="M244" s="17"/>
      <c r="N244" s="17">
        <v>165.12</v>
      </c>
      <c r="O244" s="17">
        <v>17.943999999999999</v>
      </c>
      <c r="P244">
        <v>2337.1409558591799</v>
      </c>
    </row>
    <row r="245" spans="5:16" x14ac:dyDescent="0.2">
      <c r="E245">
        <v>62</v>
      </c>
      <c r="F245" s="14">
        <f t="shared" si="18"/>
        <v>168.65315440736231</v>
      </c>
      <c r="G245" s="14">
        <f t="shared" si="19"/>
        <v>4.0709360828663348</v>
      </c>
      <c r="H245">
        <f t="shared" si="20"/>
        <v>1133.8911836882617</v>
      </c>
      <c r="I245">
        <f t="shared" si="21"/>
        <v>20.878970116867826</v>
      </c>
      <c r="J245">
        <f t="shared" si="22"/>
        <v>2666.4412422216742</v>
      </c>
      <c r="K245">
        <f t="shared" si="23"/>
        <v>7.3652797498639497</v>
      </c>
      <c r="L245">
        <f>1-EXP(-2.954*((E245+8)/37)^2.063)</f>
        <v>0.99998340581550704</v>
      </c>
      <c r="M245" s="17"/>
      <c r="N245" s="17">
        <v>168.63</v>
      </c>
      <c r="O245" s="17">
        <v>17.449000000000002</v>
      </c>
      <c r="P245">
        <v>2319.6100310608199</v>
      </c>
    </row>
    <row r="246" spans="5:16" x14ac:dyDescent="0.2">
      <c r="E246">
        <v>63</v>
      </c>
      <c r="F246" s="14">
        <f t="shared" si="18"/>
        <v>172.18076123310016</v>
      </c>
      <c r="G246" s="14">
        <f t="shared" si="19"/>
        <v>3.9603847299250834</v>
      </c>
      <c r="H246">
        <f t="shared" si="20"/>
        <v>1133.8964296887043</v>
      </c>
      <c r="I246">
        <f t="shared" si="21"/>
        <v>20.42413511597465</v>
      </c>
      <c r="J246">
        <f t="shared" si="22"/>
        <v>2662.9117581084183</v>
      </c>
      <c r="K246">
        <f t="shared" si="23"/>
        <v>7.2392998038926564</v>
      </c>
      <c r="L246">
        <f>1-EXP(-2.954*((E246+8)/37)^2.063)</f>
        <v>0.99998803228537037</v>
      </c>
      <c r="M246" s="17"/>
      <c r="N246" s="17">
        <v>172.16</v>
      </c>
      <c r="O246" s="17">
        <v>16.972999999999999</v>
      </c>
      <c r="P246">
        <v>2303.5700336443301</v>
      </c>
    </row>
    <row r="247" spans="5:16" x14ac:dyDescent="0.2">
      <c r="E247">
        <v>64</v>
      </c>
      <c r="F247" s="14">
        <f t="shared" si="18"/>
        <v>175.72524415136604</v>
      </c>
      <c r="G247" s="14">
        <f t="shared" si="19"/>
        <v>3.8544951184092326</v>
      </c>
      <c r="H247">
        <f t="shared" si="20"/>
        <v>1133.9002612340857</v>
      </c>
      <c r="I247">
        <f t="shared" si="21"/>
        <v>19.986216356158202</v>
      </c>
      <c r="J247">
        <f t="shared" si="22"/>
        <v>2659.4584940383011</v>
      </c>
      <c r="K247">
        <f t="shared" si="23"/>
        <v>7.1148252725686563</v>
      </c>
      <c r="L247">
        <f>1-EXP(-2.954*((E247+8)/37)^2.063)</f>
        <v>0.99999141134136371</v>
      </c>
      <c r="M247" s="17"/>
      <c r="N247" s="17">
        <v>175.7</v>
      </c>
      <c r="O247" s="17">
        <v>16.533000000000001</v>
      </c>
      <c r="P247">
        <v>2287.6358974660102</v>
      </c>
    </row>
    <row r="248" spans="5:16" x14ac:dyDescent="0.2">
      <c r="E248">
        <v>65</v>
      </c>
      <c r="F248" s="14">
        <f t="shared" si="18"/>
        <v>179.28511018392624</v>
      </c>
      <c r="G248" s="14">
        <f t="shared" si="19"/>
        <v>3.7530392883247115</v>
      </c>
      <c r="H248">
        <f t="shared" si="20"/>
        <v>1133.9030453550627</v>
      </c>
      <c r="I248">
        <f t="shared" si="21"/>
        <v>19.564489611664534</v>
      </c>
      <c r="J248">
        <f t="shared" si="22"/>
        <v>2656.0804304583185</v>
      </c>
      <c r="K248">
        <f t="shared" si="23"/>
        <v>6.9918815595546864</v>
      </c>
      <c r="L248">
        <f>1-EXP(-2.954*((E248+8)/37)^2.063)</f>
        <v>0.99999386666936774</v>
      </c>
      <c r="M248" s="17"/>
      <c r="N248" s="17">
        <v>179.26</v>
      </c>
      <c r="O248" s="17">
        <v>16.116</v>
      </c>
      <c r="P248">
        <v>2274.1518750990799</v>
      </c>
    </row>
    <row r="249" spans="5:16" x14ac:dyDescent="0.2">
      <c r="E249">
        <v>66</v>
      </c>
      <c r="F249" s="14">
        <f t="shared" si="18"/>
        <v>182.85887147202345</v>
      </c>
      <c r="G249" s="14">
        <f t="shared" si="19"/>
        <v>3.655801442769512</v>
      </c>
      <c r="H249">
        <f t="shared" si="20"/>
        <v>1133.9050580192074</v>
      </c>
      <c r="I249">
        <f t="shared" si="21"/>
        <v>19.158263107484117</v>
      </c>
      <c r="J249">
        <f t="shared" si="22"/>
        <v>2652.776400314378</v>
      </c>
      <c r="K249">
        <f t="shared" si="23"/>
        <v>6.8704881393079136</v>
      </c>
      <c r="L249">
        <f>1-EXP(-2.954*((E249+8)/37)^2.063)</f>
        <v>0.99999564164634513</v>
      </c>
      <c r="M249" s="17"/>
      <c r="N249" s="17">
        <v>182.83</v>
      </c>
      <c r="O249" s="17">
        <v>15.72</v>
      </c>
      <c r="P249">
        <v>2261.7088033068899</v>
      </c>
    </row>
    <row r="250" spans="5:16" x14ac:dyDescent="0.2">
      <c r="E250">
        <v>67</v>
      </c>
      <c r="F250" s="14">
        <f t="shared" si="18"/>
        <v>186.44504632553821</v>
      </c>
      <c r="G250" s="14">
        <f t="shared" si="19"/>
        <v>3.5625773089629167</v>
      </c>
      <c r="H250">
        <f t="shared" si="20"/>
        <v>1133.9065055376959</v>
      </c>
      <c r="I250">
        <f t="shared" si="21"/>
        <v>18.766876482965422</v>
      </c>
      <c r="J250">
        <f t="shared" si="22"/>
        <v>2649.545131433098</v>
      </c>
      <c r="K250">
        <f t="shared" si="23"/>
        <v>6.750659290179108</v>
      </c>
      <c r="L250">
        <f>1-EXP(-2.954*((E250+8)/37)^2.063)</f>
        <v>0.99999691821899084</v>
      </c>
      <c r="M250" s="17"/>
      <c r="N250" s="17">
        <v>186.42</v>
      </c>
      <c r="O250" s="17">
        <v>15.345000000000001</v>
      </c>
      <c r="P250">
        <v>2250.07004832336</v>
      </c>
    </row>
    <row r="251" spans="5:16" x14ac:dyDescent="0.2">
      <c r="E251">
        <v>68</v>
      </c>
      <c r="F251" s="14">
        <f t="shared" si="18"/>
        <v>190.04216025992503</v>
      </c>
      <c r="G251" s="14">
        <f t="shared" si="19"/>
        <v>3.4731735247935074</v>
      </c>
      <c r="H251">
        <f t="shared" si="20"/>
        <v>1133.9075412687193</v>
      </c>
      <c r="I251">
        <f t="shared" si="21"/>
        <v>18.389699675067845</v>
      </c>
      <c r="J251">
        <f t="shared" si="22"/>
        <v>2646.3852796542774</v>
      </c>
      <c r="K251">
        <f t="shared" si="23"/>
        <v>6.6324047357671931</v>
      </c>
      <c r="L251">
        <f>1-EXP(-2.954*((E251+8)/37)^2.063)</f>
        <v>0.99999783163453815</v>
      </c>
      <c r="M251" s="17"/>
      <c r="N251" s="17">
        <v>190.02</v>
      </c>
      <c r="O251" s="17">
        <v>14.981999999999999</v>
      </c>
      <c r="P251">
        <v>2239.5225205653201</v>
      </c>
    </row>
    <row r="252" spans="5:16" x14ac:dyDescent="0.2">
      <c r="E252">
        <v>69</v>
      </c>
      <c r="F252" s="14">
        <f t="shared" si="18"/>
        <v>193.64874701933752</v>
      </c>
      <c r="G252" s="14">
        <f t="shared" si="19"/>
        <v>3.3874070515228385</v>
      </c>
      <c r="H252">
        <f t="shared" si="20"/>
        <v>1133.9082785620255</v>
      </c>
      <c r="I252">
        <f t="shared" si="21"/>
        <v>18.02613175301542</v>
      </c>
      <c r="J252">
        <f t="shared" si="22"/>
        <v>2643.295454543475</v>
      </c>
      <c r="K252">
        <f t="shared" si="23"/>
        <v>6.5157302072087901</v>
      </c>
      <c r="L252">
        <f>1-EXP(-2.954*((E252+8)/37)^2.063)</f>
        <v>0.99999848185660734</v>
      </c>
      <c r="M252" s="17"/>
      <c r="N252" s="17">
        <v>193.62</v>
      </c>
      <c r="O252" s="17">
        <v>14.631</v>
      </c>
      <c r="P252">
        <v>2228.7694394372602</v>
      </c>
    </row>
    <row r="253" spans="5:16" x14ac:dyDescent="0.2">
      <c r="E253">
        <v>70</v>
      </c>
      <c r="F253" s="14">
        <f t="shared" si="18"/>
        <v>197.26334958437138</v>
      </c>
      <c r="G253" s="14">
        <f t="shared" si="19"/>
        <v>3.305104612893492</v>
      </c>
      <c r="H253">
        <f t="shared" si="20"/>
        <v>1133.9088007229411</v>
      </c>
      <c r="I253">
        <f t="shared" si="21"/>
        <v>17.675599729092937</v>
      </c>
      <c r="J253">
        <f t="shared" si="22"/>
        <v>2640.2742391954516</v>
      </c>
      <c r="K253">
        <f t="shared" si="23"/>
        <v>6.4006379371468896</v>
      </c>
      <c r="L253">
        <f>1-EXP(-2.954*((E253+8)/37)^2.063)</f>
        <v>0.99999894235251563</v>
      </c>
      <c r="M253" s="17"/>
      <c r="N253" s="17">
        <v>197.24</v>
      </c>
      <c r="O253" s="17">
        <v>14.291</v>
      </c>
      <c r="P253">
        <v>2217.78919740945</v>
      </c>
    </row>
    <row r="254" spans="5:16" x14ac:dyDescent="0.2">
      <c r="E254">
        <v>71</v>
      </c>
      <c r="F254" s="14">
        <f t="shared" si="18"/>
        <v>200.88452116284509</v>
      </c>
      <c r="G254" s="14">
        <f t="shared" si="19"/>
        <v>3.2261021605789058</v>
      </c>
      <c r="H254">
        <f t="shared" si="20"/>
        <v>1133.9091686311328</v>
      </c>
      <c r="I254">
        <f t="shared" si="21"/>
        <v>17.337557364635423</v>
      </c>
      <c r="J254">
        <f t="shared" si="22"/>
        <v>2637.3202053642299</v>
      </c>
      <c r="K254">
        <f t="shared" si="23"/>
        <v>6.287127094564978</v>
      </c>
      <c r="L254">
        <f>1-EXP(-2.954*((E254+8)/37)^2.063)</f>
        <v>0.99999926681229789</v>
      </c>
      <c r="M254" s="17"/>
      <c r="N254" s="17">
        <v>200.86</v>
      </c>
      <c r="O254" s="17">
        <v>13.961</v>
      </c>
      <c r="P254">
        <v>2206.7526192279602</v>
      </c>
    </row>
    <row r="255" spans="5:16" x14ac:dyDescent="0.2">
      <c r="E255">
        <v>72</v>
      </c>
      <c r="F255" s="14">
        <f t="shared" si="18"/>
        <v>204.5108261620656</v>
      </c>
      <c r="G255" s="14">
        <f t="shared" si="19"/>
        <v>3.1502443656650536</v>
      </c>
      <c r="H255">
        <f t="shared" si="20"/>
        <v>1133.9094265278352</v>
      </c>
      <c r="I255">
        <f t="shared" si="21"/>
        <v>17.011483985679877</v>
      </c>
      <c r="J255">
        <f t="shared" si="22"/>
        <v>2634.4319249218483</v>
      </c>
      <c r="K255">
        <f t="shared" si="23"/>
        <v>6.1751941682569669</v>
      </c>
      <c r="L255">
        <f>1-EXP(-2.954*((E255+8)/37)^2.063)</f>
        <v>0.99999949425248491</v>
      </c>
      <c r="M255" s="17"/>
      <c r="N255" s="17">
        <v>204.49</v>
      </c>
      <c r="O255" s="17">
        <v>13.651999999999999</v>
      </c>
      <c r="P255">
        <v>2195.3613957211601</v>
      </c>
    </row>
    <row r="256" spans="5:16" x14ac:dyDescent="0.2">
      <c r="E256">
        <v>73</v>
      </c>
      <c r="F256" s="14">
        <f t="shared" si="18"/>
        <v>208.14084114103815</v>
      </c>
      <c r="G256" s="14">
        <f t="shared" si="19"/>
        <v>3.0773841356608456</v>
      </c>
      <c r="H256">
        <f t="shared" si="20"/>
        <v>1133.9096063832471</v>
      </c>
      <c r="I256">
        <f t="shared" si="21"/>
        <v>16.696883319087558</v>
      </c>
      <c r="J256">
        <f t="shared" si="22"/>
        <v>2631.6079784515141</v>
      </c>
      <c r="K256">
        <f t="shared" si="23"/>
        <v>6.0648333055520594</v>
      </c>
      <c r="L256">
        <f>1-EXP(-2.954*((E256+8)/37)^2.063)</f>
        <v>0.9999996528677294</v>
      </c>
      <c r="M256" s="17"/>
      <c r="N256" s="17">
        <v>208.12</v>
      </c>
      <c r="O256" s="17">
        <v>13.332000000000001</v>
      </c>
      <c r="P256">
        <v>2185.5683465346701</v>
      </c>
    </row>
    <row r="257" spans="5:16" x14ac:dyDescent="0.2">
      <c r="E257">
        <v>74</v>
      </c>
      <c r="F257" s="14">
        <f t="shared" si="18"/>
        <v>211.77315574110418</v>
      </c>
      <c r="G257" s="14">
        <f t="shared" si="19"/>
        <v>3.007382156385769</v>
      </c>
      <c r="H257">
        <f t="shared" si="20"/>
        <v>1133.9097311712192</v>
      </c>
      <c r="I257">
        <f t="shared" si="21"/>
        <v>16.393282357040103</v>
      </c>
      <c r="J257">
        <f t="shared" si="22"/>
        <v>2628.8469616178072</v>
      </c>
      <c r="K257">
        <f t="shared" si="23"/>
        <v>5.9560366119320598</v>
      </c>
      <c r="L257">
        <f>1-EXP(-2.954*((E257+8)/37)^2.063)</f>
        <v>0.99999976291876702</v>
      </c>
      <c r="M257" s="17"/>
      <c r="N257" s="17">
        <v>211.75</v>
      </c>
      <c r="O257" s="17">
        <v>13.028</v>
      </c>
      <c r="P257">
        <v>2172.2267616301901</v>
      </c>
    </row>
    <row r="258" spans="5:16" x14ac:dyDescent="0.2">
      <c r="E258">
        <v>75</v>
      </c>
      <c r="F258" s="14">
        <f t="shared" si="18"/>
        <v>215.40637359352178</v>
      </c>
      <c r="G258" s="14">
        <f t="shared" si="19"/>
        <v>2.9401064579719369</v>
      </c>
      <c r="H258">
        <f t="shared" si="20"/>
        <v>1133.9098173089646</v>
      </c>
      <c r="I258">
        <f t="shared" si="21"/>
        <v>16.100230255523606</v>
      </c>
      <c r="J258">
        <f t="shared" si="22"/>
        <v>2626.1474898226543</v>
      </c>
      <c r="K258">
        <f t="shared" si="23"/>
        <v>5.8487944163520673</v>
      </c>
      <c r="L258">
        <f>1-EXP(-2.954*((E258+8)/37)^2.063)</f>
        <v>0.99999983888400701</v>
      </c>
      <c r="M258" s="17"/>
      <c r="N258" s="17">
        <v>215.38</v>
      </c>
      <c r="O258" s="17">
        <v>12.73</v>
      </c>
      <c r="P258">
        <v>2159.7187889605898</v>
      </c>
    </row>
    <row r="259" spans="5:16" x14ac:dyDescent="0.2">
      <c r="E259">
        <v>76</v>
      </c>
      <c r="F259" s="14">
        <f t="shared" ref="F259:F322" si="24">39.3+PI()/4*0.079^2*(0.0407+0.137-0.0407*COS(E259*PI()/180)-0.137*COS(ASIN(0.0407/0.137*SIN(E259*PI()/180))))*10^6</f>
        <v>219.03911320253792</v>
      </c>
      <c r="G259" s="14">
        <f t="shared" ref="G259:G322" si="25">1.143*438.295933^1.33/F259^1.33</f>
        <v>2.8754320041370889</v>
      </c>
      <c r="H259">
        <f t="shared" ref="H259:H322" si="26">0.0000293*L259*43000000*0.9</f>
        <v>1133.9098764631997</v>
      </c>
      <c r="I259">
        <f t="shared" ref="I259:I322" si="27">G259+H259*0.25/F259*10</f>
        <v>15.817297270623905</v>
      </c>
      <c r="J259">
        <f t="shared" ref="J259:J322" si="28">F259*I259/10/286.9/4.603*10^4</f>
        <v>2623.5082015467538</v>
      </c>
      <c r="K259">
        <f t="shared" si="23"/>
        <v>5.7430955063896141</v>
      </c>
      <c r="L259">
        <f>1-EXP(-2.954*((E259+8)/37)^2.063)</f>
        <v>0.99999989105237597</v>
      </c>
      <c r="M259" s="17"/>
      <c r="N259" s="17">
        <v>219.02</v>
      </c>
      <c r="O259" s="17">
        <v>12.439</v>
      </c>
      <c r="P259">
        <v>2146.4946675983001</v>
      </c>
    </row>
    <row r="260" spans="5:16" x14ac:dyDescent="0.2">
      <c r="E260">
        <v>77</v>
      </c>
      <c r="F260" s="14">
        <f t="shared" si="24"/>
        <v>222.67000880254398</v>
      </c>
      <c r="G260" s="14">
        <f t="shared" si="25"/>
        <v>2.8132403038297125</v>
      </c>
      <c r="H260">
        <f t="shared" si="26"/>
        <v>1133.9099168788653</v>
      </c>
      <c r="I260">
        <f t="shared" si="27"/>
        <v>15.544073735066259</v>
      </c>
      <c r="J260">
        <f t="shared" si="28"/>
        <v>2620.927760688448</v>
      </c>
      <c r="K260">
        <f t="shared" ref="K260:K323" si="29">I260*(F261-F260)/10</f>
        <v>5.6389273367609771</v>
      </c>
      <c r="L260">
        <f>1-EXP(-2.954*((E260+8)/37)^2.063)</f>
        <v>0.99999992669512139</v>
      </c>
      <c r="M260" s="17"/>
      <c r="N260" s="17">
        <v>222.65</v>
      </c>
      <c r="O260" s="17">
        <v>12.16</v>
      </c>
      <c r="P260">
        <v>2132.8743925328799</v>
      </c>
    </row>
    <row r="261" spans="5:16" x14ac:dyDescent="0.2">
      <c r="E261">
        <v>78</v>
      </c>
      <c r="F261" s="14">
        <f t="shared" si="24"/>
        <v>226.29771118794889</v>
      </c>
      <c r="G261" s="14">
        <f t="shared" si="25"/>
        <v>2.7534190443125954</v>
      </c>
      <c r="H261">
        <f t="shared" si="26"/>
        <v>1133.9099443505381</v>
      </c>
      <c r="I261">
        <f t="shared" si="27"/>
        <v>15.280169076361998</v>
      </c>
      <c r="J261">
        <f t="shared" si="28"/>
        <v>2618.4048581419015</v>
      </c>
      <c r="K261">
        <f t="shared" si="29"/>
        <v>5.5362762142786401</v>
      </c>
      <c r="L261">
        <f>1-EXP(-2.954*((E261+8)/37)^2.063)</f>
        <v>0.99999995092250538</v>
      </c>
      <c r="M261" s="17"/>
      <c r="N261" s="17">
        <v>226.27</v>
      </c>
      <c r="O261" s="17">
        <v>11.884</v>
      </c>
      <c r="P261">
        <v>2119.5921970199602</v>
      </c>
    </row>
    <row r="262" spans="5:16" x14ac:dyDescent="0.2">
      <c r="E262">
        <v>79</v>
      </c>
      <c r="F262" s="14">
        <f t="shared" si="24"/>
        <v>229.92088851446363</v>
      </c>
      <c r="G262" s="14">
        <f t="shared" si="25"/>
        <v>2.6958617447328947</v>
      </c>
      <c r="H262">
        <f t="shared" si="26"/>
        <v>1133.9099629282348</v>
      </c>
      <c r="I262">
        <f t="shared" si="27"/>
        <v>15.025210877107442</v>
      </c>
      <c r="J262">
        <f t="shared" si="28"/>
        <v>2615.9382128009829</v>
      </c>
      <c r="K262">
        <f t="shared" si="29"/>
        <v>5.4351274618873351</v>
      </c>
      <c r="L262">
        <f>1-EXP(-2.954*((E262+8)/37)^2.063)</f>
        <v>0.99999996730625407</v>
      </c>
      <c r="M262" s="17"/>
      <c r="N262" s="17">
        <v>229.9</v>
      </c>
      <c r="O262" s="17">
        <v>11.63</v>
      </c>
      <c r="P262">
        <v>2105.1626573347198</v>
      </c>
    </row>
    <row r="263" spans="5:16" x14ac:dyDescent="0.2">
      <c r="E263">
        <v>80</v>
      </c>
      <c r="F263" s="14">
        <f t="shared" si="24"/>
        <v>233.53822707053564</v>
      </c>
      <c r="G263" s="14">
        <f t="shared" si="25"/>
        <v>2.6404674292221908</v>
      </c>
      <c r="H263">
        <f t="shared" si="26"/>
        <v>1133.9099754270792</v>
      </c>
      <c r="I263">
        <f t="shared" si="27"/>
        <v>14.778843977364392</v>
      </c>
      <c r="J263">
        <f t="shared" si="28"/>
        <v>2613.526572131716</v>
      </c>
      <c r="K263">
        <f t="shared" si="29"/>
        <v>5.3354655641175741</v>
      </c>
      <c r="L263">
        <f>1-EXP(-2.954*((E263+8)/37)^2.063)</f>
        <v>0.99999997832903764</v>
      </c>
      <c r="M263" s="17"/>
      <c r="N263" s="17">
        <v>233.51</v>
      </c>
      <c r="O263" s="17">
        <v>11.39</v>
      </c>
      <c r="P263">
        <v>2093.2192674969101</v>
      </c>
    </row>
    <row r="264" spans="5:16" x14ac:dyDescent="0.2">
      <c r="E264">
        <v>81</v>
      </c>
      <c r="F264" s="14">
        <f t="shared" si="24"/>
        <v>237.14843201774903</v>
      </c>
      <c r="G264" s="14">
        <f t="shared" si="25"/>
        <v>2.5871403185757034</v>
      </c>
      <c r="H264">
        <f t="shared" si="26"/>
        <v>1133.9099837931003</v>
      </c>
      <c r="I264">
        <f t="shared" si="27"/>
        <v>14.54072961859092</v>
      </c>
      <c r="J264">
        <f t="shared" si="28"/>
        <v>2611.1687124222171</v>
      </c>
      <c r="K264">
        <f t="shared" si="29"/>
        <v>5.2372742959659586</v>
      </c>
      <c r="L264">
        <f>1-EXP(-2.954*((E264+8)/37)^2.063)</f>
        <v>0.99999998570706683</v>
      </c>
      <c r="M264" s="17"/>
      <c r="N264" s="17">
        <v>237.12</v>
      </c>
      <c r="O264" s="17">
        <v>11.151</v>
      </c>
      <c r="P264">
        <v>2082.2134409012501</v>
      </c>
    </row>
    <row r="265" spans="5:16" x14ac:dyDescent="0.2">
      <c r="E265">
        <v>82</v>
      </c>
      <c r="F265" s="14">
        <f t="shared" si="24"/>
        <v>240.75022809906113</v>
      </c>
      <c r="G265" s="14">
        <f t="shared" si="25"/>
        <v>2.535789539574429</v>
      </c>
      <c r="H265">
        <f t="shared" si="26"/>
        <v>1133.909989364174</v>
      </c>
      <c r="I265">
        <f t="shared" si="27"/>
        <v>14.310544628255027</v>
      </c>
      <c r="J265">
        <f t="shared" si="28"/>
        <v>2608.86343879281</v>
      </c>
      <c r="K265">
        <f t="shared" si="29"/>
        <v>5.1405368369973292</v>
      </c>
      <c r="L265">
        <f>1-EXP(-2.954*((E265+8)/37)^2.063)</f>
        <v>0.99999999062022027</v>
      </c>
      <c r="M265" s="17"/>
      <c r="N265" s="17">
        <v>240.73</v>
      </c>
      <c r="O265" s="17">
        <v>10.920999999999999</v>
      </c>
      <c r="P265">
        <v>2070.0366740844702</v>
      </c>
    </row>
    <row r="266" spans="5:16" x14ac:dyDescent="0.2">
      <c r="E266">
        <v>83</v>
      </c>
      <c r="F266" s="14">
        <f t="shared" si="24"/>
        <v>244.34236031382517</v>
      </c>
      <c r="G266" s="14">
        <f t="shared" si="25"/>
        <v>2.4863288510345503</v>
      </c>
      <c r="H266">
        <f t="shared" si="26"/>
        <v>1133.9099930550508</v>
      </c>
      <c r="I266">
        <f t="shared" si="27"/>
        <v>14.087980644021803</v>
      </c>
      <c r="J266">
        <f t="shared" si="28"/>
        <v>2606.6095850288211</v>
      </c>
      <c r="K266">
        <f t="shared" si="29"/>
        <v>5.0452358722423822</v>
      </c>
      <c r="L266">
        <f>1-EXP(-2.954*((E266+8)/37)^2.063)</f>
        <v>0.99999999387522009</v>
      </c>
      <c r="M266" s="17"/>
      <c r="N266" s="17">
        <v>244.32</v>
      </c>
      <c r="O266" s="17">
        <v>10.696999999999999</v>
      </c>
      <c r="P266">
        <v>2058.2051501860301</v>
      </c>
    </row>
    <row r="267" spans="5:16" x14ac:dyDescent="0.2">
      <c r="E267">
        <v>84</v>
      </c>
      <c r="F267" s="14">
        <f t="shared" si="24"/>
        <v>247.92359455862328</v>
      </c>
      <c r="G267" s="14">
        <f t="shared" si="25"/>
        <v>2.4386763856945177</v>
      </c>
      <c r="H267">
        <f t="shared" si="26"/>
        <v>1133.9099954877622</v>
      </c>
      <c r="I267">
        <f t="shared" si="27"/>
        <v>13.872743376237052</v>
      </c>
      <c r="J267">
        <f t="shared" si="28"/>
        <v>2604.4060132832142</v>
      </c>
      <c r="K267">
        <f t="shared" si="29"/>
        <v>4.9513536812851697</v>
      </c>
      <c r="L267">
        <f>1-EXP(-2.954*((E267+8)/37)^2.063)</f>
        <v>0.99999999602063838</v>
      </c>
      <c r="M267" s="17"/>
      <c r="N267" s="17">
        <v>247.9</v>
      </c>
      <c r="O267" s="17">
        <v>10.493</v>
      </c>
      <c r="P267">
        <v>2046.0538191896001</v>
      </c>
    </row>
    <row r="268" spans="5:16" x14ac:dyDescent="0.2">
      <c r="E268">
        <v>85</v>
      </c>
      <c r="F268" s="14">
        <f t="shared" si="24"/>
        <v>251.49271823301234</v>
      </c>
      <c r="G268" s="14">
        <f t="shared" si="25"/>
        <v>2.3927544070793787</v>
      </c>
      <c r="H268">
        <f t="shared" si="26"/>
        <v>1133.9099970829866</v>
      </c>
      <c r="I268">
        <f t="shared" si="27"/>
        <v>13.664551907319519</v>
      </c>
      <c r="J268">
        <f t="shared" si="28"/>
        <v>2602.2516136844997</v>
      </c>
      <c r="K268">
        <f t="shared" si="29"/>
        <v>4.8588722167938201</v>
      </c>
      <c r="L268">
        <f>1-EXP(-2.954*((E268+8)/37)^2.063)</f>
        <v>0.99999999742747336</v>
      </c>
      <c r="M268" s="17"/>
      <c r="N268" s="17">
        <v>251.47</v>
      </c>
      <c r="O268" s="17">
        <v>10.294</v>
      </c>
      <c r="P268">
        <v>2036.44289955826</v>
      </c>
    </row>
    <row r="269" spans="5:16" x14ac:dyDescent="0.2">
      <c r="E269">
        <v>86</v>
      </c>
      <c r="F269" s="14">
        <f t="shared" si="24"/>
        <v>255.04854080937588</v>
      </c>
      <c r="G269" s="14">
        <f t="shared" si="25"/>
        <v>2.3484890805140965</v>
      </c>
      <c r="H269">
        <f t="shared" si="26"/>
        <v>1133.9099981236795</v>
      </c>
      <c r="I269">
        <f t="shared" si="27"/>
        <v>13.463138026605964</v>
      </c>
      <c r="J269">
        <f t="shared" si="28"/>
        <v>2600.1453038765403</v>
      </c>
      <c r="K269">
        <f t="shared" si="29"/>
        <v>4.7677731735924205</v>
      </c>
      <c r="L269">
        <f>1-EXP(-2.954*((E269+8)/37)^2.063)</f>
        <v>0.99999999834526498</v>
      </c>
      <c r="M269" s="17"/>
      <c r="N269" s="17">
        <v>255.03</v>
      </c>
      <c r="O269" s="17">
        <v>10.087</v>
      </c>
      <c r="P269">
        <v>2026.59227726532</v>
      </c>
    </row>
    <row r="270" spans="5:16" x14ac:dyDescent="0.2">
      <c r="E270">
        <v>87</v>
      </c>
      <c r="F270" s="14">
        <f t="shared" si="24"/>
        <v>258.58989436615462</v>
      </c>
      <c r="G270" s="14">
        <f t="shared" si="25"/>
        <v>2.3058102574913164</v>
      </c>
      <c r="H270">
        <f t="shared" si="26"/>
        <v>1133.9099987991294</v>
      </c>
      <c r="I270">
        <f t="shared" si="27"/>
        <v>13.268245599159684</v>
      </c>
      <c r="J270">
        <f t="shared" si="28"/>
        <v>2598.0860285102831</v>
      </c>
      <c r="K270">
        <f t="shared" si="29"/>
        <v>4.6780380492771529</v>
      </c>
      <c r="L270">
        <f>1-EXP(-2.954*((E270+8)/37)^2.063)</f>
        <v>0.99999999894094715</v>
      </c>
      <c r="M270" s="17"/>
      <c r="N270" s="17">
        <v>258.57</v>
      </c>
      <c r="O270" s="17">
        <v>9.89</v>
      </c>
      <c r="P270">
        <v>2013.9529918795599</v>
      </c>
    </row>
    <row r="271" spans="5:16" x14ac:dyDescent="0.2">
      <c r="E271">
        <v>88</v>
      </c>
      <c r="F271" s="14">
        <f t="shared" si="24"/>
        <v>262.11563408382568</v>
      </c>
      <c r="G271" s="14">
        <f t="shared" si="25"/>
        <v>2.26465127263369</v>
      </c>
      <c r="H271">
        <f t="shared" si="26"/>
        <v>1133.9099992352762</v>
      </c>
      <c r="I271">
        <f t="shared" si="27"/>
        <v>13.079629967043111</v>
      </c>
      <c r="J271">
        <f t="shared" si="28"/>
        <v>2596.0727587023953</v>
      </c>
      <c r="K271">
        <f t="shared" si="29"/>
        <v>4.5896481972624494</v>
      </c>
      <c r="L271">
        <f>1-EXP(-2.954*((E271+8)/37)^2.063)</f>
        <v>0.99999999932558692</v>
      </c>
      <c r="M271" s="17"/>
      <c r="N271" s="17">
        <v>262.08999999999997</v>
      </c>
      <c r="O271" s="17">
        <v>9.7110000000000003</v>
      </c>
      <c r="P271">
        <v>2002.02946374574</v>
      </c>
    </row>
    <row r="272" spans="5:16" x14ac:dyDescent="0.2">
      <c r="E272">
        <v>89</v>
      </c>
      <c r="F272" s="14">
        <f t="shared" si="24"/>
        <v>265.62463870309017</v>
      </c>
      <c r="G272" s="14">
        <f t="shared" si="25"/>
        <v>2.224948752526132</v>
      </c>
      <c r="H272">
        <f t="shared" si="26"/>
        <v>1133.909999515459</v>
      </c>
      <c r="I272">
        <f t="shared" si="27"/>
        <v>12.897057381565252</v>
      </c>
      <c r="J272">
        <f t="shared" si="28"/>
        <v>2594.1044914721706</v>
      </c>
      <c r="K272">
        <f t="shared" si="29"/>
        <v>4.502584873063908</v>
      </c>
      <c r="L272">
        <f>1-EXP(-2.954*((E272+8)/37)^2.063)</f>
        <v>0.99999999957268115</v>
      </c>
      <c r="M272" s="17"/>
      <c r="N272" s="17">
        <v>265.60000000000002</v>
      </c>
      <c r="O272" s="17">
        <v>9.5370000000000008</v>
      </c>
      <c r="P272">
        <v>1992.5555718655901</v>
      </c>
    </row>
    <row r="273" spans="5:16" x14ac:dyDescent="0.2">
      <c r="E273">
        <v>90</v>
      </c>
      <c r="F273" s="14">
        <f t="shared" si="24"/>
        <v>269.11581094482943</v>
      </c>
      <c r="G273" s="14">
        <f t="shared" si="25"/>
        <v>2.18664243572838</v>
      </c>
      <c r="H273">
        <f t="shared" si="26"/>
        <v>1133.9099996945267</v>
      </c>
      <c r="I273">
        <f t="shared" si="27"/>
        <v>12.720304465037632</v>
      </c>
      <c r="J273">
        <f t="shared" si="28"/>
        <v>2592.1802491652002</v>
      </c>
      <c r="K273">
        <f t="shared" si="29"/>
        <v>4.4168292745238364</v>
      </c>
      <c r="L273">
        <f>1-EXP(-2.954*((E273+8)/37)^2.063)</f>
        <v>0.99999999973060194</v>
      </c>
      <c r="M273" s="17"/>
      <c r="N273" s="17">
        <v>269.08999999999997</v>
      </c>
      <c r="O273" s="17">
        <v>9.3680000000000003</v>
      </c>
      <c r="P273">
        <v>1983.06016640147</v>
      </c>
    </row>
    <row r="274" spans="5:16" x14ac:dyDescent="0.2">
      <c r="E274">
        <v>91</v>
      </c>
      <c r="F274" s="14">
        <f t="shared" si="24"/>
        <v>272.58807789147659</v>
      </c>
      <c r="G274" s="14">
        <f t="shared" si="25"/>
        <v>2.1496750033132326</v>
      </c>
      <c r="H274">
        <f t="shared" si="26"/>
        <v>1133.9099998083848</v>
      </c>
      <c r="I274">
        <f t="shared" si="27"/>
        <v>12.549157700606946</v>
      </c>
      <c r="J274">
        <f t="shared" si="28"/>
        <v>2590.2990788702973</v>
      </c>
      <c r="K274">
        <f t="shared" si="29"/>
        <v>4.3323625766498335</v>
      </c>
      <c r="L274">
        <f>1-EXP(-2.954*((E274+8)/37)^2.063)</f>
        <v>0.99999999983101362</v>
      </c>
      <c r="M274" s="17"/>
      <c r="N274" s="17">
        <v>272.57</v>
      </c>
      <c r="O274" s="17">
        <v>9.1999999999999993</v>
      </c>
      <c r="P274">
        <v>1973.5152123664</v>
      </c>
    </row>
    <row r="275" spans="5:16" x14ac:dyDescent="0.2">
      <c r="E275">
        <v>92</v>
      </c>
      <c r="F275" s="14">
        <f t="shared" si="24"/>
        <v>276.04039132956518</v>
      </c>
      <c r="G275" s="14">
        <f t="shared" si="25"/>
        <v>2.1139919193096914</v>
      </c>
      <c r="H275">
        <f t="shared" si="26"/>
        <v>1133.9099998804083</v>
      </c>
      <c r="I275">
        <f t="shared" si="27"/>
        <v>12.38341294877265</v>
      </c>
      <c r="J275">
        <f t="shared" si="28"/>
        <v>2588.4600518345992</v>
      </c>
      <c r="K275">
        <f t="shared" si="29"/>
        <v>4.2491659616274493</v>
      </c>
      <c r="L275">
        <f>1-EXP(-2.954*((E275+8)/37)^2.063)</f>
        <v>0.99999999989453159</v>
      </c>
      <c r="M275" s="17"/>
      <c r="N275" s="17">
        <v>276.02</v>
      </c>
      <c r="O275" s="17">
        <v>9.0380000000000003</v>
      </c>
      <c r="P275">
        <v>1963.1881283847399</v>
      </c>
    </row>
    <row r="276" spans="5:16" x14ac:dyDescent="0.2">
      <c r="E276">
        <v>93</v>
      </c>
      <c r="F276" s="14">
        <f t="shared" si="24"/>
        <v>279.47172805329819</v>
      </c>
      <c r="G276" s="14">
        <f t="shared" si="25"/>
        <v>2.0795412804636459</v>
      </c>
      <c r="H276">
        <f t="shared" si="26"/>
        <v>1133.9099999257351</v>
      </c>
      <c r="I276">
        <f t="shared" si="27"/>
        <v>12.222874989244794</v>
      </c>
      <c r="J276">
        <f t="shared" si="28"/>
        <v>2586.6622628805831</v>
      </c>
      <c r="K276">
        <f t="shared" si="29"/>
        <v>4.1672206445542237</v>
      </c>
      <c r="L276">
        <f>1-EXP(-2.954*((E276+8)/37)^2.063)</f>
        <v>0.99999999993450539</v>
      </c>
      <c r="M276" s="17"/>
      <c r="N276" s="17">
        <v>279.45</v>
      </c>
      <c r="O276" s="17">
        <v>8.8840000000000003</v>
      </c>
      <c r="P276">
        <v>1953.0300528640701</v>
      </c>
    </row>
    <row r="277" spans="5:16" x14ac:dyDescent="0.2">
      <c r="E277">
        <v>94</v>
      </c>
      <c r="F277" s="14">
        <f t="shared" si="24"/>
        <v>282.88109012909547</v>
      </c>
      <c r="G277" s="14">
        <f t="shared" si="25"/>
        <v>2.0462736747608763</v>
      </c>
      <c r="H277">
        <f t="shared" si="26"/>
        <v>1133.9099999541143</v>
      </c>
      <c r="I277">
        <f t="shared" si="27"/>
        <v>12.067357086846176</v>
      </c>
      <c r="J277">
        <f t="shared" si="28"/>
        <v>2584.9048298279049</v>
      </c>
      <c r="K277">
        <f t="shared" si="29"/>
        <v>4.0865078953555329</v>
      </c>
      <c r="L277">
        <f>1-EXP(-2.954*((E277+8)/37)^2.063)</f>
        <v>0.99999999995953326</v>
      </c>
      <c r="M277" s="17"/>
      <c r="N277" s="17">
        <v>282.86</v>
      </c>
      <c r="O277" s="17">
        <v>8.7390000000000008</v>
      </c>
      <c r="P277">
        <v>1943.6081051722999</v>
      </c>
    </row>
    <row r="278" spans="5:16" x14ac:dyDescent="0.2">
      <c r="E278">
        <v>95</v>
      </c>
      <c r="F278" s="14">
        <f t="shared" si="24"/>
        <v>286.26750512116524</v>
      </c>
      <c r="G278" s="14">
        <f t="shared" si="25"/>
        <v>2.0141420481882157</v>
      </c>
      <c r="H278">
        <f t="shared" si="26"/>
        <v>1133.9099999717916</v>
      </c>
      <c r="I278">
        <f t="shared" si="27"/>
        <v>11.91668058021488</v>
      </c>
      <c r="J278">
        <f t="shared" si="28"/>
        <v>2583.1868929222542</v>
      </c>
      <c r="K278">
        <f t="shared" si="29"/>
        <v>4.0070090573222723</v>
      </c>
      <c r="L278">
        <f>1-EXP(-2.954*((E278+8)/37)^2.063)</f>
        <v>0.99999999997512279</v>
      </c>
      <c r="M278" s="17"/>
      <c r="N278" s="17">
        <v>286.24</v>
      </c>
      <c r="O278" s="17">
        <v>8.6039999999999992</v>
      </c>
      <c r="P278">
        <v>1935.21541180546</v>
      </c>
    </row>
    <row r="279" spans="5:16" x14ac:dyDescent="0.2">
      <c r="E279">
        <v>96</v>
      </c>
      <c r="F279" s="14">
        <f t="shared" si="24"/>
        <v>289.63002627825244</v>
      </c>
      <c r="G279" s="14">
        <f t="shared" si="25"/>
        <v>1.9831015792385316</v>
      </c>
      <c r="H279">
        <f t="shared" si="26"/>
        <v>1133.9099999827461</v>
      </c>
      <c r="I279">
        <f t="shared" si="27"/>
        <v>11.770674492115491</v>
      </c>
      <c r="J279">
        <f t="shared" si="28"/>
        <v>2581.5076142729336</v>
      </c>
      <c r="K279">
        <f t="shared" si="29"/>
        <v>3.9287055626520671</v>
      </c>
      <c r="L279">
        <f>1-EXP(-2.954*((E279+8)/37)^2.063)</f>
        <v>0.99999999998478362</v>
      </c>
      <c r="M279" s="17"/>
      <c r="N279" s="17">
        <v>289.61</v>
      </c>
      <c r="O279" s="17">
        <v>8.4710000000000001</v>
      </c>
      <c r="P279">
        <v>1928.0876044412901</v>
      </c>
    </row>
    <row r="280" spans="5:16" x14ac:dyDescent="0.2">
      <c r="E280">
        <v>97</v>
      </c>
      <c r="F280" s="14">
        <f t="shared" si="24"/>
        <v>292.96773268180959</v>
      </c>
      <c r="G280" s="14">
        <f t="shared" si="25"/>
        <v>1.9531095606937043</v>
      </c>
      <c r="H280">
        <f t="shared" si="26"/>
        <v>1133.9099999894995</v>
      </c>
      <c r="I280">
        <f t="shared" si="27"/>
        <v>11.629175160220257</v>
      </c>
      <c r="J280">
        <f t="shared" si="28"/>
        <v>2579.8661773004883</v>
      </c>
      <c r="K280">
        <f t="shared" si="29"/>
        <v>3.8515789453447362</v>
      </c>
      <c r="L280">
        <f>1-EXP(-2.954*((E280+8)/37)^2.063)</f>
        <v>0.99999999999073963</v>
      </c>
      <c r="M280" s="17"/>
      <c r="N280" s="17">
        <v>292.95</v>
      </c>
      <c r="O280" s="17">
        <v>8.3379999999999992</v>
      </c>
      <c r="P280">
        <v>1920.63249780304</v>
      </c>
    </row>
    <row r="281" spans="5:16" x14ac:dyDescent="0.2">
      <c r="E281">
        <v>98</v>
      </c>
      <c r="F281" s="14">
        <f t="shared" si="24"/>
        <v>296.27972935593294</v>
      </c>
      <c r="G281" s="14">
        <f t="shared" si="25"/>
        <v>1.9241252882470739</v>
      </c>
      <c r="H281">
        <f t="shared" si="26"/>
        <v>1133.9099999936418</v>
      </c>
      <c r="I281">
        <f t="shared" si="27"/>
        <v>11.492025887273792</v>
      </c>
      <c r="J281">
        <f t="shared" si="28"/>
        <v>2578.261786195369</v>
      </c>
      <c r="K281">
        <f t="shared" si="29"/>
        <v>3.775610851765328</v>
      </c>
      <c r="L281">
        <f>1-EXP(-2.954*((E281+8)/37)^2.063)</f>
        <v>0.99999999999439271</v>
      </c>
      <c r="M281" s="17"/>
      <c r="N281" s="17">
        <v>296.26</v>
      </c>
      <c r="O281" s="17">
        <v>8.2100000000000009</v>
      </c>
      <c r="P281">
        <v>1912.2797705374301</v>
      </c>
    </row>
    <row r="282" spans="5:16" x14ac:dyDescent="0.2">
      <c r="E282">
        <v>99</v>
      </c>
      <c r="F282" s="14">
        <f t="shared" si="24"/>
        <v>299.56514733949876</v>
      </c>
      <c r="G282" s="14">
        <f t="shared" si="25"/>
        <v>1.8961099555527463</v>
      </c>
      <c r="H282">
        <f t="shared" si="26"/>
        <v>1133.9099999961695</v>
      </c>
      <c r="I282">
        <f t="shared" si="27"/>
        <v>11.35907660960666</v>
      </c>
      <c r="J282">
        <f t="shared" si="28"/>
        <v>2576.6936653883904</v>
      </c>
      <c r="K282">
        <f t="shared" si="29"/>
        <v>3.7007830491660663</v>
      </c>
      <c r="L282">
        <f>1-EXP(-2.954*((E282+8)/37)^2.063)</f>
        <v>0.99999999999662181</v>
      </c>
      <c r="M282" s="17"/>
      <c r="N282" s="17">
        <v>299.54000000000002</v>
      </c>
      <c r="O282" s="17">
        <v>8.0760000000000005</v>
      </c>
      <c r="P282">
        <v>1904.1984761211399</v>
      </c>
    </row>
    <row r="283" spans="5:16" x14ac:dyDescent="0.2">
      <c r="E283">
        <v>100</v>
      </c>
      <c r="F283" s="14">
        <f t="shared" si="24"/>
        <v>302.8231437210323</v>
      </c>
      <c r="G283" s="14">
        <f t="shared" si="25"/>
        <v>1.8690265553136567</v>
      </c>
      <c r="H283">
        <f t="shared" si="26"/>
        <v>1133.9099999977041</v>
      </c>
      <c r="I283">
        <f t="shared" si="27"/>
        <v>11.230183583013364</v>
      </c>
      <c r="J283">
        <f t="shared" si="28"/>
        <v>2575.1610590335399</v>
      </c>
      <c r="K283">
        <f t="shared" si="29"/>
        <v>3.6270774324079058</v>
      </c>
      <c r="L283">
        <f>1-EXP(-2.954*((E283+8)/37)^2.063)</f>
        <v>0.99999999999797506</v>
      </c>
      <c r="M283" s="17"/>
      <c r="N283" s="17">
        <v>302.8</v>
      </c>
      <c r="O283" s="17">
        <v>7.9450000000000003</v>
      </c>
      <c r="P283">
        <v>1893.85695580438</v>
      </c>
    </row>
    <row r="284" spans="5:16" x14ac:dyDescent="0.2">
      <c r="E284">
        <v>101</v>
      </c>
      <c r="F284" s="14">
        <f t="shared" si="24"/>
        <v>306.05290163691728</v>
      </c>
      <c r="G284" s="14">
        <f t="shared" si="25"/>
        <v>1.8428397860438619</v>
      </c>
      <c r="H284">
        <f t="shared" si="26"/>
        <v>1133.9099999986306</v>
      </c>
      <c r="I284">
        <f t="shared" si="27"/>
        <v>11.105209085059961</v>
      </c>
      <c r="J284">
        <f t="shared" si="28"/>
        <v>2573.6632305035555</v>
      </c>
      <c r="K284">
        <f t="shared" si="29"/>
        <v>3.5544760291305146</v>
      </c>
      <c r="L284">
        <f>1-EXP(-2.954*((E284+8)/37)^2.063)</f>
        <v>0.9999999999987923</v>
      </c>
      <c r="M284" s="17"/>
      <c r="N284" s="17">
        <v>306.02999999999997</v>
      </c>
      <c r="O284" s="17">
        <v>7.819</v>
      </c>
      <c r="P284">
        <v>1883.4140679893501</v>
      </c>
    </row>
    <row r="285" spans="5:16" x14ac:dyDescent="0.2">
      <c r="E285">
        <v>102</v>
      </c>
      <c r="F285" s="14">
        <f t="shared" si="24"/>
        <v>309.2536302336552</v>
      </c>
      <c r="G285" s="14">
        <f t="shared" si="25"/>
        <v>1.8175159641623315</v>
      </c>
      <c r="H285">
        <f t="shared" si="26"/>
        <v>1133.9099999991874</v>
      </c>
      <c r="I285">
        <f t="shared" si="27"/>
        <v>10.984021132933243</v>
      </c>
      <c r="J285">
        <f t="shared" si="28"/>
        <v>2572.1994618985073</v>
      </c>
      <c r="K285">
        <f t="shared" si="29"/>
        <v>3.4829610035599052</v>
      </c>
      <c r="L285">
        <f>1-EXP(-2.954*((E285+8)/37)^2.063)</f>
        <v>0.99999999999928335</v>
      </c>
      <c r="M285" s="17"/>
      <c r="N285" s="17">
        <v>309.23</v>
      </c>
      <c r="O285" s="17">
        <v>7.694</v>
      </c>
      <c r="P285">
        <v>1873.31690847919</v>
      </c>
    </row>
    <row r="286" spans="5:16" x14ac:dyDescent="0.2">
      <c r="E286">
        <v>103</v>
      </c>
      <c r="F286" s="14">
        <f t="shared" si="24"/>
        <v>312.42456459494935</v>
      </c>
      <c r="G286" s="14">
        <f t="shared" si="25"/>
        <v>1.7930229410966512</v>
      </c>
      <c r="H286">
        <f t="shared" si="26"/>
        <v>1133.9099999995203</v>
      </c>
      <c r="I286">
        <f t="shared" si="27"/>
        <v>10.866493215990101</v>
      </c>
      <c r="J286">
        <f t="shared" si="28"/>
        <v>2570.7690535675761</v>
      </c>
      <c r="K286">
        <f t="shared" si="29"/>
        <v>3.4125146591508164</v>
      </c>
      <c r="L286">
        <f>1-EXP(-2.954*((E286+8)/37)^2.063)</f>
        <v>0.99999999999957689</v>
      </c>
      <c r="M286" s="17"/>
      <c r="N286" s="17">
        <v>312.39999999999998</v>
      </c>
      <c r="O286" s="17">
        <v>7.5709999999999997</v>
      </c>
      <c r="P286">
        <v>1862.6439239587201</v>
      </c>
    </row>
    <row r="287" spans="5:16" x14ac:dyDescent="0.2">
      <c r="E287">
        <v>104</v>
      </c>
      <c r="F287" s="14">
        <f t="shared" si="24"/>
        <v>315.56496563447632</v>
      </c>
      <c r="G287" s="14">
        <f t="shared" si="25"/>
        <v>1.7693300250945414</v>
      </c>
      <c r="H287">
        <f t="shared" si="26"/>
        <v>1133.9099999997184</v>
      </c>
      <c r="I287">
        <f t="shared" si="27"/>
        <v>10.752504042209162</v>
      </c>
      <c r="J287">
        <f t="shared" si="28"/>
        <v>2569.3713236440831</v>
      </c>
      <c r="K287">
        <f t="shared" si="29"/>
        <v>3.3431194402245241</v>
      </c>
      <c r="L287">
        <f>1-EXP(-2.954*((E287+8)/37)^2.063)</f>
        <v>0.99999999999975153</v>
      </c>
      <c r="M287" s="17"/>
      <c r="N287" s="17">
        <v>315.54000000000002</v>
      </c>
      <c r="O287" s="17">
        <v>7.4569999999999999</v>
      </c>
      <c r="P287">
        <v>1851.65600969207</v>
      </c>
    </row>
    <row r="288" spans="5:16" x14ac:dyDescent="0.2">
      <c r="E288">
        <v>105</v>
      </c>
      <c r="F288" s="14">
        <f t="shared" si="24"/>
        <v>318.6741199552755</v>
      </c>
      <c r="G288" s="14">
        <f t="shared" si="25"/>
        <v>1.7464079074597643</v>
      </c>
      <c r="H288">
        <f t="shared" si="26"/>
        <v>1133.9099999998355</v>
      </c>
      <c r="I288">
        <f t="shared" si="27"/>
        <v>10.641937297789411</v>
      </c>
      <c r="J288">
        <f t="shared" si="28"/>
        <v>2568.0056075937746</v>
      </c>
      <c r="K288">
        <f t="shared" si="29"/>
        <v>3.2747579327495338</v>
      </c>
      <c r="L288">
        <f>1-EXP(-2.954*((E288+8)/37)^2.063)</f>
        <v>0.99999999999985478</v>
      </c>
      <c r="M288" s="17"/>
      <c r="N288" s="17">
        <v>318.64999999999998</v>
      </c>
      <c r="O288" s="17">
        <v>7.3570000000000002</v>
      </c>
      <c r="P288">
        <v>1842.1059356119099</v>
      </c>
    </row>
    <row r="289" spans="5:16" x14ac:dyDescent="0.2">
      <c r="E289">
        <v>106</v>
      </c>
      <c r="F289" s="14">
        <f t="shared" si="24"/>
        <v>321.75133967675401</v>
      </c>
      <c r="G289" s="14">
        <f t="shared" si="25"/>
        <v>1.7242285929464696</v>
      </c>
      <c r="H289">
        <f t="shared" si="26"/>
        <v>1133.9099999999041</v>
      </c>
      <c r="I289">
        <f t="shared" si="27"/>
        <v>10.534681419180863</v>
      </c>
      <c r="J289">
        <f t="shared" si="28"/>
        <v>2566.6712577762919</v>
      </c>
      <c r="K289">
        <f t="shared" si="29"/>
        <v>3.2074128644049806</v>
      </c>
      <c r="L289">
        <f>1-EXP(-2.954*((E289+8)/37)^2.063)</f>
        <v>0.99999999999991551</v>
      </c>
      <c r="M289" s="17"/>
      <c r="N289" s="17">
        <v>321.73</v>
      </c>
      <c r="O289" s="17">
        <v>7.2640000000000002</v>
      </c>
      <c r="P289">
        <v>1835.3154327475399</v>
      </c>
    </row>
    <row r="290" spans="5:16" x14ac:dyDescent="0.2">
      <c r="E290">
        <v>107</v>
      </c>
      <c r="F290" s="14">
        <f t="shared" si="24"/>
        <v>324.79596223037498</v>
      </c>
      <c r="G290" s="14">
        <f t="shared" si="25"/>
        <v>1.7027653340623945</v>
      </c>
      <c r="H290">
        <f t="shared" si="26"/>
        <v>1133.9099999999446</v>
      </c>
      <c r="I290">
        <f t="shared" si="27"/>
        <v>10.430629376870845</v>
      </c>
      <c r="J290">
        <f t="shared" si="28"/>
        <v>2565.3676430197129</v>
      </c>
      <c r="K290">
        <f t="shared" si="29"/>
        <v>3.141067104030915</v>
      </c>
      <c r="L290">
        <f>1-EXP(-2.954*((E290+8)/37)^2.063)</f>
        <v>0.99999999999995115</v>
      </c>
      <c r="M290" s="17"/>
      <c r="N290" s="17">
        <v>324.77</v>
      </c>
      <c r="O290" s="17">
        <v>7.173</v>
      </c>
      <c r="P290">
        <v>1829.6306717319101</v>
      </c>
    </row>
    <row r="291" spans="5:16" x14ac:dyDescent="0.2">
      <c r="E291">
        <v>108</v>
      </c>
      <c r="F291" s="14">
        <f t="shared" si="24"/>
        <v>327.80735012514191</v>
      </c>
      <c r="G291" s="14">
        <f t="shared" si="25"/>
        <v>1.6819925690469446</v>
      </c>
      <c r="H291">
        <f t="shared" si="26"/>
        <v>1133.9099999999682</v>
      </c>
      <c r="I291">
        <f t="shared" si="27"/>
        <v>10.329678470286598</v>
      </c>
      <c r="J291">
        <f t="shared" si="28"/>
        <v>2564.0941482079934</v>
      </c>
      <c r="K291">
        <f t="shared" si="29"/>
        <v>3.0757036605877501</v>
      </c>
      <c r="L291">
        <f>1-EXP(-2.954*((E291+8)/37)^2.063)</f>
        <v>0.99999999999997191</v>
      </c>
      <c r="M291" s="17"/>
      <c r="N291" s="17">
        <v>327.79</v>
      </c>
      <c r="O291" s="17">
        <v>7.0960000000000001</v>
      </c>
      <c r="P291">
        <v>1823.78136467991</v>
      </c>
    </row>
    <row r="292" spans="5:16" x14ac:dyDescent="0.2">
      <c r="E292">
        <v>109</v>
      </c>
      <c r="F292" s="14">
        <f t="shared" si="24"/>
        <v>330.78489068406157</v>
      </c>
      <c r="G292" s="14">
        <f t="shared" si="25"/>
        <v>1.6618858633045404</v>
      </c>
      <c r="H292">
        <f t="shared" si="26"/>
        <v>1133.9099999999819</v>
      </c>
      <c r="I292">
        <f t="shared" si="27"/>
        <v>10.231730133209535</v>
      </c>
      <c r="J292">
        <f t="shared" si="28"/>
        <v>2562.8501738811242</v>
      </c>
      <c r="K292">
        <f t="shared" si="29"/>
        <v>3.0113056817001547</v>
      </c>
      <c r="L292">
        <f>1-EXP(-2.954*((E292+8)/37)^2.063)</f>
        <v>0.9999999999999839</v>
      </c>
      <c r="M292" s="17"/>
      <c r="N292" s="17">
        <v>330.76</v>
      </c>
      <c r="O292" s="17">
        <v>7.0250000000000004</v>
      </c>
      <c r="P292">
        <v>1820.98070784232</v>
      </c>
    </row>
    <row r="293" spans="5:16" x14ac:dyDescent="0.2">
      <c r="E293">
        <v>110</v>
      </c>
      <c r="F293" s="14">
        <f t="shared" si="24"/>
        <v>333.7279957527989</v>
      </c>
      <c r="G293" s="14">
        <f t="shared" si="25"/>
        <v>1.6424218540874165</v>
      </c>
      <c r="H293">
        <f t="shared" si="26"/>
        <v>1133.9099999999894</v>
      </c>
      <c r="I293">
        <f t="shared" si="27"/>
        <v>10.136689749130198</v>
      </c>
      <c r="J293">
        <f t="shared" si="28"/>
        <v>2561.6351358477723</v>
      </c>
      <c r="K293">
        <f t="shared" si="29"/>
        <v>2.9478564518784882</v>
      </c>
      <c r="L293">
        <f>1-EXP(-2.954*((E293+8)/37)^2.063)</f>
        <v>0.99999999999999079</v>
      </c>
      <c r="M293" s="17"/>
      <c r="N293" s="17">
        <v>333.71</v>
      </c>
      <c r="O293" s="17">
        <v>6.9530000000000003</v>
      </c>
      <c r="P293">
        <v>1819.09487153893</v>
      </c>
    </row>
    <row r="294" spans="5:16" x14ac:dyDescent="0.2">
      <c r="E294">
        <v>111</v>
      </c>
      <c r="F294" s="14">
        <f t="shared" si="24"/>
        <v>336.6361013817903</v>
      </c>
      <c r="G294" s="14">
        <f t="shared" si="25"/>
        <v>1.6235781982347395</v>
      </c>
      <c r="H294">
        <f t="shared" si="26"/>
        <v>1133.9099999999942</v>
      </c>
      <c r="I294">
        <f t="shared" si="27"/>
        <v>10.044466476004365</v>
      </c>
      <c r="J294">
        <f t="shared" si="28"/>
        <v>2560.448464810142</v>
      </c>
      <c r="K294">
        <f t="shared" si="29"/>
        <v>2.8853393904858016</v>
      </c>
      <c r="L294">
        <f>1-EXP(-2.954*((E294+8)/37)^2.063)</f>
        <v>0.99999999999999478</v>
      </c>
      <c r="M294" s="17"/>
      <c r="N294" s="17">
        <v>336.61</v>
      </c>
      <c r="O294" s="17">
        <v>6.8869999999999996</v>
      </c>
      <c r="P294">
        <v>1816.50872423586</v>
      </c>
    </row>
    <row r="295" spans="5:16" x14ac:dyDescent="0.2">
      <c r="E295">
        <v>112</v>
      </c>
      <c r="F295" s="14">
        <f t="shared" si="24"/>
        <v>339.50866748311455</v>
      </c>
      <c r="G295" s="14">
        <f t="shared" si="25"/>
        <v>1.6053335227870038</v>
      </c>
      <c r="H295">
        <f t="shared" si="26"/>
        <v>1133.9099999999969</v>
      </c>
      <c r="I295">
        <f t="shared" si="27"/>
        <v>9.9549730799007534</v>
      </c>
      <c r="J295">
        <f t="shared" si="28"/>
        <v>2559.2896060008006</v>
      </c>
      <c r="K295">
        <f t="shared" si="29"/>
        <v>2.8237380495108084</v>
      </c>
      <c r="L295">
        <f>1-EXP(-2.954*((E295+8)/37)^2.063)</f>
        <v>0.99999999999999711</v>
      </c>
      <c r="M295" s="17"/>
      <c r="N295" s="17">
        <v>339.49</v>
      </c>
      <c r="O295" s="17">
        <v>6.8230000000000004</v>
      </c>
      <c r="P295">
        <v>1814.9018129578601</v>
      </c>
    </row>
    <row r="296" spans="5:16" x14ac:dyDescent="0.2">
      <c r="E296">
        <v>113</v>
      </c>
      <c r="F296" s="14">
        <f t="shared" si="24"/>
        <v>342.34517746344989</v>
      </c>
      <c r="G296" s="14">
        <f t="shared" si="25"/>
        <v>1.5876673783058959</v>
      </c>
      <c r="H296">
        <f t="shared" si="26"/>
        <v>1133.9099999999983</v>
      </c>
      <c r="I296">
        <f t="shared" si="27"/>
        <v>9.8681257770594399</v>
      </c>
      <c r="J296">
        <f t="shared" si="28"/>
        <v>2558.1580188311718</v>
      </c>
      <c r="K296">
        <f t="shared" si="29"/>
        <v>2.7630361112048387</v>
      </c>
      <c r="L296">
        <f>1-EXP(-2.954*((E296+8)/37)^2.063)</f>
        <v>0.99999999999999833</v>
      </c>
      <c r="M296" s="17"/>
      <c r="N296" s="17">
        <v>342.32</v>
      </c>
      <c r="O296" s="17">
        <v>6.7629999999999999</v>
      </c>
      <c r="P296">
        <v>1813.4199748303599</v>
      </c>
    </row>
    <row r="297" spans="5:16" x14ac:dyDescent="0.2">
      <c r="E297">
        <v>114</v>
      </c>
      <c r="F297" s="14">
        <f t="shared" si="24"/>
        <v>345.14513783447404</v>
      </c>
      <c r="G297" s="14">
        <f t="shared" si="25"/>
        <v>1.5705601947403793</v>
      </c>
      <c r="H297">
        <f t="shared" si="26"/>
        <v>1133.9099999999992</v>
      </c>
      <c r="I297">
        <f t="shared" si="27"/>
        <v>9.7838440839067662</v>
      </c>
      <c r="J297">
        <f t="shared" si="28"/>
        <v>2557.0531765514015</v>
      </c>
      <c r="K297">
        <f t="shared" si="29"/>
        <v>2.7032173856246806</v>
      </c>
      <c r="L297">
        <f>1-EXP(-2.954*((E297+8)/37)^2.063)</f>
        <v>0.99999999999999911</v>
      </c>
      <c r="M297" s="17"/>
      <c r="N297" s="17">
        <v>345.12</v>
      </c>
      <c r="O297" s="17">
        <v>6.7030000000000003</v>
      </c>
      <c r="P297">
        <v>1812.4569444526001</v>
      </c>
    </row>
    <row r="298" spans="5:16" x14ac:dyDescent="0.2">
      <c r="E298">
        <v>115</v>
      </c>
      <c r="F298" s="14">
        <f t="shared" si="24"/>
        <v>347.90807780207956</v>
      </c>
      <c r="G298" s="14">
        <f t="shared" si="25"/>
        <v>1.5539932396896881</v>
      </c>
      <c r="H298">
        <f t="shared" si="26"/>
        <v>1133.9099999999994</v>
      </c>
      <c r="I298">
        <f t="shared" si="27"/>
        <v>9.7020506745983024</v>
      </c>
      <c r="J298">
        <f t="shared" si="28"/>
        <v>2555.9745659212999</v>
      </c>
      <c r="K298">
        <f t="shared" si="29"/>
        <v>2.6442658081288006</v>
      </c>
      <c r="L298">
        <f>1-EXP(-2.954*((E298+8)/37)^2.063)</f>
        <v>0.99999999999999944</v>
      </c>
      <c r="M298" s="17"/>
      <c r="N298" s="17">
        <v>347.89</v>
      </c>
      <c r="O298" s="17">
        <v>6.6390000000000002</v>
      </c>
      <c r="P298">
        <v>1811.0706178696601</v>
      </c>
    </row>
    <row r="299" spans="5:16" x14ac:dyDescent="0.2">
      <c r="E299">
        <v>116</v>
      </c>
      <c r="F299" s="14">
        <f t="shared" si="24"/>
        <v>350.63354883579819</v>
      </c>
      <c r="G299" s="14">
        <f t="shared" si="25"/>
        <v>1.5379485789231124</v>
      </c>
      <c r="H299">
        <f t="shared" si="26"/>
        <v>1133.9099999999996</v>
      </c>
      <c r="I299">
        <f t="shared" si="27"/>
        <v>9.6226712456851704</v>
      </c>
      <c r="J299">
        <f t="shared" si="28"/>
        <v>2554.9216868920198</v>
      </c>
      <c r="K299">
        <f t="shared" si="29"/>
        <v>2.5861654368529043</v>
      </c>
      <c r="L299">
        <f>1-EXP(-2.954*((E299+8)/37)^2.063)</f>
        <v>0.99999999999999967</v>
      </c>
      <c r="M299" s="17"/>
      <c r="N299" s="17">
        <v>350.61</v>
      </c>
      <c r="O299" s="17">
        <v>6.5750000000000002</v>
      </c>
      <c r="P299">
        <v>1808.1757960437101</v>
      </c>
    </row>
    <row r="300" spans="5:16" x14ac:dyDescent="0.2">
      <c r="E300">
        <v>117</v>
      </c>
      <c r="F300" s="14">
        <f t="shared" si="24"/>
        <v>353.32112421982947</v>
      </c>
      <c r="G300" s="14">
        <f t="shared" si="25"/>
        <v>1.5224090390252505</v>
      </c>
      <c r="H300">
        <f t="shared" si="26"/>
        <v>1133.9099999999999</v>
      </c>
      <c r="I300">
        <f t="shared" si="27"/>
        <v>9.5456343875222682</v>
      </c>
      <c r="J300">
        <f t="shared" si="28"/>
        <v>2553.8940522981948</v>
      </c>
      <c r="K300">
        <f t="shared" si="29"/>
        <v>2.5289004501976051</v>
      </c>
      <c r="L300">
        <f>1-EXP(-2.954*((E300+8)/37)^2.063)</f>
        <v>0.99999999999999989</v>
      </c>
      <c r="M300" s="17"/>
      <c r="N300" s="17">
        <v>353.3</v>
      </c>
      <c r="O300" s="17">
        <v>6.5129999999999999</v>
      </c>
      <c r="P300">
        <v>1804.74602345122</v>
      </c>
    </row>
    <row r="301" spans="5:16" x14ac:dyDescent="0.2">
      <c r="E301">
        <v>118</v>
      </c>
      <c r="F301" s="14">
        <f t="shared" si="24"/>
        <v>355.97039858707666</v>
      </c>
      <c r="G301" s="14">
        <f t="shared" si="25"/>
        <v>1.5073581720434794</v>
      </c>
      <c r="H301">
        <f t="shared" si="26"/>
        <v>1133.9099999999999</v>
      </c>
      <c r="I301">
        <f t="shared" si="27"/>
        <v>9.4708714620581365</v>
      </c>
      <c r="J301">
        <f t="shared" si="28"/>
        <v>2552.8911875601793</v>
      </c>
      <c r="K301">
        <f t="shared" si="29"/>
        <v>2.4724551443529057</v>
      </c>
      <c r="L301">
        <f>1-EXP(-2.954*((E301+8)/37)^2.063)</f>
        <v>0.99999999999999989</v>
      </c>
      <c r="M301" s="17"/>
      <c r="N301" s="17">
        <v>355.95</v>
      </c>
      <c r="O301" s="17">
        <v>6.4589999999999996</v>
      </c>
      <c r="P301">
        <v>1801.44394666228</v>
      </c>
    </row>
    <row r="302" spans="5:16" x14ac:dyDescent="0.2">
      <c r="E302">
        <v>119</v>
      </c>
      <c r="F302" s="14">
        <f t="shared" si="24"/>
        <v>358.58098743759371</v>
      </c>
      <c r="G302" s="14">
        <f t="shared" si="25"/>
        <v>1.4927802220220223</v>
      </c>
      <c r="H302">
        <f t="shared" si="26"/>
        <v>1133.9100000000001</v>
      </c>
      <c r="I302">
        <f t="shared" si="27"/>
        <v>9.3983164866667153</v>
      </c>
      <c r="J302">
        <f t="shared" si="28"/>
        <v>2551.9126303961275</v>
      </c>
      <c r="K302">
        <f t="shared" si="29"/>
        <v>2.4168139308725598</v>
      </c>
      <c r="L302">
        <f>1-EXP(-2.954*((E302+8)/37)^2.063)</f>
        <v>1</v>
      </c>
      <c r="M302" s="17"/>
      <c r="N302" s="17">
        <v>358.56</v>
      </c>
      <c r="O302" s="17">
        <v>6.3920000000000003</v>
      </c>
      <c r="P302">
        <v>1799.9080505663201</v>
      </c>
    </row>
    <row r="303" spans="5:16" x14ac:dyDescent="0.2">
      <c r="E303">
        <v>120</v>
      </c>
      <c r="F303" s="14">
        <f t="shared" si="24"/>
        <v>361.15252664283463</v>
      </c>
      <c r="G303" s="14">
        <f t="shared" si="25"/>
        <v>1.4786600933141836</v>
      </c>
      <c r="H303">
        <f t="shared" si="26"/>
        <v>1133.9100000000001</v>
      </c>
      <c r="I303">
        <f t="shared" si="27"/>
        <v>9.3279060237004856</v>
      </c>
      <c r="J303">
        <f t="shared" si="28"/>
        <v>2550.9579305435382</v>
      </c>
      <c r="K303">
        <f t="shared" si="29"/>
        <v>2.3619613343243757</v>
      </c>
      <c r="L303">
        <f>1-EXP(-2.954*((E303+8)/37)^2.063)</f>
        <v>1</v>
      </c>
      <c r="M303" s="17"/>
      <c r="N303" s="17">
        <v>361.13</v>
      </c>
      <c r="O303" s="17">
        <v>6.3250000000000002</v>
      </c>
      <c r="P303">
        <v>1794.2982895996199</v>
      </c>
    </row>
    <row r="304" spans="5:16" x14ac:dyDescent="0.2">
      <c r="E304">
        <v>121</v>
      </c>
      <c r="F304" s="14">
        <f t="shared" si="24"/>
        <v>363.68467193709796</v>
      </c>
      <c r="G304" s="14">
        <f t="shared" si="25"/>
        <v>1.4649833205709313</v>
      </c>
      <c r="H304">
        <f t="shared" si="26"/>
        <v>1133.9100000000001</v>
      </c>
      <c r="I304">
        <f t="shared" si="27"/>
        <v>9.2595790754624012</v>
      </c>
      <c r="J304">
        <f t="shared" si="28"/>
        <v>2550.0266494900093</v>
      </c>
      <c r="K304">
        <f t="shared" si="29"/>
        <v>2.3078819900112859</v>
      </c>
      <c r="L304">
        <f>1-EXP(-2.954*((E304+8)/37)^2.063)</f>
        <v>1</v>
      </c>
      <c r="M304" s="17"/>
      <c r="N304" s="17">
        <v>363.66</v>
      </c>
      <c r="O304" s="17">
        <v>6.2610000000000001</v>
      </c>
      <c r="P304">
        <v>1788.2166546298599</v>
      </c>
    </row>
    <row r="305" spans="5:16" x14ac:dyDescent="0.2">
      <c r="E305">
        <v>122</v>
      </c>
      <c r="F305" s="14">
        <f t="shared" si="24"/>
        <v>366.17709839752649</v>
      </c>
      <c r="G305" s="14">
        <f t="shared" si="25"/>
        <v>1.4517360403103965</v>
      </c>
      <c r="H305">
        <f t="shared" si="26"/>
        <v>1133.9100000000001</v>
      </c>
      <c r="I305">
        <f t="shared" si="27"/>
        <v>9.1932769843115771</v>
      </c>
      <c r="J305">
        <f t="shared" si="28"/>
        <v>2549.1183602128763</v>
      </c>
      <c r="K305">
        <f t="shared" si="29"/>
        <v>2.2545606417934474</v>
      </c>
      <c r="L305">
        <f>1-EXP(-2.954*((E305+8)/37)^2.063)</f>
        <v>1</v>
      </c>
      <c r="M305" s="17"/>
      <c r="N305" s="17">
        <v>366.16</v>
      </c>
      <c r="O305" s="17">
        <v>6.2009999999999996</v>
      </c>
      <c r="P305">
        <v>1782.5235480972999</v>
      </c>
    </row>
    <row r="306" spans="5:16" x14ac:dyDescent="0.2">
      <c r="E306">
        <v>123</v>
      </c>
      <c r="F306" s="14">
        <f t="shared" si="24"/>
        <v>368.62949991402695</v>
      </c>
      <c r="G306" s="14">
        <f t="shared" si="25"/>
        <v>1.4389049639785465</v>
      </c>
      <c r="H306">
        <f t="shared" si="26"/>
        <v>1133.9100000000001</v>
      </c>
      <c r="I306">
        <f t="shared" si="27"/>
        <v>9.1289433376332205</v>
      </c>
      <c r="J306">
        <f t="shared" si="28"/>
        <v>2548.232646927434</v>
      </c>
      <c r="K306">
        <f t="shared" si="29"/>
        <v>2.2019821399941972</v>
      </c>
      <c r="L306">
        <f>1-EXP(-2.954*((E306+8)/37)^2.063)</f>
        <v>1</v>
      </c>
      <c r="M306" s="17"/>
      <c r="N306" s="17">
        <v>368.61</v>
      </c>
      <c r="O306" s="17">
        <v>6.1550000000000002</v>
      </c>
      <c r="P306">
        <v>1777.57800729254</v>
      </c>
    </row>
    <row r="307" spans="5:16" x14ac:dyDescent="0.2">
      <c r="E307">
        <v>124</v>
      </c>
      <c r="F307" s="14">
        <f t="shared" si="24"/>
        <v>371.04158865042729</v>
      </c>
      <c r="G307" s="14">
        <f t="shared" si="25"/>
        <v>1.4264773524169909</v>
      </c>
      <c r="H307">
        <f t="shared" si="26"/>
        <v>1133.9100000000001</v>
      </c>
      <c r="I307">
        <f t="shared" si="27"/>
        <v>9.0665238774192112</v>
      </c>
      <c r="J307">
        <f t="shared" si="28"/>
        <v>2547.3691048434675</v>
      </c>
      <c r="K307">
        <f t="shared" si="29"/>
        <v>2.1501314394103064</v>
      </c>
      <c r="L307">
        <f>1-EXP(-2.954*((E307+8)/37)^2.063)</f>
        <v>1</v>
      </c>
      <c r="M307" s="17"/>
      <c r="N307" s="17">
        <v>371.02</v>
      </c>
      <c r="O307" s="17">
        <v>6.109</v>
      </c>
      <c r="P307">
        <v>1776.1973096276799</v>
      </c>
    </row>
    <row r="308" spans="5:16" x14ac:dyDescent="0.2">
      <c r="E308">
        <v>125</v>
      </c>
      <c r="F308" s="14">
        <f t="shared" si="24"/>
        <v>373.41309449818152</v>
      </c>
      <c r="G308" s="14">
        <f t="shared" si="25"/>
        <v>1.414440991658878</v>
      </c>
      <c r="H308">
        <f t="shared" si="26"/>
        <v>1133.9100000000001</v>
      </c>
      <c r="I308">
        <f t="shared" si="27"/>
        <v>9.0059664142195626</v>
      </c>
      <c r="J308">
        <f t="shared" si="28"/>
        <v>2546.5273399297898</v>
      </c>
      <c r="K308">
        <f t="shared" si="29"/>
        <v>2.0989935974216971</v>
      </c>
      <c r="L308">
        <f>1-EXP(-2.954*((E308+8)/37)^2.063)</f>
        <v>1</v>
      </c>
      <c r="M308" s="17"/>
      <c r="N308" s="17">
        <v>373.39</v>
      </c>
      <c r="O308" s="17">
        <v>6.0609999999999999</v>
      </c>
      <c r="P308">
        <v>1774.44884554335</v>
      </c>
    </row>
    <row r="309" spans="5:16" x14ac:dyDescent="0.2">
      <c r="E309">
        <v>126</v>
      </c>
      <c r="F309" s="14">
        <f t="shared" si="24"/>
        <v>375.74376452389646</v>
      </c>
      <c r="G309" s="14">
        <f t="shared" si="25"/>
        <v>1.4027841699786876</v>
      </c>
      <c r="H309">
        <f t="shared" si="26"/>
        <v>1133.9100000000001</v>
      </c>
      <c r="I309">
        <f t="shared" si="27"/>
        <v>8.9472207452387806</v>
      </c>
      <c r="J309">
        <f t="shared" si="28"/>
        <v>2545.7069686865393</v>
      </c>
      <c r="K309">
        <f t="shared" si="29"/>
        <v>2.048553772194297</v>
      </c>
      <c r="L309">
        <f>1-EXP(-2.954*((E309+8)/37)^2.063)</f>
        <v>1</v>
      </c>
      <c r="M309" s="17"/>
      <c r="N309" s="17">
        <v>375.72</v>
      </c>
      <c r="O309" s="17">
        <v>6.0270000000000001</v>
      </c>
      <c r="P309">
        <v>1771.7522962893399</v>
      </c>
    </row>
    <row r="310" spans="5:16" x14ac:dyDescent="0.2">
      <c r="E310">
        <v>127</v>
      </c>
      <c r="F310" s="14">
        <f t="shared" si="24"/>
        <v>378.03336241191596</v>
      </c>
      <c r="G310" s="14">
        <f t="shared" si="25"/>
        <v>1.3914956561263354</v>
      </c>
      <c r="H310">
        <f t="shared" si="26"/>
        <v>1133.9100000000001</v>
      </c>
      <c r="I310">
        <f t="shared" si="27"/>
        <v>8.8902385763640162</v>
      </c>
      <c r="J310">
        <f t="shared" si="28"/>
        <v>2544.9076179249446</v>
      </c>
      <c r="K310">
        <f t="shared" si="29"/>
        <v>1.998797220985675</v>
      </c>
      <c r="L310">
        <f>1-EXP(-2.954*((E310+8)/37)^2.063)</f>
        <v>1</v>
      </c>
      <c r="M310" s="17"/>
      <c r="N310" s="17">
        <v>378.01</v>
      </c>
      <c r="O310" s="17">
        <v>6.0060000000000002</v>
      </c>
      <c r="P310">
        <v>1772.8073465601201</v>
      </c>
    </row>
    <row r="311" spans="5:16" x14ac:dyDescent="0.2">
      <c r="E311">
        <v>128</v>
      </c>
      <c r="F311" s="14">
        <f t="shared" si="24"/>
        <v>380.28166790317664</v>
      </c>
      <c r="G311" s="14">
        <f t="shared" si="25"/>
        <v>1.3805646786800874</v>
      </c>
      <c r="H311">
        <f t="shared" si="26"/>
        <v>1133.9100000000001</v>
      </c>
      <c r="I311">
        <f t="shared" si="27"/>
        <v>8.8349734479236286</v>
      </c>
      <c r="J311">
        <f t="shared" si="28"/>
        <v>2544.1289245543162</v>
      </c>
      <c r="K311">
        <f t="shared" si="29"/>
        <v>1.949709298537643</v>
      </c>
      <c r="L311">
        <f>1-EXP(-2.954*((E311+8)/37)^2.063)</f>
        <v>1</v>
      </c>
      <c r="M311" s="17"/>
      <c r="N311" s="17">
        <v>380.26</v>
      </c>
      <c r="O311" s="17">
        <v>5.992</v>
      </c>
      <c r="P311">
        <v>1777.39786625644</v>
      </c>
    </row>
    <row r="312" spans="5:16" x14ac:dyDescent="0.2">
      <c r="E312">
        <v>129</v>
      </c>
      <c r="F312" s="14">
        <f t="shared" si="24"/>
        <v>382.48847623149805</v>
      </c>
      <c r="G312" s="14">
        <f t="shared" si="25"/>
        <v>1.3699809064569028</v>
      </c>
      <c r="H312">
        <f t="shared" si="26"/>
        <v>1133.9100000000001</v>
      </c>
      <c r="I312">
        <f t="shared" si="27"/>
        <v>8.7813806639865266</v>
      </c>
      <c r="J312">
        <f t="shared" si="28"/>
        <v>2543.3705353760206</v>
      </c>
      <c r="K312">
        <f t="shared" si="29"/>
        <v>1.9012754555601563</v>
      </c>
      <c r="L312">
        <f>1-EXP(-2.954*((E312+8)/37)^2.063)</f>
        <v>1</v>
      </c>
      <c r="M312" s="17"/>
      <c r="N312" s="17">
        <v>382.47</v>
      </c>
      <c r="O312" s="17">
        <v>5.9729999999999999</v>
      </c>
      <c r="P312">
        <v>1783.8095562431899</v>
      </c>
    </row>
    <row r="313" spans="5:16" x14ac:dyDescent="0.2">
      <c r="E313">
        <v>130</v>
      </c>
      <c r="F313" s="14">
        <f t="shared" si="24"/>
        <v>384.65359755844099</v>
      </c>
      <c r="G313" s="14">
        <f t="shared" si="25"/>
        <v>1.3597344299224032</v>
      </c>
      <c r="H313">
        <f t="shared" si="26"/>
        <v>1133.9100000000001</v>
      </c>
      <c r="I313">
        <f t="shared" si="27"/>
        <v>8.7294172250230222</v>
      </c>
      <c r="J313">
        <f t="shared" si="28"/>
        <v>2542.6321068841839</v>
      </c>
      <c r="K313">
        <f t="shared" si="29"/>
        <v>1.8534812372944152</v>
      </c>
      <c r="L313">
        <f>1-EXP(-2.954*((E313+8)/37)^2.063)</f>
        <v>1</v>
      </c>
      <c r="M313" s="17"/>
      <c r="N313" s="17">
        <v>384.63</v>
      </c>
      <c r="O313" s="17">
        <v>5.9420000000000002</v>
      </c>
      <c r="P313">
        <v>1788.4875786062</v>
      </c>
    </row>
    <row r="314" spans="5:16" x14ac:dyDescent="0.2">
      <c r="E314">
        <v>131</v>
      </c>
      <c r="F314" s="14">
        <f t="shared" si="24"/>
        <v>386.77685640781914</v>
      </c>
      <c r="G314" s="14">
        <f t="shared" si="25"/>
        <v>1.3498157435462583</v>
      </c>
      <c r="H314">
        <f t="shared" si="26"/>
        <v>1133.9100000000001</v>
      </c>
      <c r="I314">
        <f t="shared" si="27"/>
        <v>8.6790417637582884</v>
      </c>
      <c r="J314">
        <f t="shared" si="28"/>
        <v>2541.9133050729151</v>
      </c>
      <c r="K314">
        <f t="shared" si="29"/>
        <v>1.8063122821549591</v>
      </c>
      <c r="L314">
        <f>1-EXP(-2.954*((E314+8)/37)^2.063)</f>
        <v>1</v>
      </c>
      <c r="M314" s="17"/>
      <c r="N314" s="17">
        <v>386.76</v>
      </c>
      <c r="O314" s="17">
        <v>5.9119999999999999</v>
      </c>
      <c r="P314">
        <v>1789.2533541579801</v>
      </c>
    </row>
    <row r="315" spans="5:16" x14ac:dyDescent="0.2">
      <c r="E315">
        <v>132</v>
      </c>
      <c r="F315" s="14">
        <f t="shared" si="24"/>
        <v>388.85809110091361</v>
      </c>
      <c r="G315" s="14">
        <f t="shared" si="25"/>
        <v>1.3402157290519667</v>
      </c>
      <c r="H315">
        <f t="shared" si="26"/>
        <v>1133.9100000000001</v>
      </c>
      <c r="I315">
        <f t="shared" si="27"/>
        <v>8.6302144840588149</v>
      </c>
      <c r="J315">
        <f t="shared" si="28"/>
        <v>2541.2138052498135</v>
      </c>
      <c r="K315">
        <f t="shared" si="29"/>
        <v>1.7597543204352717</v>
      </c>
      <c r="L315">
        <f>1-EXP(-2.954*((E315+8)/37)^2.063)</f>
        <v>1</v>
      </c>
      <c r="M315" s="17"/>
      <c r="N315" s="17">
        <v>388.84</v>
      </c>
      <c r="O315" s="17">
        <v>5.8810000000000002</v>
      </c>
      <c r="P315">
        <v>1790.0782450928</v>
      </c>
    </row>
    <row r="316" spans="5:16" x14ac:dyDescent="0.2">
      <c r="E316">
        <v>133</v>
      </c>
      <c r="F316" s="14">
        <f t="shared" si="24"/>
        <v>390.89715319338626</v>
      </c>
      <c r="G316" s="14">
        <f t="shared" si="25"/>
        <v>1.3309256395131284</v>
      </c>
      <c r="H316">
        <f t="shared" si="26"/>
        <v>1133.9100000000001</v>
      </c>
      <c r="I316">
        <f t="shared" si="27"/>
        <v>8.5828971027014731</v>
      </c>
      <c r="J316">
        <f t="shared" si="28"/>
        <v>2540.5332918555691</v>
      </c>
      <c r="K316">
        <f t="shared" si="29"/>
        <v>1.7137931730801905</v>
      </c>
      <c r="L316">
        <f>1-EXP(-2.954*((E316+8)/37)^2.063)</f>
        <v>1</v>
      </c>
      <c r="M316" s="17"/>
      <c r="N316" s="17">
        <v>390.88</v>
      </c>
      <c r="O316" s="17">
        <v>5.8529999999999998</v>
      </c>
      <c r="P316">
        <v>1790.2684226699</v>
      </c>
    </row>
    <row r="317" spans="5:16" x14ac:dyDescent="0.2">
      <c r="E317">
        <v>134</v>
      </c>
      <c r="F317" s="14">
        <f t="shared" si="24"/>
        <v>392.89390691485494</v>
      </c>
      <c r="G317" s="14">
        <f t="shared" si="25"/>
        <v>1.3219370842511176</v>
      </c>
      <c r="H317">
        <f t="shared" si="26"/>
        <v>1133.9100000000001</v>
      </c>
      <c r="I317">
        <f t="shared" si="27"/>
        <v>8.5370527938829603</v>
      </c>
      <c r="J317">
        <f t="shared" si="28"/>
        <v>2539.871458289439</v>
      </c>
      <c r="K317">
        <f t="shared" si="29"/>
        <v>1.6684147505061273</v>
      </c>
      <c r="L317">
        <f>1-EXP(-2.954*((E317+8)/37)^2.063)</f>
        <v>1</v>
      </c>
      <c r="M317" s="17"/>
      <c r="N317" s="17">
        <v>392.87</v>
      </c>
      <c r="O317" s="17">
        <v>5.8140000000000001</v>
      </c>
      <c r="P317">
        <v>1791.0924837503201</v>
      </c>
    </row>
    <row r="318" spans="5:16" x14ac:dyDescent="0.2">
      <c r="E318">
        <v>135</v>
      </c>
      <c r="F318" s="14">
        <f t="shared" si="24"/>
        <v>394.84822861203548</v>
      </c>
      <c r="G318" s="14">
        <f t="shared" si="25"/>
        <v>1.3132420144918175</v>
      </c>
      <c r="H318">
        <f t="shared" si="26"/>
        <v>1133.9100000000001</v>
      </c>
      <c r="I318">
        <f t="shared" si="27"/>
        <v>8.4926461363356935</v>
      </c>
      <c r="J318">
        <f t="shared" si="28"/>
        <v>2539.2280067404145</v>
      </c>
      <c r="K318">
        <f t="shared" si="29"/>
        <v>1.6236050514708338</v>
      </c>
      <c r="L318">
        <f>1-EXP(-2.954*((E318+8)/37)^2.063)</f>
        <v>1</v>
      </c>
      <c r="M318" s="17"/>
      <c r="N318" s="17">
        <v>394.83</v>
      </c>
      <c r="O318" s="17">
        <v>5.7679999999999998</v>
      </c>
      <c r="P318">
        <v>1788.21581694664</v>
      </c>
    </row>
    <row r="319" spans="5:16" x14ac:dyDescent="0.2">
      <c r="E319">
        <v>136</v>
      </c>
      <c r="F319" s="14">
        <f t="shared" si="24"/>
        <v>396.76000619632015</v>
      </c>
      <c r="G319" s="14">
        <f t="shared" si="25"/>
        <v>1.3048327097415806</v>
      </c>
      <c r="H319">
        <f t="shared" si="26"/>
        <v>1133.9100000000001</v>
      </c>
      <c r="I319">
        <f t="shared" si="27"/>
        <v>8.4496430629235242</v>
      </c>
      <c r="J319">
        <f t="shared" si="28"/>
        <v>2538.6026480239116</v>
      </c>
      <c r="K319">
        <f t="shared" si="29"/>
        <v>1.5793501619775572</v>
      </c>
      <c r="L319">
        <f>1-EXP(-2.954*((E319+8)/37)^2.063)</f>
        <v>1</v>
      </c>
      <c r="M319" s="17"/>
      <c r="N319" s="17">
        <v>396.74</v>
      </c>
      <c r="O319" s="17">
        <v>5.7089999999999996</v>
      </c>
      <c r="P319">
        <v>1782.91826129845</v>
      </c>
    </row>
    <row r="320" spans="5:16" x14ac:dyDescent="0.2">
      <c r="E320">
        <v>137</v>
      </c>
      <c r="F320" s="14">
        <f t="shared" si="24"/>
        <v>398.62913859660773</v>
      </c>
      <c r="G320" s="14">
        <f t="shared" si="25"/>
        <v>1.296701764844902</v>
      </c>
      <c r="H320">
        <f t="shared" si="26"/>
        <v>1133.9100000000001</v>
      </c>
      <c r="I320">
        <f t="shared" si="27"/>
        <v>8.4080108125977997</v>
      </c>
      <c r="J320">
        <f t="shared" si="28"/>
        <v>2537.9951014237877</v>
      </c>
      <c r="K320">
        <f t="shared" si="29"/>
        <v>1.5356362542103399</v>
      </c>
      <c r="L320">
        <f>1-EXP(-2.954*((E320+8)/37)^2.063)</f>
        <v>1</v>
      </c>
      <c r="M320" s="17"/>
      <c r="N320" s="17">
        <v>398.61</v>
      </c>
      <c r="O320" s="17">
        <v>5.6470000000000002</v>
      </c>
      <c r="P320">
        <v>1773.21774870678</v>
      </c>
    </row>
    <row r="321" spans="5:16" x14ac:dyDescent="0.2">
      <c r="E321">
        <v>138</v>
      </c>
      <c r="F321" s="14">
        <f t="shared" si="24"/>
        <v>400.45553521815998</v>
      </c>
      <c r="G321" s="14">
        <f t="shared" si="25"/>
        <v>1.2888420776886147</v>
      </c>
      <c r="H321">
        <f t="shared" si="26"/>
        <v>1133.9100000000001</v>
      </c>
      <c r="I321">
        <f t="shared" si="27"/>
        <v>8.367717884601042</v>
      </c>
      <c r="J321">
        <f t="shared" si="28"/>
        <v>2537.4050945395384</v>
      </c>
      <c r="K321">
        <f t="shared" si="29"/>
        <v>1.4924495854897017</v>
      </c>
      <c r="L321">
        <f>1-EXP(-2.954*((E321+8)/37)^2.063)</f>
        <v>1</v>
      </c>
      <c r="M321" s="17"/>
      <c r="N321" s="17">
        <v>400.43</v>
      </c>
      <c r="O321" s="17">
        <v>5.5810000000000004</v>
      </c>
      <c r="P321">
        <v>1762.2276658583401</v>
      </c>
    </row>
    <row r="322" spans="5:16" x14ac:dyDescent="0.2">
      <c r="E322">
        <v>139</v>
      </c>
      <c r="F322" s="14">
        <f t="shared" si="24"/>
        <v>402.23911540820944</v>
      </c>
      <c r="G322" s="14">
        <f t="shared" si="25"/>
        <v>1.2812468375194097</v>
      </c>
      <c r="H322">
        <f t="shared" si="26"/>
        <v>1133.9100000000001</v>
      </c>
      <c r="I322">
        <f t="shared" si="27"/>
        <v>8.3287339948117811</v>
      </c>
      <c r="J322">
        <f t="shared" si="28"/>
        <v>2536.8323631385124</v>
      </c>
      <c r="K322">
        <f t="shared" si="29"/>
        <v>1.4497764972411116</v>
      </c>
      <c r="L322">
        <f>1-EXP(-2.954*((E322+8)/37)^2.063)</f>
        <v>1</v>
      </c>
      <c r="M322" s="17"/>
      <c r="N322" s="17">
        <v>402.22</v>
      </c>
      <c r="O322" s="17">
        <v>5.5179999999999998</v>
      </c>
      <c r="P322">
        <v>1749.5834718055</v>
      </c>
    </row>
    <row r="323" spans="5:16" x14ac:dyDescent="0.2">
      <c r="E323">
        <v>140</v>
      </c>
      <c r="F323" s="14">
        <f t="shared" ref="F323:F362" si="30">39.3+PI()/4*0.079^2*(0.0407+0.137-0.0407*COS(E323*PI()/180)-0.137*COS(ASIN(0.0407/0.137*SIN(E323*PI()/180))))*10^6</f>
        <v>403.97980792899858</v>
      </c>
      <c r="G323" s="14">
        <f t="shared" ref="G323:G362" si="31">1.143*438.295933^1.33/F323^1.33</f>
        <v>1.2739095138435148</v>
      </c>
      <c r="H323">
        <f t="shared" ref="H323:H362" si="32">0.0000293*L323*43000000*0.9</f>
        <v>1133.9100000000001</v>
      </c>
      <c r="I323">
        <f t="shared" ref="I323:I362" si="33">G323+H323*0.25/F323*10</f>
        <v>8.2910300341300776</v>
      </c>
      <c r="J323">
        <f t="shared" ref="J323:J386" si="34">F323*I323/10/286.9/4.603*10^4</f>
        <v>2536.2766510130032</v>
      </c>
      <c r="K323">
        <f t="shared" si="29"/>
        <v>1.4076034139726961</v>
      </c>
      <c r="L323">
        <f>1-EXP(-2.954*((E323+8)/37)^2.063)</f>
        <v>1</v>
      </c>
      <c r="M323" s="17"/>
      <c r="N323" s="17">
        <v>403.96</v>
      </c>
      <c r="O323" s="17">
        <v>5.4489999999999998</v>
      </c>
      <c r="P323">
        <v>1737.5663423579999</v>
      </c>
    </row>
    <row r="324" spans="5:16" x14ac:dyDescent="0.2">
      <c r="E324">
        <v>141</v>
      </c>
      <c r="F324" s="14">
        <f t="shared" si="30"/>
        <v>405.67755043888974</v>
      </c>
      <c r="G324" s="14">
        <f t="shared" si="31"/>
        <v>1.2668238458791361</v>
      </c>
      <c r="H324">
        <f t="shared" si="32"/>
        <v>1133.9100000000001</v>
      </c>
      <c r="I324">
        <f t="shared" si="33"/>
        <v>8.2545780288087727</v>
      </c>
      <c r="J324">
        <f t="shared" si="34"/>
        <v>2535.7377098420607</v>
      </c>
      <c r="K324">
        <f t="shared" ref="K324:K361" si="35">I324*(F325-F324)/10</f>
        <v>1.3659168422472121</v>
      </c>
      <c r="L324">
        <f>1-EXP(-2.954*((E324+8)/37)^2.063)</f>
        <v>1</v>
      </c>
      <c r="M324" s="17"/>
      <c r="N324" s="17">
        <v>405.66</v>
      </c>
      <c r="O324" s="17">
        <v>5.3739999999999997</v>
      </c>
      <c r="P324">
        <v>1723.2615939858999</v>
      </c>
    </row>
    <row r="325" spans="5:16" x14ac:dyDescent="0.2">
      <c r="E325">
        <v>142</v>
      </c>
      <c r="F325" s="14">
        <f t="shared" si="30"/>
        <v>407.33228898213218</v>
      </c>
      <c r="G325" s="14">
        <f t="shared" si="31"/>
        <v>1.2599838325341051</v>
      </c>
      <c r="H325">
        <f t="shared" si="32"/>
        <v>1133.9100000000001</v>
      </c>
      <c r="I325">
        <f t="shared" si="33"/>
        <v>8.2193511026410633</v>
      </c>
      <c r="J325">
        <f t="shared" si="34"/>
        <v>2535.2152990579184</v>
      </c>
      <c r="K325">
        <f t="shared" si="35"/>
        <v>1.3247033696496122</v>
      </c>
      <c r="L325">
        <f>1-EXP(-2.954*((E325+8)/37)^2.063)</f>
        <v>1</v>
      </c>
      <c r="M325" s="17"/>
      <c r="N325" s="17">
        <v>407.31</v>
      </c>
      <c r="O325" s="17">
        <v>5.2930000000000001</v>
      </c>
      <c r="P325">
        <v>1706.69488171639</v>
      </c>
    </row>
    <row r="326" spans="5:16" x14ac:dyDescent="0.2">
      <c r="E326">
        <v>143</v>
      </c>
      <c r="F326" s="14">
        <f t="shared" si="30"/>
        <v>408.94397748783911</v>
      </c>
      <c r="G326" s="14">
        <f t="shared" si="31"/>
        <v>1.2533837228826672</v>
      </c>
      <c r="H326">
        <f t="shared" si="32"/>
        <v>1133.9100000000001</v>
      </c>
      <c r="I326">
        <f t="shared" si="33"/>
        <v>8.1853234409197153</v>
      </c>
      <c r="J326">
        <f t="shared" si="34"/>
        <v>2534.7091857168898</v>
      </c>
      <c r="K326">
        <f t="shared" si="35"/>
        <v>1.2839496637390786</v>
      </c>
      <c r="L326">
        <f>1-EXP(-2.954*((E326+8)/37)^2.063)</f>
        <v>1</v>
      </c>
      <c r="M326" s="17"/>
      <c r="N326" s="17">
        <v>408.92</v>
      </c>
      <c r="O326" s="17">
        <v>5.2140000000000004</v>
      </c>
      <c r="P326">
        <v>1687.8078573902999</v>
      </c>
    </row>
    <row r="327" spans="5:16" x14ac:dyDescent="0.2">
      <c r="E327">
        <v>144</v>
      </c>
      <c r="F327" s="14">
        <f t="shared" si="30"/>
        <v>410.51257727867988</v>
      </c>
      <c r="G327" s="14">
        <f t="shared" si="31"/>
        <v>1.2470180071169827</v>
      </c>
      <c r="H327">
        <f t="shared" si="32"/>
        <v>1133.9100000000001</v>
      </c>
      <c r="I327">
        <f t="shared" si="33"/>
        <v>8.1524702560881259</v>
      </c>
      <c r="J327">
        <f t="shared" si="34"/>
        <v>2534.2191443746142</v>
      </c>
      <c r="K327">
        <f t="shared" si="35"/>
        <v>1.2436424709788034</v>
      </c>
      <c r="L327">
        <f>1-EXP(-2.954*((E327+8)/37)^2.063)</f>
        <v>1</v>
      </c>
      <c r="M327" s="17"/>
      <c r="N327" s="17">
        <v>410.49</v>
      </c>
      <c r="O327" s="17">
        <v>5.1379999999999999</v>
      </c>
      <c r="P327">
        <v>1669.1886255145</v>
      </c>
    </row>
    <row r="328" spans="5:16" x14ac:dyDescent="0.2">
      <c r="E328">
        <v>145</v>
      </c>
      <c r="F328" s="14">
        <f t="shared" si="30"/>
        <v>412.03805658975136</v>
      </c>
      <c r="G328" s="14">
        <f t="shared" si="31"/>
        <v>1.2408814079503148</v>
      </c>
      <c r="H328">
        <f t="shared" si="32"/>
        <v>1133.9100000000001</v>
      </c>
      <c r="I328">
        <f t="shared" si="33"/>
        <v>8.1207677550079698</v>
      </c>
      <c r="J328">
        <f t="shared" si="34"/>
        <v>2533.7449569655705</v>
      </c>
      <c r="K328">
        <f t="shared" si="35"/>
        <v>1.2037686156414575</v>
      </c>
      <c r="L328">
        <f>1-EXP(-2.954*((E328+8)/37)^2.063)</f>
        <v>1</v>
      </c>
      <c r="M328" s="17"/>
      <c r="N328" s="17">
        <v>412.02</v>
      </c>
      <c r="O328" s="17">
        <v>5.0629999999999997</v>
      </c>
      <c r="P328">
        <v>1651.1735354733401</v>
      </c>
    </row>
    <row r="329" spans="5:16" x14ac:dyDescent="0.2">
      <c r="E329">
        <v>146</v>
      </c>
      <c r="F329" s="14">
        <f t="shared" si="30"/>
        <v>413.52039009805679</v>
      </c>
      <c r="G329" s="14">
        <f t="shared" si="31"/>
        <v>1.2349688724502126</v>
      </c>
      <c r="H329">
        <f t="shared" si="32"/>
        <v>1133.9100000000001</v>
      </c>
      <c r="I329">
        <f t="shared" si="33"/>
        <v>8.0901931077721976</v>
      </c>
      <c r="J329">
        <f t="shared" si="34"/>
        <v>2533.2864126867189</v>
      </c>
      <c r="K329">
        <f t="shared" si="35"/>
        <v>1.16431499868094</v>
      </c>
      <c r="L329">
        <f>1-EXP(-2.954*((E329+8)/37)^2.063)</f>
        <v>1</v>
      </c>
      <c r="M329" s="17"/>
      <c r="N329" s="17">
        <v>413.5</v>
      </c>
      <c r="O329" s="17">
        <v>4.9939999999999998</v>
      </c>
      <c r="P329">
        <v>1633.1356635801601</v>
      </c>
    </row>
    <row r="330" spans="5:16" x14ac:dyDescent="0.2">
      <c r="E330">
        <v>147</v>
      </c>
      <c r="F330" s="14">
        <f t="shared" si="30"/>
        <v>414.95955846297801</v>
      </c>
      <c r="G330" s="14">
        <f t="shared" si="31"/>
        <v>1.2292755642813105</v>
      </c>
      <c r="H330">
        <f t="shared" si="32"/>
        <v>1133.9100000000001</v>
      </c>
      <c r="I330">
        <f t="shared" si="33"/>
        <v>8.060724417996326</v>
      </c>
      <c r="J330">
        <f t="shared" si="34"/>
        <v>2532.8433078851931</v>
      </c>
      <c r="K330">
        <f t="shared" si="35"/>
        <v>1.1252685965690339</v>
      </c>
      <c r="L330">
        <f>1-EXP(-2.954*((E330+8)/37)^2.063)</f>
        <v>1</v>
      </c>
      <c r="M330" s="17"/>
      <c r="N330" s="17">
        <v>414.94</v>
      </c>
      <c r="O330" s="17">
        <v>4.9349999999999996</v>
      </c>
      <c r="P330">
        <v>1616.6651987638299</v>
      </c>
    </row>
    <row r="331" spans="5:16" x14ac:dyDescent="0.2">
      <c r="E331">
        <v>148</v>
      </c>
      <c r="F331" s="14">
        <f t="shared" si="30"/>
        <v>416.35554787809406</v>
      </c>
      <c r="G331" s="14">
        <f t="shared" si="31"/>
        <v>1.2237968563385115</v>
      </c>
      <c r="H331">
        <f t="shared" si="32"/>
        <v>1133.9100000000001</v>
      </c>
      <c r="I331">
        <f t="shared" si="33"/>
        <v>8.0323406945246241</v>
      </c>
      <c r="J331">
        <f t="shared" si="34"/>
        <v>2532.4154459499459</v>
      </c>
      <c r="K331">
        <f t="shared" si="35"/>
        <v>1.0866164600903248</v>
      </c>
      <c r="L331">
        <f>1-EXP(-2.954*((E331+8)/37)^2.063)</f>
        <v>1</v>
      </c>
      <c r="M331" s="17"/>
      <c r="N331" s="17">
        <v>416.33</v>
      </c>
      <c r="O331" s="17">
        <v>4.8920000000000003</v>
      </c>
      <c r="P331">
        <v>1603.12909911867</v>
      </c>
    </row>
    <row r="332" spans="5:16" x14ac:dyDescent="0.2">
      <c r="E332">
        <v>149</v>
      </c>
      <c r="F332" s="14">
        <f t="shared" si="30"/>
        <v>417.70834963466177</v>
      </c>
      <c r="G332" s="14">
        <f t="shared" si="31"/>
        <v>1.2185283237525333</v>
      </c>
      <c r="H332">
        <f t="shared" si="32"/>
        <v>1133.9100000000001</v>
      </c>
      <c r="I332">
        <f t="shared" si="33"/>
        <v>8.0050218244914237</v>
      </c>
      <c r="J332">
        <f t="shared" si="34"/>
        <v>2532.0026372072662</v>
      </c>
      <c r="K332">
        <f t="shared" si="35"/>
        <v>1.0483457130916283</v>
      </c>
      <c r="L332">
        <f>1-EXP(-2.954*((E332+8)/37)^2.063)</f>
        <v>1</v>
      </c>
      <c r="M332" s="17"/>
      <c r="N332" s="17">
        <v>417.69</v>
      </c>
      <c r="O332" s="17">
        <v>4.8550000000000004</v>
      </c>
      <c r="P332">
        <v>1594.48409869787</v>
      </c>
    </row>
    <row r="333" spans="5:16" x14ac:dyDescent="0.2">
      <c r="E333">
        <v>150</v>
      </c>
      <c r="F333" s="14">
        <f t="shared" si="30"/>
        <v>419.01795969704062</v>
      </c>
      <c r="G333" s="14">
        <f t="shared" si="31"/>
        <v>1.2134657372507598</v>
      </c>
      <c r="H333">
        <f t="shared" si="32"/>
        <v>1133.9100000000001</v>
      </c>
      <c r="I333">
        <f t="shared" si="33"/>
        <v>7.9787485476811444</v>
      </c>
      <c r="J333">
        <f t="shared" si="34"/>
        <v>2531.6046988200746</v>
      </c>
      <c r="K333">
        <f t="shared" si="35"/>
        <v>1.0104435511839598</v>
      </c>
      <c r="L333">
        <f>1-EXP(-2.954*((E333+8)/37)^2.063)</f>
        <v>1</v>
      </c>
      <c r="M333" s="17"/>
      <c r="N333" s="17">
        <v>419</v>
      </c>
      <c r="O333" s="17">
        <v>4.8129999999999997</v>
      </c>
      <c r="P333">
        <v>1587.5936375219501</v>
      </c>
    </row>
    <row r="334" spans="5:16" x14ac:dyDescent="0.2">
      <c r="E334">
        <v>151</v>
      </c>
      <c r="F334" s="14">
        <f t="shared" si="30"/>
        <v>420.28437829031441</v>
      </c>
      <c r="G334" s="14">
        <f t="shared" si="31"/>
        <v>1.2086050568574556</v>
      </c>
      <c r="H334">
        <f t="shared" si="32"/>
        <v>1133.9100000000001</v>
      </c>
      <c r="I334">
        <f t="shared" si="33"/>
        <v>7.9535024321338206</v>
      </c>
      <c r="J334">
        <f t="shared" si="34"/>
        <v>2531.2214546909345</v>
      </c>
      <c r="K334">
        <f t="shared" si="35"/>
        <v>0.97289724039181158</v>
      </c>
      <c r="L334">
        <f>1-EXP(-2.954*((E334+8)/37)^2.063)</f>
        <v>1</v>
      </c>
      <c r="M334" s="17"/>
      <c r="N334" s="17">
        <v>420.26</v>
      </c>
      <c r="O334" s="17">
        <v>4.7869999999999999</v>
      </c>
      <c r="P334">
        <v>1578.79565422472</v>
      </c>
    </row>
    <row r="335" spans="5:16" x14ac:dyDescent="0.2">
      <c r="E335">
        <v>152</v>
      </c>
      <c r="F335" s="14">
        <f t="shared" si="30"/>
        <v>421.50760950032964</v>
      </c>
      <c r="G335" s="14">
        <f t="shared" si="31"/>
        <v>1.2039424259182352</v>
      </c>
      <c r="H335">
        <f t="shared" si="32"/>
        <v>1133.9100000000001</v>
      </c>
      <c r="I335">
        <f t="shared" si="33"/>
        <v>7.9292658509459475</v>
      </c>
      <c r="J335">
        <f t="shared" si="34"/>
        <v>2530.8527353687032</v>
      </c>
      <c r="K335">
        <f t="shared" si="35"/>
        <v>0.93569411575051187</v>
      </c>
      <c r="L335">
        <f>1-EXP(-2.954*((E335+8)/37)^2.063)</f>
        <v>1</v>
      </c>
      <c r="M335" s="17"/>
      <c r="N335" s="17">
        <v>421.49</v>
      </c>
      <c r="O335" s="17">
        <v>4.7759999999999998</v>
      </c>
      <c r="P335">
        <v>1574.98898681432</v>
      </c>
    </row>
    <row r="336" spans="5:16" x14ac:dyDescent="0.2">
      <c r="E336">
        <v>153</v>
      </c>
      <c r="F336" s="14">
        <f t="shared" si="30"/>
        <v>422.68766088634652</v>
      </c>
      <c r="G336" s="14">
        <f t="shared" si="31"/>
        <v>1.1994741654346777</v>
      </c>
      <c r="H336">
        <f t="shared" si="32"/>
        <v>1133.9100000000001</v>
      </c>
      <c r="I336">
        <f t="shared" si="33"/>
        <v>7.9060219602193067</v>
      </c>
      <c r="J336">
        <f t="shared" si="34"/>
        <v>2530.4983779587483</v>
      </c>
      <c r="K336">
        <f t="shared" si="35"/>
        <v>0.89882157984409294</v>
      </c>
      <c r="L336">
        <f>1-EXP(-2.954*((E336+8)/37)^2.063)</f>
        <v>1</v>
      </c>
      <c r="M336" s="17"/>
      <c r="N336" s="17">
        <v>422.67</v>
      </c>
      <c r="O336" s="17">
        <v>4.7629999999999999</v>
      </c>
      <c r="P336">
        <v>1575.9688569734201</v>
      </c>
    </row>
    <row r="337" spans="5:16" x14ac:dyDescent="0.2">
      <c r="E337">
        <v>154</v>
      </c>
      <c r="F337" s="14">
        <f t="shared" si="30"/>
        <v>423.82454310646517</v>
      </c>
      <c r="G337" s="14">
        <f t="shared" si="31"/>
        <v>1.1951967686957534</v>
      </c>
      <c r="H337">
        <f t="shared" si="32"/>
        <v>1133.9100000000001</v>
      </c>
      <c r="I337">
        <f t="shared" si="33"/>
        <v>7.8837546781132399</v>
      </c>
      <c r="J337">
        <f t="shared" si="34"/>
        <v>2530.1582260366827</v>
      </c>
      <c r="K337">
        <f t="shared" si="35"/>
        <v>0.86226710128807116</v>
      </c>
      <c r="L337">
        <f>1-EXP(-2.954*((E337+8)/37)^2.063)</f>
        <v>1</v>
      </c>
      <c r="M337" s="17"/>
      <c r="N337" s="17">
        <v>423.8</v>
      </c>
      <c r="O337" s="17">
        <v>4.74</v>
      </c>
      <c r="P337">
        <v>1576.07921978028</v>
      </c>
    </row>
    <row r="338" spans="5:16" x14ac:dyDescent="0.2">
      <c r="E338">
        <v>155</v>
      </c>
      <c r="F338" s="14">
        <f t="shared" si="30"/>
        <v>424.91826955597264</v>
      </c>
      <c r="G338" s="14">
        <f t="shared" si="31"/>
        <v>1.1911068961935636</v>
      </c>
      <c r="H338">
        <f t="shared" si="32"/>
        <v>1133.9100000000001</v>
      </c>
      <c r="I338">
        <f t="shared" si="33"/>
        <v>7.8624486649583156</v>
      </c>
      <c r="J338">
        <f t="shared" si="34"/>
        <v>2529.8321295655496</v>
      </c>
      <c r="K338">
        <f t="shared" si="35"/>
        <v>0.82601821315203205</v>
      </c>
      <c r="L338">
        <f>1-EXP(-2.954*((E338+8)/37)^2.063)</f>
        <v>1</v>
      </c>
      <c r="M338" s="17"/>
      <c r="N338" s="17">
        <v>424.9</v>
      </c>
      <c r="O338" s="17">
        <v>4.7</v>
      </c>
      <c r="P338">
        <v>1572.66177757162</v>
      </c>
    </row>
    <row r="339" spans="5:16" x14ac:dyDescent="0.2">
      <c r="E339">
        <v>156</v>
      </c>
      <c r="F339" s="14">
        <f t="shared" si="30"/>
        <v>425.96885601872879</v>
      </c>
      <c r="G339" s="14">
        <f t="shared" si="31"/>
        <v>1.1872013708116178</v>
      </c>
      <c r="H339">
        <f t="shared" si="32"/>
        <v>1133.9100000000001</v>
      </c>
      <c r="I339">
        <f t="shared" si="33"/>
        <v>7.8420893043918189</v>
      </c>
      <c r="J339">
        <f t="shared" si="34"/>
        <v>2529.5199448163949</v>
      </c>
      <c r="K339">
        <f t="shared" si="35"/>
        <v>0.79006251132124605</v>
      </c>
      <c r="L339">
        <f>1-EXP(-2.954*((E339+8)/37)^2.063)</f>
        <v>1</v>
      </c>
      <c r="M339" s="17"/>
      <c r="N339" s="17">
        <v>425.95</v>
      </c>
      <c r="O339" s="17">
        <v>4.6550000000000002</v>
      </c>
      <c r="P339">
        <v>1563.43786758734</v>
      </c>
    </row>
    <row r="340" spans="5:16" x14ac:dyDescent="0.2">
      <c r="E340">
        <v>157</v>
      </c>
      <c r="F340" s="14">
        <f t="shared" si="30"/>
        <v>426.97632033168782</v>
      </c>
      <c r="G340" s="14">
        <f t="shared" si="31"/>
        <v>1.1834771732746439</v>
      </c>
      <c r="H340">
        <f t="shared" si="32"/>
        <v>1133.9100000000001</v>
      </c>
      <c r="I340">
        <f t="shared" si="33"/>
        <v>7.8226626854779049</v>
      </c>
      <c r="J340">
        <f t="shared" si="34"/>
        <v>2529.2215342922018</v>
      </c>
      <c r="K340">
        <f t="shared" si="35"/>
        <v>0.75438765279927977</v>
      </c>
      <c r="L340">
        <f>1-EXP(-2.954*((E340+8)/37)^2.063)</f>
        <v>1</v>
      </c>
      <c r="M340" s="17"/>
      <c r="N340" s="17">
        <v>426.96</v>
      </c>
      <c r="O340" s="17">
        <v>4.6130000000000004</v>
      </c>
      <c r="P340">
        <v>1552.2953107354599</v>
      </c>
    </row>
    <row r="341" spans="5:16" x14ac:dyDescent="0.2">
      <c r="E341">
        <v>158</v>
      </c>
      <c r="F341" s="14">
        <f t="shared" si="30"/>
        <v>427.9406820626362</v>
      </c>
      <c r="G341" s="14">
        <f t="shared" si="31"/>
        <v>1.1799314378495467</v>
      </c>
      <c r="H341">
        <f t="shared" si="32"/>
        <v>1133.9100000000001</v>
      </c>
      <c r="I341">
        <f t="shared" si="33"/>
        <v>7.8041555857773286</v>
      </c>
      <c r="J341">
        <f t="shared" si="34"/>
        <v>2528.9367666551161</v>
      </c>
      <c r="K341">
        <f t="shared" si="35"/>
        <v>0.71898135394802143</v>
      </c>
      <c r="L341">
        <f>1-EXP(-2.954*((E341+8)/37)^2.063)</f>
        <v>1</v>
      </c>
      <c r="M341" s="17"/>
      <c r="N341" s="17">
        <v>427.92</v>
      </c>
      <c r="O341" s="17">
        <v>4.5679999999999996</v>
      </c>
      <c r="P341">
        <v>1541.9371855018201</v>
      </c>
    </row>
    <row r="342" spans="5:16" x14ac:dyDescent="0.2">
      <c r="E342">
        <v>159</v>
      </c>
      <c r="F342" s="14">
        <f t="shared" si="30"/>
        <v>428.86196220120536</v>
      </c>
      <c r="G342" s="14">
        <f t="shared" si="31"/>
        <v>1.1765614482878031</v>
      </c>
      <c r="H342">
        <f t="shared" si="32"/>
        <v>1133.9100000000001</v>
      </c>
      <c r="I342">
        <f t="shared" si="33"/>
        <v>7.7865554553339065</v>
      </c>
      <c r="J342">
        <f t="shared" si="34"/>
        <v>2528.6655166569271</v>
      </c>
      <c r="K342">
        <f t="shared" si="35"/>
        <v>0.68383138866891713</v>
      </c>
      <c r="L342">
        <f>1-EXP(-2.954*((E342+8)/37)^2.063)</f>
        <v>1</v>
      </c>
      <c r="M342" s="17"/>
      <c r="N342" s="17">
        <v>428.84</v>
      </c>
      <c r="O342" s="17">
        <v>4.5190000000000001</v>
      </c>
      <c r="P342">
        <v>1530.32868105994</v>
      </c>
    </row>
    <row r="343" spans="5:16" x14ac:dyDescent="0.2">
      <c r="E343">
        <v>160</v>
      </c>
      <c r="F343" s="14">
        <f t="shared" si="30"/>
        <v>429.74018286320614</v>
      </c>
      <c r="G343" s="14">
        <f t="shared" si="31"/>
        <v>1.1733646340001935</v>
      </c>
      <c r="H343">
        <f t="shared" si="32"/>
        <v>1133.9100000000001</v>
      </c>
      <c r="I343">
        <f t="shared" si="33"/>
        <v>7.7698504015467655</v>
      </c>
      <c r="J343">
        <f t="shared" si="34"/>
        <v>2528.4076650727684</v>
      </c>
      <c r="K343">
        <f t="shared" si="35"/>
        <v>0.64892558652278221</v>
      </c>
      <c r="L343">
        <f>1-EXP(-2.954*((E343+8)/37)^2.063)</f>
        <v>1</v>
      </c>
      <c r="M343" s="17"/>
      <c r="N343" s="17">
        <v>429.72</v>
      </c>
      <c r="O343" s="17">
        <v>4.4660000000000002</v>
      </c>
      <c r="P343">
        <v>1517.16797310019</v>
      </c>
    </row>
    <row r="344" spans="5:16" x14ac:dyDescent="0.2">
      <c r="E344">
        <v>161</v>
      </c>
      <c r="F344" s="14">
        <f t="shared" si="30"/>
        <v>430.57536700831349</v>
      </c>
      <c r="G344" s="14">
        <f t="shared" si="31"/>
        <v>1.1703385664553376</v>
      </c>
      <c r="H344">
        <f t="shared" si="32"/>
        <v>1133.9100000000001</v>
      </c>
      <c r="I344">
        <f t="shared" si="33"/>
        <v>7.7540291748994266</v>
      </c>
      <c r="J344">
        <f t="shared" si="34"/>
        <v>2528.1630986379846</v>
      </c>
      <c r="K344">
        <f t="shared" si="35"/>
        <v>0.61425183079084178</v>
      </c>
      <c r="L344">
        <f>1-EXP(-2.954*((E344+8)/37)^2.063)</f>
        <v>1</v>
      </c>
      <c r="M344" s="17"/>
      <c r="N344" s="17">
        <v>430.55</v>
      </c>
      <c r="O344" s="17">
        <v>4.42</v>
      </c>
      <c r="P344">
        <v>1502.45102195396</v>
      </c>
    </row>
    <row r="345" spans="5:16" x14ac:dyDescent="0.2">
      <c r="E345">
        <v>162</v>
      </c>
      <c r="F345" s="14">
        <f t="shared" si="30"/>
        <v>431.36753817111907</v>
      </c>
      <c r="G345" s="14">
        <f t="shared" si="31"/>
        <v>1.1674809557940813</v>
      </c>
      <c r="H345">
        <f t="shared" si="32"/>
        <v>1133.9100000000001</v>
      </c>
      <c r="I345">
        <f t="shared" si="33"/>
        <v>7.7390811555186003</v>
      </c>
      <c r="J345">
        <f t="shared" si="34"/>
        <v>2527.9317099881578</v>
      </c>
      <c r="K345">
        <f t="shared" si="35"/>
        <v>0.57979805647799687</v>
      </c>
      <c r="L345">
        <f>1-EXP(-2.954*((E345+8)/37)^2.063)</f>
        <v>1</v>
      </c>
      <c r="M345" s="17"/>
      <c r="N345" s="17">
        <v>431.35</v>
      </c>
      <c r="O345" s="17">
        <v>4.3730000000000002</v>
      </c>
      <c r="P345">
        <v>1489.8477882618699</v>
      </c>
    </row>
    <row r="346" spans="5:16" x14ac:dyDescent="0.2">
      <c r="E346">
        <v>163</v>
      </c>
      <c r="F346" s="14">
        <f t="shared" si="30"/>
        <v>432.11672020555807</v>
      </c>
      <c r="G346" s="14">
        <f t="shared" si="31"/>
        <v>1.1647896476522421</v>
      </c>
      <c r="H346">
        <f t="shared" si="32"/>
        <v>1133.9100000000001</v>
      </c>
      <c r="I346">
        <f t="shared" si="33"/>
        <v>7.7249963405372029</v>
      </c>
      <c r="J346">
        <f t="shared" si="34"/>
        <v>2527.7133976022237</v>
      </c>
      <c r="K346">
        <f t="shared" si="35"/>
        <v>0.54555224826029924</v>
      </c>
      <c r="L346">
        <f>1-EXP(-2.954*((E346+8)/37)^2.063)</f>
        <v>1</v>
      </c>
      <c r="M346" s="17"/>
      <c r="N346" s="17">
        <v>432.1</v>
      </c>
      <c r="O346" s="17">
        <v>4.3090000000000002</v>
      </c>
      <c r="P346">
        <v>1476.7443480847801</v>
      </c>
    </row>
    <row r="347" spans="5:16" x14ac:dyDescent="0.2">
      <c r="E347">
        <v>164</v>
      </c>
      <c r="F347" s="14">
        <f t="shared" si="30"/>
        <v>432.82293704270722</v>
      </c>
      <c r="G347" s="14">
        <f t="shared" si="31"/>
        <v>1.1622626201848256</v>
      </c>
      <c r="H347">
        <f t="shared" si="32"/>
        <v>1133.9100000000001</v>
      </c>
      <c r="I347">
        <f t="shared" si="33"/>
        <v>7.7117653322379276</v>
      </c>
      <c r="J347">
        <f t="shared" si="34"/>
        <v>2527.5080657486769</v>
      </c>
      <c r="K347">
        <f t="shared" si="35"/>
        <v>0.51150243837513043</v>
      </c>
      <c r="L347">
        <f>1-EXP(-2.954*((E347+8)/37)^2.063)</f>
        <v>1</v>
      </c>
      <c r="M347" s="17"/>
      <c r="N347" s="17">
        <v>432.8</v>
      </c>
      <c r="O347" s="17">
        <v>4.2270000000000003</v>
      </c>
      <c r="P347">
        <v>1457.6618852178301</v>
      </c>
    </row>
    <row r="348" spans="5:16" x14ac:dyDescent="0.2">
      <c r="E348">
        <v>165</v>
      </c>
      <c r="F348" s="14">
        <f t="shared" si="30"/>
        <v>433.48621246193824</v>
      </c>
      <c r="G348" s="14">
        <f t="shared" si="31"/>
        <v>1.1598979812851968</v>
      </c>
      <c r="H348">
        <f t="shared" si="32"/>
        <v>1133.9100000000001</v>
      </c>
      <c r="I348">
        <f t="shared" si="33"/>
        <v>7.6993793269552269</v>
      </c>
      <c r="J348">
        <f t="shared" si="34"/>
        <v>2527.3156244348265</v>
      </c>
      <c r="K348">
        <f t="shared" si="35"/>
        <v>0.47763670446127415</v>
      </c>
      <c r="L348">
        <f>1-EXP(-2.954*((E348+8)/37)^2.063)</f>
        <v>1</v>
      </c>
      <c r="M348" s="17"/>
      <c r="N348" s="17">
        <v>433.47</v>
      </c>
      <c r="O348" s="17">
        <v>4.1399999999999997</v>
      </c>
      <c r="P348">
        <v>1432.2391389869099</v>
      </c>
    </row>
    <row r="349" spans="5:16" x14ac:dyDescent="0.2">
      <c r="E349">
        <v>166</v>
      </c>
      <c r="F349" s="14">
        <f t="shared" si="30"/>
        <v>434.10656987541063</v>
      </c>
      <c r="G349" s="14">
        <f t="shared" si="31"/>
        <v>1.1576939659932284</v>
      </c>
      <c r="H349">
        <f t="shared" si="32"/>
        <v>1133.9100000000001</v>
      </c>
      <c r="I349">
        <f t="shared" si="33"/>
        <v>7.6878301047150766</v>
      </c>
      <c r="J349">
        <f t="shared" si="34"/>
        <v>2527.1359893590707</v>
      </c>
      <c r="K349">
        <f t="shared" si="35"/>
        <v>0.44394316734707706</v>
      </c>
      <c r="L349">
        <f>1-EXP(-2.954*((E349+8)/37)^2.063)</f>
        <v>1</v>
      </c>
      <c r="M349" s="17"/>
      <c r="N349" s="17">
        <v>434.09</v>
      </c>
      <c r="O349" s="17">
        <v>4.0679999999999996</v>
      </c>
      <c r="P349">
        <v>1404.93238839535</v>
      </c>
    </row>
    <row r="350" spans="5:16" x14ac:dyDescent="0.2">
      <c r="E350">
        <v>167</v>
      </c>
      <c r="F350" s="14">
        <f t="shared" si="30"/>
        <v>434.68403212587685</v>
      </c>
      <c r="G350" s="14">
        <f t="shared" si="31"/>
        <v>1.155648934086831</v>
      </c>
      <c r="H350">
        <f t="shared" si="32"/>
        <v>1133.9100000000001</v>
      </c>
      <c r="I350">
        <f t="shared" si="33"/>
        <v>7.6771100195934157</v>
      </c>
      <c r="J350">
        <f t="shared" si="34"/>
        <v>2526.9690818661811</v>
      </c>
      <c r="K350">
        <f t="shared" si="35"/>
        <v>0.41040998878998136</v>
      </c>
      <c r="L350">
        <f>1-EXP(-2.954*((E350+8)/37)^2.063)</f>
        <v>1</v>
      </c>
      <c r="M350" s="17"/>
      <c r="N350" s="17">
        <v>434.66</v>
      </c>
      <c r="O350" s="17">
        <v>4</v>
      </c>
      <c r="P350">
        <v>1382.4733340770699</v>
      </c>
    </row>
    <row r="351" spans="5:16" x14ac:dyDescent="0.2">
      <c r="E351">
        <v>168</v>
      </c>
      <c r="F351" s="14">
        <f t="shared" si="30"/>
        <v>435.21862129776906</v>
      </c>
      <c r="G351" s="14">
        <f t="shared" si="31"/>
        <v>1.1537613678517311</v>
      </c>
      <c r="H351">
        <f t="shared" si="32"/>
        <v>1133.9100000000001</v>
      </c>
      <c r="I351">
        <f t="shared" si="33"/>
        <v>7.6672119907755523</v>
      </c>
      <c r="J351">
        <f t="shared" si="34"/>
        <v>2526.8148289055575</v>
      </c>
      <c r="K351">
        <f t="shared" si="35"/>
        <v>0.37702536917084467</v>
      </c>
      <c r="L351">
        <f>1-EXP(-2.954*((E351+8)/37)^2.063)</f>
        <v>1</v>
      </c>
      <c r="M351" s="17"/>
      <c r="N351" s="17">
        <v>435.2</v>
      </c>
      <c r="O351" s="17">
        <v>3.9279999999999999</v>
      </c>
      <c r="P351">
        <v>1361.1491134845501</v>
      </c>
    </row>
    <row r="352" spans="5:16" x14ac:dyDescent="0.2">
      <c r="E352">
        <v>169</v>
      </c>
      <c r="F352" s="14">
        <f t="shared" si="30"/>
        <v>435.71035854153439</v>
      </c>
      <c r="G352" s="14">
        <f t="shared" si="31"/>
        <v>1.152029870024754</v>
      </c>
      <c r="H352">
        <f t="shared" si="32"/>
        <v>1133.9100000000001</v>
      </c>
      <c r="I352">
        <f t="shared" si="33"/>
        <v>7.6581294943002085</v>
      </c>
      <c r="J352">
        <f t="shared" si="34"/>
        <v>2526.6731629924498</v>
      </c>
      <c r="K352">
        <f t="shared" si="35"/>
        <v>0.34377754514558961</v>
      </c>
      <c r="L352">
        <f>1-EXP(-2.954*((E352+8)/37)^2.063)</f>
        <v>1</v>
      </c>
      <c r="M352" s="17"/>
      <c r="N352" s="17">
        <v>435.69</v>
      </c>
      <c r="O352" s="17">
        <v>3.8559999999999999</v>
      </c>
      <c r="P352">
        <v>1338.3090150763401</v>
      </c>
    </row>
    <row r="353" spans="5:16" x14ac:dyDescent="0.2">
      <c r="E353">
        <v>170</v>
      </c>
      <c r="F353" s="14">
        <f t="shared" si="30"/>
        <v>436.15926391118302</v>
      </c>
      <c r="G353" s="14">
        <f t="shared" si="31"/>
        <v>1.1504531619062233</v>
      </c>
      <c r="H353">
        <f t="shared" si="32"/>
        <v>1133.9100000000001</v>
      </c>
      <c r="I353">
        <f t="shared" si="33"/>
        <v>7.6498565554731606</v>
      </c>
      <c r="J353">
        <f t="shared" si="34"/>
        <v>2526.5440221721165</v>
      </c>
      <c r="K353">
        <f t="shared" si="35"/>
        <v>0.31065478725633527</v>
      </c>
      <c r="L353">
        <f>1-EXP(-2.954*((E353+8)/37)^2.063)</f>
        <v>1</v>
      </c>
      <c r="M353" s="17"/>
      <c r="N353" s="17">
        <v>436.14</v>
      </c>
      <c r="O353" s="17">
        <v>3.7949999999999999</v>
      </c>
      <c r="P353">
        <v>1315.2571002460199</v>
      </c>
    </row>
    <row r="354" spans="5:16" x14ac:dyDescent="0.2">
      <c r="E354">
        <v>171</v>
      </c>
      <c r="F354" s="14">
        <f t="shared" si="30"/>
        <v>436.56535621501069</v>
      </c>
      <c r="G354" s="14">
        <f t="shared" si="31"/>
        <v>1.1490300816375385</v>
      </c>
      <c r="H354">
        <f t="shared" si="32"/>
        <v>1133.9100000000001</v>
      </c>
      <c r="I354">
        <f t="shared" si="33"/>
        <v>7.6423877419367647</v>
      </c>
      <c r="J354">
        <f t="shared" si="34"/>
        <v>2526.4273499869078</v>
      </c>
      <c r="K354">
        <f t="shared" si="35"/>
        <v>0.277645397506739</v>
      </c>
      <c r="L354">
        <f>1-EXP(-2.954*((E354+8)/37)^2.063)</f>
        <v>1</v>
      </c>
      <c r="M354" s="17"/>
      <c r="N354" s="17">
        <v>436.54</v>
      </c>
      <c r="O354" s="17">
        <v>3.7429999999999999</v>
      </c>
      <c r="P354">
        <v>1295.78735372348</v>
      </c>
    </row>
    <row r="355" spans="5:16" x14ac:dyDescent="0.2">
      <c r="E355">
        <v>172</v>
      </c>
      <c r="F355" s="14">
        <f t="shared" si="30"/>
        <v>436.92865287945915</v>
      </c>
      <c r="G355" s="14">
        <f t="shared" si="31"/>
        <v>1.1477595826402645</v>
      </c>
      <c r="H355">
        <f t="shared" si="32"/>
        <v>1133.9100000000001</v>
      </c>
      <c r="I355">
        <f t="shared" si="33"/>
        <v>7.6357181573828194</v>
      </c>
      <c r="J355">
        <f t="shared" si="34"/>
        <v>2526.3230954462629</v>
      </c>
      <c r="K355">
        <f t="shared" si="35"/>
        <v>0.24473770690117463</v>
      </c>
      <c r="L355">
        <f>1-EXP(-2.954*((E355+8)/37)^2.063)</f>
        <v>1</v>
      </c>
      <c r="M355" s="17"/>
      <c r="N355" s="17">
        <v>436.91</v>
      </c>
      <c r="O355" s="17">
        <v>3.6890000000000001</v>
      </c>
      <c r="P355">
        <v>1279.20429488798</v>
      </c>
    </row>
    <row r="356" spans="5:16" x14ac:dyDescent="0.2">
      <c r="E356">
        <v>173</v>
      </c>
      <c r="F356" s="14">
        <f t="shared" si="30"/>
        <v>437.24916982607346</v>
      </c>
      <c r="G356" s="14">
        <f t="shared" si="31"/>
        <v>1.1466407322135095</v>
      </c>
      <c r="H356">
        <f t="shared" si="32"/>
        <v>1133.9100000000001</v>
      </c>
      <c r="I356">
        <f t="shared" si="33"/>
        <v>7.6298434358975467</v>
      </c>
      <c r="J356">
        <f t="shared" si="34"/>
        <v>2526.2312129995985</v>
      </c>
      <c r="K356">
        <f t="shared" si="35"/>
        <v>0.21192007295794318</v>
      </c>
      <c r="L356">
        <f>1-EXP(-2.954*((E356+8)/37)^2.063)</f>
        <v>1</v>
      </c>
      <c r="M356" s="17"/>
      <c r="N356" s="17">
        <v>437.23</v>
      </c>
      <c r="O356" s="17">
        <v>3.6379999999999999</v>
      </c>
      <c r="P356">
        <v>1261.8178821880799</v>
      </c>
    </row>
    <row r="357" spans="5:16" x14ac:dyDescent="0.2">
      <c r="E357">
        <v>174</v>
      </c>
      <c r="F357" s="14">
        <f t="shared" si="30"/>
        <v>437.52692136152552</v>
      </c>
      <c r="G357" s="14">
        <f t="shared" si="31"/>
        <v>1.1456727102866282</v>
      </c>
      <c r="H357">
        <f t="shared" si="32"/>
        <v>1133.9100000000001</v>
      </c>
      <c r="I357">
        <f t="shared" si="33"/>
        <v>7.6247597369284579</v>
      </c>
      <c r="J357">
        <f t="shared" si="34"/>
        <v>2526.1516625120857</v>
      </c>
      <c r="K357">
        <f t="shared" si="35"/>
        <v>0.17918087719087786</v>
      </c>
      <c r="L357">
        <f>1-EXP(-2.954*((E357+8)/37)^2.063)</f>
        <v>1</v>
      </c>
      <c r="M357" s="17"/>
      <c r="N357" s="17">
        <v>437.51</v>
      </c>
      <c r="O357" s="17">
        <v>3.5910000000000002</v>
      </c>
      <c r="P357">
        <v>1245.28479467954</v>
      </c>
    </row>
    <row r="358" spans="5:16" x14ac:dyDescent="0.2">
      <c r="E358">
        <v>175</v>
      </c>
      <c r="F358" s="14">
        <f t="shared" si="30"/>
        <v>437.76192008066295</v>
      </c>
      <c r="G358" s="14">
        <f t="shared" si="31"/>
        <v>1.1448548083246712</v>
      </c>
      <c r="H358">
        <f t="shared" si="32"/>
        <v>1133.9100000000001</v>
      </c>
      <c r="I358">
        <f t="shared" si="33"/>
        <v>7.6204637408642082</v>
      </c>
      <c r="J358">
        <f t="shared" si="34"/>
        <v>2526.084409243299</v>
      </c>
      <c r="K358">
        <f t="shared" si="35"/>
        <v>0.14650852257226338</v>
      </c>
      <c r="L358">
        <f>1-EXP(-2.954*((E358+8)/37)^2.063)</f>
        <v>1</v>
      </c>
      <c r="M358" s="17"/>
      <c r="N358" s="17">
        <v>437.74</v>
      </c>
      <c r="O358" s="17">
        <v>3.5459999999999998</v>
      </c>
      <c r="P358">
        <v>1229.98390004169</v>
      </c>
    </row>
    <row r="359" spans="5:16" x14ac:dyDescent="0.2">
      <c r="E359">
        <v>176</v>
      </c>
      <c r="F359" s="14">
        <f t="shared" si="30"/>
        <v>437.95417678255711</v>
      </c>
      <c r="G359" s="14">
        <f t="shared" si="31"/>
        <v>1.1441864283843042</v>
      </c>
      <c r="H359">
        <f t="shared" si="32"/>
        <v>1133.9100000000001</v>
      </c>
      <c r="I359">
        <f t="shared" si="33"/>
        <v>7.6169526452194898</v>
      </c>
      <c r="J359">
        <f t="shared" si="34"/>
        <v>2526.0294238287338</v>
      </c>
      <c r="K359">
        <f t="shared" si="35"/>
        <v>0.11389143097187607</v>
      </c>
      <c r="L359">
        <f>1-EXP(-2.954*((E359+8)/37)^2.063)</f>
        <v>1</v>
      </c>
      <c r="M359" s="17"/>
      <c r="N359" s="17">
        <v>437.93</v>
      </c>
      <c r="O359" s="17">
        <v>3.5009999999999999</v>
      </c>
      <c r="P359">
        <v>1215.2090704652101</v>
      </c>
    </row>
    <row r="360" spans="5:16" x14ac:dyDescent="0.2">
      <c r="E360">
        <v>177</v>
      </c>
      <c r="F360" s="14">
        <f t="shared" si="30"/>
        <v>438.10370039951613</v>
      </c>
      <c r="G360" s="14">
        <f t="shared" si="31"/>
        <v>1.143667082318248</v>
      </c>
      <c r="H360">
        <f t="shared" si="32"/>
        <v>1133.9100000000001</v>
      </c>
      <c r="I360">
        <f t="shared" si="33"/>
        <v>7.6142241614182611</v>
      </c>
      <c r="J360">
        <f t="shared" si="34"/>
        <v>2525.986682264172</v>
      </c>
      <c r="K360">
        <f t="shared" si="35"/>
        <v>8.1318040584094115E-2</v>
      </c>
      <c r="L360">
        <f>1-EXP(-2.954*((E360+8)/37)^2.063)</f>
        <v>1</v>
      </c>
      <c r="M360" s="17"/>
      <c r="N360" s="17">
        <v>438.08</v>
      </c>
      <c r="O360" s="17">
        <v>3.4510000000000001</v>
      </c>
      <c r="P360">
        <v>1200.3084005143501</v>
      </c>
    </row>
    <row r="361" spans="5:16" x14ac:dyDescent="0.2">
      <c r="E361">
        <v>178</v>
      </c>
      <c r="F361" s="14">
        <f t="shared" si="30"/>
        <v>438.2104979390424</v>
      </c>
      <c r="G361" s="14">
        <f t="shared" si="31"/>
        <v>1.1432963911265792</v>
      </c>
      <c r="H361">
        <f t="shared" si="32"/>
        <v>1133.9100000000001</v>
      </c>
      <c r="I361">
        <f t="shared" si="33"/>
        <v>7.6122765121695348</v>
      </c>
      <c r="J361">
        <f t="shared" si="34"/>
        <v>2525.9561658929069</v>
      </c>
      <c r="K361">
        <f t="shared" si="35"/>
        <v>4.8776803340024828E-2</v>
      </c>
      <c r="L361">
        <f>1-EXP(-2.954*((E361+8)/37)^2.063)</f>
        <v>1</v>
      </c>
      <c r="M361" s="17"/>
      <c r="N361" s="17">
        <v>438.19</v>
      </c>
      <c r="O361" s="17">
        <v>3.39</v>
      </c>
      <c r="P361">
        <v>1183.5712940835699</v>
      </c>
    </row>
    <row r="362" spans="5:16" x14ac:dyDescent="0.2">
      <c r="E362">
        <v>179</v>
      </c>
      <c r="F362" s="14">
        <f t="shared" si="30"/>
        <v>438.27457443870981</v>
      </c>
      <c r="G362" s="14">
        <f t="shared" si="31"/>
        <v>1.1430740844535889</v>
      </c>
      <c r="H362">
        <f t="shared" si="32"/>
        <v>1133.9100000000001</v>
      </c>
      <c r="I362">
        <f t="shared" si="33"/>
        <v>7.6111084294311517</v>
      </c>
      <c r="J362">
        <f t="shared" si="34"/>
        <v>2525.9378613958143</v>
      </c>
      <c r="K362" t="e">
        <f>I362*(#REF!-F362)/10</f>
        <v>#REF!</v>
      </c>
      <c r="L362">
        <f>1-EXP(-2.954*((E362+8)/37)^2.063)</f>
        <v>1</v>
      </c>
      <c r="M362" s="17"/>
      <c r="N362" s="17">
        <v>438.25</v>
      </c>
      <c r="O362" s="17">
        <v>3.3239999999999998</v>
      </c>
      <c r="P362">
        <v>1162.94238187786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 F</dc:creator>
  <cp:lastModifiedBy>ZD F</cp:lastModifiedBy>
  <dcterms:created xsi:type="dcterms:W3CDTF">2020-01-09T13:13:56Z</dcterms:created>
  <dcterms:modified xsi:type="dcterms:W3CDTF">2020-01-20T08:54:17Z</dcterms:modified>
</cp:coreProperties>
</file>