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9CB6EE26-F91D-400F-AAFC-B41C4675DE22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Investment_Apprais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F20" i="1"/>
  <c r="E20" i="1"/>
  <c r="D20" i="1"/>
  <c r="C20" i="1"/>
  <c r="B20" i="1"/>
  <c r="G19" i="1"/>
  <c r="F19" i="1"/>
  <c r="E19" i="1"/>
  <c r="D19" i="1"/>
  <c r="C19" i="1"/>
  <c r="B19" i="1"/>
  <c r="F18" i="1"/>
  <c r="E18" i="1"/>
  <c r="D18" i="1"/>
  <c r="C18" i="1"/>
  <c r="B18" i="1"/>
  <c r="D27" i="1"/>
  <c r="C27" i="1"/>
  <c r="B27" i="1"/>
  <c r="D26" i="1"/>
  <c r="C26" i="1"/>
  <c r="B26" i="1"/>
  <c r="G17" i="1"/>
  <c r="G18" i="1" s="1"/>
  <c r="F17" i="1"/>
  <c r="E17" i="1"/>
  <c r="D17" i="1"/>
  <c r="C17" i="1"/>
  <c r="B13" i="1"/>
  <c r="C13" i="1" s="1"/>
  <c r="D13" i="1" s="1"/>
  <c r="E13" i="1" s="1"/>
  <c r="B12" i="1"/>
  <c r="C12" i="1" s="1"/>
  <c r="D12" i="1" s="1"/>
  <c r="E12" i="1" s="1"/>
  <c r="F12" i="1" s="1"/>
  <c r="B11" i="1"/>
  <c r="C11" i="1" s="1"/>
  <c r="D11" i="1" s="1"/>
  <c r="E11" i="1" s="1"/>
  <c r="F11" i="1" s="1"/>
  <c r="D25" i="1" l="1"/>
  <c r="F13" i="1"/>
  <c r="G13" i="1" s="1"/>
  <c r="G12" i="1"/>
  <c r="C25" i="1"/>
  <c r="G11" i="1"/>
  <c r="B25" i="1"/>
</calcChain>
</file>

<file path=xl/sharedStrings.xml><?xml version="1.0" encoding="utf-8"?>
<sst xmlns="http://schemas.openxmlformats.org/spreadsheetml/2006/main" count="53" uniqueCount="37">
  <si>
    <t>CAPITAL INVESTMENT APPRAISAL MODEL - LCMB7002_FIM_JUNE 2026</t>
  </si>
  <si>
    <t>Evaluation of Proposed Investment Projects (Discount Rate: 8.00%)</t>
  </si>
  <si>
    <t>1. PROJECT CASH FLOW PROJECTIONS (£ Millions)</t>
  </si>
  <si>
    <t>Time Period</t>
  </si>
  <si>
    <t>Year 0 (Outlay)</t>
  </si>
  <si>
    <t>Year 1</t>
  </si>
  <si>
    <t>Year 2</t>
  </si>
  <si>
    <t>Year 3</t>
  </si>
  <si>
    <t>Year 4</t>
  </si>
  <si>
    <t>Year 5</t>
  </si>
  <si>
    <t>Project A</t>
  </si>
  <si>
    <t>Project B</t>
  </si>
  <si>
    <t>Project C</t>
  </si>
  <si>
    <t>2. CUMULATIVE CASH FLOWS (£ Millions)</t>
  </si>
  <si>
    <t>Year 0</t>
  </si>
  <si>
    <t>Project A: Cumulative Cash Flow</t>
  </si>
  <si>
    <t>Project B: Cumulative Cash Flow</t>
  </si>
  <si>
    <t>Project C: Cumulative Cash Flow</t>
  </si>
  <si>
    <t>3. DISCOUNTED CASH FLOW ANALYSIS (Discount Rate = 8.00%)</t>
  </si>
  <si>
    <t>Discount Factor (1 / (1 + r)^t)</t>
  </si>
  <si>
    <t>Project A: Present Value (PV)</t>
  </si>
  <si>
    <t>Project B: Present Value (PV)</t>
  </si>
  <si>
    <t>Project C: Present Value (PV)</t>
  </si>
  <si>
    <t>Discount Rate Parameter</t>
  </si>
  <si>
    <t>4. SUMMARY OF INVESTMENT APPRAISAL METRICS</t>
  </si>
  <si>
    <t>Appraisal Metric</t>
  </si>
  <si>
    <t>Excel Formula / Note</t>
  </si>
  <si>
    <t>Decision Criteria</t>
  </si>
  <si>
    <t>Payback Period (PBP - Years)</t>
  </si>
  <si>
    <t>'=Yr_Last_Neg + (Abs(Cum CF) / Next CF)</t>
  </si>
  <si>
    <t>Shorter is Better</t>
  </si>
  <si>
    <t>Net Present Value (NPV - £m)</t>
  </si>
  <si>
    <t>'=NPV(Rate, Y1:Y5) + Y0</t>
  </si>
  <si>
    <t>NPV &gt; 0</t>
  </si>
  <si>
    <t>Accounting Rate of Return (ARR)</t>
  </si>
  <si>
    <t>'=(Avg Annual Profit) / (Avg Inv)</t>
  </si>
  <si>
    <t>Higher is Better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</si>
</sst>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£#,##0.00;[Red]\(\£#,##0.00\);&quot;-&quot;"/>
    <numFmt numFmtId="165" formatCode="0.0000"/>
    <numFmt numFmtId="166" formatCode="0.00\ &quot;yrs&quot;"/>
  </numFmts>
  <fonts count="7" x14ac:knownFonts="1">
    <font>
      <sz val="11"/>
      <color theme="1"/>
      <name val="Calibri"/>
      <family val="2"/>
      <scheme val="minor"/>
    </font>
    <font>
      <b/>
      <sz val="14"/>
      <color rgb="FF1F4E78"/>
      <name val="Segoe UI"/>
    </font>
    <font>
      <i/>
      <sz val="11"/>
      <color rgb="FF595959"/>
      <name val="Segoe UI"/>
    </font>
    <font>
      <b/>
      <sz val="11"/>
      <color rgb="FFFFFFFF"/>
      <name val="Segoe UI"/>
    </font>
    <font>
      <b/>
      <sz val="11"/>
      <color rgb="FF000000"/>
      <name val="Segoe UI"/>
    </font>
    <font>
      <sz val="11"/>
      <name val="Segoe UI"/>
    </font>
    <font>
      <b/>
      <sz val="11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right"/>
    </xf>
    <xf numFmtId="0" fontId="5" fillId="0" borderId="0" xfId="0" applyFont="1"/>
    <xf numFmtId="165" fontId="5" fillId="0" borderId="1" xfId="0" applyNumberFormat="1" applyFont="1" applyBorder="1" applyAlignment="1">
      <alignment horizontal="right"/>
    </xf>
    <xf numFmtId="10" fontId="6" fillId="0" borderId="1" xfId="0" applyNumberFormat="1" applyFont="1" applyBorder="1"/>
    <xf numFmtId="166" fontId="6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right"/>
    </xf>
    <xf numFmtId="10" fontId="6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topLeftCell="A12" workbookViewId="0">
      <selection activeCell="D33" sqref="D33"/>
    </sheetView>
  </sheetViews>
  <sheetFormatPr defaultRowHeight="14.25" x14ac:dyDescent="0.45"/>
  <cols>
    <col min="1" max="1" width="46" customWidth="1"/>
    <col min="2" max="4" width="20" customWidth="1"/>
    <col min="5" max="5" width="30" customWidth="1"/>
    <col min="6" max="6" width="25" customWidth="1"/>
    <col min="7" max="7" width="15" customWidth="1"/>
  </cols>
  <sheetData>
    <row r="1" spans="1:7" ht="20.25" x14ac:dyDescent="0.7">
      <c r="A1" s="1" t="s">
        <v>0</v>
      </c>
    </row>
    <row r="2" spans="1:7" ht="16.5" x14ac:dyDescent="0.6">
      <c r="A2" s="2" t="s">
        <v>1</v>
      </c>
    </row>
    <row r="3" spans="1:7" ht="22.05" customHeight="1" x14ac:dyDescent="0.45">
      <c r="A3" s="3" t="s">
        <v>2</v>
      </c>
      <c r="B3" s="3"/>
      <c r="C3" s="3"/>
      <c r="D3" s="3"/>
      <c r="E3" s="3"/>
      <c r="F3" s="3"/>
      <c r="G3" s="3"/>
    </row>
    <row r="4" spans="1:7" ht="20" customHeight="1" x14ac:dyDescent="0.4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spans="1:7" ht="16.5" x14ac:dyDescent="0.6">
      <c r="A5" s="6" t="s">
        <v>10</v>
      </c>
      <c r="B5" s="7">
        <v>-50</v>
      </c>
      <c r="C5" s="7">
        <v>10</v>
      </c>
      <c r="D5" s="7">
        <v>12</v>
      </c>
      <c r="E5" s="7">
        <v>14</v>
      </c>
      <c r="F5" s="7">
        <v>10</v>
      </c>
      <c r="G5" s="7">
        <v>8</v>
      </c>
    </row>
    <row r="6" spans="1:7" ht="16.5" x14ac:dyDescent="0.6">
      <c r="A6" s="6" t="s">
        <v>11</v>
      </c>
      <c r="B6" s="7">
        <v>-50</v>
      </c>
      <c r="C6" s="7">
        <v>11</v>
      </c>
      <c r="D6" s="7">
        <v>11</v>
      </c>
      <c r="E6" s="7">
        <v>11</v>
      </c>
      <c r="F6" s="7">
        <v>11</v>
      </c>
      <c r="G6" s="7">
        <v>11</v>
      </c>
    </row>
    <row r="7" spans="1:7" ht="16.5" x14ac:dyDescent="0.6">
      <c r="A7" s="8" t="s">
        <v>12</v>
      </c>
      <c r="B7" s="8">
        <v>-50</v>
      </c>
      <c r="C7" s="8">
        <v>5</v>
      </c>
      <c r="D7" s="8">
        <v>10</v>
      </c>
      <c r="E7" s="8">
        <v>20</v>
      </c>
      <c r="F7" s="8">
        <v>25</v>
      </c>
      <c r="G7" s="8">
        <v>5</v>
      </c>
    </row>
    <row r="8" spans="1:7" ht="16.5" x14ac:dyDescent="0.6">
      <c r="A8" s="8"/>
      <c r="B8" s="8"/>
      <c r="C8" s="8"/>
      <c r="D8" s="8"/>
      <c r="E8" s="8"/>
      <c r="F8" s="8"/>
      <c r="G8" s="8"/>
    </row>
    <row r="9" spans="1:7" ht="22.05" customHeight="1" x14ac:dyDescent="0.45">
      <c r="A9" s="3" t="s">
        <v>13</v>
      </c>
      <c r="B9" s="3"/>
      <c r="C9" s="3"/>
      <c r="D9" s="3"/>
      <c r="E9" s="3"/>
      <c r="F9" s="3"/>
      <c r="G9" s="3"/>
    </row>
    <row r="10" spans="1:7" ht="20" customHeight="1" x14ac:dyDescent="0.45">
      <c r="A10" s="4" t="s">
        <v>3</v>
      </c>
      <c r="B10" s="5" t="s">
        <v>14</v>
      </c>
      <c r="C10" s="5" t="s">
        <v>5</v>
      </c>
      <c r="D10" s="5" t="s">
        <v>6</v>
      </c>
      <c r="E10" s="5" t="s">
        <v>7</v>
      </c>
      <c r="F10" s="5" t="s">
        <v>8</v>
      </c>
      <c r="G10" s="5" t="s">
        <v>9</v>
      </c>
    </row>
    <row r="11" spans="1:7" ht="16.5" x14ac:dyDescent="0.6">
      <c r="A11" s="6" t="s">
        <v>15</v>
      </c>
      <c r="B11" s="7">
        <f>B5</f>
        <v>-50</v>
      </c>
      <c r="C11" s="7">
        <f t="shared" ref="C11:G13" si="0">B11+C5</f>
        <v>-40</v>
      </c>
      <c r="D11" s="7">
        <f t="shared" si="0"/>
        <v>-28</v>
      </c>
      <c r="E11" s="7">
        <f t="shared" si="0"/>
        <v>-14</v>
      </c>
      <c r="F11" s="7">
        <f t="shared" si="0"/>
        <v>-4</v>
      </c>
      <c r="G11" s="7">
        <f t="shared" si="0"/>
        <v>4</v>
      </c>
    </row>
    <row r="12" spans="1:7" ht="16.5" x14ac:dyDescent="0.6">
      <c r="A12" s="6" t="s">
        <v>16</v>
      </c>
      <c r="B12" s="7">
        <f>B6</f>
        <v>-50</v>
      </c>
      <c r="C12" s="7">
        <f t="shared" si="0"/>
        <v>-39</v>
      </c>
      <c r="D12" s="7">
        <f t="shared" si="0"/>
        <v>-28</v>
      </c>
      <c r="E12" s="7">
        <f t="shared" si="0"/>
        <v>-17</v>
      </c>
      <c r="F12" s="7">
        <f t="shared" si="0"/>
        <v>-6</v>
      </c>
      <c r="G12" s="7">
        <f t="shared" si="0"/>
        <v>5</v>
      </c>
    </row>
    <row r="13" spans="1:7" ht="16.5" x14ac:dyDescent="0.6">
      <c r="A13" s="8" t="s">
        <v>17</v>
      </c>
      <c r="B13" s="8">
        <f>B7</f>
        <v>-50</v>
      </c>
      <c r="C13" s="8">
        <f t="shared" si="0"/>
        <v>-45</v>
      </c>
      <c r="D13" s="8">
        <f t="shared" si="0"/>
        <v>-35</v>
      </c>
      <c r="E13" s="8">
        <f t="shared" si="0"/>
        <v>-15</v>
      </c>
      <c r="F13" s="8">
        <f t="shared" si="0"/>
        <v>10</v>
      </c>
      <c r="G13" s="8">
        <f t="shared" si="0"/>
        <v>15</v>
      </c>
    </row>
    <row r="14" spans="1:7" ht="16.5" x14ac:dyDescent="0.6">
      <c r="A14" s="8"/>
      <c r="B14" s="8"/>
      <c r="C14" s="8"/>
      <c r="D14" s="8"/>
      <c r="E14" s="8"/>
      <c r="F14" s="8"/>
      <c r="G14" s="8"/>
    </row>
    <row r="15" spans="1:7" ht="22.05" customHeight="1" x14ac:dyDescent="0.45">
      <c r="A15" s="3" t="s">
        <v>18</v>
      </c>
      <c r="B15" s="3"/>
      <c r="C15" s="3"/>
      <c r="D15" s="3"/>
      <c r="E15" s="3"/>
      <c r="F15" s="3"/>
      <c r="G15" s="3"/>
    </row>
    <row r="16" spans="1:7" ht="20" customHeight="1" x14ac:dyDescent="0.45">
      <c r="A16" s="4" t="s">
        <v>3</v>
      </c>
      <c r="B16" s="5" t="s">
        <v>14</v>
      </c>
      <c r="C16" s="5" t="s">
        <v>5</v>
      </c>
      <c r="D16" s="5" t="s">
        <v>6</v>
      </c>
      <c r="E16" s="5" t="s">
        <v>7</v>
      </c>
      <c r="F16" s="5" t="s">
        <v>8</v>
      </c>
      <c r="G16" s="5" t="s">
        <v>9</v>
      </c>
    </row>
    <row r="17" spans="1:7" ht="16.5" x14ac:dyDescent="0.6">
      <c r="A17" s="6" t="s">
        <v>19</v>
      </c>
      <c r="B17" s="9">
        <v>1</v>
      </c>
      <c r="C17" s="9">
        <f>1/(1+$B$21)^1</f>
        <v>0.92592592592592582</v>
      </c>
      <c r="D17" s="9">
        <f>1/(1+$B$21)^2</f>
        <v>0.85733882030178321</v>
      </c>
      <c r="E17" s="9">
        <f>1/(1+$B$21)^3</f>
        <v>0.79383224102016958</v>
      </c>
      <c r="F17" s="9">
        <f>1/(1+$B$21)^4</f>
        <v>0.73502985279645328</v>
      </c>
      <c r="G17" s="9">
        <f>1/(1+$B$21)^5</f>
        <v>0.68058319703375303</v>
      </c>
    </row>
    <row r="18" spans="1:7" ht="16.5" x14ac:dyDescent="0.6">
      <c r="A18" s="6" t="s">
        <v>20</v>
      </c>
      <c r="B18" s="7">
        <f>B5*B17</f>
        <v>-50</v>
      </c>
      <c r="C18" s="7">
        <f>C5*C17</f>
        <v>9.2592592592592577</v>
      </c>
      <c r="D18" s="7">
        <f>D5*D17</f>
        <v>10.288065843621398</v>
      </c>
      <c r="E18" s="7">
        <f>E5*E17</f>
        <v>11.113651374282375</v>
      </c>
      <c r="F18" s="7">
        <f>F5*F17</f>
        <v>7.350298527964533</v>
      </c>
      <c r="G18" s="7">
        <f>G5*G17</f>
        <v>5.4446655762700242</v>
      </c>
    </row>
    <row r="19" spans="1:7" ht="16.5" x14ac:dyDescent="0.6">
      <c r="A19" s="6" t="s">
        <v>21</v>
      </c>
      <c r="B19" s="7">
        <f>B6*B17</f>
        <v>-50</v>
      </c>
      <c r="C19" s="7">
        <f>C6*C17</f>
        <v>10.185185185185183</v>
      </c>
      <c r="D19" s="7">
        <f>D6*D17</f>
        <v>9.4307270233196157</v>
      </c>
      <c r="E19" s="7">
        <f>E6*E17</f>
        <v>8.7321546512218653</v>
      </c>
      <c r="F19" s="7">
        <f>F6*F17</f>
        <v>8.0853283807609859</v>
      </c>
      <c r="G19" s="7">
        <f>G6*G17</f>
        <v>7.4864151673712831</v>
      </c>
    </row>
    <row r="20" spans="1:7" ht="16.5" x14ac:dyDescent="0.6">
      <c r="A20" s="6" t="s">
        <v>22</v>
      </c>
      <c r="B20" s="7">
        <f>B7*B17</f>
        <v>-50</v>
      </c>
      <c r="C20" s="7">
        <f>C7*C17</f>
        <v>4.6296296296296289</v>
      </c>
      <c r="D20" s="7">
        <f>D7*D17</f>
        <v>8.5733882030178314</v>
      </c>
      <c r="E20" s="7">
        <f>E7*E17</f>
        <v>15.876644820403392</v>
      </c>
      <c r="F20" s="7">
        <f>F7*F17</f>
        <v>18.375746319911332</v>
      </c>
      <c r="G20" s="7">
        <f>G7*G17</f>
        <v>3.4029159851687654</v>
      </c>
    </row>
    <row r="21" spans="1:7" ht="16.5" x14ac:dyDescent="0.6">
      <c r="A21" s="6" t="s">
        <v>23</v>
      </c>
      <c r="B21" s="10">
        <v>0.08</v>
      </c>
      <c r="C21" s="8"/>
      <c r="D21" s="8"/>
      <c r="E21" s="8"/>
      <c r="F21" s="8"/>
      <c r="G21" s="8"/>
    </row>
    <row r="22" spans="1:7" ht="16.5" x14ac:dyDescent="0.6">
      <c r="A22" s="8"/>
      <c r="B22" s="8"/>
      <c r="C22" s="8"/>
      <c r="D22" s="8"/>
      <c r="E22" s="8"/>
      <c r="F22" s="8"/>
      <c r="G22" s="8"/>
    </row>
    <row r="23" spans="1:7" ht="22.05" customHeight="1" x14ac:dyDescent="0.45">
      <c r="A23" s="3" t="s">
        <v>24</v>
      </c>
      <c r="B23" s="3"/>
      <c r="C23" s="3"/>
      <c r="D23" s="3"/>
      <c r="E23" s="3"/>
      <c r="F23" s="3"/>
      <c r="G23" s="3"/>
    </row>
    <row r="24" spans="1:7" ht="20" customHeight="1" x14ac:dyDescent="0.45">
      <c r="A24" s="4" t="s">
        <v>25</v>
      </c>
      <c r="B24" s="5" t="s">
        <v>10</v>
      </c>
      <c r="C24" s="5" t="s">
        <v>11</v>
      </c>
      <c r="D24" s="5" t="s">
        <v>12</v>
      </c>
      <c r="E24" s="5" t="s">
        <v>26</v>
      </c>
      <c r="F24" s="5" t="s">
        <v>27</v>
      </c>
      <c r="G24" s="5"/>
    </row>
    <row r="25" spans="1:7" ht="16.5" x14ac:dyDescent="0.6">
      <c r="A25" s="6" t="s">
        <v>28</v>
      </c>
      <c r="B25" s="11">
        <f>4+(ABS(F11)/G5)</f>
        <v>4.5</v>
      </c>
      <c r="C25" s="11">
        <f>4+(ABS(F12)/G6)</f>
        <v>4.545454545454545</v>
      </c>
      <c r="D25" s="11">
        <f>3+(ABS(E13)/F7)</f>
        <v>3.6</v>
      </c>
      <c r="E25" s="12" t="s">
        <v>29</v>
      </c>
      <c r="F25" s="12" t="s">
        <v>30</v>
      </c>
      <c r="G25" s="6"/>
    </row>
    <row r="26" spans="1:7" ht="16.5" x14ac:dyDescent="0.6">
      <c r="A26" s="6" t="s">
        <v>31</v>
      </c>
      <c r="B26" s="13">
        <f>NPV($B$21, C5:G5)+B5</f>
        <v>-6.5440594186024157</v>
      </c>
      <c r="C26" s="13">
        <f>NPV($B$21, C6:G6)+B6</f>
        <v>-6.0801895921410676</v>
      </c>
      <c r="D26" s="13">
        <f>NPV($B$21, C7:G7)+B7</f>
        <v>0.85832495813094312</v>
      </c>
      <c r="E26" s="12" t="s">
        <v>32</v>
      </c>
      <c r="F26" s="12" t="s">
        <v>33</v>
      </c>
      <c r="G26" s="6"/>
    </row>
    <row r="27" spans="1:7" ht="16.5" x14ac:dyDescent="0.6">
      <c r="A27" s="6" t="s">
        <v>34</v>
      </c>
      <c r="B27" s="14">
        <f>((SUM(C5:G5)-ABS(B5))/5)/(ABS(B5)/2)</f>
        <v>3.2000000000000001E-2</v>
      </c>
      <c r="C27" s="14">
        <f>((SUM(C6:G6)-ABS(B6))/5)/(ABS(B6)/2)</f>
        <v>0.04</v>
      </c>
      <c r="D27" s="14">
        <f>((SUM(C7:G7)-ABS(B7))/5)/(ABS(B7)/2)</f>
        <v>0.12</v>
      </c>
      <c r="E27" s="12" t="s">
        <v>35</v>
      </c>
      <c r="F27" s="12" t="s">
        <v>36</v>
      </c>
      <c r="G27" s="6"/>
    </row>
    <row r="28" spans="1:7" ht="16.5" x14ac:dyDescent="0.6">
      <c r="A28" s="6"/>
      <c r="B28" s="14"/>
      <c r="C28" s="14"/>
      <c r="D28" s="14"/>
      <c r="E28" s="12"/>
      <c r="F28" s="12"/>
      <c r="G28" s="6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Investment_Appraisal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chahil italiya</cp:lastModifiedBy>
  <dcterms:created xsi:type="dcterms:W3CDTF">2026-07-29T16:06:39Z</dcterms:created>
  <dcterms:modified xsi:type="dcterms:W3CDTF">2026-07-29T16:31:28Z</dcterms:modified>
</cp:coreProperties>
</file>