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E:\University\First year\Powertrain\"/>
    </mc:Choice>
  </mc:AlternateContent>
  <xr:revisionPtr revIDLastSave="0" documentId="8_{9A5005A6-D222-4765-A2CF-1A115F5841E4}" xr6:coauthVersionLast="47" xr6:coauthVersionMax="47" xr10:uidLastSave="{00000000-0000-0000-0000-000000000000}"/>
  <bookViews>
    <workbookView xWindow="23040" yWindow="12660" windowWidth="23040" windowHeight="1266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7" i="1" l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6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7" i="1"/>
  <c r="Q8" i="1"/>
  <c r="Q9" i="1"/>
  <c r="Q10" i="1"/>
  <c r="Q11" i="1"/>
  <c r="Q12" i="1"/>
  <c r="Q13" i="1"/>
  <c r="Q14" i="1"/>
  <c r="Q6" i="1"/>
  <c r="I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6" i="1"/>
  <c r="K6" i="1"/>
  <c r="K3" i="1"/>
  <c r="N11" i="1"/>
  <c r="N6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7" i="1"/>
  <c r="M8" i="1"/>
  <c r="M9" i="1"/>
  <c r="M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N96" i="1" s="1"/>
  <c r="N10" i="1" l="1"/>
  <c r="N9" i="1"/>
  <c r="N87" i="1"/>
  <c r="N75" i="1"/>
  <c r="N63" i="1"/>
  <c r="N51" i="1"/>
  <c r="N39" i="1"/>
  <c r="N27" i="1"/>
  <c r="N15" i="1"/>
  <c r="N57" i="1"/>
  <c r="N77" i="1"/>
  <c r="N88" i="1"/>
  <c r="N52" i="1"/>
  <c r="N86" i="1"/>
  <c r="N62" i="1"/>
  <c r="N38" i="1"/>
  <c r="N26" i="1"/>
  <c r="N14" i="1"/>
  <c r="N93" i="1"/>
  <c r="N89" i="1"/>
  <c r="N53" i="1"/>
  <c r="N64" i="1"/>
  <c r="N8" i="1"/>
  <c r="N50" i="1"/>
  <c r="N7" i="1"/>
  <c r="N85" i="1"/>
  <c r="N73" i="1"/>
  <c r="N61" i="1"/>
  <c r="N49" i="1"/>
  <c r="N37" i="1"/>
  <c r="N25" i="1"/>
  <c r="N13" i="1"/>
  <c r="N81" i="1"/>
  <c r="N65" i="1"/>
  <c r="N76" i="1"/>
  <c r="N28" i="1"/>
  <c r="N84" i="1"/>
  <c r="N72" i="1"/>
  <c r="N60" i="1"/>
  <c r="N48" i="1"/>
  <c r="N36" i="1"/>
  <c r="N24" i="1"/>
  <c r="N69" i="1"/>
  <c r="N40" i="1"/>
  <c r="N74" i="1"/>
  <c r="N95" i="1"/>
  <c r="N83" i="1"/>
  <c r="N71" i="1"/>
  <c r="N59" i="1"/>
  <c r="N47" i="1"/>
  <c r="N35" i="1"/>
  <c r="N23" i="1"/>
  <c r="N94" i="1"/>
  <c r="N82" i="1"/>
  <c r="N70" i="1"/>
  <c r="N58" i="1"/>
  <c r="N46" i="1"/>
  <c r="N34" i="1"/>
  <c r="N22" i="1"/>
  <c r="N21" i="1"/>
  <c r="N92" i="1"/>
  <c r="N68" i="1"/>
  <c r="N44" i="1"/>
  <c r="N32" i="1"/>
  <c r="N20" i="1"/>
  <c r="N45" i="1"/>
  <c r="N79" i="1"/>
  <c r="N55" i="1"/>
  <c r="N43" i="1"/>
  <c r="N31" i="1"/>
  <c r="N19" i="1"/>
  <c r="N33" i="1"/>
  <c r="N80" i="1"/>
  <c r="N56" i="1"/>
  <c r="N91" i="1"/>
  <c r="N67" i="1"/>
  <c r="N12" i="1"/>
  <c r="N90" i="1"/>
  <c r="N78" i="1"/>
  <c r="N66" i="1"/>
  <c r="N54" i="1"/>
  <c r="N42" i="1"/>
  <c r="N30" i="1"/>
  <c r="N18" i="1"/>
  <c r="N41" i="1"/>
  <c r="N29" i="1"/>
  <c r="N17" i="1"/>
  <c r="N16" i="1"/>
</calcChain>
</file>

<file path=xl/sharedStrings.xml><?xml version="1.0" encoding="utf-8"?>
<sst xmlns="http://schemas.openxmlformats.org/spreadsheetml/2006/main" count="46" uniqueCount="41">
  <si>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</si>
  <si>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</si>
  <si>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</si>
  <si>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</si>
  <si>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</si>
  <si>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</si>
  <si>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</si>
  <si>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</si>
  <si>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</si>
  <si>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</si>
  <si>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</si>
  <si>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</si>
  <si>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</si>
  <si>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Power</t>
  </si>
  <si>
    <t>Torque</t>
  </si>
  <si>
    <t>m</t>
  </si>
  <si>
    <t>T = Engine Load (Newtons)
 x Distance from Pivot (Meters)</t>
  </si>
  <si>
    <t>Nm</t>
  </si>
  <si>
    <t>W</t>
  </si>
  <si>
    <t>Brake Mean Effective Pressure</t>
  </si>
  <si>
    <t>kPa</t>
  </si>
  <si>
    <t xml:space="preserve">P = (2Pi x Engine speed x Torque)/60
</t>
  </si>
  <si>
    <t>m^3</t>
  </si>
  <si>
    <t>Piston Volume
(Stroke x Bore)</t>
  </si>
  <si>
    <t>Engine Capacity (Piston Volume x 4)</t>
  </si>
  <si>
    <t>Distance from Pivot</t>
  </si>
  <si>
    <t>Specific Fuel Consumption</t>
  </si>
  <si>
    <t>kg/kWh</t>
  </si>
  <si>
    <t xml:space="preserve">BMEP = (Torque x 4Pi/Engine Capacity)/1000
</t>
  </si>
  <si>
    <t xml:space="preserve">SFC = (Fuel Flow rate x 0.75 x 3600)/60 x (Power/1000)
</t>
  </si>
  <si>
    <t>Corrected Power 
(For Atmospheric condition)</t>
  </si>
  <si>
    <t>Abmient temp</t>
  </si>
  <si>
    <t>Kelvin</t>
  </si>
  <si>
    <t>Standard Pressure</t>
  </si>
  <si>
    <t>Standard temp</t>
  </si>
  <si>
    <t>Ps = Measured Power x
 (Standard pressure/Ambient Pressure) x
 ((Ambient Temp/Standard Temp)^0.5)</t>
  </si>
  <si>
    <t>No units</t>
  </si>
  <si>
    <t>ηt = BP (kW)/SFC x Calorific value of Fuel</t>
  </si>
  <si>
    <t>Calorific Value of Fuel</t>
  </si>
  <si>
    <t>kJ/kg</t>
  </si>
  <si>
    <t>Overall Thermal Efficency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</si>
</sst>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relative to Engine</a:t>
            </a:r>
            <a:r>
              <a:rPr lang="en-US" baseline="0"/>
              <a:t>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420968138630491"/>
          <c:y val="0.20488323233974057"/>
          <c:w val="0.84428244989488788"/>
          <c:h val="0.60296855336122701"/>
        </c:manualLayout>
      </c:layout>
      <c:lineChart>
        <c:grouping val="standard"/>
        <c:varyColors val="0"/>
        <c:ser>
          <c:idx val="0"/>
          <c:order val="0"/>
          <c:tx>
            <c:strRef>
              <c:f>'GrE HnD BsC'!$N$4</c:f>
              <c:strCache>
                <c:ptCount val="1"/>
                <c:pt idx="0">
                  <c:v>Power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BsC'!$N$6:$N$96</c:f>
              <c:numCache>
                <c:formatCode>General</c:formatCode>
                <c:ptCount val="91"/>
                <c:pt idx="0">
                  <c:v>8737.1346834664837</c:v>
                </c:pt>
                <c:pt idx="1">
                  <c:v>9217.1367598239667</c:v>
                </c:pt>
                <c:pt idx="2">
                  <c:v>9743.7226498494456</c:v>
                </c:pt>
                <c:pt idx="3">
                  <c:v>10237.7049959791</c:v>
                </c:pt>
                <c:pt idx="4">
                  <c:v>10847.049128239809</c:v>
                </c:pt>
                <c:pt idx="5">
                  <c:v>11480.436932528499</c:v>
                </c:pt>
                <c:pt idx="6">
                  <c:v>12159.323616625683</c:v>
                </c:pt>
                <c:pt idx="7">
                  <c:v>12893.281372575198</c:v>
                </c:pt>
                <c:pt idx="8">
                  <c:v>13666.339461398067</c:v>
                </c:pt>
                <c:pt idx="9">
                  <c:v>14342.08667153175</c:v>
                </c:pt>
                <c:pt idx="10">
                  <c:v>14990.667821246541</c:v>
                </c:pt>
                <c:pt idx="11">
                  <c:v>15596.68453824525</c:v>
                </c:pt>
                <c:pt idx="12">
                  <c:v>16193.158962952166</c:v>
                </c:pt>
                <c:pt idx="13">
                  <c:v>16741.622928679779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19506.119830540305</c:v>
                </c:pt>
                <c:pt idx="19">
                  <c:v>20148.041878337946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22208.818216340998</c:v>
                </c:pt>
                <c:pt idx="23">
                  <c:v>22920.902167981523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25460.211223099272</c:v>
                </c:pt>
                <c:pt idx="28">
                  <c:v>25974.854297883991</c:v>
                </c:pt>
                <c:pt idx="29">
                  <c:v>26487.113935292338</c:v>
                </c:pt>
                <c:pt idx="30">
                  <c:v>27003.320339969086</c:v>
                </c:pt>
                <c:pt idx="31">
                  <c:v>27500.036377713226</c:v>
                </c:pt>
                <c:pt idx="32">
                  <c:v>28021.928006669459</c:v>
                </c:pt>
                <c:pt idx="33">
                  <c:v>28489.726712804179</c:v>
                </c:pt>
                <c:pt idx="34">
                  <c:v>28811.375430999771</c:v>
                </c:pt>
                <c:pt idx="35">
                  <c:v>29113.751623313274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30704.409888702448</c:v>
                </c:pt>
                <c:pt idx="40">
                  <c:v>31192.01931625585</c:v>
                </c:pt>
                <c:pt idx="41">
                  <c:v>31559.201085405119</c:v>
                </c:pt>
                <c:pt idx="42">
                  <c:v>32076.829864000025</c:v>
                </c:pt>
                <c:pt idx="43">
                  <c:v>32520.73439686693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34289.795939852949</c:v>
                </c:pt>
                <c:pt idx="47">
                  <c:v>34966.166773386183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38654.36098620687</c:v>
                </c:pt>
                <c:pt idx="54">
                  <c:v>39135.828150413974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40698.884673283203</c:v>
                </c:pt>
                <c:pt idx="59">
                  <c:v>40892.336068939134</c:v>
                </c:pt>
                <c:pt idx="60">
                  <c:v>41006.741063005102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41302.236040957789</c:v>
                </c:pt>
                <c:pt idx="64">
                  <c:v>41595.697835772196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42802.127201959942</c:v>
                </c:pt>
                <c:pt idx="69">
                  <c:v>43331.852565948924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43603.577241035069</c:v>
                </c:pt>
                <c:pt idx="78">
                  <c:v>43379.995438115795</c:v>
                </c:pt>
                <c:pt idx="79">
                  <c:v>43274.188758455988</c:v>
                </c:pt>
                <c:pt idx="80">
                  <c:v>43186.347558375084</c:v>
                </c:pt>
                <c:pt idx="81">
                  <c:v>42845.511315021053</c:v>
                </c:pt>
                <c:pt idx="82">
                  <c:v>42514.512944364622</c:v>
                </c:pt>
                <c:pt idx="83">
                  <c:v>42168.926484691117</c:v>
                </c:pt>
                <c:pt idx="84">
                  <c:v>42113.985263190472</c:v>
                </c:pt>
                <c:pt idx="85">
                  <c:v>41753.927323532807</c:v>
                </c:pt>
                <c:pt idx="86">
                  <c:v>41558.910889427614</c:v>
                </c:pt>
                <c:pt idx="87">
                  <c:v>41404.905809489988</c:v>
                </c:pt>
                <c:pt idx="88">
                  <c:v>41350.670222137342</c:v>
                </c:pt>
                <c:pt idx="89">
                  <c:v>41402.145635238005</c:v>
                </c:pt>
                <c:pt idx="90">
                  <c:v>41651.268660622794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F0-4A08-9A06-2EA1DDC361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1576223"/>
        <c:axId val="531579103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'GrE HnD BsC'!$B$4</c15:sqref>
                        </c15:formulaRef>
                      </c:ext>
                    </c:extLst>
                    <c:strCache>
                      <c:ptCount val="1"/>
                      <c:pt idx="0">
                        <c:v>Dyno Speed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'GrE HnD BsC'!$B$6:$B$96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'GrE HnD BsC'!$B$6:$B$96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BBF0-4A08-9A06-2EA1DDC36145}"/>
                  </c:ext>
                </c:extLst>
              </c15:ser>
            </c15:filteredLineSeries>
          </c:ext>
        </c:extLst>
      </c:lineChart>
      <c:catAx>
        <c:axId val="5315762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1913540403289484"/>
              <c:y val="0.9167912670456076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579103"/>
        <c:crosses val="autoZero"/>
        <c:auto val="1"/>
        <c:lblAlgn val="ctr"/>
        <c:lblOffset val="100"/>
        <c:noMultiLvlLbl val="0"/>
      </c:catAx>
      <c:valAx>
        <c:axId val="531579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Brake Power (W)</a:t>
                </a:r>
              </a:p>
            </c:rich>
          </c:tx>
          <c:layout>
            <c:manualLayout>
              <c:xMode val="edge"/>
              <c:yMode val="edge"/>
              <c:x val="1.32049341363651E-2"/>
              <c:y val="0.3588322293593837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5762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Specific Fuel Consumption relative to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420968138630491"/>
          <c:y val="0.20488323233974057"/>
          <c:w val="0.84428244989488788"/>
          <c:h val="0.60296855336122701"/>
        </c:manualLayout>
      </c:layout>
      <c:lineChart>
        <c:grouping val="standard"/>
        <c:varyColors val="0"/>
        <c:ser>
          <c:idx val="0"/>
          <c:order val="0"/>
          <c:tx>
            <c:strRef>
              <c:f>'GrE HnD BsC'!$P$4</c:f>
              <c:strCache>
                <c:ptCount val="1"/>
                <c:pt idx="0">
                  <c:v>Specific Fuel Consumption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BsC'!$P$6:$P$96</c:f>
              <c:numCache>
                <c:formatCode>General</c:formatCode>
                <c:ptCount val="91"/>
                <c:pt idx="0">
                  <c:v>0.36259026726403704</c:v>
                </c:pt>
                <c:pt idx="1">
                  <c:v>0.35347202552110363</c:v>
                </c:pt>
                <c:pt idx="2">
                  <c:v>0.34037298876228222</c:v>
                </c:pt>
                <c:pt idx="3">
                  <c:v>0.31999359243958114</c:v>
                </c:pt>
                <c:pt idx="4">
                  <c:v>0.30865537349541738</c:v>
                </c:pt>
                <c:pt idx="5">
                  <c:v>0.30946121832120271</c:v>
                </c:pt>
                <c:pt idx="6">
                  <c:v>0.29236823626761427</c:v>
                </c:pt>
                <c:pt idx="7">
                  <c:v>0.27781911341973298</c:v>
                </c:pt>
                <c:pt idx="8">
                  <c:v>0.27494560709643073</c:v>
                </c:pt>
                <c:pt idx="9">
                  <c:v>0.26575630780182197</c:v>
                </c:pt>
                <c:pt idx="10">
                  <c:v>0.26611556253324253</c:v>
                </c:pt>
                <c:pt idx="11">
                  <c:v>0.26890330375764965</c:v>
                </c:pt>
                <c:pt idx="12">
                  <c:v>0.26650142877453997</c:v>
                </c:pt>
                <c:pt idx="13">
                  <c:v>0.26543125591411398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0.27100346302788764</c:v>
                </c:pt>
                <c:pt idx="18">
                  <c:v>0.27095342620242696</c:v>
                </c:pt>
                <c:pt idx="19">
                  <c:v>0.26924452672655946</c:v>
                </c:pt>
                <c:pt idx="20">
                  <c:v>0.27069568585087356</c:v>
                </c:pt>
                <c:pt idx="21">
                  <c:v>0.26742521778731948</c:v>
                </c:pt>
                <c:pt idx="22">
                  <c:v>0.26523248299929059</c:v>
                </c:pt>
                <c:pt idx="23">
                  <c:v>0.26376579576546422</c:v>
                </c:pt>
                <c:pt idx="24">
                  <c:v>0.26347444104030193</c:v>
                </c:pt>
                <c:pt idx="25">
                  <c:v>0.26202124122047382</c:v>
                </c:pt>
                <c:pt idx="26">
                  <c:v>0.26209809928512207</c:v>
                </c:pt>
                <c:pt idx="27">
                  <c:v>0.26485444055868856</c:v>
                </c:pt>
                <c:pt idx="28">
                  <c:v>0.26627675830941794</c:v>
                </c:pt>
                <c:pt idx="29">
                  <c:v>0.26443990904827491</c:v>
                </c:pt>
                <c:pt idx="30">
                  <c:v>0.26596729252474671</c:v>
                </c:pt>
                <c:pt idx="31">
                  <c:v>0.26607237530528849</c:v>
                </c:pt>
                <c:pt idx="32">
                  <c:v>0.26986901109017625</c:v>
                </c:pt>
                <c:pt idx="33">
                  <c:v>0.27080814350291832</c:v>
                </c:pt>
                <c:pt idx="34">
                  <c:v>0.27278288115130361</c:v>
                </c:pt>
                <c:pt idx="35">
                  <c:v>0.27574598093264829</c:v>
                </c:pt>
                <c:pt idx="36">
                  <c:v>0.27385267502024341</c:v>
                </c:pt>
                <c:pt idx="37">
                  <c:v>0.27427107660453853</c:v>
                </c:pt>
                <c:pt idx="38">
                  <c:v>0.27857254397804404</c:v>
                </c:pt>
                <c:pt idx="39">
                  <c:v>0.28219887734068311</c:v>
                </c:pt>
                <c:pt idx="40">
                  <c:v>0.28709266653130933</c:v>
                </c:pt>
                <c:pt idx="41">
                  <c:v>0.29380496594028321</c:v>
                </c:pt>
                <c:pt idx="42">
                  <c:v>0.29467531673409858</c:v>
                </c:pt>
                <c:pt idx="43">
                  <c:v>0.29895542583246981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0.29593351963364056</c:v>
                </c:pt>
                <c:pt idx="47">
                  <c:v>0.29406998103739307</c:v>
                </c:pt>
                <c:pt idx="48">
                  <c:v>0.29515657702783121</c:v>
                </c:pt>
                <c:pt idx="49">
                  <c:v>0.29188975120663663</c:v>
                </c:pt>
                <c:pt idx="50">
                  <c:v>0.29502367038830629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0.29983033490414185</c:v>
                </c:pt>
                <c:pt idx="54">
                  <c:v>0.30407558910629878</c:v>
                </c:pt>
                <c:pt idx="55">
                  <c:v>0.30087532149952068</c:v>
                </c:pt>
                <c:pt idx="56">
                  <c:v>0.30225056604626255</c:v>
                </c:pt>
                <c:pt idx="57">
                  <c:v>0.30532398633705321</c:v>
                </c:pt>
                <c:pt idx="58">
                  <c:v>0.30505749972431445</c:v>
                </c:pt>
                <c:pt idx="59">
                  <c:v>0.31126248152078745</c:v>
                </c:pt>
                <c:pt idx="60">
                  <c:v>0.31225963507624388</c:v>
                </c:pt>
                <c:pt idx="61">
                  <c:v>0.31449666316106351</c:v>
                </c:pt>
                <c:pt idx="62">
                  <c:v>0.31610282348979968</c:v>
                </c:pt>
                <c:pt idx="63">
                  <c:v>0.3192865874603672</c:v>
                </c:pt>
                <c:pt idx="64">
                  <c:v>0.31903539766046196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0.32505009530867945</c:v>
                </c:pt>
                <c:pt idx="68">
                  <c:v>0.3250773012833546</c:v>
                </c:pt>
                <c:pt idx="69">
                  <c:v>0.32183022820858265</c:v>
                </c:pt>
                <c:pt idx="70">
                  <c:v>0.32486217579869925</c:v>
                </c:pt>
                <c:pt idx="71">
                  <c:v>0.32466469239407586</c:v>
                </c:pt>
                <c:pt idx="72">
                  <c:v>0.32599921081791522</c:v>
                </c:pt>
                <c:pt idx="73">
                  <c:v>0.32695969551958659</c:v>
                </c:pt>
                <c:pt idx="74">
                  <c:v>0.32683458085412886</c:v>
                </c:pt>
                <c:pt idx="75">
                  <c:v>0.33155571168345804</c:v>
                </c:pt>
                <c:pt idx="76">
                  <c:v>0.332629841276188</c:v>
                </c:pt>
                <c:pt idx="77">
                  <c:v>0.33613067842990768</c:v>
                </c:pt>
                <c:pt idx="78">
                  <c:v>0.33993779508429828</c:v>
                </c:pt>
                <c:pt idx="79">
                  <c:v>0.34154886374644911</c:v>
                </c:pt>
                <c:pt idx="80">
                  <c:v>0.34250407446488262</c:v>
                </c:pt>
                <c:pt idx="81">
                  <c:v>0.34643652379044337</c:v>
                </c:pt>
                <c:pt idx="82">
                  <c:v>0.34897494931708029</c:v>
                </c:pt>
                <c:pt idx="83">
                  <c:v>0.35316881982771414</c:v>
                </c:pt>
                <c:pt idx="84">
                  <c:v>0.35667486480148036</c:v>
                </c:pt>
                <c:pt idx="85">
                  <c:v>0.35705623292584182</c:v>
                </c:pt>
                <c:pt idx="86">
                  <c:v>0.35992281029205797</c:v>
                </c:pt>
                <c:pt idx="87">
                  <c:v>0.35952261474745661</c:v>
                </c:pt>
                <c:pt idx="88">
                  <c:v>0.36870019078525013</c:v>
                </c:pt>
                <c:pt idx="89">
                  <c:v>0.37367628567617983</c:v>
                </c:pt>
                <c:pt idx="90">
                  <c:v>0.3768432632362777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D9-43AD-BD1D-8E35637CA1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1576223"/>
        <c:axId val="531579103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'GrE HnD BsC'!$B$4</c15:sqref>
                        </c15:formulaRef>
                      </c:ext>
                    </c:extLst>
                    <c:strCache>
                      <c:ptCount val="1"/>
                      <c:pt idx="0">
                        <c:v>Dyno Speed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'GrE HnD BsC'!$B$6:$B$96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'GrE HnD BsC'!$B$6:$B$96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AFD9-43AD-BD1D-8E35637CA13D}"/>
                  </c:ext>
                </c:extLst>
              </c15:ser>
            </c15:filteredLineSeries>
          </c:ext>
        </c:extLst>
      </c:lineChart>
      <c:catAx>
        <c:axId val="5315762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1353224120189458"/>
              <c:y val="0.920909483864210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579103"/>
        <c:crosses val="autoZero"/>
        <c:auto val="1"/>
        <c:lblAlgn val="ctr"/>
        <c:lblOffset val="100"/>
        <c:noMultiLvlLbl val="0"/>
      </c:catAx>
      <c:valAx>
        <c:axId val="531579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SPC (kg/kWh)</a:t>
                </a:r>
              </a:p>
            </c:rich>
          </c:tx>
          <c:layout>
            <c:manualLayout>
              <c:xMode val="edge"/>
              <c:yMode val="edge"/>
              <c:x val="1.7080381562152972E-2"/>
              <c:y val="0.380318944543184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5762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relative to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420968138630491"/>
          <c:y val="0.20488323233974057"/>
          <c:w val="0.84428244989488788"/>
          <c:h val="0.60296855336122701"/>
        </c:manualLayout>
      </c:layout>
      <c:lineChart>
        <c:grouping val="standard"/>
        <c:varyColors val="0"/>
        <c:ser>
          <c:idx val="0"/>
          <c:order val="0"/>
          <c:tx>
            <c:strRef>
              <c:f>'GrE HnD BsC'!$M$4</c:f>
              <c:strCache>
                <c:ptCount val="1"/>
                <c:pt idx="0">
                  <c:v>Torque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BsC'!$M$6:$M$96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D0-4940-9CF9-4039479DB4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1576223"/>
        <c:axId val="531579103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'GrE HnD BsC'!$B$4</c15:sqref>
                        </c15:formulaRef>
                      </c:ext>
                    </c:extLst>
                    <c:strCache>
                      <c:ptCount val="1"/>
                      <c:pt idx="0">
                        <c:v>Dyno Speed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'GrE HnD BsC'!$B$6:$B$96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'GrE HnD BsC'!$B$6:$B$96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14D0-4940-9CF9-4039479DB4EB}"/>
                  </c:ext>
                </c:extLst>
              </c15:ser>
            </c15:filteredLineSeries>
          </c:ext>
        </c:extLst>
      </c:lineChart>
      <c:catAx>
        <c:axId val="5315762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1353224120189458"/>
              <c:y val="0.920909483864210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579103"/>
        <c:crosses val="autoZero"/>
        <c:auto val="1"/>
        <c:lblAlgn val="ctr"/>
        <c:lblOffset val="100"/>
        <c:noMultiLvlLbl val="0"/>
      </c:catAx>
      <c:valAx>
        <c:axId val="531579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Torque (Nm)</a:t>
                </a:r>
              </a:p>
            </c:rich>
          </c:tx>
          <c:layout>
            <c:manualLayout>
              <c:xMode val="edge"/>
              <c:yMode val="edge"/>
              <c:x val="1.7080381562152972E-2"/>
              <c:y val="0.380318944543184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5762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541548</xdr:colOff>
      <xdr:row>47</xdr:row>
      <xdr:rowOff>30967</xdr:rowOff>
    </xdr:from>
    <xdr:to>
      <xdr:col>11</xdr:col>
      <xdr:colOff>537068</xdr:colOff>
      <xdr:row>64</xdr:row>
      <xdr:rowOff>66827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CD4F4AE7-46F2-A579-80F7-BC0D5AE99E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595745</xdr:colOff>
      <xdr:row>9</xdr:row>
      <xdr:rowOff>138545</xdr:rowOff>
    </xdr:from>
    <xdr:to>
      <xdr:col>11</xdr:col>
      <xdr:colOff>591265</xdr:colOff>
      <xdr:row>26</xdr:row>
      <xdr:rowOff>174404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164CEF2F-2134-4015-8922-848D69A55A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568036</xdr:colOff>
      <xdr:row>28</xdr:row>
      <xdr:rowOff>0</xdr:rowOff>
    </xdr:from>
    <xdr:to>
      <xdr:col>11</xdr:col>
      <xdr:colOff>563556</xdr:colOff>
      <xdr:row>45</xdr:row>
      <xdr:rowOff>35859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7EAC7A81-7BF7-4C84-AD40-0CCE3062D5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6"/>
  <sheetViews>
    <sheetView tabSelected="1" topLeftCell="A72" zoomScale="70" zoomScaleNormal="70" workbookViewId="0">
      <selection activeCell="A80" sqref="A80:XFD80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7" max="7" width="16.44140625" style="1" customWidth="1"/>
    <col min="8" max="8" width="10" style="1" customWidth="1"/>
    <col min="9" max="9" width="16.33203125" style="1" customWidth="1"/>
    <col min="10" max="10" width="19.77734375" customWidth="1"/>
    <col min="11" max="11" width="18.77734375" customWidth="1"/>
    <col min="12" max="12" width="21.6640625" customWidth="1"/>
    <col min="13" max="13" width="22.44140625" customWidth="1"/>
    <col min="14" max="14" width="20" customWidth="1"/>
    <col min="15" max="15" width="30.33203125" customWidth="1"/>
    <col min="16" max="16" width="26.109375" customWidth="1"/>
    <col min="17" max="17" width="34.6640625" customWidth="1"/>
    <col min="18" max="18" width="33.21875" customWidth="1"/>
  </cols>
  <sheetData>
    <row r="1" spans="1:18" ht="46.8" customHeight="1" x14ac:dyDescent="0.3">
      <c r="A1"/>
      <c r="B1"/>
      <c r="G1" s="2" t="s">
        <v>0</v>
      </c>
      <c r="H1" s="2" t="s">
        <v>1</v>
      </c>
      <c r="I1" s="2" t="s">
        <v>2</v>
      </c>
      <c r="J1" s="2" t="s">
        <v>25</v>
      </c>
      <c r="K1" s="4" t="s">
        <v>23</v>
      </c>
      <c r="L1" s="2" t="s">
        <v>38</v>
      </c>
    </row>
    <row r="2" spans="1:18" x14ac:dyDescent="0.3">
      <c r="C2" s="1"/>
      <c r="G2" s="2" t="s">
        <v>3</v>
      </c>
      <c r="H2" s="2" t="s">
        <v>4</v>
      </c>
      <c r="I2" s="2" t="s">
        <v>5</v>
      </c>
      <c r="J2" s="2" t="s">
        <v>15</v>
      </c>
      <c r="K2" s="2" t="s">
        <v>22</v>
      </c>
      <c r="L2" s="2" t="s">
        <v>39</v>
      </c>
    </row>
    <row r="3" spans="1:18" ht="62.4" customHeight="1" x14ac:dyDescent="0.3">
      <c r="C3" s="1"/>
      <c r="G3" s="3">
        <v>1018.9</v>
      </c>
      <c r="H3" s="3">
        <v>46</v>
      </c>
      <c r="I3" s="3">
        <v>27</v>
      </c>
      <c r="J3" s="3">
        <v>0.81577599999999995</v>
      </c>
      <c r="K3" s="3">
        <f>((PI()*0.075^2)/4)*0.09</f>
        <v>3.9760782021995821E-4</v>
      </c>
      <c r="L3" s="3">
        <v>43391</v>
      </c>
      <c r="M3" s="5" t="s">
        <v>16</v>
      </c>
      <c r="N3" s="5" t="s">
        <v>21</v>
      </c>
      <c r="O3" s="5" t="s">
        <v>28</v>
      </c>
      <c r="P3" s="5" t="s">
        <v>29</v>
      </c>
      <c r="Q3" s="5" t="s">
        <v>35</v>
      </c>
      <c r="R3" s="5" t="s">
        <v>37</v>
      </c>
    </row>
    <row r="4" spans="1:18" ht="47.4" customHeight="1" x14ac:dyDescent="0.3">
      <c r="A4" s="2" t="s">
        <v>6</v>
      </c>
      <c r="B4" s="2" t="s">
        <v>7</v>
      </c>
      <c r="C4" s="2" t="s">
        <v>8</v>
      </c>
      <c r="D4" s="2" t="s">
        <v>9</v>
      </c>
      <c r="G4" s="2" t="s">
        <v>33</v>
      </c>
      <c r="I4" s="2" t="s">
        <v>31</v>
      </c>
      <c r="J4" s="1"/>
      <c r="K4" s="4" t="s">
        <v>24</v>
      </c>
      <c r="L4" s="1"/>
      <c r="M4" s="2" t="s">
        <v>14</v>
      </c>
      <c r="N4" s="2" t="s">
        <v>13</v>
      </c>
      <c r="O4" s="2" t="s">
        <v>19</v>
      </c>
      <c r="P4" s="2" t="s">
        <v>26</v>
      </c>
      <c r="Q4" s="4" t="s">
        <v>30</v>
      </c>
      <c r="R4" s="2" t="s">
        <v>40</v>
      </c>
    </row>
    <row r="5" spans="1:18" ht="16.2" customHeight="1" x14ac:dyDescent="0.3">
      <c r="A5" s="2" t="s">
        <v>10</v>
      </c>
      <c r="B5" s="2" t="s">
        <v>11</v>
      </c>
      <c r="C5" s="2" t="s">
        <v>12</v>
      </c>
      <c r="D5" s="2" t="s">
        <v>9</v>
      </c>
      <c r="G5" s="2" t="s">
        <v>3</v>
      </c>
      <c r="I5" s="2" t="s">
        <v>32</v>
      </c>
      <c r="J5" s="1"/>
      <c r="K5" s="2" t="s">
        <v>22</v>
      </c>
      <c r="L5" s="1"/>
      <c r="M5" s="2" t="s">
        <v>17</v>
      </c>
      <c r="N5" s="2" t="s">
        <v>18</v>
      </c>
      <c r="O5" s="2" t="s">
        <v>20</v>
      </c>
      <c r="P5" s="2" t="s">
        <v>27</v>
      </c>
      <c r="Q5" s="2" t="s">
        <v>18</v>
      </c>
      <c r="R5" s="2" t="s">
        <v>36</v>
      </c>
    </row>
    <row r="6" spans="1:18" ht="27" customHeight="1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G6" s="3">
        <v>1013.25</v>
      </c>
      <c r="I6" s="3">
        <f>I3+273</f>
        <v>300</v>
      </c>
      <c r="J6" s="1"/>
      <c r="K6" s="3">
        <f>K3*4</f>
        <v>1.5904312808798329E-3</v>
      </c>
      <c r="L6" s="1"/>
      <c r="M6">
        <f>A6*$J$3</f>
        <v>83.433490399999997</v>
      </c>
      <c r="N6">
        <f>(PI()*2*B6*M6)/60</f>
        <v>8737.1346834664837</v>
      </c>
      <c r="O6">
        <f>((M6*PI()*4)/$K$6)/1000</f>
        <v>659.22757846913578</v>
      </c>
      <c r="P6">
        <f>((C6*0.75*3600)/(60*(N6/1000)))</f>
        <v>0.36259026726403704</v>
      </c>
      <c r="Q6">
        <f>N6*($G$6/$G$3)*(($I$6/$I$9)^0.5)</f>
        <v>8791.8627117276719</v>
      </c>
      <c r="R6">
        <f>(O6*10^-3)/((P6/3600)*$L$3)*100</f>
        <v>15.084192522486623</v>
      </c>
    </row>
    <row r="7" spans="1:18" x14ac:dyDescent="0.3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I7" s="2" t="s">
        <v>34</v>
      </c>
      <c r="J7" s="1"/>
      <c r="K7" s="1"/>
      <c r="L7" s="1"/>
      <c r="M7">
        <f t="shared" ref="M7:M70" si="1">A7*$J$3</f>
        <v>83.825878656</v>
      </c>
      <c r="N7">
        <f t="shared" ref="N7:N70" si="2">(PI()*2*B7*M7)/60</f>
        <v>9217.1367598239667</v>
      </c>
      <c r="O7">
        <f t="shared" ref="O7:O70" si="3">((M7*PI()*4)/$K$6)/1000</f>
        <v>662.32793012148147</v>
      </c>
      <c r="P7">
        <f t="shared" ref="P7:P70" si="4">((C7*0.75*3600)/(60*(N7/1000)))</f>
        <v>0.35347202552110363</v>
      </c>
      <c r="Q7">
        <f t="shared" ref="Q7:Q70" si="5">N7*($G$6/$G$3)*(($I$6/$I$9)^0.5)</f>
        <v>9274.8714450902298</v>
      </c>
      <c r="R7">
        <f t="shared" ref="R7:R70" si="6">(O7*10^-3)/((P7/3600)*$L$3)*100</f>
        <v>15.546078722643752</v>
      </c>
    </row>
    <row r="8" spans="1:18" x14ac:dyDescent="0.3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I8" s="2" t="s">
        <v>32</v>
      </c>
      <c r="J8" s="1"/>
      <c r="K8" s="1"/>
      <c r="L8" s="1"/>
      <c r="M8">
        <f t="shared" si="1"/>
        <v>84.586997663999995</v>
      </c>
      <c r="N8">
        <f t="shared" si="2"/>
        <v>9743.7226498494456</v>
      </c>
      <c r="O8">
        <f t="shared" si="3"/>
        <v>668.34170993777764</v>
      </c>
      <c r="P8">
        <f t="shared" si="4"/>
        <v>0.34037298876228222</v>
      </c>
      <c r="Q8">
        <f t="shared" si="5"/>
        <v>9804.7557857537413</v>
      </c>
      <c r="R8">
        <f t="shared" si="6"/>
        <v>16.290946557700721</v>
      </c>
    </row>
    <row r="9" spans="1:18" x14ac:dyDescent="0.3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I9" s="3">
        <v>293</v>
      </c>
      <c r="J9" s="1"/>
      <c r="K9" s="1"/>
      <c r="L9" s="1"/>
      <c r="M9">
        <f t="shared" si="1"/>
        <v>85.011201184000001</v>
      </c>
      <c r="N9">
        <f t="shared" si="2"/>
        <v>10237.7049959791</v>
      </c>
      <c r="O9">
        <f t="shared" si="3"/>
        <v>671.69344145382718</v>
      </c>
      <c r="P9">
        <f t="shared" si="4"/>
        <v>0.31999359243958114</v>
      </c>
      <c r="Q9">
        <f t="shared" si="5"/>
        <v>10301.832359084752</v>
      </c>
      <c r="R9">
        <f t="shared" si="6"/>
        <v>17.415368461070553</v>
      </c>
    </row>
    <row r="10" spans="1:18" x14ac:dyDescent="0.3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J10" s="1"/>
      <c r="K10" s="1"/>
      <c r="L10" s="1"/>
      <c r="M10">
        <f t="shared" si="1"/>
        <v>86.318074335999995</v>
      </c>
      <c r="N10">
        <f t="shared" si="2"/>
        <v>10847.049128239809</v>
      </c>
      <c r="O10">
        <f t="shared" si="3"/>
        <v>682.01935277827158</v>
      </c>
      <c r="P10">
        <f t="shared" si="4"/>
        <v>0.30865537349541738</v>
      </c>
      <c r="Q10">
        <f t="shared" si="5"/>
        <v>10914.993326509313</v>
      </c>
      <c r="R10">
        <f t="shared" si="6"/>
        <v>18.332669021340166</v>
      </c>
    </row>
    <row r="11" spans="1:18" x14ac:dyDescent="0.3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M11">
        <f t="shared" si="1"/>
        <v>87.704077760000004</v>
      </c>
      <c r="N11">
        <f t="shared" si="2"/>
        <v>11480.436932528499</v>
      </c>
      <c r="O11">
        <f t="shared" si="3"/>
        <v>692.97049094320982</v>
      </c>
      <c r="P11">
        <f t="shared" si="4"/>
        <v>0.30946121832120271</v>
      </c>
      <c r="Q11">
        <f t="shared" si="5"/>
        <v>11552.348571716477</v>
      </c>
      <c r="R11">
        <f t="shared" si="6"/>
        <v>18.578530165105796</v>
      </c>
    </row>
    <row r="12" spans="1:18" x14ac:dyDescent="0.3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M12">
        <f t="shared" si="1"/>
        <v>89.317682687999991</v>
      </c>
      <c r="N12">
        <f t="shared" si="2"/>
        <v>12159.323616625683</v>
      </c>
      <c r="O12">
        <f t="shared" si="3"/>
        <v>705.71996197925921</v>
      </c>
      <c r="P12">
        <f t="shared" si="4"/>
        <v>0.29236823626761427</v>
      </c>
      <c r="Q12">
        <f t="shared" si="5"/>
        <v>12235.487694511179</v>
      </c>
      <c r="R12">
        <f t="shared" si="6"/>
        <v>20.026500042255947</v>
      </c>
    </row>
    <row r="13" spans="1:18" x14ac:dyDescent="0.3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M13">
        <f t="shared" si="1"/>
        <v>91.201309471999991</v>
      </c>
      <c r="N13">
        <f t="shared" si="2"/>
        <v>12893.281372575198</v>
      </c>
      <c r="O13">
        <f t="shared" si="3"/>
        <v>720.6029390380246</v>
      </c>
      <c r="P13">
        <f t="shared" si="4"/>
        <v>0.27781911341973298</v>
      </c>
      <c r="Q13">
        <f t="shared" si="5"/>
        <v>12974.042845632608</v>
      </c>
      <c r="R13">
        <f t="shared" si="6"/>
        <v>21.519726611027309</v>
      </c>
    </row>
    <row r="14" spans="1:18" x14ac:dyDescent="0.3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M14">
        <f t="shared" si="1"/>
        <v>93.217091967999991</v>
      </c>
      <c r="N14">
        <f t="shared" si="2"/>
        <v>13666.339461398067</v>
      </c>
      <c r="O14">
        <f t="shared" si="3"/>
        <v>736.53010937678994</v>
      </c>
      <c r="P14">
        <f t="shared" si="4"/>
        <v>0.27494560709643073</v>
      </c>
      <c r="Q14">
        <f t="shared" si="5"/>
        <v>13751.94324792155</v>
      </c>
      <c r="R14">
        <f t="shared" si="6"/>
        <v>22.225245249061938</v>
      </c>
    </row>
    <row r="15" spans="1:18" x14ac:dyDescent="0.3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M15">
        <f t="shared" si="1"/>
        <v>94.452992607999988</v>
      </c>
      <c r="N15">
        <f t="shared" si="2"/>
        <v>14342.08667153175</v>
      </c>
      <c r="O15">
        <f t="shared" si="3"/>
        <v>746.29525023604924</v>
      </c>
      <c r="P15">
        <f t="shared" si="4"/>
        <v>0.26575630780182197</v>
      </c>
      <c r="Q15">
        <f t="shared" si="5"/>
        <v>14431.923231584935</v>
      </c>
      <c r="R15">
        <f t="shared" si="6"/>
        <v>23.298606036726245</v>
      </c>
    </row>
    <row r="16" spans="1:18" x14ac:dyDescent="0.3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H16"/>
      <c r="M16">
        <f t="shared" si="1"/>
        <v>95.43355536</v>
      </c>
      <c r="N16">
        <f t="shared" si="2"/>
        <v>14990.667821246541</v>
      </c>
      <c r="O16">
        <f t="shared" si="3"/>
        <v>754.04290654814815</v>
      </c>
      <c r="P16">
        <f t="shared" si="4"/>
        <v>0.26611556253324253</v>
      </c>
      <c r="Q16">
        <f t="shared" si="5"/>
        <v>15084.566990928308</v>
      </c>
      <c r="R16">
        <f t="shared" si="6"/>
        <v>23.508700735592566</v>
      </c>
    </row>
    <row r="17" spans="1:18" x14ac:dyDescent="0.3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M17">
        <f t="shared" si="1"/>
        <v>96.088623487999996</v>
      </c>
      <c r="N17">
        <f t="shared" si="2"/>
        <v>15596.68453824525</v>
      </c>
      <c r="O17">
        <f t="shared" si="3"/>
        <v>759.21875348543199</v>
      </c>
      <c r="P17">
        <f t="shared" si="4"/>
        <v>0.26890330375764965</v>
      </c>
      <c r="Q17">
        <f t="shared" si="5"/>
        <v>15694.379700688512</v>
      </c>
      <c r="R17">
        <f t="shared" si="6"/>
        <v>23.424678054480886</v>
      </c>
    </row>
    <row r="18" spans="1:18" x14ac:dyDescent="0.3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M18">
        <f t="shared" si="1"/>
        <v>96.645798495999998</v>
      </c>
      <c r="N18">
        <f t="shared" si="2"/>
        <v>16193.158962952166</v>
      </c>
      <c r="O18">
        <f t="shared" si="3"/>
        <v>763.62112391901223</v>
      </c>
      <c r="P18">
        <f t="shared" si="4"/>
        <v>0.26650142877453997</v>
      </c>
      <c r="Q18">
        <f t="shared" si="5"/>
        <v>16294.59034674889</v>
      </c>
      <c r="R18">
        <f t="shared" si="6"/>
        <v>23.772849099428601</v>
      </c>
    </row>
    <row r="19" spans="1:18" x14ac:dyDescent="0.3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M19">
        <f t="shared" si="1"/>
        <v>96.891347072000002</v>
      </c>
      <c r="N19">
        <f t="shared" si="2"/>
        <v>16741.622928679779</v>
      </c>
      <c r="O19">
        <f t="shared" si="3"/>
        <v>765.56126081580237</v>
      </c>
      <c r="P19">
        <f t="shared" si="4"/>
        <v>0.26543125591411398</v>
      </c>
      <c r="Q19">
        <f t="shared" si="5"/>
        <v>16846.489803916666</v>
      </c>
      <c r="R19">
        <f t="shared" si="6"/>
        <v>23.929340456254604</v>
      </c>
    </row>
    <row r="20" spans="1:18" x14ac:dyDescent="0.3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M20">
        <f t="shared" si="1"/>
        <v>96.796717055999991</v>
      </c>
      <c r="N20">
        <f t="shared" si="2"/>
        <v>17232.098461035232</v>
      </c>
      <c r="O20">
        <f t="shared" si="3"/>
        <v>764.81356686222205</v>
      </c>
      <c r="P20">
        <f t="shared" si="4"/>
        <v>0.26127113944830166</v>
      </c>
      <c r="Q20">
        <f t="shared" si="5"/>
        <v>17340.037597347247</v>
      </c>
      <c r="R20">
        <f t="shared" si="6"/>
        <v>24.286614847042358</v>
      </c>
    </row>
    <row r="21" spans="1:18" x14ac:dyDescent="0.3">
      <c r="A21" s="1">
        <v>118.861</v>
      </c>
      <c r="B21" s="1">
        <f t="shared" si="0"/>
        <v>1750</v>
      </c>
      <c r="C21" s="1">
        <v>0.10305</v>
      </c>
      <c r="D21" s="1">
        <v>1.31053</v>
      </c>
      <c r="M21">
        <f t="shared" si="1"/>
        <v>96.963951135999991</v>
      </c>
      <c r="N21">
        <f t="shared" si="2"/>
        <v>17769.572132194007</v>
      </c>
      <c r="O21">
        <f t="shared" si="3"/>
        <v>766.13492255604933</v>
      </c>
      <c r="P21">
        <f t="shared" si="4"/>
        <v>0.26096576583284559</v>
      </c>
      <c r="Q21">
        <f t="shared" si="5"/>
        <v>17880.877918481154</v>
      </c>
      <c r="R21">
        <f t="shared" si="6"/>
        <v>24.357042931217062</v>
      </c>
    </row>
    <row r="22" spans="1:18" x14ac:dyDescent="0.3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H22"/>
      <c r="M22">
        <f t="shared" si="1"/>
        <v>97.553757183999991</v>
      </c>
      <c r="N22">
        <f t="shared" si="2"/>
        <v>18388.45001396021</v>
      </c>
      <c r="O22">
        <f t="shared" si="3"/>
        <v>770.79511849086407</v>
      </c>
      <c r="P22">
        <f t="shared" si="4"/>
        <v>0.26747768279903716</v>
      </c>
      <c r="Q22">
        <f t="shared" si="5"/>
        <v>18503.632353308582</v>
      </c>
      <c r="R22">
        <f t="shared" si="6"/>
        <v>23.908605443556855</v>
      </c>
    </row>
    <row r="23" spans="1:18" x14ac:dyDescent="0.3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M23">
        <f t="shared" si="1"/>
        <v>97.839278783999987</v>
      </c>
      <c r="N23">
        <f t="shared" si="2"/>
        <v>18954.554833387512</v>
      </c>
      <c r="O23">
        <f t="shared" si="3"/>
        <v>773.05109162666645</v>
      </c>
      <c r="P23">
        <f t="shared" si="4"/>
        <v>0.27100346302788764</v>
      </c>
      <c r="Q23">
        <f t="shared" si="5"/>
        <v>19073.283163690448</v>
      </c>
      <c r="R23">
        <f t="shared" si="6"/>
        <v>23.666617887343698</v>
      </c>
    </row>
    <row r="24" spans="1:18" x14ac:dyDescent="0.3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M24">
        <f t="shared" si="1"/>
        <v>98.036696575999997</v>
      </c>
      <c r="N24">
        <f t="shared" si="2"/>
        <v>19506.119830540305</v>
      </c>
      <c r="O24">
        <f t="shared" si="3"/>
        <v>774.61093590913572</v>
      </c>
      <c r="P24">
        <f t="shared" si="4"/>
        <v>0.27095342620242696</v>
      </c>
      <c r="Q24">
        <f t="shared" si="5"/>
        <v>19628.30307665325</v>
      </c>
      <c r="R24">
        <f t="shared" si="6"/>
        <v>23.718751151883385</v>
      </c>
    </row>
    <row r="25" spans="1:18" x14ac:dyDescent="0.3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M25">
        <f t="shared" si="1"/>
        <v>98.666475647999988</v>
      </c>
      <c r="N25">
        <f t="shared" si="2"/>
        <v>20148.041878337946</v>
      </c>
      <c r="O25">
        <f t="shared" si="3"/>
        <v>779.58696808296281</v>
      </c>
      <c r="P25">
        <f t="shared" si="4"/>
        <v>0.26924452672655946</v>
      </c>
      <c r="Q25">
        <f t="shared" si="5"/>
        <v>20274.246022519434</v>
      </c>
      <c r="R25">
        <f t="shared" si="6"/>
        <v>24.02262869622913</v>
      </c>
    </row>
    <row r="26" spans="1:18" x14ac:dyDescent="0.3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M26">
        <f t="shared" si="1"/>
        <v>99.652748831999986</v>
      </c>
      <c r="N26">
        <f t="shared" si="2"/>
        <v>20871.222909376</v>
      </c>
      <c r="O26">
        <f t="shared" si="3"/>
        <v>787.37974385777761</v>
      </c>
      <c r="P26">
        <f t="shared" si="4"/>
        <v>0.27069568585087356</v>
      </c>
      <c r="Q26">
        <f t="shared" si="5"/>
        <v>21001.956945030892</v>
      </c>
      <c r="R26">
        <f t="shared" si="6"/>
        <v>24.132690616738298</v>
      </c>
    </row>
    <row r="27" spans="1:18" x14ac:dyDescent="0.3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M27">
        <f t="shared" si="1"/>
        <v>100.21400272</v>
      </c>
      <c r="N27">
        <f t="shared" si="2"/>
        <v>21513.490940018601</v>
      </c>
      <c r="O27">
        <f t="shared" si="3"/>
        <v>791.81434247901223</v>
      </c>
      <c r="P27">
        <f t="shared" si="4"/>
        <v>0.26742521778731948</v>
      </c>
      <c r="Q27">
        <f t="shared" si="5"/>
        <v>21648.248040923791</v>
      </c>
      <c r="R27">
        <f t="shared" si="6"/>
        <v>24.565400417536861</v>
      </c>
    </row>
    <row r="28" spans="1:18" x14ac:dyDescent="0.3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M28">
        <f t="shared" si="1"/>
        <v>100.989805696</v>
      </c>
      <c r="N28">
        <f t="shared" si="2"/>
        <v>22208.818216340998</v>
      </c>
      <c r="O28">
        <f t="shared" si="3"/>
        <v>797.94414377086412</v>
      </c>
      <c r="P28">
        <f t="shared" si="4"/>
        <v>0.26523248299929059</v>
      </c>
      <c r="Q28">
        <f t="shared" si="5"/>
        <v>22347.930737210285</v>
      </c>
      <c r="R28">
        <f t="shared" si="6"/>
        <v>24.960232269337837</v>
      </c>
    </row>
    <row r="29" spans="1:18" x14ac:dyDescent="0.3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M29">
        <f t="shared" si="1"/>
        <v>101.80395014399998</v>
      </c>
      <c r="N29">
        <f t="shared" si="2"/>
        <v>22920.902167981523</v>
      </c>
      <c r="O29">
        <f t="shared" si="3"/>
        <v>804.3768900266665</v>
      </c>
      <c r="P29">
        <f t="shared" si="4"/>
        <v>0.26376579576546422</v>
      </c>
      <c r="Q29">
        <f t="shared" si="5"/>
        <v>23064.475069975924</v>
      </c>
      <c r="R29">
        <f t="shared" si="6"/>
        <v>25.301364851967296</v>
      </c>
    </row>
    <row r="30" spans="1:18" x14ac:dyDescent="0.3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M30">
        <f t="shared" si="1"/>
        <v>102.08376131199999</v>
      </c>
      <c r="N30">
        <f t="shared" si="2"/>
        <v>23518.410269830161</v>
      </c>
      <c r="O30">
        <f t="shared" si="3"/>
        <v>806.58774369975299</v>
      </c>
      <c r="P30">
        <f t="shared" si="4"/>
        <v>0.26347444104030193</v>
      </c>
      <c r="Q30">
        <f t="shared" si="5"/>
        <v>23665.725867967973</v>
      </c>
      <c r="R30">
        <f t="shared" si="6"/>
        <v>25.398962001343261</v>
      </c>
    </row>
    <row r="31" spans="1:18" x14ac:dyDescent="0.3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M31">
        <f t="shared" si="1"/>
        <v>102.810617728</v>
      </c>
      <c r="N31">
        <f t="shared" si="2"/>
        <v>24224.181102398499</v>
      </c>
      <c r="O31">
        <f t="shared" si="3"/>
        <v>812.33080673975303</v>
      </c>
      <c r="P31">
        <f t="shared" si="4"/>
        <v>0.26202124122047382</v>
      </c>
      <c r="Q31">
        <f t="shared" si="5"/>
        <v>24375.917537283145</v>
      </c>
      <c r="R31">
        <f t="shared" si="6"/>
        <v>25.721676138955303</v>
      </c>
    </row>
    <row r="32" spans="1:18" x14ac:dyDescent="0.3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M32">
        <f t="shared" si="1"/>
        <v>103.32618815999999</v>
      </c>
      <c r="N32">
        <f t="shared" si="2"/>
        <v>24886.674179595098</v>
      </c>
      <c r="O32">
        <f t="shared" si="3"/>
        <v>816.40444965925906</v>
      </c>
      <c r="P32">
        <f t="shared" si="4"/>
        <v>0.26209809928512207</v>
      </c>
      <c r="Q32">
        <f t="shared" si="5"/>
        <v>25042.560366219324</v>
      </c>
      <c r="R32">
        <f t="shared" si="6"/>
        <v>25.843083646244413</v>
      </c>
    </row>
    <row r="33" spans="1:18" x14ac:dyDescent="0.3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M33">
        <f t="shared" si="1"/>
        <v>103.458343872</v>
      </c>
      <c r="N33">
        <f t="shared" si="2"/>
        <v>25460.211223099272</v>
      </c>
      <c r="O33">
        <f t="shared" si="3"/>
        <v>817.44864293925923</v>
      </c>
      <c r="P33">
        <f t="shared" si="4"/>
        <v>0.26485444055868856</v>
      </c>
      <c r="Q33">
        <f t="shared" si="5"/>
        <v>25619.689954952901</v>
      </c>
      <c r="R33">
        <f t="shared" si="6"/>
        <v>25.606844260030602</v>
      </c>
    </row>
    <row r="34" spans="1:18" x14ac:dyDescent="0.3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M34">
        <f t="shared" si="1"/>
        <v>103.35066144</v>
      </c>
      <c r="N34">
        <f t="shared" si="2"/>
        <v>25974.854297883991</v>
      </c>
      <c r="O34">
        <f t="shared" si="3"/>
        <v>816.59781878518504</v>
      </c>
      <c r="P34">
        <f t="shared" si="4"/>
        <v>0.26627675830941794</v>
      </c>
      <c r="Q34">
        <f t="shared" si="5"/>
        <v>26137.556672471954</v>
      </c>
      <c r="R34">
        <f t="shared" si="6"/>
        <v>25.443555279051889</v>
      </c>
    </row>
    <row r="35" spans="1:18" x14ac:dyDescent="0.3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M35">
        <f t="shared" si="1"/>
        <v>103.238084352</v>
      </c>
      <c r="N35">
        <f t="shared" si="2"/>
        <v>26487.113935292338</v>
      </c>
      <c r="O35">
        <f t="shared" si="3"/>
        <v>815.70832080592584</v>
      </c>
      <c r="P35">
        <f t="shared" si="4"/>
        <v>0.26443990904827491</v>
      </c>
      <c r="Q35">
        <f t="shared" si="5"/>
        <v>26653.02502314029</v>
      </c>
      <c r="R35">
        <f t="shared" si="6"/>
        <v>25.592383499498261</v>
      </c>
    </row>
    <row r="36" spans="1:18" x14ac:dyDescent="0.3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M36">
        <f t="shared" si="1"/>
        <v>103.145085888</v>
      </c>
      <c r="N36">
        <f t="shared" si="2"/>
        <v>27003.320339969086</v>
      </c>
      <c r="O36">
        <f t="shared" si="3"/>
        <v>814.97351812740726</v>
      </c>
      <c r="P36">
        <f t="shared" si="4"/>
        <v>0.26596729252474671</v>
      </c>
      <c r="Q36">
        <f t="shared" si="5"/>
        <v>27172.464863002282</v>
      </c>
      <c r="R36">
        <f t="shared" si="6"/>
        <v>25.422491236024864</v>
      </c>
    </row>
    <row r="37" spans="1:18" x14ac:dyDescent="0.3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M37">
        <f t="shared" si="1"/>
        <v>102.982746464</v>
      </c>
      <c r="N37">
        <f t="shared" si="2"/>
        <v>27500.036377713226</v>
      </c>
      <c r="O37">
        <f t="shared" si="3"/>
        <v>813.69083625876544</v>
      </c>
      <c r="P37">
        <f t="shared" si="4"/>
        <v>0.26607237530528849</v>
      </c>
      <c r="Q37">
        <f t="shared" si="5"/>
        <v>27672.292251359213</v>
      </c>
      <c r="R37">
        <f t="shared" si="6"/>
        <v>25.372454360355984</v>
      </c>
    </row>
    <row r="38" spans="1:18" x14ac:dyDescent="0.3">
      <c r="A38" s="1">
        <v>126.161</v>
      </c>
      <c r="B38" s="1">
        <f t="shared" si="0"/>
        <v>2600</v>
      </c>
      <c r="C38" s="1">
        <v>0.16805</v>
      </c>
      <c r="D38" s="1">
        <v>1.27634</v>
      </c>
      <c r="M38">
        <f t="shared" si="1"/>
        <v>102.919115936</v>
      </c>
      <c r="N38">
        <f t="shared" si="2"/>
        <v>28021.928006669459</v>
      </c>
      <c r="O38">
        <f t="shared" si="3"/>
        <v>813.18807653135809</v>
      </c>
      <c r="P38">
        <f t="shared" si="4"/>
        <v>0.26986901109017625</v>
      </c>
      <c r="Q38">
        <f t="shared" si="5"/>
        <v>28197.45292684541</v>
      </c>
      <c r="R38">
        <f t="shared" si="6"/>
        <v>25.000047058180648</v>
      </c>
    </row>
    <row r="39" spans="1:18" x14ac:dyDescent="0.3">
      <c r="A39" s="1">
        <v>125.84699999999999</v>
      </c>
      <c r="B39" s="1">
        <f t="shared" ref="B39:B70" si="7">B38+50</f>
        <v>2650</v>
      </c>
      <c r="C39" s="1">
        <v>0.17144999999999999</v>
      </c>
      <c r="D39" s="1">
        <v>1.28027</v>
      </c>
      <c r="M39">
        <f t="shared" si="1"/>
        <v>102.66296227199999</v>
      </c>
      <c r="N39">
        <f t="shared" si="2"/>
        <v>28489.726712804179</v>
      </c>
      <c r="O39">
        <f t="shared" si="3"/>
        <v>811.16414634666648</v>
      </c>
      <c r="P39">
        <f t="shared" si="4"/>
        <v>0.27080814350291832</v>
      </c>
      <c r="Q39">
        <f t="shared" si="5"/>
        <v>28668.181850006353</v>
      </c>
      <c r="R39">
        <f t="shared" si="6"/>
        <v>24.851343266817569</v>
      </c>
    </row>
    <row r="40" spans="1:18" x14ac:dyDescent="0.3">
      <c r="A40" s="1">
        <v>124.911</v>
      </c>
      <c r="B40" s="1">
        <f t="shared" si="7"/>
        <v>2700</v>
      </c>
      <c r="C40" s="1">
        <v>0.17465</v>
      </c>
      <c r="D40" s="1">
        <v>1.2837099999999999</v>
      </c>
      <c r="M40">
        <f t="shared" si="1"/>
        <v>101.89939593599999</v>
      </c>
      <c r="N40">
        <f t="shared" si="2"/>
        <v>28811.375430999771</v>
      </c>
      <c r="O40">
        <f t="shared" si="3"/>
        <v>805.1310296177777</v>
      </c>
      <c r="P40">
        <f t="shared" si="4"/>
        <v>0.27278288115130361</v>
      </c>
      <c r="Q40">
        <f t="shared" si="5"/>
        <v>28991.845324844406</v>
      </c>
      <c r="R40">
        <f t="shared" si="6"/>
        <v>24.487942348937864</v>
      </c>
    </row>
    <row r="41" spans="1:18" x14ac:dyDescent="0.3">
      <c r="A41" s="1">
        <v>123.92700000000001</v>
      </c>
      <c r="B41" s="1">
        <f t="shared" si="7"/>
        <v>2750</v>
      </c>
      <c r="C41" s="1">
        <v>0.1784</v>
      </c>
      <c r="D41" s="1">
        <v>1.2811999999999999</v>
      </c>
      <c r="M41">
        <f t="shared" si="1"/>
        <v>101.096672352</v>
      </c>
      <c r="N41">
        <f t="shared" si="2"/>
        <v>29113.751623313274</v>
      </c>
      <c r="O41">
        <f t="shared" si="3"/>
        <v>798.78852228740732</v>
      </c>
      <c r="P41">
        <f t="shared" si="4"/>
        <v>0.27574598093264829</v>
      </c>
      <c r="Q41">
        <f t="shared" si="5"/>
        <v>29296.115553749762</v>
      </c>
      <c r="R41">
        <f t="shared" si="6"/>
        <v>24.033967323129062</v>
      </c>
    </row>
    <row r="42" spans="1:18" x14ac:dyDescent="0.3">
      <c r="A42" s="1">
        <v>123.68899999999999</v>
      </c>
      <c r="B42" s="1">
        <f t="shared" si="7"/>
        <v>2800</v>
      </c>
      <c r="C42" s="1">
        <v>0.18004999999999999</v>
      </c>
      <c r="D42" s="1">
        <v>1.2744800000000001</v>
      </c>
      <c r="M42">
        <f t="shared" si="1"/>
        <v>100.90251766399999</v>
      </c>
      <c r="N42">
        <f t="shared" si="2"/>
        <v>29586.163434047423</v>
      </c>
      <c r="O42">
        <f t="shared" si="3"/>
        <v>797.25446055506154</v>
      </c>
      <c r="P42">
        <f t="shared" si="4"/>
        <v>0.27385267502024341</v>
      </c>
      <c r="Q42">
        <f t="shared" si="5"/>
        <v>29771.486477266924</v>
      </c>
      <c r="R42">
        <f t="shared" si="6"/>
        <v>24.153652394824555</v>
      </c>
    </row>
    <row r="43" spans="1:18" x14ac:dyDescent="0.3">
      <c r="A43" s="1">
        <v>123.389</v>
      </c>
      <c r="B43" s="1">
        <f t="shared" si="7"/>
        <v>2850</v>
      </c>
      <c r="C43" s="1">
        <v>0.18310000000000001</v>
      </c>
      <c r="D43" s="1">
        <v>1.2603599999999999</v>
      </c>
      <c r="M43">
        <f t="shared" si="1"/>
        <v>100.65778486399999</v>
      </c>
      <c r="N43">
        <f t="shared" si="2"/>
        <v>30041.446958259603</v>
      </c>
      <c r="O43">
        <f t="shared" si="3"/>
        <v>795.32076929580239</v>
      </c>
      <c r="P43">
        <f t="shared" si="4"/>
        <v>0.27427107660453853</v>
      </c>
      <c r="Q43">
        <f t="shared" si="5"/>
        <v>30229.621825387359</v>
      </c>
      <c r="R43">
        <f t="shared" si="6"/>
        <v>24.058312087689217</v>
      </c>
    </row>
    <row r="44" spans="1:18" x14ac:dyDescent="0.3">
      <c r="A44" s="1">
        <v>122.51900000000001</v>
      </c>
      <c r="B44" s="1">
        <f t="shared" si="7"/>
        <v>2900</v>
      </c>
      <c r="C44" s="1">
        <v>0.18790000000000001</v>
      </c>
      <c r="D44" s="1">
        <v>1.2531000000000001</v>
      </c>
      <c r="M44">
        <f t="shared" si="1"/>
        <v>99.948059743999991</v>
      </c>
      <c r="N44">
        <f t="shared" si="2"/>
        <v>30352.95538912273</v>
      </c>
      <c r="O44">
        <f t="shared" si="3"/>
        <v>789.71306464395047</v>
      </c>
      <c r="P44">
        <f t="shared" si="4"/>
        <v>0.27857254397804404</v>
      </c>
      <c r="Q44">
        <f t="shared" si="5"/>
        <v>30543.081495738661</v>
      </c>
      <c r="R44">
        <f t="shared" si="6"/>
        <v>23.519812446270034</v>
      </c>
    </row>
    <row r="45" spans="1:18" x14ac:dyDescent="0.3">
      <c r="A45" s="1">
        <v>121.837</v>
      </c>
      <c r="B45" s="1">
        <f t="shared" si="7"/>
        <v>2950</v>
      </c>
      <c r="C45" s="1">
        <v>0.19255</v>
      </c>
      <c r="D45" s="1">
        <v>1.23943</v>
      </c>
      <c r="M45">
        <f t="shared" si="1"/>
        <v>99.391700512</v>
      </c>
      <c r="N45">
        <f t="shared" si="2"/>
        <v>30704.409888702448</v>
      </c>
      <c r="O45">
        <f t="shared" si="3"/>
        <v>785.31713984790122</v>
      </c>
      <c r="P45">
        <f t="shared" si="4"/>
        <v>0.28219887734068311</v>
      </c>
      <c r="Q45">
        <f t="shared" si="5"/>
        <v>30896.737450656125</v>
      </c>
      <c r="R45">
        <f t="shared" si="6"/>
        <v>23.088336115723024</v>
      </c>
    </row>
    <row r="46" spans="1:18" x14ac:dyDescent="0.3">
      <c r="A46" s="1">
        <v>121.709</v>
      </c>
      <c r="B46" s="1">
        <f t="shared" si="7"/>
        <v>3000</v>
      </c>
      <c r="C46" s="1">
        <v>0.19900000000000001</v>
      </c>
      <c r="D46" s="1">
        <v>1.2273499999999999</v>
      </c>
      <c r="M46">
        <f t="shared" si="1"/>
        <v>99.287281183999994</v>
      </c>
      <c r="N46">
        <f t="shared" si="2"/>
        <v>31192.01931625585</v>
      </c>
      <c r="O46">
        <f t="shared" si="3"/>
        <v>784.49209824395052</v>
      </c>
      <c r="P46">
        <f t="shared" si="4"/>
        <v>0.28709266653130933</v>
      </c>
      <c r="Q46">
        <f t="shared" si="5"/>
        <v>31387.401186457981</v>
      </c>
      <c r="R46">
        <f t="shared" si="6"/>
        <v>22.670928963802567</v>
      </c>
    </row>
    <row r="47" spans="1:18" x14ac:dyDescent="0.3">
      <c r="A47" s="1">
        <v>121.123</v>
      </c>
      <c r="B47" s="1">
        <f t="shared" si="7"/>
        <v>3050</v>
      </c>
      <c r="C47" s="1">
        <v>0.20605000000000001</v>
      </c>
      <c r="D47" s="1">
        <v>1.2193000000000001</v>
      </c>
      <c r="M47">
        <f t="shared" si="1"/>
        <v>98.809236447999993</v>
      </c>
      <c r="N47">
        <f t="shared" si="2"/>
        <v>31559.201085405119</v>
      </c>
      <c r="O47">
        <f t="shared" si="3"/>
        <v>780.71495465086412</v>
      </c>
      <c r="P47">
        <f t="shared" si="4"/>
        <v>0.29380496594028321</v>
      </c>
      <c r="Q47">
        <f t="shared" si="5"/>
        <v>31756.882924071397</v>
      </c>
      <c r="R47">
        <f t="shared" si="6"/>
        <v>22.046325134868706</v>
      </c>
    </row>
    <row r="48" spans="1:18" x14ac:dyDescent="0.3">
      <c r="A48" s="1">
        <v>121.124</v>
      </c>
      <c r="B48" s="1">
        <f t="shared" si="7"/>
        <v>3100</v>
      </c>
      <c r="C48" s="1">
        <v>0.21004999999999999</v>
      </c>
      <c r="D48" s="1">
        <v>1.20692</v>
      </c>
      <c r="M48">
        <f t="shared" si="1"/>
        <v>98.810052223999989</v>
      </c>
      <c r="N48">
        <f t="shared" si="2"/>
        <v>32076.829864000025</v>
      </c>
      <c r="O48">
        <f t="shared" si="3"/>
        <v>780.72140028839499</v>
      </c>
      <c r="P48">
        <f t="shared" si="4"/>
        <v>0.29467531673409858</v>
      </c>
      <c r="Q48">
        <f t="shared" si="5"/>
        <v>32277.754047376558</v>
      </c>
      <c r="R48">
        <f t="shared" si="6"/>
        <v>21.98139075357609</v>
      </c>
    </row>
    <row r="49" spans="1:18" x14ac:dyDescent="0.3">
      <c r="A49" s="1">
        <v>120.851</v>
      </c>
      <c r="B49" s="1">
        <f t="shared" si="7"/>
        <v>3150</v>
      </c>
      <c r="C49" s="1">
        <v>0.21604999999999999</v>
      </c>
      <c r="D49" s="1">
        <v>1.1927399999999999</v>
      </c>
      <c r="M49">
        <f t="shared" si="1"/>
        <v>98.587345375999988</v>
      </c>
      <c r="N49">
        <f t="shared" si="2"/>
        <v>32520.73439686693</v>
      </c>
      <c r="O49">
        <f t="shared" si="3"/>
        <v>778.96174124246897</v>
      </c>
      <c r="P49">
        <f t="shared" si="4"/>
        <v>0.29895542583246981</v>
      </c>
      <c r="Q49">
        <f t="shared" si="5"/>
        <v>32724.439127951628</v>
      </c>
      <c r="R49">
        <f t="shared" si="6"/>
        <v>21.617851513881376</v>
      </c>
    </row>
    <row r="50" spans="1:18" x14ac:dyDescent="0.3">
      <c r="A50" s="1">
        <v>120.596</v>
      </c>
      <c r="B50" s="1">
        <f t="shared" si="7"/>
        <v>3200</v>
      </c>
      <c r="C50" s="1">
        <v>0.21795</v>
      </c>
      <c r="D50" s="1">
        <v>1.1848099999999999</v>
      </c>
      <c r="M50">
        <f t="shared" si="1"/>
        <v>98.379322496</v>
      </c>
      <c r="N50">
        <f t="shared" si="2"/>
        <v>32967.227393981295</v>
      </c>
      <c r="O50">
        <f t="shared" si="3"/>
        <v>777.31810367209869</v>
      </c>
      <c r="P50">
        <f t="shared" si="4"/>
        <v>0.29749999545884059</v>
      </c>
      <c r="Q50">
        <f t="shared" si="5"/>
        <v>33173.728886504352</v>
      </c>
      <c r="R50">
        <f t="shared" si="6"/>
        <v>21.677772825016532</v>
      </c>
    </row>
    <row r="51" spans="1:18" x14ac:dyDescent="0.3">
      <c r="A51" s="1">
        <v>120.84</v>
      </c>
      <c r="B51" s="1">
        <f t="shared" si="7"/>
        <v>3250</v>
      </c>
      <c r="C51" s="1">
        <v>0.22305</v>
      </c>
      <c r="D51" s="1">
        <v>1.17378</v>
      </c>
      <c r="M51">
        <f t="shared" si="1"/>
        <v>98.578371840000003</v>
      </c>
      <c r="N51">
        <f t="shared" si="2"/>
        <v>33550.084617333589</v>
      </c>
      <c r="O51">
        <f t="shared" si="3"/>
        <v>778.89083922962959</v>
      </c>
      <c r="P51">
        <f t="shared" si="4"/>
        <v>0.29917212175418101</v>
      </c>
      <c r="Q51">
        <f t="shared" si="5"/>
        <v>33760.237035216909</v>
      </c>
      <c r="R51">
        <f t="shared" si="6"/>
        <v>21.600227045695906</v>
      </c>
    </row>
    <row r="52" spans="1:18" x14ac:dyDescent="0.3">
      <c r="A52" s="1">
        <v>121.633</v>
      </c>
      <c r="B52" s="1">
        <f t="shared" si="7"/>
        <v>3300</v>
      </c>
      <c r="C52" s="1">
        <v>0.22550000000000001</v>
      </c>
      <c r="D52" s="1">
        <v>1.1611800000000001</v>
      </c>
      <c r="M52">
        <f t="shared" si="1"/>
        <v>99.225282207999996</v>
      </c>
      <c r="N52">
        <f t="shared" si="2"/>
        <v>34289.795939852949</v>
      </c>
      <c r="O52">
        <f t="shared" si="3"/>
        <v>784.00222979160492</v>
      </c>
      <c r="P52">
        <f t="shared" si="4"/>
        <v>0.29593351963364056</v>
      </c>
      <c r="Q52">
        <f t="shared" si="5"/>
        <v>34504.581792338184</v>
      </c>
      <c r="R52">
        <f t="shared" si="6"/>
        <v>21.979913560456701</v>
      </c>
    </row>
    <row r="53" spans="1:18" x14ac:dyDescent="0.3">
      <c r="A53" s="1">
        <v>122.181</v>
      </c>
      <c r="B53" s="1">
        <f t="shared" si="7"/>
        <v>3350</v>
      </c>
      <c r="C53" s="1">
        <v>0.22850000000000001</v>
      </c>
      <c r="D53" s="1">
        <v>1.1510400000000001</v>
      </c>
      <c r="M53">
        <f t="shared" si="1"/>
        <v>99.672327455999991</v>
      </c>
      <c r="N53">
        <f t="shared" si="2"/>
        <v>34966.166773386183</v>
      </c>
      <c r="O53">
        <f t="shared" si="3"/>
        <v>787.53443915851835</v>
      </c>
      <c r="P53">
        <f t="shared" si="4"/>
        <v>0.29406998103739307</v>
      </c>
      <c r="Q53">
        <f t="shared" si="5"/>
        <v>35185.189305679349</v>
      </c>
      <c r="R53">
        <f t="shared" si="6"/>
        <v>22.218856436333596</v>
      </c>
    </row>
    <row r="54" spans="1:18" x14ac:dyDescent="0.3">
      <c r="A54" s="1">
        <v>122.93300000000001</v>
      </c>
      <c r="B54" s="1">
        <f t="shared" si="7"/>
        <v>3400</v>
      </c>
      <c r="C54" s="1">
        <v>0.23419999999999999</v>
      </c>
      <c r="D54" s="1">
        <v>1.14117</v>
      </c>
      <c r="M54">
        <f t="shared" si="1"/>
        <v>100.285791008</v>
      </c>
      <c r="N54">
        <f t="shared" si="2"/>
        <v>35706.471819553066</v>
      </c>
      <c r="O54">
        <f t="shared" si="3"/>
        <v>792.38155858172843</v>
      </c>
      <c r="P54">
        <f t="shared" si="4"/>
        <v>0.29515657702783121</v>
      </c>
      <c r="Q54">
        <f t="shared" si="5"/>
        <v>35930.131505439072</v>
      </c>
      <c r="R54">
        <f t="shared" si="6"/>
        <v>22.273308686370836</v>
      </c>
    </row>
    <row r="55" spans="1:18" x14ac:dyDescent="0.3">
      <c r="A55" s="1">
        <v>123.47499999999999</v>
      </c>
      <c r="B55" s="1">
        <f t="shared" si="7"/>
        <v>3450</v>
      </c>
      <c r="C55" s="1">
        <v>0.23605000000000001</v>
      </c>
      <c r="D55" s="1">
        <v>1.12669</v>
      </c>
      <c r="M55">
        <f t="shared" si="1"/>
        <v>100.72794159999999</v>
      </c>
      <c r="N55">
        <f t="shared" si="2"/>
        <v>36391.308554304895</v>
      </c>
      <c r="O55">
        <f t="shared" si="3"/>
        <v>795.87509412345673</v>
      </c>
      <c r="P55">
        <f t="shared" si="4"/>
        <v>0.29188975120663663</v>
      </c>
      <c r="Q55">
        <f t="shared" si="5"/>
        <v>36619.257949063613</v>
      </c>
      <c r="R55">
        <f t="shared" si="6"/>
        <v>22.621891211075589</v>
      </c>
    </row>
    <row r="56" spans="1:18" x14ac:dyDescent="0.3">
      <c r="A56" s="1">
        <v>123.428</v>
      </c>
      <c r="B56" s="1">
        <f t="shared" si="7"/>
        <v>3500</v>
      </c>
      <c r="C56" s="1">
        <v>0.24195</v>
      </c>
      <c r="D56" s="1">
        <v>1.11975</v>
      </c>
      <c r="M56">
        <f t="shared" si="1"/>
        <v>100.689600128</v>
      </c>
      <c r="N56">
        <f t="shared" si="2"/>
        <v>36904.665939752173</v>
      </c>
      <c r="O56">
        <f t="shared" si="3"/>
        <v>795.57214915950613</v>
      </c>
      <c r="P56">
        <f t="shared" si="4"/>
        <v>0.29502367038830629</v>
      </c>
      <c r="Q56">
        <f t="shared" si="5"/>
        <v>37135.83092389079</v>
      </c>
      <c r="R56">
        <f t="shared" si="6"/>
        <v>22.373068438826728</v>
      </c>
    </row>
    <row r="57" spans="1:18" x14ac:dyDescent="0.3">
      <c r="A57" s="1">
        <v>124.205</v>
      </c>
      <c r="B57" s="1">
        <f t="shared" si="7"/>
        <v>3550</v>
      </c>
      <c r="C57" s="1">
        <v>0.24545</v>
      </c>
      <c r="D57" s="1">
        <v>1.10622</v>
      </c>
      <c r="M57">
        <f t="shared" si="1"/>
        <v>101.32345807999999</v>
      </c>
      <c r="N57">
        <f t="shared" si="2"/>
        <v>37667.515398952222</v>
      </c>
      <c r="O57">
        <f t="shared" si="3"/>
        <v>800.58040952098759</v>
      </c>
      <c r="P57">
        <f t="shared" si="4"/>
        <v>0.29323011839286961</v>
      </c>
      <c r="Q57">
        <f t="shared" si="5"/>
        <v>37903.458751317332</v>
      </c>
      <c r="R57">
        <f t="shared" si="6"/>
        <v>22.651617764613022</v>
      </c>
    </row>
    <row r="58" spans="1:18" x14ac:dyDescent="0.3">
      <c r="A58" s="1">
        <v>124.066</v>
      </c>
      <c r="B58" s="1">
        <f t="shared" si="7"/>
        <v>3600</v>
      </c>
      <c r="C58" s="1">
        <v>0.25505</v>
      </c>
      <c r="D58" s="1">
        <v>1.09697</v>
      </c>
      <c r="M58">
        <f t="shared" si="1"/>
        <v>101.21006521599999</v>
      </c>
      <c r="N58">
        <f t="shared" si="2"/>
        <v>38155.295682231532</v>
      </c>
      <c r="O58">
        <f t="shared" si="3"/>
        <v>799.6844659041974</v>
      </c>
      <c r="P58">
        <f t="shared" si="4"/>
        <v>0.30080359213006491</v>
      </c>
      <c r="Q58">
        <f t="shared" si="5"/>
        <v>38394.294413058313</v>
      </c>
      <c r="R58">
        <f t="shared" si="6"/>
        <v>22.05659573438432</v>
      </c>
    </row>
    <row r="59" spans="1:18" x14ac:dyDescent="0.3">
      <c r="A59" s="1">
        <v>123.967</v>
      </c>
      <c r="B59" s="1">
        <f t="shared" si="7"/>
        <v>3650</v>
      </c>
      <c r="C59" s="1">
        <v>0.25755</v>
      </c>
      <c r="D59" s="1">
        <v>1.0940099999999999</v>
      </c>
      <c r="M59">
        <f t="shared" si="1"/>
        <v>101.129303392</v>
      </c>
      <c r="N59">
        <f t="shared" si="2"/>
        <v>38654.36098620687</v>
      </c>
      <c r="O59">
        <f t="shared" si="3"/>
        <v>799.04634778864192</v>
      </c>
      <c r="P59">
        <f t="shared" si="4"/>
        <v>0.29983033490414185</v>
      </c>
      <c r="Q59">
        <f t="shared" si="5"/>
        <v>38896.48578307814</v>
      </c>
      <c r="R59">
        <f t="shared" si="6"/>
        <v>22.110534564954392</v>
      </c>
    </row>
    <row r="60" spans="1:18" x14ac:dyDescent="0.3">
      <c r="A60" s="1">
        <v>123.815</v>
      </c>
      <c r="B60" s="1">
        <f t="shared" si="7"/>
        <v>3700</v>
      </c>
      <c r="C60" s="1">
        <v>0.26445000000000002</v>
      </c>
      <c r="D60" s="1">
        <v>1.09659</v>
      </c>
      <c r="M60">
        <f t="shared" si="1"/>
        <v>101.00530543999999</v>
      </c>
      <c r="N60">
        <f t="shared" si="2"/>
        <v>39135.828150413974</v>
      </c>
      <c r="O60">
        <f t="shared" si="3"/>
        <v>798.06661088395049</v>
      </c>
      <c r="P60">
        <f t="shared" si="4"/>
        <v>0.30407558910629878</v>
      </c>
      <c r="Q60">
        <f t="shared" si="5"/>
        <v>39380.96878136864</v>
      </c>
      <c r="R60">
        <f t="shared" si="6"/>
        <v>21.775113442807584</v>
      </c>
    </row>
    <row r="61" spans="1:18" x14ac:dyDescent="0.3">
      <c r="A61" s="1">
        <v>123.767</v>
      </c>
      <c r="B61" s="1">
        <f t="shared" si="7"/>
        <v>3750</v>
      </c>
      <c r="C61" s="1">
        <v>0.2651</v>
      </c>
      <c r="D61" s="1">
        <v>1.0980799999999999</v>
      </c>
      <c r="M61">
        <f t="shared" si="1"/>
        <v>100.96614819199999</v>
      </c>
      <c r="N61">
        <f t="shared" si="2"/>
        <v>39649.313677655693</v>
      </c>
      <c r="O61">
        <f t="shared" si="3"/>
        <v>797.75722028246889</v>
      </c>
      <c r="P61">
        <f t="shared" si="4"/>
        <v>0.30087532149952068</v>
      </c>
      <c r="Q61">
        <f t="shared" si="5"/>
        <v>39897.670700650167</v>
      </c>
      <c r="R61">
        <f t="shared" si="6"/>
        <v>21.998193500985476</v>
      </c>
    </row>
    <row r="62" spans="1:18" x14ac:dyDescent="0.3">
      <c r="A62" s="1">
        <v>123.509</v>
      </c>
      <c r="B62" s="1">
        <f t="shared" si="7"/>
        <v>3800</v>
      </c>
      <c r="C62" s="1">
        <v>0.26929999999999998</v>
      </c>
      <c r="D62" s="1">
        <v>1.09907</v>
      </c>
      <c r="M62">
        <f t="shared" si="1"/>
        <v>100.75567798399999</v>
      </c>
      <c r="N62">
        <f t="shared" si="2"/>
        <v>40094.217716519139</v>
      </c>
      <c r="O62">
        <f t="shared" si="3"/>
        <v>796.09424579950598</v>
      </c>
      <c r="P62">
        <f t="shared" si="4"/>
        <v>0.30225056604626255</v>
      </c>
      <c r="Q62">
        <f t="shared" si="5"/>
        <v>40345.361547969078</v>
      </c>
      <c r="R62">
        <f t="shared" si="6"/>
        <v>21.852453442449061</v>
      </c>
    </row>
    <row r="63" spans="1:18" x14ac:dyDescent="0.3">
      <c r="A63" s="1">
        <v>122.672</v>
      </c>
      <c r="B63" s="1">
        <f t="shared" si="7"/>
        <v>3850</v>
      </c>
      <c r="C63" s="1">
        <v>0.27374999999999999</v>
      </c>
      <c r="D63" s="1">
        <v>1.1053299999999999</v>
      </c>
      <c r="M63">
        <f t="shared" si="1"/>
        <v>100.072873472</v>
      </c>
      <c r="N63">
        <f t="shared" si="2"/>
        <v>40346.486195817866</v>
      </c>
      <c r="O63">
        <f t="shared" si="3"/>
        <v>790.69924718617278</v>
      </c>
      <c r="P63">
        <f t="shared" si="4"/>
        <v>0.30532398633705321</v>
      </c>
      <c r="Q63">
        <f t="shared" si="5"/>
        <v>40599.210197079148</v>
      </c>
      <c r="R63">
        <f t="shared" si="6"/>
        <v>21.485884808772308</v>
      </c>
    </row>
    <row r="64" spans="1:18" x14ac:dyDescent="0.3">
      <c r="A64" s="1">
        <v>122.157</v>
      </c>
      <c r="B64" s="1">
        <f t="shared" si="7"/>
        <v>3900</v>
      </c>
      <c r="C64" s="1">
        <v>0.27589999999999998</v>
      </c>
      <c r="D64" s="1">
        <v>1.11704</v>
      </c>
      <c r="M64">
        <f t="shared" si="1"/>
        <v>99.652748831999986</v>
      </c>
      <c r="N64">
        <f t="shared" si="2"/>
        <v>40698.884673283203</v>
      </c>
      <c r="O64">
        <f t="shared" si="3"/>
        <v>787.37974385777761</v>
      </c>
      <c r="P64">
        <f t="shared" si="4"/>
        <v>0.30505749972431445</v>
      </c>
      <c r="Q64">
        <f t="shared" si="5"/>
        <v>40953.816042810235</v>
      </c>
      <c r="R64">
        <f t="shared" si="6"/>
        <v>21.414373499515822</v>
      </c>
    </row>
    <row r="65" spans="1:18" x14ac:dyDescent="0.3">
      <c r="A65" s="1">
        <v>121.184</v>
      </c>
      <c r="B65" s="1">
        <f t="shared" si="7"/>
        <v>3950</v>
      </c>
      <c r="C65" s="1">
        <v>0.28284999999999999</v>
      </c>
      <c r="D65" s="1">
        <v>1.12259</v>
      </c>
      <c r="M65">
        <f t="shared" si="1"/>
        <v>98.858998783999994</v>
      </c>
      <c r="N65">
        <f t="shared" si="2"/>
        <v>40892.336068939134</v>
      </c>
      <c r="O65">
        <f t="shared" si="3"/>
        <v>781.10813854024684</v>
      </c>
      <c r="P65">
        <f t="shared" si="4"/>
        <v>0.31126248152078745</v>
      </c>
      <c r="Q65">
        <f t="shared" si="5"/>
        <v>41148.479187378391</v>
      </c>
      <c r="R65">
        <f t="shared" si="6"/>
        <v>20.820311793934859</v>
      </c>
    </row>
    <row r="66" spans="1:18" x14ac:dyDescent="0.3">
      <c r="A66" s="1">
        <v>120.004</v>
      </c>
      <c r="B66" s="1">
        <f t="shared" si="7"/>
        <v>4000</v>
      </c>
      <c r="C66" s="1">
        <v>0.28455000000000003</v>
      </c>
      <c r="D66" s="1">
        <v>1.1246100000000001</v>
      </c>
      <c r="M66">
        <f t="shared" si="1"/>
        <v>97.896383103999995</v>
      </c>
      <c r="N66">
        <f t="shared" si="2"/>
        <v>41006.741063005102</v>
      </c>
      <c r="O66">
        <f t="shared" si="3"/>
        <v>773.50228625382715</v>
      </c>
      <c r="P66">
        <f t="shared" si="4"/>
        <v>0.31225963507624388</v>
      </c>
      <c r="Q66">
        <f t="shared" si="5"/>
        <v>41263.60079621285</v>
      </c>
      <c r="R66">
        <f t="shared" si="6"/>
        <v>20.551739928174591</v>
      </c>
    </row>
    <row r="67" spans="1:18" x14ac:dyDescent="0.3">
      <c r="A67" s="1">
        <v>118.73399999999999</v>
      </c>
      <c r="B67" s="1">
        <f t="shared" si="7"/>
        <v>4050</v>
      </c>
      <c r="C67" s="1">
        <v>0.28710000000000002</v>
      </c>
      <c r="D67" s="1">
        <v>1.1222000000000001</v>
      </c>
      <c r="M67">
        <f t="shared" si="1"/>
        <v>96.860347583999996</v>
      </c>
      <c r="N67">
        <f t="shared" si="2"/>
        <v>41079.927113196507</v>
      </c>
      <c r="O67">
        <f t="shared" si="3"/>
        <v>765.31632658962951</v>
      </c>
      <c r="P67">
        <f t="shared" si="4"/>
        <v>0.31449666316106351</v>
      </c>
      <c r="Q67">
        <f t="shared" si="5"/>
        <v>41337.245272234723</v>
      </c>
      <c r="R67">
        <f t="shared" si="6"/>
        <v>20.189602944571941</v>
      </c>
    </row>
    <row r="68" spans="1:18" x14ac:dyDescent="0.3">
      <c r="A68" s="1">
        <v>117.44199999999999</v>
      </c>
      <c r="B68" s="1">
        <f t="shared" si="7"/>
        <v>4100</v>
      </c>
      <c r="C68" s="1">
        <v>0.28894999999999998</v>
      </c>
      <c r="D68" s="1">
        <v>1.1239399999999999</v>
      </c>
      <c r="M68">
        <f t="shared" si="1"/>
        <v>95.806364991999985</v>
      </c>
      <c r="N68">
        <f t="shared" si="2"/>
        <v>41134.558231554627</v>
      </c>
      <c r="O68">
        <f t="shared" si="3"/>
        <v>756.98856289975299</v>
      </c>
      <c r="P68">
        <f t="shared" si="4"/>
        <v>0.31610282348979968</v>
      </c>
      <c r="Q68">
        <f t="shared" si="5"/>
        <v>41392.218591268211</v>
      </c>
      <c r="R68">
        <f t="shared" si="6"/>
        <v>19.868440702849565</v>
      </c>
    </row>
    <row r="69" spans="1:18" x14ac:dyDescent="0.3">
      <c r="A69" s="1">
        <v>116.5</v>
      </c>
      <c r="B69" s="1">
        <f t="shared" si="7"/>
        <v>4150</v>
      </c>
      <c r="C69" s="1">
        <v>0.29304999999999998</v>
      </c>
      <c r="D69" s="1">
        <v>1.12233</v>
      </c>
      <c r="M69">
        <f t="shared" si="1"/>
        <v>95.037903999999997</v>
      </c>
      <c r="N69">
        <f t="shared" si="2"/>
        <v>41302.236040957789</v>
      </c>
      <c r="O69">
        <f t="shared" si="3"/>
        <v>750.91677234567885</v>
      </c>
      <c r="P69">
        <f t="shared" si="4"/>
        <v>0.3192865874603672</v>
      </c>
      <c r="Q69">
        <f t="shared" si="5"/>
        <v>41560.946707920179</v>
      </c>
      <c r="R69">
        <f t="shared" si="6"/>
        <v>19.51254740949102</v>
      </c>
    </row>
    <row r="70" spans="1:18" x14ac:dyDescent="0.3">
      <c r="A70" s="1">
        <v>115.931</v>
      </c>
      <c r="B70" s="1">
        <f t="shared" si="7"/>
        <v>4200</v>
      </c>
      <c r="C70" s="1">
        <v>0.2949</v>
      </c>
      <c r="D70" s="1">
        <v>1.1217900000000001</v>
      </c>
      <c r="M70">
        <f t="shared" si="1"/>
        <v>94.573727455999986</v>
      </c>
      <c r="N70">
        <f t="shared" si="2"/>
        <v>41595.697835772196</v>
      </c>
      <c r="O70">
        <f t="shared" si="3"/>
        <v>747.24920459061707</v>
      </c>
      <c r="P70">
        <f t="shared" si="4"/>
        <v>0.31903539766046196</v>
      </c>
      <c r="Q70">
        <f t="shared" si="5"/>
        <v>41856.246700951961</v>
      </c>
      <c r="R70">
        <f t="shared" si="6"/>
        <v>19.432533785982343</v>
      </c>
    </row>
    <row r="71" spans="1:18" x14ac:dyDescent="0.3">
      <c r="A71" s="1">
        <v>115.03400000000001</v>
      </c>
      <c r="B71" s="1">
        <f t="shared" ref="B71:B96" si="8">B70+50</f>
        <v>4250</v>
      </c>
      <c r="C71" s="1">
        <v>0.29715000000000003</v>
      </c>
      <c r="D71" s="1">
        <v>1.12456</v>
      </c>
      <c r="M71">
        <f t="shared" ref="M71:M96" si="9">A71*$J$3</f>
        <v>93.841976383999992</v>
      </c>
      <c r="N71">
        <f t="shared" ref="N71:N96" si="10">(PI()*2*B71*M71)/60</f>
        <v>41765.212344228843</v>
      </c>
      <c r="O71">
        <f t="shared" ref="O71:O96" si="11">((M71*PI()*4)/$K$6)/1000</f>
        <v>741.46746772543202</v>
      </c>
      <c r="P71">
        <f t="shared" ref="P71:P96" si="12">((C71*0.75*3600)/(60*(N71/1000)))</f>
        <v>0.32016477947699751</v>
      </c>
      <c r="Q71">
        <f t="shared" ref="Q71:Q96" si="13">N71*($G$6/$G$3)*(($I$6/$I$9)^0.5)</f>
        <v>42026.823021449469</v>
      </c>
      <c r="R71">
        <f t="shared" ref="R71:R96" si="14">(O71*10^-3)/((P71/3600)*$L$3)*100</f>
        <v>19.214159342801228</v>
      </c>
    </row>
    <row r="72" spans="1:18" x14ac:dyDescent="0.3">
      <c r="A72" s="1">
        <v>114.39100000000001</v>
      </c>
      <c r="B72" s="1">
        <f t="shared" si="8"/>
        <v>4300</v>
      </c>
      <c r="C72" s="1">
        <v>0.30220000000000002</v>
      </c>
      <c r="D72" s="1">
        <v>1.1227799999999999</v>
      </c>
      <c r="M72">
        <f t="shared" si="9"/>
        <v>93.317432416000003</v>
      </c>
      <c r="N72">
        <f t="shared" si="10"/>
        <v>42020.368285295357</v>
      </c>
      <c r="O72">
        <f t="shared" si="11"/>
        <v>737.32292279308638</v>
      </c>
      <c r="P72">
        <f t="shared" si="12"/>
        <v>0.32362876754601999</v>
      </c>
      <c r="Q72">
        <f t="shared" si="13"/>
        <v>42283.577218930652</v>
      </c>
      <c r="R72">
        <f t="shared" si="14"/>
        <v>18.902248062741744</v>
      </c>
    </row>
    <row r="73" spans="1:18" x14ac:dyDescent="0.3">
      <c r="A73" s="1">
        <v>114.01600000000001</v>
      </c>
      <c r="B73" s="1">
        <f t="shared" si="8"/>
        <v>4350</v>
      </c>
      <c r="C73" s="1">
        <v>0.30604999999999999</v>
      </c>
      <c r="D73" s="1">
        <v>1.1194299999999999</v>
      </c>
      <c r="M73">
        <f t="shared" si="9"/>
        <v>93.011516415999992</v>
      </c>
      <c r="N73">
        <f t="shared" si="10"/>
        <v>42369.623017404039</v>
      </c>
      <c r="O73">
        <f t="shared" si="11"/>
        <v>734.90580871901227</v>
      </c>
      <c r="P73">
        <f t="shared" si="12"/>
        <v>0.32505009530867945</v>
      </c>
      <c r="Q73">
        <f t="shared" si="13"/>
        <v>42635.019627381938</v>
      </c>
      <c r="R73">
        <f t="shared" si="14"/>
        <v>18.757900334677458</v>
      </c>
    </row>
    <row r="74" spans="1:18" x14ac:dyDescent="0.3">
      <c r="A74" s="1">
        <v>113.871</v>
      </c>
      <c r="B74" s="1">
        <f t="shared" si="8"/>
        <v>4400</v>
      </c>
      <c r="C74" s="1">
        <v>0.30919999999999997</v>
      </c>
      <c r="D74" s="1">
        <v>1.1198600000000001</v>
      </c>
      <c r="M74">
        <f t="shared" si="9"/>
        <v>92.893228895999997</v>
      </c>
      <c r="N74">
        <f t="shared" si="10"/>
        <v>42802.127201959942</v>
      </c>
      <c r="O74">
        <f t="shared" si="11"/>
        <v>733.97119127703695</v>
      </c>
      <c r="P74">
        <f t="shared" si="12"/>
        <v>0.3250773012833546</v>
      </c>
      <c r="Q74">
        <f t="shared" si="13"/>
        <v>43070.232949669262</v>
      </c>
      <c r="R74">
        <f t="shared" si="14"/>
        <v>18.732477082983365</v>
      </c>
    </row>
    <row r="75" spans="1:18" x14ac:dyDescent="0.3">
      <c r="A75" s="1">
        <v>113.985</v>
      </c>
      <c r="B75" s="1">
        <f t="shared" si="8"/>
        <v>4450</v>
      </c>
      <c r="C75" s="1">
        <v>0.30990000000000001</v>
      </c>
      <c r="D75" s="1">
        <v>1.11873</v>
      </c>
      <c r="M75">
        <f t="shared" si="9"/>
        <v>92.986227359999987</v>
      </c>
      <c r="N75">
        <f t="shared" si="10"/>
        <v>43331.852565948924</v>
      </c>
      <c r="O75">
        <f t="shared" si="11"/>
        <v>734.70599395555553</v>
      </c>
      <c r="P75">
        <f t="shared" si="12"/>
        <v>0.32183022820858265</v>
      </c>
      <c r="Q75">
        <f t="shared" si="13"/>
        <v>43603.276429464095</v>
      </c>
      <c r="R75">
        <f t="shared" si="14"/>
        <v>18.940419400859181</v>
      </c>
    </row>
    <row r="76" spans="1:18" x14ac:dyDescent="0.3">
      <c r="A76" s="1">
        <v>113.306</v>
      </c>
      <c r="B76" s="1">
        <f t="shared" si="8"/>
        <v>4500</v>
      </c>
      <c r="C76" s="1">
        <v>0.31445000000000001</v>
      </c>
      <c r="D76" s="1">
        <v>1.1156299999999999</v>
      </c>
      <c r="M76">
        <f t="shared" si="9"/>
        <v>92.432315455999998</v>
      </c>
      <c r="N76">
        <f t="shared" si="10"/>
        <v>43557.702478629581</v>
      </c>
      <c r="O76">
        <f t="shared" si="11"/>
        <v>730.32940607209878</v>
      </c>
      <c r="P76">
        <f t="shared" si="12"/>
        <v>0.32486217579869925</v>
      </c>
      <c r="Q76">
        <f t="shared" si="13"/>
        <v>43830.541030237793</v>
      </c>
      <c r="R76">
        <f t="shared" si="14"/>
        <v>18.651874319771299</v>
      </c>
    </row>
    <row r="77" spans="1:18" x14ac:dyDescent="0.3">
      <c r="A77" s="1">
        <v>113.074</v>
      </c>
      <c r="B77" s="1">
        <f t="shared" si="8"/>
        <v>4550</v>
      </c>
      <c r="C77" s="1">
        <v>0.31709999999999999</v>
      </c>
      <c r="D77" s="1">
        <v>1.1095299999999999</v>
      </c>
      <c r="M77">
        <f t="shared" si="9"/>
        <v>92.243055423999991</v>
      </c>
      <c r="N77">
        <f t="shared" si="10"/>
        <v>43951.4992984817</v>
      </c>
      <c r="O77">
        <f t="shared" si="11"/>
        <v>728.83401816493824</v>
      </c>
      <c r="P77">
        <f t="shared" si="12"/>
        <v>0.32466469239407586</v>
      </c>
      <c r="Q77">
        <f t="shared" si="13"/>
        <v>44226.804531017566</v>
      </c>
      <c r="R77">
        <f t="shared" si="14"/>
        <v>18.625005748276948</v>
      </c>
    </row>
    <row r="78" spans="1:18" x14ac:dyDescent="0.3">
      <c r="A78" s="1">
        <v>112.19499999999999</v>
      </c>
      <c r="B78" s="1">
        <f t="shared" si="8"/>
        <v>4600</v>
      </c>
      <c r="C78" s="1">
        <v>0.31940000000000002</v>
      </c>
      <c r="D78" s="1">
        <v>1.1056900000000001</v>
      </c>
      <c r="M78">
        <f t="shared" si="9"/>
        <v>91.525988319999982</v>
      </c>
      <c r="N78">
        <f t="shared" si="10"/>
        <v>44089.063786194092</v>
      </c>
      <c r="O78">
        <f t="shared" si="11"/>
        <v>723.16830277530846</v>
      </c>
      <c r="P78">
        <f t="shared" si="12"/>
        <v>0.32599921081791522</v>
      </c>
      <c r="Q78">
        <f t="shared" si="13"/>
        <v>44365.230700899687</v>
      </c>
      <c r="R78">
        <f t="shared" si="14"/>
        <v>18.404570003855696</v>
      </c>
    </row>
    <row r="79" spans="1:18" x14ac:dyDescent="0.3">
      <c r="A79" s="1">
        <v>111.06100000000001</v>
      </c>
      <c r="B79" s="1">
        <f t="shared" si="8"/>
        <v>4650</v>
      </c>
      <c r="C79" s="1">
        <v>0.32055</v>
      </c>
      <c r="D79" s="1">
        <v>1.09782</v>
      </c>
      <c r="M79">
        <f t="shared" si="9"/>
        <v>90.600898336</v>
      </c>
      <c r="N79">
        <f t="shared" si="10"/>
        <v>44117.82307625706</v>
      </c>
      <c r="O79">
        <f t="shared" si="11"/>
        <v>715.85894981530851</v>
      </c>
      <c r="P79">
        <f t="shared" si="12"/>
        <v>0.32695969551958659</v>
      </c>
      <c r="Q79">
        <f t="shared" si="13"/>
        <v>44394.170134601991</v>
      </c>
      <c r="R79">
        <f t="shared" si="14"/>
        <v>18.165028365175768</v>
      </c>
    </row>
    <row r="80" spans="1:18" x14ac:dyDescent="0.3">
      <c r="A80" s="1">
        <v>109.973</v>
      </c>
      <c r="B80" s="1">
        <f t="shared" si="8"/>
        <v>4700</v>
      </c>
      <c r="C80" s="1">
        <v>0.32069999999999999</v>
      </c>
      <c r="D80" s="1">
        <v>1.09558</v>
      </c>
      <c r="M80">
        <f t="shared" si="9"/>
        <v>89.713334047999993</v>
      </c>
      <c r="N80">
        <f t="shared" si="10"/>
        <v>44155.364350631527</v>
      </c>
      <c r="O80">
        <f t="shared" si="11"/>
        <v>708.8460961817284</v>
      </c>
      <c r="P80">
        <f t="shared" si="12"/>
        <v>0.32683458085412886</v>
      </c>
      <c r="Q80">
        <f t="shared" si="13"/>
        <v>44431.946561575038</v>
      </c>
      <c r="R80">
        <f t="shared" si="14"/>
        <v>17.993961735142474</v>
      </c>
    </row>
    <row r="81" spans="1:18" x14ac:dyDescent="0.3">
      <c r="A81" s="1">
        <v>108.654</v>
      </c>
      <c r="B81" s="1">
        <f t="shared" si="8"/>
        <v>4750</v>
      </c>
      <c r="C81" s="1">
        <v>0.32485000000000003</v>
      </c>
      <c r="D81" s="1">
        <v>1.0882700000000001</v>
      </c>
      <c r="M81">
        <f t="shared" si="9"/>
        <v>88.637325503999989</v>
      </c>
      <c r="N81">
        <f t="shared" si="10"/>
        <v>44089.875350892151</v>
      </c>
      <c r="O81">
        <f t="shared" si="11"/>
        <v>700.3443002785184</v>
      </c>
      <c r="P81">
        <f t="shared" si="12"/>
        <v>0.33155571168345804</v>
      </c>
      <c r="Q81">
        <f t="shared" si="13"/>
        <v>44366.047349110515</v>
      </c>
      <c r="R81">
        <f t="shared" si="14"/>
        <v>17.524995951361774</v>
      </c>
    </row>
    <row r="82" spans="1:18" x14ac:dyDescent="0.3">
      <c r="A82" s="1">
        <v>107.07599999999999</v>
      </c>
      <c r="B82" s="1">
        <f t="shared" si="8"/>
        <v>4800</v>
      </c>
      <c r="C82" s="1">
        <v>0.32455000000000001</v>
      </c>
      <c r="D82" s="1">
        <v>1.08396</v>
      </c>
      <c r="M82">
        <f t="shared" si="9"/>
        <v>87.350030975999985</v>
      </c>
      <c r="N82">
        <f t="shared" si="10"/>
        <v>43906.914496806785</v>
      </c>
      <c r="O82">
        <f t="shared" si="11"/>
        <v>690.17308425481463</v>
      </c>
      <c r="P82">
        <f t="shared" si="12"/>
        <v>0.332629841276188</v>
      </c>
      <c r="Q82">
        <f t="shared" si="13"/>
        <v>44181.940457204299</v>
      </c>
      <c r="R82">
        <f t="shared" si="14"/>
        <v>17.214707644635439</v>
      </c>
    </row>
    <row r="83" spans="1:18" x14ac:dyDescent="0.3">
      <c r="A83" s="1">
        <v>105.24</v>
      </c>
      <c r="B83" s="1">
        <f t="shared" si="8"/>
        <v>4850</v>
      </c>
      <c r="C83" s="1">
        <v>0.32569999999999999</v>
      </c>
      <c r="D83" s="1">
        <v>1.0822099999999999</v>
      </c>
      <c r="M83">
        <f t="shared" si="9"/>
        <v>85.852266239999992</v>
      </c>
      <c r="N83">
        <f t="shared" si="10"/>
        <v>43603.577241035069</v>
      </c>
      <c r="O83">
        <f t="shared" si="11"/>
        <v>678.33889374814794</v>
      </c>
      <c r="P83">
        <f t="shared" si="12"/>
        <v>0.33613067842990768</v>
      </c>
      <c r="Q83">
        <f t="shared" si="13"/>
        <v>43876.703144891391</v>
      </c>
      <c r="R83">
        <f t="shared" si="14"/>
        <v>16.743313477809775</v>
      </c>
    </row>
    <row r="84" spans="1:18" x14ac:dyDescent="0.3">
      <c r="A84" s="1">
        <v>103.63200000000001</v>
      </c>
      <c r="B84" s="1">
        <f t="shared" si="8"/>
        <v>4900</v>
      </c>
      <c r="C84" s="1">
        <v>0.32769999999999999</v>
      </c>
      <c r="D84" s="1">
        <v>1.0846</v>
      </c>
      <c r="M84">
        <f t="shared" si="9"/>
        <v>84.540498431999993</v>
      </c>
      <c r="N84">
        <f t="shared" si="10"/>
        <v>43379.995438115795</v>
      </c>
      <c r="O84">
        <f t="shared" si="11"/>
        <v>667.97430859851852</v>
      </c>
      <c r="P84">
        <f t="shared" si="12"/>
        <v>0.33993779508429828</v>
      </c>
      <c r="Q84">
        <f t="shared" si="13"/>
        <v>43651.720860959511</v>
      </c>
      <c r="R84">
        <f t="shared" si="14"/>
        <v>16.302835544981932</v>
      </c>
    </row>
    <row r="85" spans="1:18" x14ac:dyDescent="0.3">
      <c r="A85" s="1">
        <v>102.33499999999999</v>
      </c>
      <c r="B85" s="1">
        <f t="shared" si="8"/>
        <v>4950</v>
      </c>
      <c r="C85" s="1">
        <v>0.32845000000000002</v>
      </c>
      <c r="D85" s="1">
        <v>1.08823</v>
      </c>
      <c r="M85">
        <f t="shared" si="9"/>
        <v>83.482436959999987</v>
      </c>
      <c r="N85">
        <f t="shared" si="10"/>
        <v>43274.188758455988</v>
      </c>
      <c r="O85">
        <f t="shared" si="11"/>
        <v>659.61431672098752</v>
      </c>
      <c r="P85">
        <f t="shared" si="12"/>
        <v>0.34154886374644911</v>
      </c>
      <c r="Q85">
        <f t="shared" si="13"/>
        <v>43545.251425011236</v>
      </c>
      <c r="R85">
        <f t="shared" si="14"/>
        <v>16.022861181888999</v>
      </c>
    </row>
    <row r="86" spans="1:18" x14ac:dyDescent="0.3">
      <c r="A86" s="1">
        <v>101.10599999999999</v>
      </c>
      <c r="B86" s="1">
        <f t="shared" si="8"/>
        <v>5000</v>
      </c>
      <c r="C86" s="1">
        <v>0.32869999999999999</v>
      </c>
      <c r="D86" s="1">
        <v>1.08687</v>
      </c>
      <c r="M86">
        <f t="shared" si="9"/>
        <v>82.479848255999997</v>
      </c>
      <c r="N86">
        <f t="shared" si="10"/>
        <v>43186.347558375084</v>
      </c>
      <c r="O86">
        <f t="shared" si="11"/>
        <v>651.69262819555559</v>
      </c>
      <c r="P86">
        <f t="shared" si="12"/>
        <v>0.34250407446488262</v>
      </c>
      <c r="Q86">
        <f t="shared" si="13"/>
        <v>43456.860001561377</v>
      </c>
      <c r="R86">
        <f t="shared" si="14"/>
        <v>15.786283859710966</v>
      </c>
    </row>
    <row r="87" spans="1:18" x14ac:dyDescent="0.3">
      <c r="A87" s="1">
        <v>99.314899999999994</v>
      </c>
      <c r="B87" s="1">
        <f t="shared" si="8"/>
        <v>5050</v>
      </c>
      <c r="C87" s="1">
        <v>0.32984999999999998</v>
      </c>
      <c r="D87" s="1">
        <v>1.0891</v>
      </c>
      <c r="M87">
        <f t="shared" si="9"/>
        <v>81.018711862399996</v>
      </c>
      <c r="N87">
        <f t="shared" si="10"/>
        <v>42845.511315021053</v>
      </c>
      <c r="O87">
        <f t="shared" si="11"/>
        <v>640.14784681402466</v>
      </c>
      <c r="P87">
        <f t="shared" si="12"/>
        <v>0.34643652379044337</v>
      </c>
      <c r="Q87">
        <f t="shared" si="13"/>
        <v>43113.888813945356</v>
      </c>
      <c r="R87">
        <f t="shared" si="14"/>
        <v>15.330610808951089</v>
      </c>
    </row>
    <row r="88" spans="1:18" x14ac:dyDescent="0.3">
      <c r="A88" s="1">
        <v>97.581500000000005</v>
      </c>
      <c r="B88" s="1">
        <f t="shared" si="8"/>
        <v>5100</v>
      </c>
      <c r="C88" s="1">
        <v>0.32969999999999999</v>
      </c>
      <c r="D88" s="1">
        <v>1.09185</v>
      </c>
      <c r="M88">
        <f t="shared" si="9"/>
        <v>79.604645743999995</v>
      </c>
      <c r="N88">
        <f t="shared" si="10"/>
        <v>42514.512944364622</v>
      </c>
      <c r="O88">
        <f t="shared" si="11"/>
        <v>628.97497871802454</v>
      </c>
      <c r="P88">
        <f t="shared" si="12"/>
        <v>0.34897494931708029</v>
      </c>
      <c r="Q88">
        <f t="shared" si="13"/>
        <v>42780.817121903827</v>
      </c>
      <c r="R88">
        <f t="shared" si="14"/>
        <v>14.953469109887719</v>
      </c>
    </row>
    <row r="89" spans="1:18" x14ac:dyDescent="0.3">
      <c r="A89" s="1">
        <v>95.848600000000005</v>
      </c>
      <c r="B89" s="1">
        <f t="shared" si="8"/>
        <v>5150</v>
      </c>
      <c r="C89" s="1">
        <v>0.33095000000000002</v>
      </c>
      <c r="D89" s="1">
        <v>1.0940700000000001</v>
      </c>
      <c r="M89">
        <f t="shared" si="9"/>
        <v>78.190987513599993</v>
      </c>
      <c r="N89">
        <f t="shared" si="10"/>
        <v>42168.926484691117</v>
      </c>
      <c r="O89">
        <f t="shared" si="11"/>
        <v>617.80533344079004</v>
      </c>
      <c r="P89">
        <f t="shared" si="12"/>
        <v>0.35316881982771414</v>
      </c>
      <c r="Q89">
        <f t="shared" si="13"/>
        <v>42433.065963365429</v>
      </c>
      <c r="R89">
        <f t="shared" si="14"/>
        <v>14.513499448626858</v>
      </c>
    </row>
    <row r="90" spans="1:18" x14ac:dyDescent="0.3">
      <c r="A90" s="1">
        <v>94.803299999999993</v>
      </c>
      <c r="B90" s="1">
        <f t="shared" si="8"/>
        <v>5200</v>
      </c>
      <c r="C90" s="1">
        <v>0.33379999999999999</v>
      </c>
      <c r="D90" s="1">
        <v>1.0934600000000001</v>
      </c>
      <c r="M90">
        <f t="shared" si="9"/>
        <v>77.338256860799987</v>
      </c>
      <c r="N90">
        <f t="shared" si="10"/>
        <v>42113.985263190472</v>
      </c>
      <c r="O90">
        <f t="shared" si="11"/>
        <v>611.06770852977775</v>
      </c>
      <c r="P90">
        <f t="shared" si="12"/>
        <v>0.35667486480148036</v>
      </c>
      <c r="Q90">
        <f t="shared" si="13"/>
        <v>42377.780598752441</v>
      </c>
      <c r="R90">
        <f t="shared" si="14"/>
        <v>14.214109956002167</v>
      </c>
    </row>
    <row r="91" spans="1:18" x14ac:dyDescent="0.3">
      <c r="A91" s="1">
        <v>93.0976</v>
      </c>
      <c r="B91" s="1">
        <f t="shared" si="8"/>
        <v>5250</v>
      </c>
      <c r="C91" s="1">
        <v>0.33129999999999998</v>
      </c>
      <c r="D91" s="1">
        <v>1.0880399999999999</v>
      </c>
      <c r="M91">
        <f t="shared" si="9"/>
        <v>75.94678773759999</v>
      </c>
      <c r="N91">
        <f t="shared" si="10"/>
        <v>41753.927323532807</v>
      </c>
      <c r="O91">
        <f t="shared" si="11"/>
        <v>600.07338459338257</v>
      </c>
      <c r="P91">
        <f t="shared" si="12"/>
        <v>0.35705623292584182</v>
      </c>
      <c r="Q91">
        <f t="shared" si="13"/>
        <v>42015.467313170608</v>
      </c>
      <c r="R91">
        <f t="shared" si="14"/>
        <v>13.943461043047817</v>
      </c>
    </row>
    <row r="92" spans="1:18" x14ac:dyDescent="0.3">
      <c r="A92" s="1">
        <v>91.788600000000002</v>
      </c>
      <c r="B92" s="1">
        <f t="shared" si="8"/>
        <v>5300</v>
      </c>
      <c r="C92" s="1">
        <v>0.33239999999999997</v>
      </c>
      <c r="D92" s="1">
        <v>1.0833900000000001</v>
      </c>
      <c r="M92">
        <f t="shared" si="9"/>
        <v>74.878936953600004</v>
      </c>
      <c r="N92">
        <f t="shared" si="10"/>
        <v>41558.910889427614</v>
      </c>
      <c r="O92">
        <f t="shared" si="11"/>
        <v>591.63604506548143</v>
      </c>
      <c r="P92">
        <f t="shared" si="12"/>
        <v>0.35992281029205797</v>
      </c>
      <c r="Q92">
        <f t="shared" si="13"/>
        <v>41819.229327000146</v>
      </c>
      <c r="R92">
        <f t="shared" si="14"/>
        <v>13.637918656402695</v>
      </c>
    </row>
    <row r="93" spans="1:18" x14ac:dyDescent="0.3">
      <c r="A93" s="1">
        <v>90.593800000000002</v>
      </c>
      <c r="B93" s="1">
        <f t="shared" si="8"/>
        <v>5350</v>
      </c>
      <c r="C93" s="1">
        <v>0.33079999999999998</v>
      </c>
      <c r="D93" s="1">
        <v>1.0800700000000001</v>
      </c>
      <c r="M93">
        <f t="shared" si="9"/>
        <v>73.904247788799992</v>
      </c>
      <c r="N93">
        <f t="shared" si="10"/>
        <v>41404.905809489988</v>
      </c>
      <c r="O93">
        <f t="shared" si="11"/>
        <v>583.93479734360483</v>
      </c>
      <c r="P93">
        <f t="shared" si="12"/>
        <v>0.35952261474745661</v>
      </c>
      <c r="Q93">
        <f t="shared" si="13"/>
        <v>41664.259583626219</v>
      </c>
      <c r="R93">
        <f t="shared" si="14"/>
        <v>13.475378858200294</v>
      </c>
    </row>
    <row r="94" spans="1:18" x14ac:dyDescent="0.3">
      <c r="A94" s="1">
        <v>89.6374</v>
      </c>
      <c r="B94" s="1">
        <f t="shared" si="8"/>
        <v>5400</v>
      </c>
      <c r="C94" s="1">
        <v>0.33879999999999999</v>
      </c>
      <c r="D94" s="1">
        <v>1.0789500000000001</v>
      </c>
      <c r="M94">
        <f t="shared" si="9"/>
        <v>73.124039622399991</v>
      </c>
      <c r="N94">
        <f t="shared" si="10"/>
        <v>41350.670222137342</v>
      </c>
      <c r="O94">
        <f t="shared" si="11"/>
        <v>577.7701896090864</v>
      </c>
      <c r="P94">
        <f t="shared" si="12"/>
        <v>0.36870019078525013</v>
      </c>
      <c r="Q94">
        <f t="shared" si="13"/>
        <v>41609.6842731418</v>
      </c>
      <c r="R94">
        <f t="shared" si="14"/>
        <v>13.001235042325302</v>
      </c>
    </row>
    <row r="95" spans="1:18" x14ac:dyDescent="0.3">
      <c r="A95" s="1">
        <v>88.925600000000003</v>
      </c>
      <c r="B95" s="1">
        <f t="shared" si="8"/>
        <v>5450</v>
      </c>
      <c r="C95" s="1">
        <v>0.34379999999999999</v>
      </c>
      <c r="D95" s="1">
        <v>1.0792299999999999</v>
      </c>
      <c r="M95">
        <f t="shared" si="9"/>
        <v>72.543370265600004</v>
      </c>
      <c r="N95">
        <f t="shared" si="10"/>
        <v>41402.145635238005</v>
      </c>
      <c r="O95">
        <f t="shared" si="11"/>
        <v>573.18218481461724</v>
      </c>
      <c r="P95">
        <f t="shared" si="12"/>
        <v>0.37367628567617983</v>
      </c>
      <c r="Q95">
        <f t="shared" si="13"/>
        <v>41661.482120079752</v>
      </c>
      <c r="R95">
        <f t="shared" si="14"/>
        <v>12.726236441891523</v>
      </c>
    </row>
    <row r="96" spans="1:18" x14ac:dyDescent="0.3">
      <c r="A96" s="1">
        <v>88.647400000000005</v>
      </c>
      <c r="B96" s="1">
        <f t="shared" si="8"/>
        <v>5500</v>
      </c>
      <c r="C96" s="1">
        <v>0.3488</v>
      </c>
      <c r="D96" s="1">
        <v>1.0836600000000001</v>
      </c>
      <c r="M96">
        <f t="shared" si="9"/>
        <v>72.316421382399994</v>
      </c>
      <c r="N96">
        <f t="shared" si="10"/>
        <v>41651.268660622794</v>
      </c>
      <c r="O96">
        <f t="shared" si="11"/>
        <v>571.38900845353089</v>
      </c>
      <c r="P96">
        <f t="shared" si="12"/>
        <v>0.3768432632362777</v>
      </c>
      <c r="Q96">
        <f t="shared" si="13"/>
        <v>41912.165612650606</v>
      </c>
      <c r="R96">
        <f t="shared" si="14"/>
        <v>12.57980669311042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70d7878-6d73-463a-a069-a6c57769e00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C3DBBDDD03D9419471381A29C7D881" ma:contentTypeVersion="10" ma:contentTypeDescription="Create a new document." ma:contentTypeScope="" ma:versionID="c20aa1250cc48dc7ab5017e672a59b13">
  <xsd:schema xmlns:xsd="http://www.w3.org/2001/XMLSchema" xmlns:xs="http://www.w3.org/2001/XMLSchema" xmlns:p="http://schemas.microsoft.com/office/2006/metadata/properties" xmlns:ns3="170d7878-6d73-463a-a069-a6c57769e00c" targetNamespace="http://schemas.microsoft.com/office/2006/metadata/properties" ma:root="true" ma:fieldsID="6937b45d32f9e10a27688771767a199d" ns3:_="">
    <xsd:import namespace="170d7878-6d73-463a-a069-a6c57769e0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d7878-6d73-463a-a069-a6c57769e00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4640ED-7A82-4878-8B1B-669434172879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170d7878-6d73-463a-a069-a6c57769e00c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534BE8-508B-4488-BAB2-B347C911FE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d7878-6d73-463a-a069-a6c57769e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Gabe Bromelow (2416907)</cp:lastModifiedBy>
  <cp:revision/>
  <dcterms:created xsi:type="dcterms:W3CDTF">2019-10-18T15:00:30Z</dcterms:created>
  <dcterms:modified xsi:type="dcterms:W3CDTF">2026-03-22T21:45:37Z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0x01010097C3DBBDDD03D9419471381A29C7D881</vt:lpwstr>
  </property>
</Properties>
</file>