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F:\Uni - College\Year 7 (Bsc Hons)\Design Economics\Assignment Work\To Submit\"/>
    </mc:Choice>
  </mc:AlternateContent>
  <xr:revisionPtr revIDLastSave="0" documentId="13_ncr:1_{5BFA22CA-7FDE-4CF4-9D39-578BF7345C1B}" xr6:coauthVersionLast="47" xr6:coauthVersionMax="47" xr10:uidLastSave="{00000000-0000-0000-0000-000000000000}"/>
  <bookViews>
    <workbookView xWindow="-120" yWindow="-120" windowWidth="20730" windowHeight="11160" tabRatio="789" activeTab="5" xr2:uid="{53C8F1D3-06FD-4396-9D83-588753C7D156}"/>
  </bookViews>
  <sheets>
    <sheet name="Structural Steel Roof Frame" sheetId="5" r:id="rId1"/>
    <sheet name="Roof Coverings" sheetId="1" r:id="rId2"/>
    <sheet name="PV Panels" sheetId="3" r:id="rId3"/>
    <sheet name="Rainwater Goods" sheetId="2" r:id="rId4"/>
    <sheet name="Fascia &amp; Soffit" sheetId="4" r:id="rId5"/>
    <sheet name="Summary" sheetId="7" r:id="rId6"/>
  </sheets>
  <definedNames>
    <definedName name="_xlnm.Print_Area" localSheetId="1">'Roof Coverings'!$B$14:$G$27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5" i="1" l="1"/>
  <c r="G37" i="5"/>
  <c r="G14" i="7"/>
  <c r="G41" i="3"/>
  <c r="G18" i="7"/>
  <c r="G16" i="7"/>
  <c r="F16" i="7"/>
  <c r="E16" i="7"/>
  <c r="D18" i="7"/>
  <c r="D16" i="7"/>
  <c r="G35" i="4"/>
  <c r="G14" i="4"/>
  <c r="G15" i="4"/>
  <c r="G18" i="4"/>
  <c r="G21" i="4"/>
  <c r="G25" i="4"/>
  <c r="G27" i="4"/>
  <c r="G30" i="4"/>
  <c r="G31" i="4"/>
  <c r="G11" i="4"/>
  <c r="G34" i="2"/>
  <c r="G16" i="2"/>
  <c r="G17" i="2"/>
  <c r="G18" i="2"/>
  <c r="G19" i="2"/>
  <c r="G22" i="2"/>
  <c r="G25" i="2"/>
  <c r="G26" i="2"/>
  <c r="G27" i="2"/>
  <c r="G13" i="2"/>
  <c r="G14" i="3"/>
  <c r="G15" i="3"/>
  <c r="G16" i="3"/>
  <c r="G17" i="3"/>
  <c r="G18" i="3"/>
  <c r="G19" i="3"/>
  <c r="G20" i="3"/>
  <c r="G36" i="3"/>
  <c r="G11" i="3"/>
  <c r="G15" i="1"/>
  <c r="G16" i="1"/>
  <c r="G17" i="1"/>
  <c r="G20" i="1"/>
  <c r="G21" i="1"/>
  <c r="G22" i="1"/>
  <c r="G25" i="1"/>
  <c r="G26" i="1"/>
  <c r="G27" i="1"/>
  <c r="G30" i="1"/>
  <c r="G33" i="1"/>
  <c r="G34" i="1"/>
  <c r="G35" i="1"/>
  <c r="G39" i="1"/>
  <c r="G42" i="1"/>
  <c r="G12" i="1"/>
  <c r="D10" i="7"/>
  <c r="E10" i="7" s="1"/>
  <c r="G19" i="5"/>
  <c r="G21" i="5"/>
  <c r="G26" i="5"/>
  <c r="G15" i="5"/>
  <c r="D12" i="7" l="1"/>
  <c r="E12" i="7" s="1"/>
  <c r="F12" i="7" s="1"/>
  <c r="D14" i="7"/>
  <c r="F10" i="7"/>
  <c r="G10" i="7" s="1"/>
  <c r="G12" i="7" l="1"/>
  <c r="G20" i="7" s="1"/>
</calcChain>
</file>

<file path=xl/sharedStrings.xml><?xml version="1.0" encoding="utf-8"?>
<sst xmlns="http://schemas.openxmlformats.org/spreadsheetml/2006/main" count="284" uniqueCount="144">
  <si>
    <t>Trade Bill</t>
  </si>
  <si>
    <t xml:space="preserve">From: </t>
  </si>
  <si>
    <t>JR Construction Ltd, Jack Rees, 1910145@student.uwtsd.ac.uk</t>
  </si>
  <si>
    <t>Project:</t>
  </si>
  <si>
    <t>Trade:</t>
  </si>
  <si>
    <t>Bill of Quantities - Roof Coverings</t>
  </si>
  <si>
    <t>Item</t>
  </si>
  <si>
    <t>Description</t>
  </si>
  <si>
    <t>Qty</t>
  </si>
  <si>
    <t>Unit</t>
  </si>
  <si>
    <t>Rate</t>
  </si>
  <si>
    <t>£ p</t>
  </si>
  <si>
    <t>Notes</t>
  </si>
  <si>
    <t>R_SC Rainwater Goods</t>
  </si>
  <si>
    <t>Bill of Quantities - External Envelope, Disposal Systems</t>
  </si>
  <si>
    <t>G_SC Carpentry, Structural/Carcassing Metal/ Timber</t>
  </si>
  <si>
    <t>Bill of Quantities - G20, Carpentry/ Timber Framing/ First fixing</t>
  </si>
  <si>
    <r>
      <rPr>
        <b/>
        <sz val="11"/>
        <rFont val="Calibri"/>
        <family val="2"/>
        <scheme val="minor"/>
      </rPr>
      <t>H</t>
    </r>
    <r>
      <rPr>
        <b/>
        <sz val="11"/>
        <color theme="1"/>
        <rFont val="Calibri"/>
        <family val="2"/>
        <scheme val="minor"/>
      </rPr>
      <t>_SC Roofing, Metal standing seam roof - H31/120A</t>
    </r>
  </si>
  <si>
    <t>Y Fforwm Building, Island Road, Swansea, SA1 8EW</t>
  </si>
  <si>
    <t xml:space="preserve">120 METAL STANDING SEAM ROOF: Acoustic Purlin Roof Construction 0.18 W/m2K U-Value </t>
  </si>
  <si>
    <t>Product Reference: Kalzip Aluminium Standing Seam 65/400
Material: Aluminium alloy BS EN AW 3004 (AlMn1Mg1) 0.2% proof stress (Rp0.2) = 185 N/mm2 minimum.
Thickness: 0.9mm (nominal)
Tolerance on thickness to be +0.05mm and -0.025mm thickness tolerance as per BS EN 508-2:2000.
Finish: Mill Finished Natural Stucco Embossed</t>
  </si>
  <si>
    <t>A</t>
  </si>
  <si>
    <t>Roof Coverings - Metal Standing Seam
Kalzip standard natural aluminium; 0.9mm thick; 180mm glassfibre
insulation; vapour control layer; liner sheets; (U-value = 0.25W/m2 K)</t>
  </si>
  <si>
    <t>B</t>
  </si>
  <si>
    <t>C</t>
  </si>
  <si>
    <t>D</t>
  </si>
  <si>
    <t>F</t>
  </si>
  <si>
    <t>G</t>
  </si>
  <si>
    <t>H</t>
  </si>
  <si>
    <t>Bill of Quantities - PV Solar Panels</t>
  </si>
  <si>
    <t>Marley SolarTile Array
Where Marley SolarTiles are used, an area of 1.69m2 of roofing for each panel should be deducted from the estimate.</t>
  </si>
  <si>
    <t>Marley SolarTile® MAF16 portrait roofing kit G1, Left</t>
  </si>
  <si>
    <t>Marley SolarTile® MAF16 portrait roofing kit G1, Right</t>
  </si>
  <si>
    <t>Marley SolarTile® MAF16 portrait roofing kit G1, Centre</t>
  </si>
  <si>
    <t>Marley SolarTile® MAF16 portrait roofing kit G1, Row</t>
  </si>
  <si>
    <t>Marley SolarTile® MAF16 portrait roofing kit G1, Join</t>
  </si>
  <si>
    <t>335Wp Marley SolarTile® Photovoltaic Panel</t>
  </si>
  <si>
    <t>Marley SolarTile® MAF16 portrait corner conversion kit G1 - left bottom corner</t>
  </si>
  <si>
    <t>Marley SolarTile® portrait corner conversion kit G1 - right bottom corner</t>
  </si>
  <si>
    <t>Marley SolarTile Flashing Kits</t>
  </si>
  <si>
    <t>no</t>
  </si>
  <si>
    <t>Roofers/ Electricians</t>
  </si>
  <si>
    <t>Solar &amp; Tesla power wall install.
Supply &amp; Install the items listed below &amp; provide commission &amp; certification for 130no PV Solar Panels @ UWTSD Library, Swansea. Please note all panels are to be supplied and installed by Roofers as per previous items.</t>
  </si>
  <si>
    <t>Solar cable &amp; linking panels</t>
  </si>
  <si>
    <t>Connection panels for MC4</t>
  </si>
  <si>
    <t>MCS sign off</t>
  </si>
  <si>
    <t>Commissioning &amp; DNO</t>
  </si>
  <si>
    <t>Connection of all panels</t>
  </si>
  <si>
    <t>Firemans switch</t>
  </si>
  <si>
    <t>Metering</t>
  </si>
  <si>
    <t>DC Surge</t>
  </si>
  <si>
    <t>Note: The AC cabling from the attic to the consumer unit &amp; Inclusive of the RCBO &amp; Surge projection supply is being supplied and installed by others.</t>
  </si>
  <si>
    <t>Tesla Powerwall gateway 2</t>
  </si>
  <si>
    <t>Successful Electrician to connect all equipment &amp; install all cabling, platform &amp; access path areas to aid maint for the units are to be installed by others.</t>
  </si>
  <si>
    <t>PV Solar Panel areas have been deducted from the roof area on the 'Roof Coverings' tab.</t>
  </si>
  <si>
    <t>Please note, colours highlight specific flashings.</t>
  </si>
  <si>
    <t>m2</t>
  </si>
  <si>
    <t>Eaves Detail</t>
  </si>
  <si>
    <t xml:space="preserve">0.90mm thick stucco embossed natural aluminium external eaves closure; 375mm girth twice bent </t>
  </si>
  <si>
    <t>0.70mm thick bright white polyester liner sheet closure internal flashing; 200mm girth once bent with stainless steel fasteners, black solid rubber profiled liner small flute filler sealed top and bottom with sealant tape</t>
  </si>
  <si>
    <t xml:space="preserve">40 × 20mm extruded aluminium drip angle fixed to Kalzip sheet using aluminium blind sealed rivets; black solid rubber eaves filler blocks; ST clips fixed with stainless steel fasteners
</t>
  </si>
  <si>
    <t>m</t>
  </si>
  <si>
    <t>Verge Detail</t>
  </si>
  <si>
    <t>extruded aluminium gable end channel fixed to kalzip seam using aluminium blind rivets; extruded aluminium gable end clips fixed to ST clips with stainless steel fasteners; extruded aluminium gable tolerence clip hooked over gable end channel</t>
  </si>
  <si>
    <t>0.90mm thick stucco embossed natural aluminium external verge closure 600mm girth four times bent, fixed to extruded aluminium gable tolerence clip and vertical cladding with stainless steel fasteners, black profiled filler blocks to vertical clddding</t>
  </si>
  <si>
    <t>0.70mm thick bright white polyester liner sheet closure internal flashing 200mm girth once bent fixed with stainless steel fasteners, black solid rubber profiled filler blocks sealed top and bottom with sealant tape</t>
  </si>
  <si>
    <t>Duo-Ridge Detail</t>
  </si>
  <si>
    <t>2 Nr Extruded aluminium zed sections fixed to kalzip seams using aluminium blind sealed rivets; 2 Nr natural aluminium stucco embossed U Type ridge closures fixed to kalzip seams using
aluminium blind sealed rivets; 2 Nr black solid rubber ridge filler blocks, 2 Nr ST clips fixed with stainless steel fasteners; fix seam of kaizip sheet to ST clips using aluminium blind sealed rivets (for fixed point); turn up kalzip 400 sheets both sides</t>
  </si>
  <si>
    <t>0.90mm thick stucco embossed natural aluminium external ridge closure; 600mm girth three times bent, fixed to U Type Ridge closure
with stainless steel fasteners</t>
  </si>
  <si>
    <t>0.70mm thick bright white polyester liner sheet closure flashing 600mm girth once bent fixed with stainless steel fasteners, black solid rubber profiled filler blocks sealed top and bottom with sealant tape</t>
  </si>
  <si>
    <t>Insulation, Fire Stopping and Fire Protection</t>
  </si>
  <si>
    <t xml:space="preserve">60mm Celotex Detail to Eaves </t>
  </si>
  <si>
    <t>Kingspan or equally approved Fire Cavity Barrier/ Sock (to be included at gable ends and eaves)</t>
  </si>
  <si>
    <t>Roof windows; U-value = 1.3 W/m2K; size:</t>
  </si>
  <si>
    <t>780mm× 1400mm</t>
  </si>
  <si>
    <t>Please note, as seen below, the Rooflights priced are not as shown on the drawings. The drawings request a longer window at approx 2.5m, however, this will need to bespoke as this is an abnormal size.
Quote based on 780x1400mm which is the closest we could find, and will be treated as a variation if the larger window is required.</t>
  </si>
  <si>
    <t>23.02 - Rooflights
Rooflights, skylights, roof windows and frames; pre-glazed; treated Nordic Red Pine and aluminium trimmed Velux windows GGU 3070 or other equal; type U flashings and soakers (for tiles and pantiles up to 45mm deep), and sealed double glazing unit (trimming opening not included)</t>
  </si>
  <si>
    <t>Soil and Vent Pipes</t>
  </si>
  <si>
    <t>Provisional Sum</t>
  </si>
  <si>
    <t>There is a grey area to the elevation facing the sea on this block and there isn't enough detail confirming exactly what this area is. To be treated as a variation when more information is readily available.</t>
  </si>
  <si>
    <t>item</t>
  </si>
  <si>
    <t>33.01 Rainwater Installations</t>
  </si>
  <si>
    <t>Aluminium
Pipes and fittings; ears cast on; polyester powder coated finish</t>
  </si>
  <si>
    <t>extra for:</t>
  </si>
  <si>
    <t>Shoe</t>
  </si>
  <si>
    <t>Downpipes</t>
  </si>
  <si>
    <t>Connectors</t>
  </si>
  <si>
    <t>Swan Neck</t>
  </si>
  <si>
    <t>Brackets</t>
  </si>
  <si>
    <t>Aluminium gutters and fittings; polyester powder coated finish</t>
  </si>
  <si>
    <t>Stop end</t>
  </si>
  <si>
    <t>Running Outlet</t>
  </si>
  <si>
    <t>Fascia, Bargeboard &amp; Soffit</t>
  </si>
  <si>
    <t>Bill of Quantities - Fascia, Bargeboard &amp; Soffit</t>
  </si>
  <si>
    <t>Fascia Board installation</t>
  </si>
  <si>
    <t>90degree External Corner</t>
  </si>
  <si>
    <t>Fascia Joins</t>
  </si>
  <si>
    <t>Skyline Aluminium Fascia Profile With 1 Bend X 3 Metre Length - 200mm (REF: SF1/200/3M)</t>
  </si>
  <si>
    <t>Bargeboard</t>
  </si>
  <si>
    <t>Identical to fascia (item a) 3m lengths of 200mm Bargeboard</t>
  </si>
  <si>
    <t>Joins</t>
  </si>
  <si>
    <t>Soffit</t>
  </si>
  <si>
    <t>E</t>
  </si>
  <si>
    <t>Soffit @ eaves</t>
  </si>
  <si>
    <t>Soffit @ verge</t>
  </si>
  <si>
    <t>Skyline Aluminium Soffit Profile X 3 Metre Length - 600mm (REF: SOFO/700/3MPPC)</t>
  </si>
  <si>
    <t>Skyline Aluminium Soffit Profile X 3 Metre Length - 300mm (REF: SOFO/300/3MPPC)</t>
  </si>
  <si>
    <t>Soffit Corner</t>
  </si>
  <si>
    <t>Soffit Union Clip</t>
  </si>
  <si>
    <t>Please note, due fluctuation on steel prices and TATA steel revising their pricing structure, all rates are subject to change and a contingency sum should be allowed to cover any increases.</t>
  </si>
  <si>
    <t>Steel Purlins</t>
  </si>
  <si>
    <t>Rafters</t>
  </si>
  <si>
    <t>Cold formed galvanized steel; Kingspan Multibeam or other equal and approved</t>
  </si>
  <si>
    <t>Cold rolled purlins and cladding rails</t>
  </si>
  <si>
    <t>Cleats</t>
  </si>
  <si>
    <t>205 × 65 × 1.80mm gauge purlins or rails; fixed to steelwork</t>
  </si>
  <si>
    <t>bolt-on for 205mm purlin or rail; including fixing bolts</t>
  </si>
  <si>
    <t>Tubular ties</t>
  </si>
  <si>
    <t>1800mm long; bolted diagonally across purlins or cladding rails</t>
  </si>
  <si>
    <r>
      <rPr>
        <b/>
        <sz val="11"/>
        <color theme="1"/>
        <rFont val="Calibri"/>
        <family val="2"/>
        <scheme val="minor"/>
      </rPr>
      <t>Metsec open web steel lattice beams or other equal and approved; in single members; raised 3.50m above ground; ends built in</t>
    </r>
    <r>
      <rPr>
        <sz val="11"/>
        <color theme="1"/>
        <rFont val="Calibri"/>
        <family val="2"/>
        <scheme val="minor"/>
      </rPr>
      <t xml:space="preserve">
Beams; one coat zinc phosphate primer at works</t>
    </r>
  </si>
  <si>
    <t>450mm deep; to span 12.00m (32.50 kg/m); ref G45 ref</t>
  </si>
  <si>
    <t>Page Total</t>
  </si>
  <si>
    <t>End</t>
  </si>
  <si>
    <t>SUMMARY</t>
  </si>
  <si>
    <t>Bill</t>
  </si>
  <si>
    <t>Page</t>
  </si>
  <si>
    <t>PAGE 1</t>
  </si>
  <si>
    <t>PAGE 5</t>
  </si>
  <si>
    <t>PAGE 4</t>
  </si>
  <si>
    <t>PAGE 3</t>
  </si>
  <si>
    <t>PAGE 2</t>
  </si>
  <si>
    <t>100mm dia. pipes; plugged and screwed (3m lengths)</t>
  </si>
  <si>
    <t>125mm half round gutters; on brackets (3m lengths)</t>
  </si>
  <si>
    <t>Structural Steel Roof Frame</t>
  </si>
  <si>
    <t>Roof Coverings</t>
  </si>
  <si>
    <t>PV Solar Panels</t>
  </si>
  <si>
    <t>Rainwater Goods</t>
  </si>
  <si>
    <t>Total</t>
  </si>
  <si>
    <t>Location Factor (0.85)</t>
  </si>
  <si>
    <t>TPI (2.18%)</t>
  </si>
  <si>
    <t>NA</t>
  </si>
  <si>
    <r>
      <t xml:space="preserve">Glass fibre roll; Crown Loft Roll 44 (Thermal conductivity 0.044 W/mK) or other equal; laid loose - 300mm thick (x2 layers of 150mm)
</t>
    </r>
    <r>
      <rPr>
        <b/>
        <sz val="11"/>
        <color rgb="FFFF0000"/>
        <rFont val="Calibri"/>
        <family val="2"/>
        <scheme val="minor"/>
      </rPr>
      <t>(e/o if required)</t>
    </r>
  </si>
  <si>
    <t>Supply &amp; Install the items listed above and provided commission &amp; certification.</t>
  </si>
  <si>
    <t>Solis Mini Series Inverters - S5-GR1P (0.7-3.6) 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</si>
</sst>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5" x14ac:knownFonts="1">
    <font>
      <sz val="11"/>
      <color theme="1"/>
      <name val="Calibri"/>
      <family val="2"/>
      <scheme val="minor"/>
    </font>
    <font>
      <sz val="11"/>
      <color rgb="FFFF0000"/>
      <name val="Calibri"/>
      <family val="2"/>
      <scheme val="minor"/>
    </font>
    <font>
      <b/>
      <sz val="11"/>
      <color theme="1"/>
      <name val="Calibri"/>
      <family val="2"/>
      <scheme val="minor"/>
    </font>
    <font>
      <b/>
      <sz val="11"/>
      <name val="Calibri"/>
      <family val="2"/>
      <scheme val="minor"/>
    </font>
    <font>
      <b/>
      <sz val="11"/>
      <color rgb="FFFF0000"/>
      <name val="Calibri"/>
      <family val="2"/>
      <scheme val="minor"/>
    </font>
  </fonts>
  <fills count="7">
    <fill>
      <patternFill patternType="none"/>
    </fill>
    <fill>
      <patternFill patternType="gray125"/>
    </fill>
    <fill>
      <patternFill patternType="solid">
        <fgColor rgb="FF00B0F0"/>
        <bgColor indexed="64"/>
      </patternFill>
    </fill>
    <fill>
      <patternFill patternType="solid">
        <fgColor theme="9" tint="0.39997558519241921"/>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78">
    <xf numFmtId="0" fontId="0" fillId="0" borderId="0" xfId="0"/>
    <xf numFmtId="0" fontId="1" fillId="0" borderId="0" xfId="0" applyFont="1"/>
    <xf numFmtId="0" fontId="2" fillId="0" borderId="0" xfId="0" applyFont="1"/>
    <xf numFmtId="0" fontId="4" fillId="0" borderId="0" xfId="0" applyFont="1"/>
    <xf numFmtId="0" fontId="3"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1" xfId="0" applyFont="1" applyBorder="1" applyAlignment="1">
      <alignment horizontal="center" vertical="center"/>
    </xf>
    <xf numFmtId="0" fontId="2" fillId="0" borderId="1" xfId="0" applyFont="1" applyBorder="1" applyAlignment="1">
      <alignment horizontal="right"/>
    </xf>
    <xf numFmtId="0" fontId="0" fillId="0" borderId="5" xfId="0" applyBorder="1"/>
    <xf numFmtId="0" fontId="0" fillId="0" borderId="6" xfId="0" applyBorder="1"/>
    <xf numFmtId="0" fontId="0" fillId="0" borderId="5" xfId="0" applyBorder="1" applyAlignment="1">
      <alignment wrapText="1"/>
    </xf>
    <xf numFmtId="0" fontId="0" fillId="0" borderId="6" xfId="0" applyBorder="1" applyAlignment="1">
      <alignment wrapText="1"/>
    </xf>
    <xf numFmtId="0" fontId="2" fillId="0" borderId="5" xfId="0" applyFont="1" applyBorder="1" applyAlignment="1">
      <alignment horizontal="left" vertical="top" wrapText="1"/>
    </xf>
    <xf numFmtId="0" fontId="0" fillId="0" borderId="5" xfId="0" applyFont="1" applyBorder="1" applyAlignment="1">
      <alignment horizontal="left" vertical="top" wrapText="1"/>
    </xf>
    <xf numFmtId="0" fontId="0" fillId="0" borderId="5" xfId="0" applyBorder="1" applyAlignment="1">
      <alignment horizontal="center" vertical="center"/>
    </xf>
    <xf numFmtId="0" fontId="4" fillId="0" borderId="3" xfId="0" applyFont="1" applyBorder="1"/>
    <xf numFmtId="0" fontId="0" fillId="0" borderId="7" xfId="0" applyBorder="1"/>
    <xf numFmtId="0" fontId="0" fillId="0" borderId="0" xfId="0" applyBorder="1"/>
    <xf numFmtId="0" fontId="0" fillId="0" borderId="8" xfId="0" applyBorder="1"/>
    <xf numFmtId="0" fontId="0" fillId="0" borderId="9" xfId="0" applyBorder="1"/>
    <xf numFmtId="0" fontId="0" fillId="0" borderId="10" xfId="0" applyBorder="1"/>
    <xf numFmtId="0" fontId="0" fillId="0" borderId="11" xfId="0" applyBorder="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right" vertical="center"/>
    </xf>
    <xf numFmtId="0" fontId="2" fillId="0" borderId="4" xfId="0" applyFont="1" applyBorder="1" applyAlignment="1">
      <alignment horizontal="center" vertical="center"/>
    </xf>
    <xf numFmtId="0" fontId="2" fillId="0" borderId="5" xfId="0" applyFont="1" applyBorder="1"/>
    <xf numFmtId="0" fontId="2" fillId="0" borderId="5" xfId="0" applyFont="1" applyBorder="1" applyAlignment="1">
      <alignment wrapText="1"/>
    </xf>
    <xf numFmtId="0" fontId="0" fillId="2" borderId="5" xfId="0" applyFill="1" applyBorder="1"/>
    <xf numFmtId="0" fontId="0" fillId="3" borderId="5" xfId="0" applyFill="1" applyBorder="1"/>
    <xf numFmtId="0" fontId="0" fillId="4" borderId="5" xfId="0" applyFill="1" applyBorder="1"/>
    <xf numFmtId="0" fontId="0" fillId="5" borderId="5" xfId="0" applyFill="1" applyBorder="1"/>
    <xf numFmtId="0" fontId="0" fillId="6" borderId="5" xfId="0" applyFill="1" applyBorder="1"/>
    <xf numFmtId="0" fontId="0" fillId="0" borderId="0" xfId="0" applyFill="1" applyBorder="1"/>
    <xf numFmtId="0" fontId="0" fillId="0" borderId="8" xfId="0" applyBorder="1" applyAlignment="1">
      <alignment horizontal="left" vertical="top" wrapText="1"/>
    </xf>
    <xf numFmtId="0" fontId="0" fillId="0" borderId="0" xfId="0" applyAlignment="1">
      <alignment wrapText="1"/>
    </xf>
    <xf numFmtId="0" fontId="0" fillId="0" borderId="5" xfId="0" applyBorder="1" applyAlignment="1">
      <alignment horizontal="left" vertical="top" wrapText="1"/>
    </xf>
    <xf numFmtId="0" fontId="0" fillId="0" borderId="12" xfId="0" applyBorder="1"/>
    <xf numFmtId="0" fontId="0" fillId="0" borderId="13" xfId="0" applyBorder="1"/>
    <xf numFmtId="0" fontId="0" fillId="0" borderId="14" xfId="0" applyBorder="1"/>
    <xf numFmtId="0" fontId="0" fillId="0" borderId="15" xfId="0" applyBorder="1"/>
    <xf numFmtId="0" fontId="3" fillId="0" borderId="2" xfId="0" applyFont="1" applyBorder="1"/>
    <xf numFmtId="0" fontId="0" fillId="0" borderId="7" xfId="0" applyBorder="1" applyAlignment="1">
      <alignment wrapText="1"/>
    </xf>
    <xf numFmtId="0" fontId="2" fillId="0" borderId="7" xfId="0" applyFont="1" applyBorder="1"/>
    <xf numFmtId="0" fontId="2" fillId="0" borderId="7" xfId="0" applyFont="1" applyBorder="1" applyAlignment="1">
      <alignment horizontal="center" vertical="center"/>
    </xf>
    <xf numFmtId="0" fontId="3" fillId="0" borderId="3" xfId="0" applyFont="1" applyBorder="1"/>
    <xf numFmtId="0" fontId="0" fillId="0" borderId="2" xfId="0" applyBorder="1"/>
    <xf numFmtId="0" fontId="0" fillId="0" borderId="3" xfId="0" applyBorder="1"/>
    <xf numFmtId="0" fontId="0" fillId="0" borderId="4" xfId="0" applyBorder="1"/>
    <xf numFmtId="0" fontId="2" fillId="0" borderId="9" xfId="0" applyFont="1" applyBorder="1"/>
    <xf numFmtId="0" fontId="2" fillId="0" borderId="1" xfId="0" applyFont="1" applyBorder="1"/>
    <xf numFmtId="164" fontId="0" fillId="0" borderId="0" xfId="0" applyNumberFormat="1" applyBorder="1"/>
    <xf numFmtId="164" fontId="0" fillId="0" borderId="5" xfId="0" applyNumberFormat="1" applyBorder="1"/>
    <xf numFmtId="164" fontId="0" fillId="0" borderId="10" xfId="0" applyNumberFormat="1" applyBorder="1"/>
    <xf numFmtId="164" fontId="0" fillId="0" borderId="6" xfId="0" applyNumberFormat="1" applyBorder="1"/>
    <xf numFmtId="164" fontId="0" fillId="0" borderId="0" xfId="0" applyNumberFormat="1" applyFill="1" applyBorder="1"/>
    <xf numFmtId="164" fontId="0" fillId="0" borderId="8" xfId="0" applyNumberFormat="1" applyBorder="1"/>
    <xf numFmtId="164" fontId="0" fillId="0" borderId="11" xfId="0" applyNumberFormat="1" applyBorder="1"/>
    <xf numFmtId="164" fontId="2" fillId="0" borderId="1" xfId="0" applyNumberFormat="1" applyFont="1" applyBorder="1" applyAlignment="1">
      <alignment horizontal="center" vertical="center"/>
    </xf>
    <xf numFmtId="0" fontId="0" fillId="0" borderId="7" xfId="0" applyBorder="1" applyAlignment="1">
      <alignment horizontal="center" vertical="center"/>
    </xf>
    <xf numFmtId="0" fontId="0" fillId="0" borderId="7" xfId="0" applyBorder="1" applyAlignment="1">
      <alignment horizontal="center" vertical="center" wrapText="1"/>
    </xf>
    <xf numFmtId="0" fontId="0" fillId="0" borderId="7" xfId="0" applyFont="1" applyBorder="1" applyAlignment="1">
      <alignment horizontal="center" vertical="center"/>
    </xf>
    <xf numFmtId="164" fontId="0" fillId="0" borderId="7" xfId="0" applyNumberFormat="1" applyBorder="1" applyAlignment="1">
      <alignment horizontal="center" vertical="center"/>
    </xf>
    <xf numFmtId="0" fontId="2" fillId="0" borderId="6"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6" xfId="0" applyFont="1" applyBorder="1" applyAlignment="1">
      <alignment horizontal="center" vertical="center"/>
    </xf>
    <xf numFmtId="164" fontId="2" fillId="0" borderId="3" xfId="0" applyNumberFormat="1" applyFont="1" applyBorder="1" applyAlignment="1">
      <alignment horizontal="center" vertical="center"/>
    </xf>
    <xf numFmtId="164" fontId="0" fillId="0" borderId="5" xfId="0" applyNumberFormat="1" applyBorder="1" applyAlignment="1">
      <alignment horizontal="center" vertical="center"/>
    </xf>
    <xf numFmtId="164" fontId="0" fillId="0" borderId="0" xfId="0" applyNumberFormat="1" applyAlignment="1">
      <alignment horizontal="center" vertical="center"/>
    </xf>
    <xf numFmtId="0" fontId="0" fillId="0" borderId="0" xfId="0" applyAlignment="1">
      <alignment horizontal="center" vertical="center"/>
    </xf>
    <xf numFmtId="164" fontId="2" fillId="0" borderId="5" xfId="0" applyNumberFormat="1" applyFont="1" applyBorder="1" applyAlignment="1">
      <alignment horizontal="center" vertical="center"/>
    </xf>
    <xf numFmtId="0" fontId="2" fillId="0" borderId="5" xfId="0" applyFont="1" applyBorder="1" applyAlignment="1">
      <alignment horizontal="center" vertical="center"/>
    </xf>
    <xf numFmtId="164" fontId="2" fillId="0" borderId="14" xfId="0" applyNumberFormat="1" applyFont="1" applyBorder="1" applyAlignment="1">
      <alignment horizontal="center" vertical="center"/>
    </xf>
    <xf numFmtId="0" fontId="0" fillId="0" borderId="5" xfId="0" applyFill="1" applyBorder="1" applyAlignment="1">
      <alignment horizontal="center" vertical="center"/>
    </xf>
    <xf numFmtId="0" fontId="0" fillId="0" borderId="7" xfId="0" applyFill="1" applyBorder="1" applyAlignment="1">
      <alignment horizontal="center" vertical="center" wrapText="1"/>
    </xf>
    <xf numFmtId="164" fontId="0" fillId="0" borderId="7" xfId="0" applyNumberForma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51724-1974-4B03-A413-C86B9E678A98}">
  <dimension ref="B2:H38"/>
  <sheetViews>
    <sheetView zoomScaleNormal="100" workbookViewId="0">
      <selection activeCell="G38" sqref="G38"/>
    </sheetView>
  </sheetViews>
  <sheetFormatPr defaultRowHeight="15" x14ac:dyDescent="0.25"/>
  <cols>
    <col min="1" max="1" width="4.7109375" customWidth="1"/>
    <col min="3" max="3" width="39.5703125" customWidth="1"/>
    <col min="7" max="7" width="15.5703125" customWidth="1"/>
    <col min="8" max="8" width="27.28515625" customWidth="1"/>
  </cols>
  <sheetData>
    <row r="2" spans="2:8" x14ac:dyDescent="0.25">
      <c r="B2" s="2" t="s">
        <v>0</v>
      </c>
    </row>
    <row r="3" spans="2:8" x14ac:dyDescent="0.25">
      <c r="B3" t="s">
        <v>1</v>
      </c>
      <c r="C3" t="s">
        <v>2</v>
      </c>
    </row>
    <row r="4" spans="2:8" x14ac:dyDescent="0.25">
      <c r="B4" t="s">
        <v>3</v>
      </c>
      <c r="C4" t="s">
        <v>18</v>
      </c>
    </row>
    <row r="5" spans="2:8" x14ac:dyDescent="0.25">
      <c r="B5" s="4" t="s">
        <v>4</v>
      </c>
      <c r="C5" s="4" t="s">
        <v>15</v>
      </c>
    </row>
    <row r="6" spans="2:8" x14ac:dyDescent="0.25">
      <c r="B6" s="1"/>
      <c r="C6" s="1"/>
    </row>
    <row r="7" spans="2:8" x14ac:dyDescent="0.25">
      <c r="B7" s="43" t="s">
        <v>16</v>
      </c>
      <c r="C7" s="47"/>
      <c r="D7" s="6"/>
      <c r="E7" s="6"/>
      <c r="F7" s="6"/>
      <c r="G7" s="6"/>
      <c r="H7" s="7"/>
    </row>
    <row r="8" spans="2:8" x14ac:dyDescent="0.25">
      <c r="B8" s="8" t="s">
        <v>6</v>
      </c>
      <c r="C8" s="8" t="s">
        <v>7</v>
      </c>
      <c r="D8" s="8" t="s">
        <v>8</v>
      </c>
      <c r="E8" s="8" t="s">
        <v>9</v>
      </c>
      <c r="F8" s="8" t="s">
        <v>10</v>
      </c>
      <c r="G8" s="26" t="s">
        <v>11</v>
      </c>
      <c r="H8" s="8" t="s">
        <v>12</v>
      </c>
    </row>
    <row r="9" spans="2:8" x14ac:dyDescent="0.25">
      <c r="B9" s="18"/>
      <c r="C9" s="12"/>
      <c r="D9" s="19"/>
      <c r="E9" s="10"/>
      <c r="F9" s="19"/>
      <c r="G9" s="10"/>
      <c r="H9" s="20"/>
    </row>
    <row r="10" spans="2:8" ht="90" x14ac:dyDescent="0.25">
      <c r="B10" s="18"/>
      <c r="C10" s="29" t="s">
        <v>109</v>
      </c>
      <c r="D10" s="19"/>
      <c r="E10" s="10"/>
      <c r="F10" s="53"/>
      <c r="G10" s="54"/>
      <c r="H10" s="20"/>
    </row>
    <row r="11" spans="2:8" x14ac:dyDescent="0.25">
      <c r="B11" s="18"/>
      <c r="C11" s="29"/>
      <c r="D11" s="19"/>
      <c r="E11" s="10"/>
      <c r="F11" s="53"/>
      <c r="G11" s="54"/>
      <c r="H11" s="20"/>
    </row>
    <row r="12" spans="2:8" x14ac:dyDescent="0.25">
      <c r="B12" s="18" t="s">
        <v>21</v>
      </c>
      <c r="C12" s="29" t="s">
        <v>110</v>
      </c>
      <c r="D12" s="19"/>
      <c r="E12" s="10"/>
      <c r="F12" s="53"/>
      <c r="G12" s="54"/>
      <c r="H12" s="20"/>
    </row>
    <row r="13" spans="2:8" ht="45" x14ac:dyDescent="0.25">
      <c r="B13" s="18"/>
      <c r="C13" s="29" t="s">
        <v>112</v>
      </c>
      <c r="D13" s="19"/>
      <c r="E13" s="10"/>
      <c r="F13" s="53"/>
      <c r="G13" s="54"/>
      <c r="H13" s="20"/>
    </row>
    <row r="14" spans="2:8" x14ac:dyDescent="0.25">
      <c r="B14" s="18"/>
      <c r="C14" s="12" t="s">
        <v>113</v>
      </c>
      <c r="D14" s="19"/>
      <c r="E14" s="10"/>
      <c r="F14" s="53"/>
      <c r="G14" s="54"/>
      <c r="H14" s="20"/>
    </row>
    <row r="15" spans="2:8" ht="30" x14ac:dyDescent="0.25">
      <c r="B15" s="18"/>
      <c r="C15" s="12" t="s">
        <v>115</v>
      </c>
      <c r="D15" s="19">
        <v>780</v>
      </c>
      <c r="E15" s="10" t="s">
        <v>61</v>
      </c>
      <c r="F15" s="53">
        <v>11.62</v>
      </c>
      <c r="G15" s="54">
        <f>D15*F15</f>
        <v>9063.5999999999985</v>
      </c>
      <c r="H15" s="20"/>
    </row>
    <row r="16" spans="2:8" x14ac:dyDescent="0.25">
      <c r="B16" s="18"/>
      <c r="C16" s="12"/>
      <c r="D16" s="19"/>
      <c r="E16" s="10"/>
      <c r="F16" s="53"/>
      <c r="G16" s="54"/>
      <c r="H16" s="20"/>
    </row>
    <row r="17" spans="2:8" x14ac:dyDescent="0.25">
      <c r="B17" s="18" t="s">
        <v>23</v>
      </c>
      <c r="C17" s="29" t="s">
        <v>83</v>
      </c>
      <c r="D17" s="19"/>
      <c r="E17" s="10"/>
      <c r="F17" s="53"/>
      <c r="G17" s="54"/>
      <c r="H17" s="20"/>
    </row>
    <row r="18" spans="2:8" x14ac:dyDescent="0.25">
      <c r="B18" s="18"/>
      <c r="C18" s="29" t="s">
        <v>114</v>
      </c>
      <c r="D18" s="19"/>
      <c r="E18" s="10"/>
      <c r="F18" s="53"/>
      <c r="G18" s="54"/>
      <c r="H18" s="20"/>
    </row>
    <row r="19" spans="2:8" ht="30" x14ac:dyDescent="0.25">
      <c r="B19" s="18"/>
      <c r="C19" s="12" t="s">
        <v>116</v>
      </c>
      <c r="D19" s="19">
        <v>780</v>
      </c>
      <c r="E19" s="10" t="s">
        <v>61</v>
      </c>
      <c r="F19" s="53">
        <v>5.69</v>
      </c>
      <c r="G19" s="54">
        <f t="shared" ref="G19:G26" si="0">D19*F19</f>
        <v>4438.2000000000007</v>
      </c>
      <c r="H19" s="20"/>
    </row>
    <row r="20" spans="2:8" x14ac:dyDescent="0.25">
      <c r="B20" s="18"/>
      <c r="C20" s="29" t="s">
        <v>117</v>
      </c>
      <c r="D20" s="19"/>
      <c r="E20" s="10"/>
      <c r="F20" s="53"/>
      <c r="G20" s="54"/>
      <c r="H20" s="20"/>
    </row>
    <row r="21" spans="2:8" ht="30" x14ac:dyDescent="0.25">
      <c r="B21" s="18"/>
      <c r="C21" s="12" t="s">
        <v>118</v>
      </c>
      <c r="D21" s="19">
        <v>780</v>
      </c>
      <c r="E21" s="10" t="s">
        <v>61</v>
      </c>
      <c r="F21" s="53">
        <v>6.19</v>
      </c>
      <c r="G21" s="54">
        <f t="shared" si="0"/>
        <v>4828.2000000000007</v>
      </c>
      <c r="H21" s="20"/>
    </row>
    <row r="22" spans="2:8" x14ac:dyDescent="0.25">
      <c r="B22" s="18"/>
      <c r="C22" s="12"/>
      <c r="D22" s="19"/>
      <c r="E22" s="10"/>
      <c r="F22" s="53"/>
      <c r="G22" s="54"/>
      <c r="H22" s="20"/>
    </row>
    <row r="23" spans="2:8" x14ac:dyDescent="0.25">
      <c r="B23" s="18"/>
      <c r="C23" s="12"/>
      <c r="D23" s="19"/>
      <c r="E23" s="10"/>
      <c r="F23" s="53"/>
      <c r="G23" s="54"/>
      <c r="H23" s="20"/>
    </row>
    <row r="24" spans="2:8" x14ac:dyDescent="0.25">
      <c r="B24" s="18" t="s">
        <v>24</v>
      </c>
      <c r="C24" s="29" t="s">
        <v>111</v>
      </c>
      <c r="D24" s="19"/>
      <c r="E24" s="10"/>
      <c r="F24" s="53"/>
      <c r="G24" s="54"/>
      <c r="H24" s="20"/>
    </row>
    <row r="25" spans="2:8" ht="90" x14ac:dyDescent="0.25">
      <c r="B25" s="18"/>
      <c r="C25" s="12" t="s">
        <v>119</v>
      </c>
      <c r="D25" s="19"/>
      <c r="E25" s="10"/>
      <c r="F25" s="53"/>
      <c r="G25" s="54"/>
      <c r="H25" s="20"/>
    </row>
    <row r="26" spans="2:8" ht="30" x14ac:dyDescent="0.25">
      <c r="B26" s="18"/>
      <c r="C26" s="12" t="s">
        <v>120</v>
      </c>
      <c r="D26" s="19">
        <v>234</v>
      </c>
      <c r="E26" s="10" t="s">
        <v>61</v>
      </c>
      <c r="F26" s="53">
        <v>97.35</v>
      </c>
      <c r="G26" s="54">
        <f t="shared" si="0"/>
        <v>22779.899999999998</v>
      </c>
      <c r="H26" s="20"/>
    </row>
    <row r="27" spans="2:8" x14ac:dyDescent="0.25">
      <c r="B27" s="18"/>
      <c r="C27" s="12"/>
      <c r="D27" s="19"/>
      <c r="E27" s="10"/>
      <c r="F27" s="53"/>
      <c r="G27" s="54"/>
      <c r="H27" s="20"/>
    </row>
    <row r="28" spans="2:8" x14ac:dyDescent="0.25">
      <c r="B28" s="18"/>
      <c r="C28" s="12"/>
      <c r="D28" s="19"/>
      <c r="E28" s="10"/>
      <c r="F28" s="53"/>
      <c r="G28" s="54"/>
      <c r="H28" s="20"/>
    </row>
    <row r="29" spans="2:8" x14ac:dyDescent="0.25">
      <c r="B29" s="18"/>
      <c r="C29" s="12"/>
      <c r="D29" s="19"/>
      <c r="E29" s="10"/>
      <c r="F29" s="53"/>
      <c r="G29" s="54"/>
      <c r="H29" s="20"/>
    </row>
    <row r="30" spans="2:8" x14ac:dyDescent="0.25">
      <c r="B30" s="18"/>
      <c r="C30" s="12"/>
      <c r="D30" s="19"/>
      <c r="E30" s="10"/>
      <c r="F30" s="53"/>
      <c r="G30" s="54"/>
      <c r="H30" s="20"/>
    </row>
    <row r="31" spans="2:8" x14ac:dyDescent="0.25">
      <c r="B31" s="18"/>
      <c r="C31" s="12"/>
      <c r="D31" s="19"/>
      <c r="E31" s="10"/>
      <c r="F31" s="53"/>
      <c r="G31" s="54"/>
      <c r="H31" s="20"/>
    </row>
    <row r="32" spans="2:8" x14ac:dyDescent="0.25">
      <c r="B32" s="18"/>
      <c r="C32" s="12"/>
      <c r="D32" s="19"/>
      <c r="E32" s="10"/>
      <c r="F32" s="53"/>
      <c r="G32" s="54"/>
      <c r="H32" s="20"/>
    </row>
    <row r="33" spans="2:8" x14ac:dyDescent="0.25">
      <c r="B33" s="18"/>
      <c r="C33" s="12"/>
      <c r="D33" s="19"/>
      <c r="E33" s="10"/>
      <c r="F33" s="53"/>
      <c r="G33" s="54"/>
      <c r="H33" s="20"/>
    </row>
    <row r="34" spans="2:8" x14ac:dyDescent="0.25">
      <c r="B34" s="18"/>
      <c r="C34" s="12"/>
      <c r="D34" s="19"/>
      <c r="E34" s="10"/>
      <c r="F34" s="53"/>
      <c r="G34" s="54"/>
      <c r="H34" s="20"/>
    </row>
    <row r="35" spans="2:8" x14ac:dyDescent="0.25">
      <c r="B35" s="18"/>
      <c r="C35" s="29"/>
      <c r="D35" s="19"/>
      <c r="E35" s="10"/>
      <c r="F35" s="53"/>
      <c r="G35" s="54"/>
      <c r="H35" s="20"/>
    </row>
    <row r="36" spans="2:8" x14ac:dyDescent="0.25">
      <c r="B36" s="21"/>
      <c r="C36" s="13"/>
      <c r="D36" s="22"/>
      <c r="E36" s="11"/>
      <c r="F36" s="55"/>
      <c r="G36" s="54"/>
      <c r="H36" s="23"/>
    </row>
    <row r="37" spans="2:8" x14ac:dyDescent="0.25">
      <c r="B37" s="52" t="s">
        <v>126</v>
      </c>
      <c r="C37" s="6" t="s">
        <v>121</v>
      </c>
      <c r="D37" s="49"/>
      <c r="E37" s="49"/>
      <c r="F37" s="49"/>
      <c r="G37" s="60">
        <f>SUM(G15:G36)</f>
        <v>41109.899999999994</v>
      </c>
      <c r="H37" s="50"/>
    </row>
    <row r="38" spans="2:8" x14ac:dyDescent="0.25">
      <c r="B38" s="51" t="s">
        <v>122</v>
      </c>
      <c r="C38" s="22"/>
      <c r="D38" s="22"/>
      <c r="E38" s="22"/>
      <c r="F38" s="22"/>
      <c r="G38" s="22"/>
      <c r="H38" s="23"/>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17BCA-E54E-4197-AFD4-43D04663AF28}">
  <sheetPr>
    <pageSetUpPr fitToPage="1"/>
  </sheetPr>
  <dimension ref="B2:H46"/>
  <sheetViews>
    <sheetView zoomScaleNormal="100" workbookViewId="0">
      <selection activeCell="J16" sqref="J16"/>
    </sheetView>
  </sheetViews>
  <sheetFormatPr defaultRowHeight="15" x14ac:dyDescent="0.25"/>
  <cols>
    <col min="1" max="1" width="4.7109375" customWidth="1"/>
    <col min="3" max="3" width="61.5703125" customWidth="1"/>
    <col min="7" max="7" width="17.140625" customWidth="1"/>
    <col min="8" max="8" width="45.42578125" customWidth="1"/>
  </cols>
  <sheetData>
    <row r="2" spans="2:8" x14ac:dyDescent="0.25">
      <c r="B2" s="2" t="s">
        <v>0</v>
      </c>
    </row>
    <row r="3" spans="2:8" x14ac:dyDescent="0.25">
      <c r="B3" t="s">
        <v>1</v>
      </c>
      <c r="C3" t="s">
        <v>2</v>
      </c>
    </row>
    <row r="4" spans="2:8" x14ac:dyDescent="0.25">
      <c r="B4" t="s">
        <v>3</v>
      </c>
      <c r="C4" t="s">
        <v>18</v>
      </c>
    </row>
    <row r="5" spans="2:8" x14ac:dyDescent="0.25">
      <c r="B5" s="2" t="s">
        <v>4</v>
      </c>
      <c r="C5" s="2" t="s">
        <v>17</v>
      </c>
    </row>
    <row r="7" spans="2:8" x14ac:dyDescent="0.25">
      <c r="B7" s="5" t="s">
        <v>5</v>
      </c>
      <c r="C7" s="6"/>
      <c r="D7" s="6"/>
      <c r="E7" s="6"/>
      <c r="F7" s="6"/>
      <c r="G7" s="6"/>
      <c r="H7" s="7"/>
    </row>
    <row r="8" spans="2:8" x14ac:dyDescent="0.25">
      <c r="B8" s="8" t="s">
        <v>6</v>
      </c>
      <c r="C8" s="8" t="s">
        <v>7</v>
      </c>
      <c r="D8" s="8" t="s">
        <v>8</v>
      </c>
      <c r="E8" s="8" t="s">
        <v>9</v>
      </c>
      <c r="F8" s="8" t="s">
        <v>10</v>
      </c>
      <c r="G8" s="9" t="s">
        <v>11</v>
      </c>
      <c r="H8" s="8" t="s">
        <v>12</v>
      </c>
    </row>
    <row r="9" spans="2:8" x14ac:dyDescent="0.25">
      <c r="B9" s="10"/>
      <c r="C9" s="12"/>
      <c r="D9" s="10"/>
      <c r="E9" s="10"/>
      <c r="F9" s="10"/>
      <c r="G9" s="10"/>
      <c r="H9" s="10"/>
    </row>
    <row r="10" spans="2:8" ht="30" x14ac:dyDescent="0.25">
      <c r="B10" s="10"/>
      <c r="C10" s="14" t="s">
        <v>19</v>
      </c>
      <c r="D10" s="10"/>
      <c r="E10" s="10"/>
      <c r="F10" s="54"/>
      <c r="G10" s="54"/>
      <c r="H10" s="10"/>
    </row>
    <row r="11" spans="2:8" ht="128.25" customHeight="1" x14ac:dyDescent="0.25">
      <c r="B11" s="10"/>
      <c r="C11" s="15" t="s">
        <v>20</v>
      </c>
      <c r="D11" s="10"/>
      <c r="E11" s="10"/>
      <c r="F11" s="54"/>
      <c r="G11" s="54"/>
      <c r="H11" s="10"/>
    </row>
    <row r="12" spans="2:8" ht="60" x14ac:dyDescent="0.25">
      <c r="B12" s="16" t="s">
        <v>21</v>
      </c>
      <c r="C12" s="12" t="s">
        <v>22</v>
      </c>
      <c r="D12" s="10">
        <v>1069</v>
      </c>
      <c r="E12" s="10" t="s">
        <v>56</v>
      </c>
      <c r="F12" s="54">
        <v>66.510000000000005</v>
      </c>
      <c r="G12" s="54">
        <f>D12*F12</f>
        <v>71099.19</v>
      </c>
      <c r="H12" s="10"/>
    </row>
    <row r="13" spans="2:8" x14ac:dyDescent="0.25">
      <c r="B13" s="10"/>
      <c r="C13" s="12"/>
      <c r="D13" s="10"/>
      <c r="E13" s="10"/>
      <c r="F13" s="54"/>
      <c r="G13" s="54"/>
      <c r="H13" s="10"/>
    </row>
    <row r="14" spans="2:8" x14ac:dyDescent="0.25">
      <c r="B14" s="10" t="s">
        <v>23</v>
      </c>
      <c r="C14" s="29" t="s">
        <v>57</v>
      </c>
      <c r="D14" s="10"/>
      <c r="E14" s="10"/>
      <c r="F14" s="54"/>
      <c r="G14" s="54"/>
      <c r="H14" s="10"/>
    </row>
    <row r="15" spans="2:8" ht="60" x14ac:dyDescent="0.25">
      <c r="B15" s="10"/>
      <c r="C15" s="12" t="s">
        <v>60</v>
      </c>
      <c r="D15" s="10">
        <v>104</v>
      </c>
      <c r="E15" s="10" t="s">
        <v>61</v>
      </c>
      <c r="F15" s="54">
        <v>21.56</v>
      </c>
      <c r="G15" s="54">
        <f t="shared" ref="G15:G42" si="0">D15*F15</f>
        <v>2242.2399999999998</v>
      </c>
      <c r="H15" s="10"/>
    </row>
    <row r="16" spans="2:8" ht="30" x14ac:dyDescent="0.25">
      <c r="B16" s="10"/>
      <c r="C16" s="12" t="s">
        <v>58</v>
      </c>
      <c r="D16" s="10">
        <v>104</v>
      </c>
      <c r="E16" s="10" t="s">
        <v>61</v>
      </c>
      <c r="F16" s="54">
        <v>9.0399999999999991</v>
      </c>
      <c r="G16" s="54">
        <f t="shared" si="0"/>
        <v>940.15999999999985</v>
      </c>
      <c r="H16" s="10"/>
    </row>
    <row r="17" spans="2:8" ht="60" x14ac:dyDescent="0.25">
      <c r="B17" s="10"/>
      <c r="C17" s="12" t="s">
        <v>59</v>
      </c>
      <c r="D17" s="10">
        <v>104</v>
      </c>
      <c r="E17" s="10" t="s">
        <v>61</v>
      </c>
      <c r="F17" s="54">
        <v>10.42</v>
      </c>
      <c r="G17" s="54">
        <f t="shared" si="0"/>
        <v>1083.68</v>
      </c>
      <c r="H17" s="10"/>
    </row>
    <row r="18" spans="2:8" x14ac:dyDescent="0.25">
      <c r="B18" s="10"/>
      <c r="C18" s="12"/>
      <c r="D18" s="10"/>
      <c r="E18" s="10"/>
      <c r="F18" s="54"/>
      <c r="G18" s="54"/>
      <c r="H18" s="10"/>
    </row>
    <row r="19" spans="2:8" x14ac:dyDescent="0.25">
      <c r="B19" s="10" t="s">
        <v>24</v>
      </c>
      <c r="C19" s="29" t="s">
        <v>62</v>
      </c>
      <c r="D19" s="10"/>
      <c r="E19" s="10"/>
      <c r="F19" s="54"/>
      <c r="G19" s="54"/>
      <c r="H19" s="10"/>
    </row>
    <row r="20" spans="2:8" ht="60" x14ac:dyDescent="0.25">
      <c r="B20" s="10"/>
      <c r="C20" s="12" t="s">
        <v>63</v>
      </c>
      <c r="D20" s="10">
        <v>52</v>
      </c>
      <c r="E20" s="10" t="s">
        <v>61</v>
      </c>
      <c r="F20" s="54">
        <v>17.579999999999998</v>
      </c>
      <c r="G20" s="54">
        <f t="shared" si="0"/>
        <v>914.15999999999985</v>
      </c>
      <c r="H20" s="10"/>
    </row>
    <row r="21" spans="2:8" ht="60" x14ac:dyDescent="0.25">
      <c r="B21" s="10"/>
      <c r="C21" s="12" t="s">
        <v>64</v>
      </c>
      <c r="D21" s="10">
        <v>52</v>
      </c>
      <c r="E21" s="10" t="s">
        <v>61</v>
      </c>
      <c r="F21" s="54">
        <v>17.66</v>
      </c>
      <c r="G21" s="54">
        <f t="shared" si="0"/>
        <v>918.32</v>
      </c>
      <c r="H21" s="10"/>
    </row>
    <row r="22" spans="2:8" ht="60" x14ac:dyDescent="0.25">
      <c r="B22" s="10"/>
      <c r="C22" s="12" t="s">
        <v>65</v>
      </c>
      <c r="D22" s="10">
        <v>52</v>
      </c>
      <c r="E22" s="10" t="s">
        <v>61</v>
      </c>
      <c r="F22" s="54">
        <v>10.6</v>
      </c>
      <c r="G22" s="54">
        <f t="shared" si="0"/>
        <v>551.19999999999993</v>
      </c>
      <c r="H22" s="10"/>
    </row>
    <row r="23" spans="2:8" x14ac:dyDescent="0.25">
      <c r="B23" s="10"/>
      <c r="C23" s="12"/>
      <c r="D23" s="10"/>
      <c r="E23" s="10"/>
      <c r="F23" s="54"/>
      <c r="G23" s="54"/>
      <c r="H23" s="10"/>
    </row>
    <row r="24" spans="2:8" x14ac:dyDescent="0.25">
      <c r="B24" s="10" t="s">
        <v>25</v>
      </c>
      <c r="C24" s="29" t="s">
        <v>66</v>
      </c>
      <c r="D24" s="10"/>
      <c r="E24" s="10"/>
      <c r="F24" s="54"/>
      <c r="G24" s="54"/>
      <c r="H24" s="10"/>
    </row>
    <row r="25" spans="2:8" ht="105" x14ac:dyDescent="0.25">
      <c r="B25" s="10"/>
      <c r="C25" s="12" t="s">
        <v>67</v>
      </c>
      <c r="D25" s="10">
        <v>52</v>
      </c>
      <c r="E25" s="10" t="s">
        <v>61</v>
      </c>
      <c r="F25" s="54">
        <v>34.04</v>
      </c>
      <c r="G25" s="54">
        <f t="shared" si="0"/>
        <v>1770.08</v>
      </c>
      <c r="H25" s="10"/>
    </row>
    <row r="26" spans="2:8" ht="60" x14ac:dyDescent="0.25">
      <c r="B26" s="10"/>
      <c r="C26" s="12" t="s">
        <v>68</v>
      </c>
      <c r="D26" s="10">
        <v>52</v>
      </c>
      <c r="E26" s="10" t="s">
        <v>61</v>
      </c>
      <c r="F26" s="54">
        <v>13.52</v>
      </c>
      <c r="G26" s="54">
        <f t="shared" si="0"/>
        <v>703.04</v>
      </c>
      <c r="H26" s="10"/>
    </row>
    <row r="27" spans="2:8" ht="60" x14ac:dyDescent="0.25">
      <c r="B27" s="10"/>
      <c r="C27" s="12" t="s">
        <v>69</v>
      </c>
      <c r="D27" s="10">
        <v>52</v>
      </c>
      <c r="E27" s="10" t="s">
        <v>61</v>
      </c>
      <c r="F27" s="54">
        <v>11.8</v>
      </c>
      <c r="G27" s="54">
        <f t="shared" si="0"/>
        <v>613.6</v>
      </c>
      <c r="H27" s="10"/>
    </row>
    <row r="28" spans="2:8" x14ac:dyDescent="0.25">
      <c r="B28" s="10"/>
      <c r="C28" s="12"/>
      <c r="D28" s="10"/>
      <c r="E28" s="10"/>
      <c r="F28" s="54"/>
      <c r="G28" s="54"/>
      <c r="H28" s="10"/>
    </row>
    <row r="29" spans="2:8" x14ac:dyDescent="0.25">
      <c r="B29" s="10"/>
      <c r="C29" s="12"/>
      <c r="D29" s="10"/>
      <c r="E29" s="10"/>
      <c r="F29" s="54"/>
      <c r="G29" s="54"/>
      <c r="H29" s="10"/>
    </row>
    <row r="30" spans="2:8" x14ac:dyDescent="0.25">
      <c r="B30" s="10" t="s">
        <v>26</v>
      </c>
      <c r="C30" s="12" t="s">
        <v>77</v>
      </c>
      <c r="D30" s="10">
        <v>7</v>
      </c>
      <c r="E30" s="10" t="s">
        <v>40</v>
      </c>
      <c r="F30" s="54">
        <v>89.95</v>
      </c>
      <c r="G30" s="54">
        <f t="shared" si="0"/>
        <v>629.65</v>
      </c>
      <c r="H30" s="10"/>
    </row>
    <row r="31" spans="2:8" x14ac:dyDescent="0.25">
      <c r="B31" s="10"/>
      <c r="C31" s="12"/>
      <c r="D31" s="10"/>
      <c r="E31" s="10"/>
      <c r="F31" s="54"/>
      <c r="G31" s="54"/>
      <c r="H31" s="10"/>
    </row>
    <row r="32" spans="2:8" x14ac:dyDescent="0.25">
      <c r="B32" s="10" t="s">
        <v>27</v>
      </c>
      <c r="C32" s="29" t="s">
        <v>70</v>
      </c>
      <c r="D32" s="10"/>
      <c r="E32" s="10"/>
      <c r="F32" s="54"/>
      <c r="G32" s="54"/>
      <c r="H32" s="10"/>
    </row>
    <row r="33" spans="2:8" ht="52.5" customHeight="1" x14ac:dyDescent="0.25">
      <c r="B33" s="10"/>
      <c r="C33" s="38" t="s">
        <v>141</v>
      </c>
      <c r="D33" s="10">
        <v>1069</v>
      </c>
      <c r="E33" s="10" t="s">
        <v>56</v>
      </c>
      <c r="F33" s="54">
        <v>4.28</v>
      </c>
      <c r="G33" s="54">
        <f t="shared" si="0"/>
        <v>4575.3200000000006</v>
      </c>
      <c r="H33" s="10"/>
    </row>
    <row r="34" spans="2:8" ht="14.25" customHeight="1" x14ac:dyDescent="0.25">
      <c r="B34" s="10"/>
      <c r="C34" t="s">
        <v>71</v>
      </c>
      <c r="D34" s="10">
        <v>104</v>
      </c>
      <c r="E34" s="10" t="s">
        <v>61</v>
      </c>
      <c r="F34" s="54">
        <v>19.760000000000002</v>
      </c>
      <c r="G34" s="54">
        <f t="shared" si="0"/>
        <v>2055.04</v>
      </c>
      <c r="H34" s="10"/>
    </row>
    <row r="35" spans="2:8" ht="30" x14ac:dyDescent="0.25">
      <c r="B35" s="10"/>
      <c r="C35" s="37" t="s">
        <v>72</v>
      </c>
      <c r="D35" s="10">
        <v>155</v>
      </c>
      <c r="E35" s="10" t="s">
        <v>61</v>
      </c>
      <c r="F35" s="54">
        <v>12.95</v>
      </c>
      <c r="G35" s="54">
        <f t="shared" si="0"/>
        <v>2007.25</v>
      </c>
      <c r="H35" s="10"/>
    </row>
    <row r="36" spans="2:8" x14ac:dyDescent="0.25">
      <c r="B36" s="10"/>
      <c r="C36" s="12"/>
      <c r="D36" s="10"/>
      <c r="E36" s="10"/>
      <c r="F36" s="54"/>
      <c r="G36" s="54"/>
      <c r="H36" s="10"/>
    </row>
    <row r="37" spans="2:8" ht="120" x14ac:dyDescent="0.25">
      <c r="B37" s="10" t="s">
        <v>28</v>
      </c>
      <c r="C37" s="14" t="s">
        <v>76</v>
      </c>
      <c r="D37" s="10"/>
      <c r="E37" s="10"/>
      <c r="F37" s="54"/>
      <c r="G37" s="54"/>
      <c r="H37" s="38" t="s">
        <v>75</v>
      </c>
    </row>
    <row r="38" spans="2:8" x14ac:dyDescent="0.25">
      <c r="B38" s="10"/>
      <c r="C38" s="12" t="s">
        <v>73</v>
      </c>
      <c r="D38" s="10"/>
      <c r="E38" s="10"/>
      <c r="F38" s="54"/>
      <c r="G38" s="54"/>
      <c r="H38" s="10"/>
    </row>
    <row r="39" spans="2:8" x14ac:dyDescent="0.25">
      <c r="B39" s="10"/>
      <c r="C39" s="12" t="s">
        <v>74</v>
      </c>
      <c r="D39" s="10">
        <v>20</v>
      </c>
      <c r="E39" s="10" t="s">
        <v>40</v>
      </c>
      <c r="F39" s="54">
        <v>569.15</v>
      </c>
      <c r="G39" s="54">
        <f t="shared" si="0"/>
        <v>11383</v>
      </c>
      <c r="H39" s="10"/>
    </row>
    <row r="40" spans="2:8" x14ac:dyDescent="0.25">
      <c r="B40" s="10"/>
      <c r="C40" s="12"/>
      <c r="D40" s="10"/>
      <c r="E40" s="10"/>
      <c r="F40" s="54"/>
      <c r="G40" s="54"/>
      <c r="H40" s="10"/>
    </row>
    <row r="41" spans="2:8" x14ac:dyDescent="0.25">
      <c r="B41" s="10" t="s">
        <v>27</v>
      </c>
      <c r="C41" s="29" t="s">
        <v>78</v>
      </c>
      <c r="D41" s="10"/>
      <c r="E41" s="10"/>
      <c r="F41" s="54"/>
      <c r="G41" s="54"/>
      <c r="H41" s="10"/>
    </row>
    <row r="42" spans="2:8" ht="60" x14ac:dyDescent="0.25">
      <c r="B42" s="10"/>
      <c r="C42" s="12" t="s">
        <v>79</v>
      </c>
      <c r="D42" s="10">
        <v>1</v>
      </c>
      <c r="E42" s="10" t="s">
        <v>80</v>
      </c>
      <c r="F42" s="54">
        <v>5000</v>
      </c>
      <c r="G42" s="54">
        <f t="shared" si="0"/>
        <v>5000</v>
      </c>
      <c r="H42" s="10"/>
    </row>
    <row r="43" spans="2:8" x14ac:dyDescent="0.25">
      <c r="B43" s="10"/>
      <c r="C43" s="12"/>
      <c r="D43" s="10"/>
      <c r="E43" s="10"/>
      <c r="F43" s="54"/>
      <c r="G43" s="54"/>
      <c r="H43" s="10"/>
    </row>
    <row r="44" spans="2:8" x14ac:dyDescent="0.25">
      <c r="B44" s="11"/>
      <c r="C44" s="13"/>
      <c r="D44" s="11"/>
      <c r="E44" s="11"/>
      <c r="F44" s="56"/>
      <c r="G44" s="56"/>
      <c r="H44" s="11"/>
    </row>
    <row r="45" spans="2:8" x14ac:dyDescent="0.25">
      <c r="B45" s="52" t="s">
        <v>130</v>
      </c>
      <c r="C45" s="6" t="s">
        <v>121</v>
      </c>
      <c r="D45" s="49"/>
      <c r="E45" s="49"/>
      <c r="F45" s="49"/>
      <c r="G45" s="60">
        <f>SUM(G12:G44)</f>
        <v>106485.93000000001</v>
      </c>
      <c r="H45" s="50"/>
    </row>
    <row r="46" spans="2:8" x14ac:dyDescent="0.25">
      <c r="B46" s="51" t="s">
        <v>122</v>
      </c>
      <c r="C46" s="22"/>
      <c r="D46" s="22"/>
      <c r="E46" s="22"/>
      <c r="F46" s="22"/>
      <c r="G46" s="22"/>
      <c r="H46" s="23"/>
    </row>
  </sheetData>
  <pageMargins left="0.7" right="0.7" top="0.75" bottom="0.75" header="0.3" footer="0.3"/>
  <pageSetup paperSize="9" scale="7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E6081-D3AE-4A5B-A17F-D24954008ED8}">
  <dimension ref="B2:H42"/>
  <sheetViews>
    <sheetView workbookViewId="0">
      <selection activeCell="F44" sqref="F44"/>
    </sheetView>
  </sheetViews>
  <sheetFormatPr defaultRowHeight="15" x14ac:dyDescent="0.25"/>
  <cols>
    <col min="1" max="1" width="4.7109375" customWidth="1"/>
    <col min="3" max="3" width="71.7109375" bestFit="1" customWidth="1"/>
    <col min="6" max="6" width="10.140625" bestFit="1" customWidth="1"/>
    <col min="7" max="7" width="17.140625" customWidth="1"/>
    <col min="8" max="8" width="45.7109375" customWidth="1"/>
  </cols>
  <sheetData>
    <row r="2" spans="2:8" x14ac:dyDescent="0.25">
      <c r="B2" s="2" t="s">
        <v>0</v>
      </c>
    </row>
    <row r="3" spans="2:8" x14ac:dyDescent="0.25">
      <c r="B3" t="s">
        <v>1</v>
      </c>
      <c r="C3" t="s">
        <v>2</v>
      </c>
    </row>
    <row r="4" spans="2:8" x14ac:dyDescent="0.25">
      <c r="B4" t="s">
        <v>3</v>
      </c>
      <c r="C4" t="s">
        <v>18</v>
      </c>
    </row>
    <row r="5" spans="2:8" x14ac:dyDescent="0.25">
      <c r="B5" s="2" t="s">
        <v>4</v>
      </c>
      <c r="C5" s="2" t="s">
        <v>41</v>
      </c>
      <c r="D5" s="2"/>
      <c r="E5" s="2"/>
      <c r="F5" s="2"/>
      <c r="G5" s="2"/>
      <c r="H5" s="2"/>
    </row>
    <row r="6" spans="2:8" x14ac:dyDescent="0.25">
      <c r="B6" s="3"/>
      <c r="C6" s="3"/>
      <c r="D6" s="2"/>
      <c r="E6" s="2"/>
      <c r="F6" s="2"/>
      <c r="G6" s="2"/>
      <c r="H6" s="2"/>
    </row>
    <row r="7" spans="2:8" x14ac:dyDescent="0.25">
      <c r="B7" s="5" t="s">
        <v>29</v>
      </c>
      <c r="C7" s="6"/>
      <c r="D7" s="6"/>
      <c r="E7" s="6"/>
      <c r="F7" s="6"/>
      <c r="G7" s="6"/>
      <c r="H7" s="7"/>
    </row>
    <row r="8" spans="2:8" x14ac:dyDescent="0.25">
      <c r="B8" s="24" t="s">
        <v>6</v>
      </c>
      <c r="C8" s="8" t="s">
        <v>7</v>
      </c>
      <c r="D8" s="25" t="s">
        <v>8</v>
      </c>
      <c r="E8" s="8" t="s">
        <v>9</v>
      </c>
      <c r="F8" s="25" t="s">
        <v>10</v>
      </c>
      <c r="G8" s="26" t="s">
        <v>11</v>
      </c>
      <c r="H8" s="27" t="s">
        <v>12</v>
      </c>
    </row>
    <row r="9" spans="2:8" x14ac:dyDescent="0.25">
      <c r="B9" s="18"/>
      <c r="C9" s="10"/>
      <c r="D9" s="19"/>
      <c r="E9" s="10"/>
      <c r="F9" s="19"/>
      <c r="G9" s="10"/>
      <c r="H9" s="20"/>
    </row>
    <row r="10" spans="2:8" ht="45" x14ac:dyDescent="0.25">
      <c r="B10" s="18"/>
      <c r="C10" s="29" t="s">
        <v>30</v>
      </c>
      <c r="D10" s="19"/>
      <c r="E10" s="10"/>
      <c r="F10" s="19"/>
      <c r="G10" s="10"/>
      <c r="H10" s="36" t="s">
        <v>54</v>
      </c>
    </row>
    <row r="11" spans="2:8" x14ac:dyDescent="0.25">
      <c r="B11" s="18" t="s">
        <v>21</v>
      </c>
      <c r="C11" s="10" t="s">
        <v>36</v>
      </c>
      <c r="D11" s="19">
        <v>130</v>
      </c>
      <c r="E11" s="10" t="s">
        <v>40</v>
      </c>
      <c r="F11" s="53">
        <v>261.25</v>
      </c>
      <c r="G11" s="54">
        <f>D11*F11</f>
        <v>33962.5</v>
      </c>
      <c r="H11" s="20"/>
    </row>
    <row r="12" spans="2:8" x14ac:dyDescent="0.25">
      <c r="B12" s="18"/>
      <c r="C12" s="10"/>
      <c r="D12" s="19"/>
      <c r="E12" s="10"/>
      <c r="F12" s="53"/>
      <c r="G12" s="54"/>
      <c r="H12" s="20"/>
    </row>
    <row r="13" spans="2:8" x14ac:dyDescent="0.25">
      <c r="B13" s="18" t="s">
        <v>23</v>
      </c>
      <c r="C13" s="28" t="s">
        <v>39</v>
      </c>
      <c r="D13" s="19"/>
      <c r="E13" s="10"/>
      <c r="F13" s="53"/>
      <c r="G13" s="54"/>
      <c r="H13" s="20"/>
    </row>
    <row r="14" spans="2:8" x14ac:dyDescent="0.25">
      <c r="B14" s="18"/>
      <c r="C14" s="34" t="s">
        <v>31</v>
      </c>
      <c r="D14" s="19">
        <v>4</v>
      </c>
      <c r="E14" s="10" t="s">
        <v>40</v>
      </c>
      <c r="F14" s="53">
        <v>166.48</v>
      </c>
      <c r="G14" s="54">
        <f t="shared" ref="G14:G36" si="0">D14*F14</f>
        <v>665.92</v>
      </c>
      <c r="H14" s="20" t="s">
        <v>55</v>
      </c>
    </row>
    <row r="15" spans="2:8" x14ac:dyDescent="0.25">
      <c r="B15" s="18"/>
      <c r="C15" s="33" t="s">
        <v>32</v>
      </c>
      <c r="D15" s="19">
        <v>4</v>
      </c>
      <c r="E15" s="10" t="s">
        <v>40</v>
      </c>
      <c r="F15" s="53">
        <v>166.48</v>
      </c>
      <c r="G15" s="54">
        <f t="shared" si="0"/>
        <v>665.92</v>
      </c>
      <c r="H15" s="20"/>
    </row>
    <row r="16" spans="2:8" x14ac:dyDescent="0.25">
      <c r="B16" s="18"/>
      <c r="C16" s="32" t="s">
        <v>33</v>
      </c>
      <c r="D16" s="35">
        <v>22</v>
      </c>
      <c r="E16" s="10" t="s">
        <v>40</v>
      </c>
      <c r="F16" s="53">
        <v>166.48</v>
      </c>
      <c r="G16" s="54">
        <f t="shared" si="0"/>
        <v>3662.56</v>
      </c>
      <c r="H16" s="20"/>
    </row>
    <row r="17" spans="2:8" x14ac:dyDescent="0.25">
      <c r="B17" s="18"/>
      <c r="C17" s="31" t="s">
        <v>34</v>
      </c>
      <c r="D17" s="35">
        <v>12</v>
      </c>
      <c r="E17" s="10" t="s">
        <v>40</v>
      </c>
      <c r="F17" s="53">
        <v>119.62</v>
      </c>
      <c r="G17" s="54">
        <f t="shared" si="0"/>
        <v>1435.44</v>
      </c>
      <c r="H17" s="20"/>
    </row>
    <row r="18" spans="2:8" x14ac:dyDescent="0.25">
      <c r="B18" s="18"/>
      <c r="C18" s="30" t="s">
        <v>35</v>
      </c>
      <c r="D18" s="19">
        <v>88</v>
      </c>
      <c r="E18" s="10" t="s">
        <v>40</v>
      </c>
      <c r="F18" s="53">
        <v>81.56</v>
      </c>
      <c r="G18" s="54">
        <f t="shared" si="0"/>
        <v>7177.2800000000007</v>
      </c>
      <c r="H18" s="20"/>
    </row>
    <row r="19" spans="2:8" x14ac:dyDescent="0.25">
      <c r="B19" s="18"/>
      <c r="C19" s="10" t="s">
        <v>37</v>
      </c>
      <c r="D19" s="35">
        <v>2</v>
      </c>
      <c r="E19" s="10" t="s">
        <v>40</v>
      </c>
      <c r="F19" s="53">
        <v>102.46</v>
      </c>
      <c r="G19" s="54">
        <f t="shared" si="0"/>
        <v>204.92</v>
      </c>
      <c r="H19" s="20"/>
    </row>
    <row r="20" spans="2:8" x14ac:dyDescent="0.25">
      <c r="B20" s="18"/>
      <c r="C20" s="10" t="s">
        <v>38</v>
      </c>
      <c r="D20" s="35">
        <v>2</v>
      </c>
      <c r="E20" s="10" t="s">
        <v>40</v>
      </c>
      <c r="F20" s="53">
        <v>102.46</v>
      </c>
      <c r="G20" s="54">
        <f t="shared" si="0"/>
        <v>204.92</v>
      </c>
      <c r="H20" s="20"/>
    </row>
    <row r="21" spans="2:8" x14ac:dyDescent="0.25">
      <c r="B21" s="18"/>
      <c r="C21" s="10"/>
      <c r="D21" s="19"/>
      <c r="E21" s="10"/>
      <c r="F21" s="53"/>
      <c r="G21" s="54"/>
      <c r="H21" s="20"/>
    </row>
    <row r="22" spans="2:8" ht="60" x14ac:dyDescent="0.25">
      <c r="B22" s="18" t="s">
        <v>24</v>
      </c>
      <c r="C22" s="29" t="s">
        <v>42</v>
      </c>
      <c r="D22" s="19"/>
      <c r="E22" s="10"/>
      <c r="F22" s="53"/>
      <c r="G22" s="54"/>
      <c r="H22" s="20"/>
    </row>
    <row r="23" spans="2:8" x14ac:dyDescent="0.25">
      <c r="B23" s="18"/>
      <c r="C23" s="12" t="s">
        <v>43</v>
      </c>
      <c r="D23" s="19"/>
      <c r="E23" s="10"/>
      <c r="F23" s="53"/>
      <c r="G23" s="54"/>
      <c r="H23" s="20"/>
    </row>
    <row r="24" spans="2:8" x14ac:dyDescent="0.25">
      <c r="B24" s="18"/>
      <c r="C24" s="10" t="s">
        <v>44</v>
      </c>
      <c r="D24" s="19"/>
      <c r="E24" s="10"/>
      <c r="F24" s="53"/>
      <c r="G24" s="54"/>
      <c r="H24" s="20"/>
    </row>
    <row r="25" spans="2:8" x14ac:dyDescent="0.25">
      <c r="B25" s="18"/>
      <c r="C25" s="10" t="s">
        <v>45</v>
      </c>
      <c r="D25" s="19"/>
      <c r="E25" s="10"/>
      <c r="F25" s="53"/>
      <c r="G25" s="54"/>
      <c r="H25" s="20"/>
    </row>
    <row r="26" spans="2:8" x14ac:dyDescent="0.25">
      <c r="B26" s="18"/>
      <c r="C26" s="10" t="s">
        <v>46</v>
      </c>
      <c r="D26" s="19"/>
      <c r="E26" s="10"/>
      <c r="F26" s="53"/>
      <c r="G26" s="54"/>
      <c r="H26" s="20"/>
    </row>
    <row r="27" spans="2:8" x14ac:dyDescent="0.25">
      <c r="B27" s="18"/>
      <c r="C27" s="10" t="s">
        <v>47</v>
      </c>
      <c r="D27" s="19"/>
      <c r="E27" s="10"/>
      <c r="F27" s="53"/>
      <c r="G27" s="54"/>
      <c r="H27" s="20"/>
    </row>
    <row r="28" spans="2:8" x14ac:dyDescent="0.25">
      <c r="B28" s="18"/>
      <c r="C28" s="10" t="s">
        <v>48</v>
      </c>
      <c r="D28" s="19"/>
      <c r="E28" s="10"/>
      <c r="F28" s="53"/>
      <c r="G28" s="54"/>
      <c r="H28" s="20"/>
    </row>
    <row r="29" spans="2:8" x14ac:dyDescent="0.25">
      <c r="B29" s="18"/>
      <c r="C29" s="10" t="s">
        <v>49</v>
      </c>
      <c r="D29" s="19"/>
      <c r="E29" s="10"/>
      <c r="F29" s="53"/>
      <c r="G29" s="54"/>
      <c r="H29" s="20"/>
    </row>
    <row r="30" spans="2:8" x14ac:dyDescent="0.25">
      <c r="B30" s="18"/>
      <c r="C30" s="10" t="s">
        <v>50</v>
      </c>
      <c r="D30" s="19"/>
      <c r="E30" s="10"/>
      <c r="F30" s="53"/>
      <c r="G30" s="54"/>
      <c r="H30" s="20"/>
    </row>
    <row r="31" spans="2:8" x14ac:dyDescent="0.25">
      <c r="B31" s="18"/>
      <c r="C31" s="10" t="s">
        <v>143</v>
      </c>
      <c r="D31" s="19"/>
      <c r="E31" s="10"/>
      <c r="F31" s="53"/>
      <c r="G31" s="54"/>
      <c r="H31" s="20"/>
    </row>
    <row r="32" spans="2:8" x14ac:dyDescent="0.25">
      <c r="B32" s="18"/>
      <c r="C32" s="10"/>
      <c r="D32" s="19"/>
      <c r="E32" s="10"/>
      <c r="F32" s="53"/>
      <c r="G32" s="54"/>
      <c r="H32" s="20"/>
    </row>
    <row r="33" spans="2:8" ht="30" x14ac:dyDescent="0.25">
      <c r="B33" s="18"/>
      <c r="C33" s="29" t="s">
        <v>51</v>
      </c>
      <c r="D33" s="19"/>
      <c r="E33" s="10"/>
      <c r="F33" s="53"/>
      <c r="G33" s="54"/>
      <c r="H33" s="20"/>
    </row>
    <row r="34" spans="2:8" x14ac:dyDescent="0.25">
      <c r="B34" s="18"/>
      <c r="C34" s="10"/>
      <c r="D34" s="19"/>
      <c r="E34" s="10"/>
      <c r="F34" s="53"/>
      <c r="G34" s="54"/>
      <c r="H34" s="20"/>
    </row>
    <row r="35" spans="2:8" x14ac:dyDescent="0.25">
      <c r="B35" s="18" t="s">
        <v>25</v>
      </c>
      <c r="C35" s="28" t="s">
        <v>142</v>
      </c>
      <c r="D35" s="19"/>
      <c r="E35" s="10"/>
      <c r="F35" s="53"/>
      <c r="G35" s="54"/>
      <c r="H35" s="20"/>
    </row>
    <row r="36" spans="2:8" x14ac:dyDescent="0.25">
      <c r="B36" s="18"/>
      <c r="C36" s="10" t="s">
        <v>52</v>
      </c>
      <c r="D36" s="19">
        <v>1</v>
      </c>
      <c r="E36" s="10" t="s">
        <v>6</v>
      </c>
      <c r="F36" s="53">
        <v>25798.5</v>
      </c>
      <c r="G36" s="54">
        <f t="shared" si="0"/>
        <v>25798.5</v>
      </c>
      <c r="H36" s="20"/>
    </row>
    <row r="37" spans="2:8" x14ac:dyDescent="0.25">
      <c r="B37" s="18"/>
      <c r="C37" s="10"/>
      <c r="D37" s="19"/>
      <c r="E37" s="10"/>
      <c r="F37" s="53"/>
      <c r="G37" s="54"/>
      <c r="H37" s="20"/>
    </row>
    <row r="38" spans="2:8" ht="30" x14ac:dyDescent="0.25">
      <c r="B38" s="18"/>
      <c r="C38" s="29" t="s">
        <v>53</v>
      </c>
      <c r="D38" s="19"/>
      <c r="E38" s="10"/>
      <c r="F38" s="53"/>
      <c r="G38" s="54"/>
      <c r="H38" s="20"/>
    </row>
    <row r="39" spans="2:8" x14ac:dyDescent="0.25">
      <c r="B39" s="18"/>
      <c r="C39" s="10"/>
      <c r="D39" s="19"/>
      <c r="E39" s="10"/>
      <c r="F39" s="53"/>
      <c r="G39" s="54"/>
      <c r="H39" s="20"/>
    </row>
    <row r="40" spans="2:8" x14ac:dyDescent="0.25">
      <c r="B40" s="21"/>
      <c r="C40" s="11"/>
      <c r="D40" s="22"/>
      <c r="E40" s="11"/>
      <c r="F40" s="55"/>
      <c r="G40" s="56"/>
      <c r="H40" s="23"/>
    </row>
    <row r="41" spans="2:8" x14ac:dyDescent="0.25">
      <c r="B41" s="52" t="s">
        <v>129</v>
      </c>
      <c r="C41" s="6" t="s">
        <v>121</v>
      </c>
      <c r="D41" s="49"/>
      <c r="E41" s="49"/>
      <c r="F41" s="49"/>
      <c r="G41" s="60">
        <f>SUM(G11:G40)</f>
        <v>73777.959999999992</v>
      </c>
      <c r="H41" s="50"/>
    </row>
    <row r="42" spans="2:8" x14ac:dyDescent="0.25">
      <c r="B42" s="51" t="s">
        <v>122</v>
      </c>
      <c r="C42" s="22"/>
      <c r="D42" s="22"/>
      <c r="E42" s="22"/>
      <c r="F42" s="22"/>
      <c r="G42" s="22"/>
      <c r="H42" s="23"/>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D7B55-1FC6-4D01-AB0B-62936CDDA945}">
  <dimension ref="B2:H35"/>
  <sheetViews>
    <sheetView workbookViewId="0">
      <selection activeCell="J10" sqref="J10"/>
    </sheetView>
  </sheetViews>
  <sheetFormatPr defaultRowHeight="15" x14ac:dyDescent="0.25"/>
  <cols>
    <col min="1" max="1" width="4.7109375" customWidth="1"/>
    <col min="3" max="3" width="40.5703125" customWidth="1"/>
    <col min="4" max="4" width="13.140625" customWidth="1"/>
    <col min="5" max="5" width="13" customWidth="1"/>
    <col min="6" max="6" width="12.7109375" customWidth="1"/>
    <col min="7" max="7" width="12.5703125" customWidth="1"/>
    <col min="8" max="8" width="28.140625" customWidth="1"/>
  </cols>
  <sheetData>
    <row r="2" spans="2:8" x14ac:dyDescent="0.25">
      <c r="B2" s="2" t="s">
        <v>0</v>
      </c>
    </row>
    <row r="3" spans="2:8" x14ac:dyDescent="0.25">
      <c r="B3" t="s">
        <v>1</v>
      </c>
      <c r="C3" t="s">
        <v>2</v>
      </c>
    </row>
    <row r="4" spans="2:8" x14ac:dyDescent="0.25">
      <c r="B4" t="s">
        <v>3</v>
      </c>
      <c r="C4" t="s">
        <v>18</v>
      </c>
    </row>
    <row r="5" spans="2:8" x14ac:dyDescent="0.25">
      <c r="B5" s="2" t="s">
        <v>4</v>
      </c>
      <c r="C5" s="4" t="s">
        <v>13</v>
      </c>
    </row>
    <row r="7" spans="2:8" x14ac:dyDescent="0.25">
      <c r="B7" s="5" t="s">
        <v>14</v>
      </c>
      <c r="C7" s="6"/>
      <c r="D7" s="6"/>
      <c r="E7" s="6"/>
      <c r="F7" s="6"/>
      <c r="G7" s="6"/>
      <c r="H7" s="7"/>
    </row>
    <row r="8" spans="2:8" x14ac:dyDescent="0.25">
      <c r="B8" s="8" t="s">
        <v>6</v>
      </c>
      <c r="C8" s="8" t="s">
        <v>7</v>
      </c>
      <c r="D8" s="8" t="s">
        <v>8</v>
      </c>
      <c r="E8" s="8" t="s">
        <v>9</v>
      </c>
      <c r="F8" s="8" t="s">
        <v>10</v>
      </c>
      <c r="G8" s="26" t="s">
        <v>11</v>
      </c>
      <c r="H8" s="8" t="s">
        <v>12</v>
      </c>
    </row>
    <row r="9" spans="2:8" x14ac:dyDescent="0.25">
      <c r="B9" s="39"/>
      <c r="C9" s="42"/>
      <c r="D9" s="40"/>
      <c r="E9" s="42"/>
      <c r="F9" s="40"/>
      <c r="G9" s="42"/>
      <c r="H9" s="41"/>
    </row>
    <row r="10" spans="2:8" x14ac:dyDescent="0.25">
      <c r="B10" s="18"/>
      <c r="C10" s="28" t="s">
        <v>81</v>
      </c>
      <c r="D10" s="19"/>
      <c r="E10" s="10"/>
      <c r="F10" s="53"/>
      <c r="G10" s="54"/>
      <c r="H10" s="20"/>
    </row>
    <row r="11" spans="2:8" ht="45" x14ac:dyDescent="0.25">
      <c r="B11" s="18" t="s">
        <v>21</v>
      </c>
      <c r="C11" s="29" t="s">
        <v>82</v>
      </c>
      <c r="D11" s="19"/>
      <c r="E11" s="10"/>
      <c r="F11" s="53"/>
      <c r="G11" s="54"/>
      <c r="H11" s="20"/>
    </row>
    <row r="12" spans="2:8" x14ac:dyDescent="0.25">
      <c r="B12" s="18"/>
      <c r="C12" s="29" t="s">
        <v>85</v>
      </c>
      <c r="D12" s="19"/>
      <c r="E12" s="10"/>
      <c r="F12" s="53"/>
      <c r="G12" s="54"/>
      <c r="H12" s="20"/>
    </row>
    <row r="13" spans="2:8" ht="30" x14ac:dyDescent="0.25">
      <c r="B13" s="18"/>
      <c r="C13" s="12" t="s">
        <v>131</v>
      </c>
      <c r="D13" s="19">
        <v>72</v>
      </c>
      <c r="E13" s="10" t="s">
        <v>61</v>
      </c>
      <c r="F13" s="53">
        <v>57.37</v>
      </c>
      <c r="G13" s="54">
        <f>D13*F13</f>
        <v>4130.6399999999994</v>
      </c>
      <c r="H13" s="20"/>
    </row>
    <row r="14" spans="2:8" x14ac:dyDescent="0.25">
      <c r="B14" s="18"/>
      <c r="C14" s="10"/>
      <c r="D14" s="19"/>
      <c r="E14" s="10"/>
      <c r="F14" s="53"/>
      <c r="G14" s="54"/>
      <c r="H14" s="20"/>
    </row>
    <row r="15" spans="2:8" x14ac:dyDescent="0.25">
      <c r="B15" s="18" t="s">
        <v>23</v>
      </c>
      <c r="C15" s="28" t="s">
        <v>83</v>
      </c>
      <c r="D15" s="19"/>
      <c r="E15" s="10"/>
      <c r="F15" s="53"/>
      <c r="G15" s="54"/>
      <c r="H15" s="20"/>
    </row>
    <row r="16" spans="2:8" x14ac:dyDescent="0.25">
      <c r="B16" s="18"/>
      <c r="C16" s="10" t="s">
        <v>84</v>
      </c>
      <c r="D16" s="19">
        <v>4</v>
      </c>
      <c r="E16" s="10" t="s">
        <v>40</v>
      </c>
      <c r="F16" s="53">
        <v>29.63</v>
      </c>
      <c r="G16" s="54">
        <f t="shared" ref="G16:G27" si="0">D16*F16</f>
        <v>118.52</v>
      </c>
      <c r="H16" s="20"/>
    </row>
    <row r="17" spans="2:8" x14ac:dyDescent="0.25">
      <c r="B17" s="18"/>
      <c r="C17" s="10" t="s">
        <v>86</v>
      </c>
      <c r="D17" s="19">
        <v>24</v>
      </c>
      <c r="E17" s="10" t="s">
        <v>40</v>
      </c>
      <c r="F17" s="53">
        <v>18.760000000000002</v>
      </c>
      <c r="G17" s="54">
        <f t="shared" si="0"/>
        <v>450.24</v>
      </c>
      <c r="H17" s="20"/>
    </row>
    <row r="18" spans="2:8" x14ac:dyDescent="0.25">
      <c r="B18" s="18"/>
      <c r="C18" s="10" t="s">
        <v>87</v>
      </c>
      <c r="D18" s="35">
        <v>8</v>
      </c>
      <c r="E18" s="10" t="s">
        <v>40</v>
      </c>
      <c r="F18" s="53">
        <v>40.36</v>
      </c>
      <c r="G18" s="54">
        <f t="shared" si="0"/>
        <v>322.88</v>
      </c>
      <c r="H18" s="20"/>
    </row>
    <row r="19" spans="2:8" x14ac:dyDescent="0.25">
      <c r="B19" s="18"/>
      <c r="C19" s="10" t="s">
        <v>88</v>
      </c>
      <c r="D19" s="35">
        <v>72</v>
      </c>
      <c r="E19" s="10" t="s">
        <v>40</v>
      </c>
      <c r="F19" s="57">
        <v>4.3499999999999996</v>
      </c>
      <c r="G19" s="54">
        <f t="shared" si="0"/>
        <v>313.2</v>
      </c>
      <c r="H19" s="20"/>
    </row>
    <row r="20" spans="2:8" x14ac:dyDescent="0.25">
      <c r="B20" s="18"/>
      <c r="C20" s="10"/>
      <c r="D20" s="19"/>
      <c r="E20" s="10"/>
      <c r="F20" s="53"/>
      <c r="G20" s="54"/>
      <c r="H20" s="20"/>
    </row>
    <row r="21" spans="2:8" ht="30" x14ac:dyDescent="0.25">
      <c r="B21" s="18" t="s">
        <v>24</v>
      </c>
      <c r="C21" s="29" t="s">
        <v>89</v>
      </c>
      <c r="D21" s="19"/>
      <c r="E21" s="10"/>
      <c r="F21" s="53"/>
      <c r="G21" s="54"/>
      <c r="H21" s="20"/>
    </row>
    <row r="22" spans="2:8" ht="30" x14ac:dyDescent="0.25">
      <c r="B22" s="18"/>
      <c r="C22" s="12" t="s">
        <v>132</v>
      </c>
      <c r="D22" s="35">
        <v>104</v>
      </c>
      <c r="E22" s="10" t="s">
        <v>61</v>
      </c>
      <c r="F22" s="57">
        <v>51.74</v>
      </c>
      <c r="G22" s="54">
        <f t="shared" si="0"/>
        <v>5380.96</v>
      </c>
      <c r="H22" s="20"/>
    </row>
    <row r="23" spans="2:8" x14ac:dyDescent="0.25">
      <c r="B23" s="18"/>
      <c r="C23" s="10"/>
      <c r="D23" s="19"/>
      <c r="E23" s="10"/>
      <c r="F23" s="53"/>
      <c r="G23" s="54"/>
      <c r="H23" s="20"/>
    </row>
    <row r="24" spans="2:8" x14ac:dyDescent="0.25">
      <c r="B24" s="18" t="s">
        <v>25</v>
      </c>
      <c r="C24" s="28" t="s">
        <v>83</v>
      </c>
      <c r="D24" s="19"/>
      <c r="E24" s="10"/>
      <c r="F24" s="53"/>
      <c r="G24" s="54"/>
      <c r="H24" s="20"/>
    </row>
    <row r="25" spans="2:8" x14ac:dyDescent="0.25">
      <c r="B25" s="18"/>
      <c r="C25" s="10" t="s">
        <v>90</v>
      </c>
      <c r="D25" s="19">
        <v>4</v>
      </c>
      <c r="E25" s="10" t="s">
        <v>40</v>
      </c>
      <c r="F25" s="53">
        <v>23.13</v>
      </c>
      <c r="G25" s="54">
        <f t="shared" si="0"/>
        <v>92.52</v>
      </c>
      <c r="H25" s="20"/>
    </row>
    <row r="26" spans="2:8" x14ac:dyDescent="0.25">
      <c r="B26" s="18"/>
      <c r="C26" s="10" t="s">
        <v>91</v>
      </c>
      <c r="D26" s="19">
        <v>4</v>
      </c>
      <c r="E26" s="10" t="s">
        <v>40</v>
      </c>
      <c r="F26" s="53">
        <v>28.26</v>
      </c>
      <c r="G26" s="54">
        <f t="shared" si="0"/>
        <v>113.04</v>
      </c>
      <c r="H26" s="20"/>
    </row>
    <row r="27" spans="2:8" x14ac:dyDescent="0.25">
      <c r="B27" s="18"/>
      <c r="C27" s="10" t="s">
        <v>86</v>
      </c>
      <c r="D27" s="35">
        <v>35</v>
      </c>
      <c r="E27" s="10" t="s">
        <v>40</v>
      </c>
      <c r="F27" s="57">
        <v>12.01</v>
      </c>
      <c r="G27" s="54">
        <f t="shared" si="0"/>
        <v>420.34999999999997</v>
      </c>
      <c r="H27" s="20"/>
    </row>
    <row r="28" spans="2:8" x14ac:dyDescent="0.25">
      <c r="B28" s="18"/>
      <c r="C28" s="10"/>
      <c r="D28" s="19"/>
      <c r="E28" s="10"/>
      <c r="F28" s="53"/>
      <c r="G28" s="54"/>
      <c r="H28" s="20"/>
    </row>
    <row r="29" spans="2:8" x14ac:dyDescent="0.25">
      <c r="B29" s="18"/>
      <c r="C29" s="10"/>
      <c r="D29" s="19"/>
      <c r="E29" s="10"/>
      <c r="F29" s="53"/>
      <c r="G29" s="54"/>
      <c r="H29" s="20"/>
    </row>
    <row r="30" spans="2:8" x14ac:dyDescent="0.25">
      <c r="B30" s="18"/>
      <c r="C30" s="10"/>
      <c r="D30" s="19"/>
      <c r="E30" s="10"/>
      <c r="F30" s="53"/>
      <c r="G30" s="54"/>
      <c r="H30" s="20"/>
    </row>
    <row r="31" spans="2:8" x14ac:dyDescent="0.25">
      <c r="B31" s="18"/>
      <c r="C31" s="10"/>
      <c r="D31" s="19"/>
      <c r="E31" s="10"/>
      <c r="F31" s="53"/>
      <c r="G31" s="54"/>
      <c r="H31" s="20"/>
    </row>
    <row r="32" spans="2:8" x14ac:dyDescent="0.25">
      <c r="B32" s="18"/>
      <c r="C32" s="10"/>
      <c r="D32" s="19"/>
      <c r="E32" s="10"/>
      <c r="F32" s="53"/>
      <c r="G32" s="54"/>
      <c r="H32" s="20"/>
    </row>
    <row r="33" spans="2:8" x14ac:dyDescent="0.25">
      <c r="B33" s="21"/>
      <c r="C33" s="11"/>
      <c r="D33" s="22"/>
      <c r="E33" s="11"/>
      <c r="F33" s="55"/>
      <c r="G33" s="56"/>
      <c r="H33" s="23"/>
    </row>
    <row r="34" spans="2:8" x14ac:dyDescent="0.25">
      <c r="B34" s="52" t="s">
        <v>128</v>
      </c>
      <c r="C34" s="6" t="s">
        <v>121</v>
      </c>
      <c r="D34" s="49"/>
      <c r="E34" s="49"/>
      <c r="F34" s="49"/>
      <c r="G34" s="60">
        <f>SUM(G13:G33)</f>
        <v>11342.35</v>
      </c>
      <c r="H34" s="50"/>
    </row>
    <row r="35" spans="2:8" x14ac:dyDescent="0.25">
      <c r="B35" s="51" t="s">
        <v>122</v>
      </c>
      <c r="C35" s="22"/>
      <c r="D35" s="22"/>
      <c r="E35" s="22"/>
      <c r="F35" s="22"/>
      <c r="G35" s="22"/>
      <c r="H35" s="23"/>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E6A98-5BCE-4E5F-B933-46D54AEC0971}">
  <dimension ref="B2:H36"/>
  <sheetViews>
    <sheetView workbookViewId="0">
      <selection activeCell="G4" sqref="G4"/>
    </sheetView>
  </sheetViews>
  <sheetFormatPr defaultRowHeight="15" x14ac:dyDescent="0.25"/>
  <cols>
    <col min="1" max="1" width="4.7109375" customWidth="1"/>
    <col min="3" max="3" width="36.140625" customWidth="1"/>
    <col min="7" max="7" width="13.42578125" customWidth="1"/>
    <col min="8" max="8" width="29.140625" customWidth="1"/>
  </cols>
  <sheetData>
    <row r="2" spans="2:8" x14ac:dyDescent="0.25">
      <c r="B2" s="2" t="s">
        <v>0</v>
      </c>
    </row>
    <row r="3" spans="2:8" x14ac:dyDescent="0.25">
      <c r="B3" t="s">
        <v>1</v>
      </c>
      <c r="C3" t="s">
        <v>2</v>
      </c>
    </row>
    <row r="4" spans="2:8" x14ac:dyDescent="0.25">
      <c r="B4" t="s">
        <v>3</v>
      </c>
      <c r="C4" t="s">
        <v>18</v>
      </c>
    </row>
    <row r="5" spans="2:8" x14ac:dyDescent="0.25">
      <c r="B5" s="4" t="s">
        <v>4</v>
      </c>
      <c r="C5" s="4" t="s">
        <v>92</v>
      </c>
      <c r="D5" s="2"/>
      <c r="E5" s="2"/>
      <c r="F5" s="2"/>
      <c r="G5" s="2"/>
      <c r="H5" s="2"/>
    </row>
    <row r="6" spans="2:8" x14ac:dyDescent="0.25">
      <c r="B6" s="3"/>
      <c r="C6" s="3"/>
      <c r="D6" s="2"/>
      <c r="E6" s="2"/>
      <c r="F6" s="2"/>
      <c r="G6" s="2"/>
      <c r="H6" s="2"/>
    </row>
    <row r="7" spans="2:8" x14ac:dyDescent="0.25">
      <c r="B7" s="43" t="s">
        <v>93</v>
      </c>
      <c r="C7" s="17"/>
      <c r="D7" s="6"/>
      <c r="E7" s="6"/>
      <c r="F7" s="6"/>
      <c r="G7" s="6"/>
      <c r="H7" s="7"/>
    </row>
    <row r="8" spans="2:8" x14ac:dyDescent="0.25">
      <c r="B8" s="8" t="s">
        <v>6</v>
      </c>
      <c r="C8" s="8" t="s">
        <v>7</v>
      </c>
      <c r="D8" s="8" t="s">
        <v>8</v>
      </c>
      <c r="E8" s="8" t="s">
        <v>9</v>
      </c>
      <c r="F8" s="8" t="s">
        <v>10</v>
      </c>
      <c r="G8" s="26" t="s">
        <v>11</v>
      </c>
      <c r="H8" s="8" t="s">
        <v>12</v>
      </c>
    </row>
    <row r="9" spans="2:8" x14ac:dyDescent="0.25">
      <c r="B9" s="42"/>
      <c r="C9" s="39"/>
      <c r="D9" s="39"/>
      <c r="E9" s="39"/>
      <c r="F9" s="42"/>
      <c r="G9" s="41"/>
      <c r="H9" s="41"/>
    </row>
    <row r="10" spans="2:8" x14ac:dyDescent="0.25">
      <c r="B10" s="10"/>
      <c r="C10" s="45" t="s">
        <v>94</v>
      </c>
      <c r="D10" s="18"/>
      <c r="E10" s="18"/>
      <c r="F10" s="54"/>
      <c r="G10" s="58"/>
      <c r="H10" s="20"/>
    </row>
    <row r="11" spans="2:8" ht="45" x14ac:dyDescent="0.25">
      <c r="B11" s="10" t="s">
        <v>21</v>
      </c>
      <c r="C11" s="44" t="s">
        <v>97</v>
      </c>
      <c r="D11" s="18">
        <v>104</v>
      </c>
      <c r="E11" s="18" t="s">
        <v>61</v>
      </c>
      <c r="F11" s="54">
        <v>26.81</v>
      </c>
      <c r="G11" s="58">
        <f>D11*F11</f>
        <v>2788.24</v>
      </c>
      <c r="H11" s="20"/>
    </row>
    <row r="12" spans="2:8" x14ac:dyDescent="0.25">
      <c r="B12" s="10"/>
      <c r="C12" s="18"/>
      <c r="D12" s="18"/>
      <c r="E12" s="18"/>
      <c r="F12" s="54"/>
      <c r="G12" s="58"/>
      <c r="H12" s="20"/>
    </row>
    <row r="13" spans="2:8" x14ac:dyDescent="0.25">
      <c r="B13" s="10" t="s">
        <v>23</v>
      </c>
      <c r="C13" s="45" t="s">
        <v>83</v>
      </c>
      <c r="D13" s="18"/>
      <c r="E13" s="18"/>
      <c r="F13" s="54"/>
      <c r="G13" s="58"/>
      <c r="H13" s="20"/>
    </row>
    <row r="14" spans="2:8" x14ac:dyDescent="0.25">
      <c r="B14" s="10"/>
      <c r="C14" s="18" t="s">
        <v>95</v>
      </c>
      <c r="D14" s="18">
        <v>4</v>
      </c>
      <c r="E14" s="18" t="s">
        <v>40</v>
      </c>
      <c r="F14" s="54">
        <v>34.72</v>
      </c>
      <c r="G14" s="58">
        <f t="shared" ref="G14:G31" si="0">D14*F14</f>
        <v>138.88</v>
      </c>
      <c r="H14" s="20"/>
    </row>
    <row r="15" spans="2:8" x14ac:dyDescent="0.25">
      <c r="B15" s="10"/>
      <c r="C15" s="18" t="s">
        <v>96</v>
      </c>
      <c r="D15" s="18">
        <v>35</v>
      </c>
      <c r="E15" s="18" t="s">
        <v>40</v>
      </c>
      <c r="F15" s="54">
        <v>13.42</v>
      </c>
      <c r="G15" s="58">
        <f t="shared" si="0"/>
        <v>469.7</v>
      </c>
      <c r="H15" s="20"/>
    </row>
    <row r="16" spans="2:8" x14ac:dyDescent="0.25">
      <c r="B16" s="10"/>
      <c r="C16" s="18"/>
      <c r="D16" s="18"/>
      <c r="E16" s="18"/>
      <c r="F16" s="54"/>
      <c r="G16" s="58"/>
      <c r="H16" s="20"/>
    </row>
    <row r="17" spans="2:8" x14ac:dyDescent="0.25">
      <c r="B17" s="10" t="s">
        <v>24</v>
      </c>
      <c r="C17" s="45" t="s">
        <v>98</v>
      </c>
      <c r="D17" s="18"/>
      <c r="E17" s="18"/>
      <c r="F17" s="54"/>
      <c r="G17" s="58"/>
      <c r="H17" s="20"/>
    </row>
    <row r="18" spans="2:8" ht="45" x14ac:dyDescent="0.25">
      <c r="B18" s="10"/>
      <c r="C18" s="44" t="s">
        <v>99</v>
      </c>
      <c r="D18" s="18">
        <v>52</v>
      </c>
      <c r="E18" s="18" t="s">
        <v>61</v>
      </c>
      <c r="F18" s="54">
        <v>26.81</v>
      </c>
      <c r="G18" s="58">
        <f t="shared" si="0"/>
        <v>1394.12</v>
      </c>
      <c r="H18" s="20"/>
    </row>
    <row r="19" spans="2:8" x14ac:dyDescent="0.25">
      <c r="B19" s="10"/>
      <c r="C19" s="18"/>
      <c r="D19" s="18"/>
      <c r="E19" s="18"/>
      <c r="F19" s="54"/>
      <c r="G19" s="58"/>
      <c r="H19" s="20"/>
    </row>
    <row r="20" spans="2:8" x14ac:dyDescent="0.25">
      <c r="B20" s="10" t="s">
        <v>25</v>
      </c>
      <c r="C20" s="45" t="s">
        <v>83</v>
      </c>
      <c r="D20" s="18"/>
      <c r="E20" s="18"/>
      <c r="F20" s="54"/>
      <c r="G20" s="58"/>
      <c r="H20" s="20"/>
    </row>
    <row r="21" spans="2:8" x14ac:dyDescent="0.25">
      <c r="B21" s="10"/>
      <c r="C21" s="18" t="s">
        <v>100</v>
      </c>
      <c r="D21" s="18">
        <v>18</v>
      </c>
      <c r="E21" s="18" t="s">
        <v>40</v>
      </c>
      <c r="F21" s="54">
        <v>13.42</v>
      </c>
      <c r="G21" s="58">
        <f t="shared" si="0"/>
        <v>241.56</v>
      </c>
      <c r="H21" s="20"/>
    </row>
    <row r="22" spans="2:8" x14ac:dyDescent="0.25">
      <c r="B22" s="10"/>
      <c r="C22" s="18"/>
      <c r="D22" s="18"/>
      <c r="E22" s="18"/>
      <c r="F22" s="54"/>
      <c r="G22" s="58"/>
      <c r="H22" s="20"/>
    </row>
    <row r="23" spans="2:8" x14ac:dyDescent="0.25">
      <c r="B23" s="10"/>
      <c r="C23" s="45" t="s">
        <v>101</v>
      </c>
      <c r="D23" s="18"/>
      <c r="E23" s="18"/>
      <c r="F23" s="54"/>
      <c r="G23" s="58"/>
      <c r="H23" s="20"/>
    </row>
    <row r="24" spans="2:8" x14ac:dyDescent="0.25">
      <c r="B24" s="10" t="s">
        <v>102</v>
      </c>
      <c r="C24" s="45" t="s">
        <v>103</v>
      </c>
      <c r="D24" s="18"/>
      <c r="E24" s="18"/>
      <c r="F24" s="54"/>
      <c r="G24" s="58"/>
      <c r="H24" s="20"/>
    </row>
    <row r="25" spans="2:8" ht="45" x14ac:dyDescent="0.25">
      <c r="B25" s="10"/>
      <c r="C25" s="44" t="s">
        <v>106</v>
      </c>
      <c r="D25" s="18">
        <v>104</v>
      </c>
      <c r="E25" s="18" t="s">
        <v>61</v>
      </c>
      <c r="F25" s="54">
        <v>42.71</v>
      </c>
      <c r="G25" s="58">
        <f t="shared" si="0"/>
        <v>4441.84</v>
      </c>
      <c r="H25" s="20"/>
    </row>
    <row r="26" spans="2:8" x14ac:dyDescent="0.25">
      <c r="B26" s="10" t="s">
        <v>26</v>
      </c>
      <c r="C26" s="45" t="s">
        <v>104</v>
      </c>
      <c r="D26" s="18"/>
      <c r="E26" s="18"/>
      <c r="F26" s="54"/>
      <c r="G26" s="58"/>
      <c r="H26" s="20"/>
    </row>
    <row r="27" spans="2:8" ht="45" x14ac:dyDescent="0.25">
      <c r="B27" s="10"/>
      <c r="C27" s="44" t="s">
        <v>105</v>
      </c>
      <c r="D27" s="18">
        <v>52</v>
      </c>
      <c r="E27" s="18" t="s">
        <v>61</v>
      </c>
      <c r="F27" s="54">
        <v>86.56</v>
      </c>
      <c r="G27" s="58">
        <f t="shared" si="0"/>
        <v>4501.12</v>
      </c>
      <c r="H27" s="20"/>
    </row>
    <row r="28" spans="2:8" x14ac:dyDescent="0.25">
      <c r="B28" s="10"/>
      <c r="C28" s="18"/>
      <c r="D28" s="18"/>
      <c r="E28" s="18"/>
      <c r="F28" s="54"/>
      <c r="G28" s="58"/>
      <c r="H28" s="20"/>
    </row>
    <row r="29" spans="2:8" x14ac:dyDescent="0.25">
      <c r="B29" s="10" t="s">
        <v>27</v>
      </c>
      <c r="C29" s="45" t="s">
        <v>83</v>
      </c>
      <c r="D29" s="18"/>
      <c r="E29" s="18"/>
      <c r="F29" s="54"/>
      <c r="G29" s="58"/>
      <c r="H29" s="20"/>
    </row>
    <row r="30" spans="2:8" x14ac:dyDescent="0.25">
      <c r="B30" s="10"/>
      <c r="C30" s="18" t="s">
        <v>107</v>
      </c>
      <c r="D30" s="18">
        <v>4</v>
      </c>
      <c r="E30" s="18" t="s">
        <v>40</v>
      </c>
      <c r="F30" s="54">
        <v>10.1</v>
      </c>
      <c r="G30" s="58">
        <f t="shared" si="0"/>
        <v>40.4</v>
      </c>
      <c r="H30" s="20"/>
    </row>
    <row r="31" spans="2:8" x14ac:dyDescent="0.25">
      <c r="B31" s="10"/>
      <c r="C31" s="18" t="s">
        <v>108</v>
      </c>
      <c r="D31" s="18">
        <v>122</v>
      </c>
      <c r="E31" s="18" t="s">
        <v>40</v>
      </c>
      <c r="F31" s="54">
        <v>3.35</v>
      </c>
      <c r="G31" s="58">
        <f t="shared" si="0"/>
        <v>408.7</v>
      </c>
      <c r="H31" s="20"/>
    </row>
    <row r="32" spans="2:8" x14ac:dyDescent="0.25">
      <c r="B32" s="10"/>
      <c r="C32" s="18"/>
      <c r="D32" s="18"/>
      <c r="E32" s="18"/>
      <c r="F32" s="54"/>
      <c r="G32" s="58"/>
      <c r="H32" s="20"/>
    </row>
    <row r="33" spans="2:8" x14ac:dyDescent="0.25">
      <c r="B33" s="10"/>
      <c r="C33" s="18"/>
      <c r="D33" s="18"/>
      <c r="E33" s="18"/>
      <c r="F33" s="54"/>
      <c r="G33" s="58"/>
      <c r="H33" s="20"/>
    </row>
    <row r="34" spans="2:8" x14ac:dyDescent="0.25">
      <c r="B34" s="11"/>
      <c r="C34" s="21"/>
      <c r="D34" s="21"/>
      <c r="E34" s="21"/>
      <c r="F34" s="56"/>
      <c r="G34" s="59"/>
      <c r="H34" s="23"/>
    </row>
    <row r="35" spans="2:8" x14ac:dyDescent="0.25">
      <c r="B35" s="52" t="s">
        <v>127</v>
      </c>
      <c r="C35" s="6" t="s">
        <v>121</v>
      </c>
      <c r="D35" s="49"/>
      <c r="E35" s="49"/>
      <c r="F35" s="49"/>
      <c r="G35" s="60">
        <f>SUM(G11:G34)</f>
        <v>14424.56</v>
      </c>
      <c r="H35" s="50"/>
    </row>
    <row r="36" spans="2:8" x14ac:dyDescent="0.25">
      <c r="B36" s="51" t="s">
        <v>122</v>
      </c>
      <c r="C36" s="22"/>
      <c r="D36" s="22"/>
      <c r="E36" s="22"/>
      <c r="F36" s="22"/>
      <c r="G36" s="22"/>
      <c r="H36" s="23"/>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71198-1BA8-4B05-8D51-4DA6E5CDBB36}">
  <dimension ref="B2:G21"/>
  <sheetViews>
    <sheetView tabSelected="1" workbookViewId="0">
      <selection activeCell="I10" sqref="I10"/>
    </sheetView>
  </sheetViews>
  <sheetFormatPr defaultRowHeight="15" x14ac:dyDescent="0.25"/>
  <cols>
    <col min="1" max="1" width="4.7109375" customWidth="1"/>
    <col min="2" max="2" width="29.28515625" customWidth="1"/>
    <col min="3" max="3" width="14.140625" customWidth="1"/>
    <col min="4" max="4" width="18.140625" customWidth="1"/>
    <col min="5" max="5" width="20" bestFit="1" customWidth="1"/>
    <col min="6" max="6" width="18.85546875" customWidth="1"/>
    <col min="7" max="7" width="22.140625" customWidth="1"/>
  </cols>
  <sheetData>
    <row r="2" spans="2:7" x14ac:dyDescent="0.25">
      <c r="B2" s="2" t="s">
        <v>0</v>
      </c>
    </row>
    <row r="3" spans="2:7" x14ac:dyDescent="0.25">
      <c r="B3" t="s">
        <v>1</v>
      </c>
      <c r="C3" t="s">
        <v>2</v>
      </c>
    </row>
    <row r="4" spans="2:7" x14ac:dyDescent="0.25">
      <c r="B4" t="s">
        <v>3</v>
      </c>
      <c r="C4" t="s">
        <v>18</v>
      </c>
    </row>
    <row r="5" spans="2:7" x14ac:dyDescent="0.25">
      <c r="B5" s="4"/>
      <c r="C5" s="4" t="s">
        <v>123</v>
      </c>
      <c r="D5" s="2"/>
      <c r="E5" s="2"/>
    </row>
    <row r="6" spans="2:7" x14ac:dyDescent="0.25">
      <c r="B6" s="3"/>
      <c r="C6" s="3"/>
      <c r="D6" s="2"/>
      <c r="E6" s="2"/>
    </row>
    <row r="7" spans="2:7" x14ac:dyDescent="0.25">
      <c r="B7" s="43" t="s">
        <v>123</v>
      </c>
      <c r="C7" s="17"/>
      <c r="D7" s="6"/>
      <c r="E7" s="6"/>
      <c r="F7" s="49"/>
      <c r="G7" s="50"/>
    </row>
    <row r="8" spans="2:7" x14ac:dyDescent="0.25">
      <c r="B8" s="8" t="s">
        <v>124</v>
      </c>
      <c r="C8" s="8" t="s">
        <v>125</v>
      </c>
      <c r="D8" s="8" t="s">
        <v>121</v>
      </c>
      <c r="E8" s="67" t="s">
        <v>138</v>
      </c>
      <c r="F8" s="65" t="s">
        <v>139</v>
      </c>
      <c r="G8" s="66" t="s">
        <v>137</v>
      </c>
    </row>
    <row r="9" spans="2:7" x14ac:dyDescent="0.25">
      <c r="B9" s="42"/>
      <c r="C9" s="39"/>
      <c r="D9" s="39"/>
      <c r="E9" s="42"/>
      <c r="G9" s="42"/>
    </row>
    <row r="10" spans="2:7" x14ac:dyDescent="0.25">
      <c r="B10" s="16" t="s">
        <v>133</v>
      </c>
      <c r="C10" s="63">
        <v>1</v>
      </c>
      <c r="D10" s="64">
        <f>'Structural Steel Roof Frame'!G37</f>
        <v>41109.899999999994</v>
      </c>
      <c r="E10" s="69">
        <f>D10*0.85</f>
        <v>34943.414999999994</v>
      </c>
      <c r="F10" s="70">
        <f>E10*2.18%</f>
        <v>761.76644699999986</v>
      </c>
      <c r="G10" s="72">
        <f>E10+F10</f>
        <v>35705.181446999995</v>
      </c>
    </row>
    <row r="11" spans="2:7" x14ac:dyDescent="0.25">
      <c r="B11" s="16"/>
      <c r="C11" s="62"/>
      <c r="D11" s="64"/>
      <c r="E11" s="69"/>
      <c r="F11" s="70"/>
      <c r="G11" s="72"/>
    </row>
    <row r="12" spans="2:7" x14ac:dyDescent="0.25">
      <c r="B12" s="16" t="s">
        <v>134</v>
      </c>
      <c r="C12" s="61">
        <v>2</v>
      </c>
      <c r="D12" s="64">
        <f>'Roof Coverings'!G45</f>
        <v>106485.93000000001</v>
      </c>
      <c r="E12" s="69">
        <f t="shared" ref="E12:E16" si="0">D12*0.85</f>
        <v>90513.040500000003</v>
      </c>
      <c r="F12" s="70">
        <f t="shared" ref="F12:F16" si="1">E12*2.18%</f>
        <v>1973.1842829</v>
      </c>
      <c r="G12" s="72">
        <f>E12+F12</f>
        <v>92486.224782899997</v>
      </c>
    </row>
    <row r="13" spans="2:7" x14ac:dyDescent="0.25">
      <c r="B13" s="16"/>
      <c r="C13" s="46"/>
      <c r="D13" s="64"/>
      <c r="E13" s="69"/>
      <c r="F13" s="70"/>
      <c r="G13" s="72"/>
    </row>
    <row r="14" spans="2:7" x14ac:dyDescent="0.25">
      <c r="B14" s="16" t="s">
        <v>135</v>
      </c>
      <c r="C14" s="61">
        <v>3</v>
      </c>
      <c r="D14" s="64">
        <f>'PV Panels'!G41</f>
        <v>73777.959999999992</v>
      </c>
      <c r="E14" s="69" t="s">
        <v>140</v>
      </c>
      <c r="F14" s="70" t="s">
        <v>140</v>
      </c>
      <c r="G14" s="72">
        <f>D14</f>
        <v>73777.959999999992</v>
      </c>
    </row>
    <row r="15" spans="2:7" x14ac:dyDescent="0.25">
      <c r="B15" s="16"/>
      <c r="C15" s="61"/>
      <c r="D15" s="64"/>
      <c r="E15" s="69"/>
      <c r="F15" s="70"/>
      <c r="G15" s="72"/>
    </row>
    <row r="16" spans="2:7" x14ac:dyDescent="0.25">
      <c r="B16" s="16" t="s">
        <v>136</v>
      </c>
      <c r="C16" s="61">
        <v>4</v>
      </c>
      <c r="D16" s="64">
        <f>'Rainwater Goods'!G34</f>
        <v>11342.35</v>
      </c>
      <c r="E16" s="69">
        <f t="shared" si="0"/>
        <v>9640.9974999999995</v>
      </c>
      <c r="F16" s="70">
        <f t="shared" si="1"/>
        <v>210.1737455</v>
      </c>
      <c r="G16" s="72">
        <f t="shared" ref="G16" si="2">E16+F16</f>
        <v>9851.1712454999997</v>
      </c>
    </row>
    <row r="17" spans="2:7" x14ac:dyDescent="0.25">
      <c r="B17" s="16"/>
      <c r="C17" s="46"/>
      <c r="D17" s="64"/>
      <c r="E17" s="69"/>
      <c r="F17" s="70"/>
      <c r="G17" s="72"/>
    </row>
    <row r="18" spans="2:7" x14ac:dyDescent="0.25">
      <c r="B18" s="75" t="s">
        <v>92</v>
      </c>
      <c r="C18" s="76">
        <v>5</v>
      </c>
      <c r="D18" s="77">
        <f>'Fascia &amp; Soffit'!G35</f>
        <v>14424.56</v>
      </c>
      <c r="E18" s="69" t="s">
        <v>140</v>
      </c>
      <c r="F18" s="70" t="s">
        <v>140</v>
      </c>
      <c r="G18" s="72">
        <f>D18</f>
        <v>14424.56</v>
      </c>
    </row>
    <row r="19" spans="2:7" x14ac:dyDescent="0.25">
      <c r="B19" s="11"/>
      <c r="C19" s="21"/>
      <c r="D19" s="21"/>
      <c r="E19" s="11"/>
      <c r="F19" s="71"/>
      <c r="G19" s="73"/>
    </row>
    <row r="20" spans="2:7" x14ac:dyDescent="0.25">
      <c r="B20" s="48"/>
      <c r="C20" s="6" t="s">
        <v>121</v>
      </c>
      <c r="D20" s="49"/>
      <c r="E20" s="68"/>
      <c r="F20" s="40"/>
      <c r="G20" s="74">
        <f>SUM(G10:G19)</f>
        <v>226245.09747539999</v>
      </c>
    </row>
    <row r="21" spans="2:7" x14ac:dyDescent="0.25">
      <c r="B21" s="51" t="s">
        <v>122</v>
      </c>
      <c r="C21" s="22"/>
      <c r="D21" s="22"/>
      <c r="E21" s="22"/>
      <c r="F21" s="49"/>
      <c r="G21" s="50"/>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Structural Steel Roof Frame</vt:lpstr>
      <vt:lpstr>Roof Coverings</vt:lpstr>
      <vt:lpstr>PV Panels</vt:lpstr>
      <vt:lpstr>Rainwater Goods</vt:lpstr>
      <vt:lpstr>Fascia &amp; Soffit</vt:lpstr>
      <vt:lpstr>Summary</vt:lpstr>
      <vt:lpstr>'Roof Coverings'!Print_Area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 Rees</dc:creator>
  <cp:lastModifiedBy>Jack Rees</cp:lastModifiedBy>
  <cp:lastPrinted>2022-04-22T11:32:14Z</cp:lastPrinted>
  <dcterms:created xsi:type="dcterms:W3CDTF">2022-01-21T12:36:14Z</dcterms:created>
  <dcterms:modified xsi:type="dcterms:W3CDTF">2022-04-22T11:37:52Z</dcterms:modified>
</cp:coreProperties>
</file>