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filterPrivacy="1" defaultThemeVersion="124226"/>
  <xr:revisionPtr revIDLastSave="0" documentId="8_{C652CED2-4405-4790-94C4-B73019DF2F8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1" i="1" l="1"/>
  <c r="P39" i="1"/>
  <c r="P38" i="1"/>
  <c r="P37" i="1"/>
  <c r="P36" i="1"/>
  <c r="P35" i="1"/>
  <c r="P13" i="1"/>
  <c r="F13" i="1"/>
  <c r="F14" i="1"/>
  <c r="E13" i="1"/>
  <c r="E35" i="1"/>
  <c r="E37" i="1"/>
  <c r="D40" i="1"/>
  <c r="D38" i="1"/>
  <c r="E14" i="1"/>
  <c r="D14" i="1"/>
  <c r="P20" i="1"/>
  <c r="P19" i="1"/>
  <c r="P34" i="1"/>
  <c r="P33" i="1"/>
  <c r="E32" i="1"/>
  <c r="E36" i="1" s="1"/>
  <c r="F32" i="1"/>
  <c r="F36" i="1" s="1"/>
  <c r="G32" i="1"/>
  <c r="H32" i="1"/>
  <c r="I32" i="1"/>
  <c r="J32" i="1"/>
  <c r="K32" i="1"/>
  <c r="L32" i="1"/>
  <c r="L36" i="1" s="1"/>
  <c r="M32" i="1"/>
  <c r="N32" i="1"/>
  <c r="N36" i="1" s="1"/>
  <c r="O32" i="1"/>
  <c r="D32" i="1"/>
  <c r="D36" i="1" s="1"/>
  <c r="P31" i="1"/>
  <c r="P24" i="1"/>
  <c r="P29" i="1"/>
  <c r="P30" i="1"/>
  <c r="I17" i="1"/>
  <c r="J17" i="1"/>
  <c r="K17" i="1"/>
  <c r="H17" i="1"/>
  <c r="H36" i="1" s="1"/>
  <c r="P28" i="1"/>
  <c r="O27" i="1"/>
  <c r="O36" i="1" s="1"/>
  <c r="M27" i="1"/>
  <c r="K27" i="1"/>
  <c r="I27" i="1"/>
  <c r="G27" i="1"/>
  <c r="P26" i="1"/>
  <c r="P25" i="1"/>
  <c r="P21" i="1"/>
  <c r="P23" i="1"/>
  <c r="P12" i="1"/>
  <c r="F38" i="1" l="1"/>
  <c r="E38" i="1"/>
  <c r="E40" i="1"/>
  <c r="F37" i="1" s="1"/>
  <c r="M36" i="1"/>
  <c r="G36" i="1"/>
  <c r="K36" i="1"/>
  <c r="J36" i="1"/>
  <c r="I36" i="1"/>
  <c r="P14" i="1"/>
  <c r="P17" i="1"/>
  <c r="P32" i="1"/>
  <c r="P27" i="1"/>
  <c r="P40" i="1" l="1"/>
  <c r="F40" i="1"/>
  <c r="G37" i="1" l="1"/>
  <c r="G13" i="1"/>
  <c r="G14" i="1" s="1"/>
  <c r="G38" i="1" s="1"/>
  <c r="G40" i="1" l="1"/>
  <c r="H37" i="1" l="1"/>
  <c r="H13" i="1"/>
  <c r="H14" i="1" s="1"/>
  <c r="H38" i="1" s="1"/>
  <c r="H40" i="1" l="1"/>
  <c r="I37" i="1" l="1"/>
  <c r="I13" i="1"/>
  <c r="I14" i="1" s="1"/>
  <c r="I38" i="1" s="1"/>
  <c r="I40" i="1" l="1"/>
  <c r="J37" i="1" l="1"/>
  <c r="J13" i="1"/>
  <c r="J14" i="1" s="1"/>
  <c r="J38" i="1" s="1"/>
  <c r="J40" i="1" l="1"/>
  <c r="K37" i="1" l="1"/>
  <c r="K13" i="1"/>
  <c r="K14" i="1" s="1"/>
  <c r="K38" i="1" s="1"/>
  <c r="K40" i="1" l="1"/>
  <c r="L37" i="1" l="1"/>
  <c r="L13" i="1"/>
  <c r="L14" i="1" s="1"/>
  <c r="L38" i="1" s="1"/>
  <c r="L40" i="1" l="1"/>
  <c r="M37" i="1" l="1"/>
  <c r="M13" i="1"/>
  <c r="M14" i="1" s="1"/>
  <c r="M38" i="1" s="1"/>
  <c r="M40" i="1" l="1"/>
  <c r="N37" i="1" l="1"/>
  <c r="N13" i="1"/>
  <c r="N14" i="1" s="1"/>
  <c r="N38" i="1" s="1"/>
  <c r="N40" i="1" l="1"/>
  <c r="O37" i="1" l="1"/>
  <c r="O40" i="1" s="1"/>
  <c r="O13" i="1"/>
  <c r="O14" i="1" s="1"/>
  <c r="O38" i="1" s="1"/>
</calcChain>
</file>

<file path=xl/sharedStrings.xml><?xml version="1.0" encoding="utf-8"?>
<sst xmlns="http://schemas.openxmlformats.org/spreadsheetml/2006/main" count="93" uniqueCount="45">
  <si>
    <t>Nov</t>
  </si>
  <si>
    <t>Dec</t>
  </si>
  <si>
    <t>Jan</t>
  </si>
  <si>
    <t>March</t>
  </si>
  <si>
    <t>April</t>
  </si>
  <si>
    <t>£</t>
  </si>
  <si>
    <t xml:space="preserve"> </t>
  </si>
  <si>
    <t>Cash sales</t>
  </si>
  <si>
    <t>Total Receipts</t>
  </si>
  <si>
    <t>Payments :</t>
  </si>
  <si>
    <t>Fixtures and fittings</t>
  </si>
  <si>
    <t>Payments to suppliers</t>
  </si>
  <si>
    <t>Wages</t>
  </si>
  <si>
    <t>Overdraft Interest</t>
  </si>
  <si>
    <t>Total payments</t>
  </si>
  <si>
    <t>Balance b / f</t>
  </si>
  <si>
    <t>Net cashflow in month</t>
  </si>
  <si>
    <t>Balance c / f</t>
  </si>
  <si>
    <t>May</t>
  </si>
  <si>
    <t>June</t>
  </si>
  <si>
    <t>February</t>
  </si>
  <si>
    <t>July</t>
  </si>
  <si>
    <t>August</t>
  </si>
  <si>
    <t>Oct</t>
  </si>
  <si>
    <t>Sept</t>
  </si>
  <si>
    <t>Rates</t>
  </si>
  <si>
    <t>Interest Received</t>
  </si>
  <si>
    <t>Petrol and diesel</t>
  </si>
  <si>
    <t>Total</t>
  </si>
  <si>
    <t xml:space="preserve">  </t>
  </si>
  <si>
    <t>Magazines</t>
  </si>
  <si>
    <t xml:space="preserve">Complimentary in-room beverages </t>
  </si>
  <si>
    <t>Delivery of newspaper</t>
  </si>
  <si>
    <t>Annual building insurance</t>
  </si>
  <si>
    <t>Utility cost</t>
  </si>
  <si>
    <t>Purchase of wardrobe</t>
  </si>
  <si>
    <t xml:space="preserve">Finance cost for lease </t>
  </si>
  <si>
    <t>Third party insurance cost</t>
  </si>
  <si>
    <t xml:space="preserve">Cost of vehicles valeted </t>
  </si>
  <si>
    <t>Gym or swimming facilities</t>
  </si>
  <si>
    <t>Entertainment</t>
  </si>
  <si>
    <t>Cost of license</t>
  </si>
  <si>
    <t>Cost of beverage</t>
  </si>
  <si>
    <t>Income from sale of other items</t>
  </si>
  <si>
    <t xml:space="preserve">Receipts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</si>
</sst>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u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37" fontId="0" fillId="0" borderId="0"/>
  </cellStyleXfs>
  <cellXfs count="40">
    <xf numFmtId="37" fontId="0" fillId="0" borderId="0" xfId="0"/>
    <xf numFmtId="37" fontId="3" fillId="3" borderId="6" xfId="0" applyFont="1" applyFill="1" applyBorder="1" applyAlignment="1">
      <alignment horizontal="center" vertical="center"/>
    </xf>
    <xf numFmtId="37" fontId="2" fillId="0" borderId="0" xfId="0" applyFont="1" applyAlignment="1">
      <alignment horizontal="center" vertical="center"/>
    </xf>
    <xf numFmtId="37" fontId="3" fillId="2" borderId="1" xfId="0" applyFont="1" applyFill="1" applyBorder="1" applyAlignment="1">
      <alignment horizontal="center" vertical="center"/>
    </xf>
    <xf numFmtId="37" fontId="1" fillId="0" borderId="0" xfId="0" applyFont="1" applyAlignment="1">
      <alignment horizontal="center" vertical="center"/>
    </xf>
    <xf numFmtId="37" fontId="2" fillId="2" borderId="3" xfId="0" applyFont="1" applyFill="1" applyBorder="1" applyAlignment="1">
      <alignment horizontal="center" vertical="center"/>
    </xf>
    <xf numFmtId="37" fontId="2" fillId="2" borderId="4" xfId="0" applyFont="1" applyFill="1" applyBorder="1" applyAlignment="1">
      <alignment horizontal="center" vertical="center"/>
    </xf>
    <xf numFmtId="37" fontId="2" fillId="2" borderId="6" xfId="0" applyFont="1" applyFill="1" applyBorder="1" applyAlignment="1">
      <alignment horizontal="center" vertical="center"/>
    </xf>
    <xf numFmtId="37" fontId="2" fillId="2" borderId="7" xfId="0" applyFont="1" applyFill="1" applyBorder="1" applyAlignment="1">
      <alignment horizontal="center" vertical="center"/>
    </xf>
    <xf numFmtId="37" fontId="2" fillId="2" borderId="0" xfId="0" applyFont="1" applyFill="1" applyBorder="1" applyAlignment="1">
      <alignment horizontal="center" vertical="center"/>
    </xf>
    <xf numFmtId="37" fontId="2" fillId="2" borderId="5" xfId="0" applyFont="1" applyFill="1" applyBorder="1" applyAlignment="1">
      <alignment horizontal="center" vertical="center"/>
    </xf>
    <xf numFmtId="37" fontId="2" fillId="3" borderId="8" xfId="0" applyFont="1" applyFill="1" applyBorder="1" applyAlignment="1">
      <alignment horizontal="center" vertical="center"/>
    </xf>
    <xf numFmtId="37" fontId="2" fillId="3" borderId="9" xfId="0" applyFont="1" applyFill="1" applyBorder="1" applyAlignment="1">
      <alignment horizontal="center" vertical="center"/>
    </xf>
    <xf numFmtId="37" fontId="3" fillId="3" borderId="8" xfId="0" applyFont="1" applyFill="1" applyBorder="1" applyAlignment="1">
      <alignment horizontal="center" vertical="center"/>
    </xf>
    <xf numFmtId="37" fontId="3" fillId="3" borderId="9" xfId="0" applyFont="1" applyFill="1" applyBorder="1" applyAlignment="1">
      <alignment horizontal="center" vertical="center"/>
    </xf>
    <xf numFmtId="37" fontId="2" fillId="3" borderId="3" xfId="0" applyFont="1" applyFill="1" applyBorder="1" applyAlignment="1">
      <alignment horizontal="center" vertical="center"/>
    </xf>
    <xf numFmtId="37" fontId="2" fillId="3" borderId="4" xfId="0" applyFont="1" applyFill="1" applyBorder="1" applyAlignment="1">
      <alignment horizontal="center" vertical="center"/>
    </xf>
    <xf numFmtId="37" fontId="2" fillId="3" borderId="0" xfId="0" applyFont="1" applyFill="1" applyBorder="1" applyAlignment="1">
      <alignment horizontal="center" vertical="center"/>
    </xf>
    <xf numFmtId="37" fontId="2" fillId="3" borderId="5" xfId="0" applyFont="1" applyFill="1" applyBorder="1" applyAlignment="1">
      <alignment horizontal="center" vertical="center"/>
    </xf>
    <xf numFmtId="37" fontId="2" fillId="2" borderId="10" xfId="0" applyFont="1" applyFill="1" applyBorder="1" applyAlignment="1">
      <alignment horizontal="center" vertical="center"/>
    </xf>
    <xf numFmtId="37" fontId="2" fillId="2" borderId="11" xfId="0" applyFont="1" applyFill="1" applyBorder="1" applyAlignment="1">
      <alignment horizontal="center" vertical="center"/>
    </xf>
    <xf numFmtId="37" fontId="2" fillId="2" borderId="12" xfId="0" applyFont="1" applyFill="1" applyBorder="1" applyAlignment="1">
      <alignment horizontal="center" vertical="center"/>
    </xf>
    <xf numFmtId="37" fontId="3" fillId="3" borderId="11" xfId="0" applyFont="1" applyFill="1" applyBorder="1" applyAlignment="1">
      <alignment horizontal="center" vertical="center"/>
    </xf>
    <xf numFmtId="37" fontId="3" fillId="3" borderId="13" xfId="0" applyFont="1" applyFill="1" applyBorder="1" applyAlignment="1">
      <alignment horizontal="center" vertical="center"/>
    </xf>
    <xf numFmtId="37" fontId="2" fillId="2" borderId="14" xfId="0" applyFont="1" applyFill="1" applyBorder="1" applyAlignment="1">
      <alignment horizontal="center" vertical="center"/>
    </xf>
    <xf numFmtId="37" fontId="3" fillId="3" borderId="15" xfId="0" applyFont="1" applyFill="1" applyBorder="1" applyAlignment="1">
      <alignment horizontal="center" vertical="center"/>
    </xf>
    <xf numFmtId="37" fontId="2" fillId="2" borderId="16" xfId="0" applyFont="1" applyFill="1" applyBorder="1" applyAlignment="1">
      <alignment horizontal="center" vertical="center"/>
    </xf>
    <xf numFmtId="37" fontId="2" fillId="0" borderId="0" xfId="0" applyFont="1" applyBorder="1" applyAlignment="1">
      <alignment horizontal="center" vertical="center"/>
    </xf>
    <xf numFmtId="37" fontId="2" fillId="0" borderId="17" xfId="0" applyFont="1" applyBorder="1" applyAlignment="1">
      <alignment horizontal="center" vertical="center"/>
    </xf>
    <xf numFmtId="37" fontId="2" fillId="2" borderId="18" xfId="0" applyFont="1" applyFill="1" applyBorder="1" applyAlignment="1">
      <alignment horizontal="center" vertical="center"/>
    </xf>
    <xf numFmtId="37" fontId="3" fillId="3" borderId="19" xfId="0" applyFont="1" applyFill="1" applyBorder="1" applyAlignment="1">
      <alignment horizontal="center" vertical="center"/>
    </xf>
    <xf numFmtId="37" fontId="2" fillId="4" borderId="0" xfId="0" applyFont="1" applyFill="1" applyBorder="1" applyAlignment="1">
      <alignment horizontal="center" vertical="center"/>
    </xf>
    <xf numFmtId="37" fontId="2" fillId="4" borderId="17" xfId="0" applyFont="1" applyFill="1" applyBorder="1" applyAlignment="1">
      <alignment horizontal="center" vertical="center"/>
    </xf>
    <xf numFmtId="37" fontId="3" fillId="2" borderId="20" xfId="0" applyFont="1" applyFill="1" applyBorder="1" applyAlignment="1">
      <alignment horizontal="center" vertical="center"/>
    </xf>
    <xf numFmtId="37" fontId="2" fillId="2" borderId="17" xfId="0" applyFont="1" applyFill="1" applyBorder="1" applyAlignment="1">
      <alignment horizontal="center" vertical="center"/>
    </xf>
    <xf numFmtId="37" fontId="2" fillId="3" borderId="16" xfId="0" applyFont="1" applyFill="1" applyBorder="1" applyAlignment="1">
      <alignment horizontal="center" vertical="center"/>
    </xf>
    <xf numFmtId="37" fontId="2" fillId="3" borderId="18" xfId="0" applyFont="1" applyFill="1" applyBorder="1" applyAlignment="1">
      <alignment horizontal="center" vertical="center"/>
    </xf>
    <xf numFmtId="37" fontId="3" fillId="3" borderId="21" xfId="0" applyFont="1" applyFill="1" applyBorder="1" applyAlignment="1">
      <alignment horizontal="center" vertical="center"/>
    </xf>
    <xf numFmtId="37" fontId="3" fillId="3" borderId="2" xfId="0" applyFont="1" applyFill="1" applyBorder="1" applyAlignment="1">
      <alignment horizontal="center" vertical="center"/>
    </xf>
    <xf numFmtId="37" fontId="3" fillId="3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0"/>
  <sheetViews>
    <sheetView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A9" sqref="A9"/>
    </sheetView>
  </sheetViews>
  <sheetFormatPr defaultRowHeight="15.75" x14ac:dyDescent="0.2"/>
  <cols>
    <col min="1" max="1" width="25.28515625" style="2" customWidth="1"/>
    <col min="2" max="2" width="0.85546875" style="2" customWidth="1"/>
    <col min="3" max="3" width="1.42578125" style="2" customWidth="1"/>
    <col min="4" max="9" width="11" style="2" customWidth="1"/>
    <col min="10" max="10" width="9.140625" style="2" customWidth="1"/>
    <col min="11" max="15" width="9.28515625" style="2" bestFit="1" customWidth="1"/>
    <col min="16" max="16" width="10.85546875" style="2" bestFit="1" customWidth="1"/>
    <col min="17" max="16384" width="9.140625" style="2"/>
  </cols>
  <sheetData>
    <row r="1" spans="1:16" x14ac:dyDescent="0.2">
      <c r="A1" s="4" t="s">
        <v>6</v>
      </c>
    </row>
    <row r="2" spans="1:16" x14ac:dyDescent="0.2">
      <c r="A2" s="4"/>
    </row>
    <row r="4" spans="1:16" ht="16.5" thickBot="1" x14ac:dyDescent="0.25"/>
    <row r="5" spans="1:16" x14ac:dyDescent="0.2">
      <c r="A5" s="19"/>
      <c r="B5" s="20"/>
      <c r="C5" s="21"/>
      <c r="D5" s="22" t="s">
        <v>2</v>
      </c>
      <c r="E5" s="22" t="s">
        <v>20</v>
      </c>
      <c r="F5" s="22" t="s">
        <v>3</v>
      </c>
      <c r="G5" s="22" t="s">
        <v>4</v>
      </c>
      <c r="H5" s="22" t="s">
        <v>18</v>
      </c>
      <c r="I5" s="22" t="s">
        <v>19</v>
      </c>
      <c r="J5" s="22" t="s">
        <v>21</v>
      </c>
      <c r="K5" s="22" t="s">
        <v>22</v>
      </c>
      <c r="L5" s="22" t="s">
        <v>24</v>
      </c>
      <c r="M5" s="22" t="s">
        <v>23</v>
      </c>
      <c r="N5" s="22" t="s">
        <v>0</v>
      </c>
      <c r="O5" s="22" t="s">
        <v>1</v>
      </c>
      <c r="P5" s="23" t="s">
        <v>28</v>
      </c>
    </row>
    <row r="6" spans="1:16" x14ac:dyDescent="0.2">
      <c r="A6" s="24"/>
      <c r="B6" s="7"/>
      <c r="C6" s="8"/>
      <c r="D6" s="1" t="s">
        <v>5</v>
      </c>
      <c r="E6" s="1" t="s">
        <v>5</v>
      </c>
      <c r="F6" s="1" t="s">
        <v>5</v>
      </c>
      <c r="G6" s="1" t="s">
        <v>5</v>
      </c>
      <c r="H6" s="1" t="s">
        <v>5</v>
      </c>
      <c r="I6" s="1" t="s">
        <v>5</v>
      </c>
      <c r="J6" s="1" t="s">
        <v>5</v>
      </c>
      <c r="K6" s="1" t="s">
        <v>5</v>
      </c>
      <c r="L6" s="1" t="s">
        <v>5</v>
      </c>
      <c r="M6" s="1" t="s">
        <v>5</v>
      </c>
      <c r="N6" s="1" t="s">
        <v>5</v>
      </c>
      <c r="O6" s="1" t="s">
        <v>5</v>
      </c>
      <c r="P6" s="25" t="s">
        <v>5</v>
      </c>
    </row>
    <row r="7" spans="1:16" x14ac:dyDescent="0.2">
      <c r="A7" s="26"/>
      <c r="B7" s="5"/>
      <c r="C7" s="6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8"/>
    </row>
    <row r="8" spans="1:16" x14ac:dyDescent="0.2">
      <c r="A8" s="29"/>
      <c r="B8" s="9"/>
      <c r="C8" s="10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8"/>
    </row>
    <row r="9" spans="1:16" x14ac:dyDescent="0.2">
      <c r="A9" s="30" t="s">
        <v>44</v>
      </c>
      <c r="B9" s="11"/>
      <c r="C9" s="12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2"/>
    </row>
    <row r="10" spans="1:16" x14ac:dyDescent="0.2">
      <c r="A10" s="26"/>
      <c r="B10" s="5"/>
      <c r="C10" s="6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8"/>
    </row>
    <row r="11" spans="1:16" x14ac:dyDescent="0.2">
      <c r="A11" s="29" t="s">
        <v>43</v>
      </c>
      <c r="B11" s="9"/>
      <c r="C11" s="10"/>
      <c r="D11" s="27">
        <v>6800</v>
      </c>
      <c r="E11" s="27">
        <v>6800</v>
      </c>
      <c r="F11" s="27">
        <v>6800</v>
      </c>
      <c r="G11" s="27">
        <v>6800</v>
      </c>
      <c r="H11" s="27">
        <v>6800</v>
      </c>
      <c r="I11" s="27">
        <v>6800</v>
      </c>
      <c r="J11" s="27">
        <v>6800</v>
      </c>
      <c r="K11" s="27">
        <v>6800</v>
      </c>
      <c r="L11" s="27">
        <v>6800</v>
      </c>
      <c r="M11" s="27">
        <v>6800</v>
      </c>
      <c r="N11" s="27">
        <v>6800</v>
      </c>
      <c r="O11" s="27">
        <v>6800</v>
      </c>
      <c r="P11" s="28">
        <f>SUM(D11:O11)</f>
        <v>81600</v>
      </c>
    </row>
    <row r="12" spans="1:16" x14ac:dyDescent="0.2">
      <c r="A12" s="29" t="s">
        <v>7</v>
      </c>
      <c r="B12" s="9"/>
      <c r="C12" s="10"/>
      <c r="D12" s="27">
        <v>75000</v>
      </c>
      <c r="E12" s="27">
        <v>46000</v>
      </c>
      <c r="F12" s="27">
        <v>75000</v>
      </c>
      <c r="G12" s="27">
        <v>30000</v>
      </c>
      <c r="H12" s="27">
        <v>32000</v>
      </c>
      <c r="I12" s="27">
        <v>39000</v>
      </c>
      <c r="J12" s="27">
        <v>46500</v>
      </c>
      <c r="K12" s="27">
        <v>46900</v>
      </c>
      <c r="L12" s="27">
        <v>54000</v>
      </c>
      <c r="M12" s="27">
        <v>39000</v>
      </c>
      <c r="N12" s="27">
        <v>40900</v>
      </c>
      <c r="O12" s="27">
        <v>40800</v>
      </c>
      <c r="P12" s="28">
        <f>SUM(D12:O12)</f>
        <v>565100</v>
      </c>
    </row>
    <row r="13" spans="1:16" x14ac:dyDescent="0.2">
      <c r="A13" s="29" t="s">
        <v>26</v>
      </c>
      <c r="B13" s="9"/>
      <c r="C13" s="10"/>
      <c r="D13" s="27" t="s">
        <v>6</v>
      </c>
      <c r="E13" s="27">
        <f>D40*(0.02/12)</f>
        <v>114.89166666666668</v>
      </c>
      <c r="F13" s="27">
        <f>E40*(0.02/12)</f>
        <v>185.84315277777779</v>
      </c>
      <c r="G13" s="27">
        <f t="shared" ref="G13:O13" si="0">F40*(0.02/12)</f>
        <v>305.79455803240739</v>
      </c>
      <c r="H13" s="27">
        <f t="shared" si="0"/>
        <v>344.27921562912809</v>
      </c>
      <c r="I13" s="27">
        <f t="shared" si="0"/>
        <v>390.07801432184328</v>
      </c>
      <c r="J13" s="27">
        <f t="shared" si="0"/>
        <v>446.61981101237967</v>
      </c>
      <c r="K13" s="27">
        <f t="shared" si="0"/>
        <v>516.58917736406693</v>
      </c>
      <c r="L13" s="27">
        <f t="shared" si="0"/>
        <v>586.00849265967372</v>
      </c>
      <c r="M13" s="27">
        <f t="shared" si="0"/>
        <v>668.12684014743979</v>
      </c>
      <c r="N13" s="27">
        <f t="shared" si="0"/>
        <v>728.04871821435222</v>
      </c>
      <c r="O13" s="27">
        <f t="shared" si="0"/>
        <v>791.57046607804273</v>
      </c>
      <c r="P13" s="28">
        <f>SUM(D13:O13)</f>
        <v>5077.8501129037786</v>
      </c>
    </row>
    <row r="14" spans="1:16" ht="16.5" thickBot="1" x14ac:dyDescent="0.25">
      <c r="A14" s="30" t="s">
        <v>8</v>
      </c>
      <c r="B14" s="13"/>
      <c r="C14" s="14"/>
      <c r="D14" s="3">
        <f>SUM(D11:D13)</f>
        <v>81800</v>
      </c>
      <c r="E14" s="3">
        <f t="shared" ref="E14:P14" si="1">SUM(E11:E13)</f>
        <v>52914.89166666667</v>
      </c>
      <c r="F14" s="3">
        <f t="shared" si="1"/>
        <v>81985.843152777772</v>
      </c>
      <c r="G14" s="3">
        <f t="shared" si="1"/>
        <v>37105.794558032409</v>
      </c>
      <c r="H14" s="3">
        <f t="shared" si="1"/>
        <v>39144.279215629125</v>
      </c>
      <c r="I14" s="3">
        <f t="shared" si="1"/>
        <v>46190.078014321844</v>
      </c>
      <c r="J14" s="3">
        <f t="shared" si="1"/>
        <v>53746.619811012381</v>
      </c>
      <c r="K14" s="3">
        <f t="shared" si="1"/>
        <v>54216.589177364069</v>
      </c>
      <c r="L14" s="3">
        <f t="shared" si="1"/>
        <v>61386.008492659676</v>
      </c>
      <c r="M14" s="3">
        <f t="shared" si="1"/>
        <v>46468.126840147437</v>
      </c>
      <c r="N14" s="3">
        <f t="shared" si="1"/>
        <v>48428.048718214355</v>
      </c>
      <c r="O14" s="3">
        <f t="shared" si="1"/>
        <v>48391.570466078039</v>
      </c>
      <c r="P14" s="33">
        <f t="shared" si="1"/>
        <v>651777.85011290375</v>
      </c>
    </row>
    <row r="15" spans="1:16" x14ac:dyDescent="0.2">
      <c r="A15" s="29"/>
      <c r="B15" s="9"/>
      <c r="C15" s="10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8"/>
    </row>
    <row r="16" spans="1:16" x14ac:dyDescent="0.2">
      <c r="A16" s="30" t="s">
        <v>9</v>
      </c>
      <c r="B16" s="11"/>
      <c r="C16" s="12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2"/>
    </row>
    <row r="17" spans="1:16" x14ac:dyDescent="0.2">
      <c r="A17" s="29" t="s">
        <v>35</v>
      </c>
      <c r="B17" s="9"/>
      <c r="C17" s="10"/>
      <c r="D17" s="27" t="s">
        <v>6</v>
      </c>
      <c r="E17" s="27"/>
      <c r="F17" s="27" t="s">
        <v>6</v>
      </c>
      <c r="G17" s="27"/>
      <c r="H17" s="27">
        <f>7000/4</f>
        <v>1750</v>
      </c>
      <c r="I17" s="27">
        <f t="shared" ref="I17:K17" si="2">7000/4</f>
        <v>1750</v>
      </c>
      <c r="J17" s="27">
        <f t="shared" si="2"/>
        <v>1750</v>
      </c>
      <c r="K17" s="27">
        <f t="shared" si="2"/>
        <v>1750</v>
      </c>
      <c r="L17" s="27"/>
      <c r="M17" s="27"/>
      <c r="N17" s="27"/>
      <c r="O17" s="27"/>
      <c r="P17" s="28">
        <f>SUM(D17:O17)</f>
        <v>7000</v>
      </c>
    </row>
    <row r="18" spans="1:16" x14ac:dyDescent="0.2">
      <c r="A18" s="29" t="s">
        <v>10</v>
      </c>
      <c r="B18" s="9"/>
      <c r="C18" s="10"/>
      <c r="D18" s="27" t="s">
        <v>6</v>
      </c>
      <c r="E18" s="27"/>
      <c r="F18" s="27" t="s">
        <v>6</v>
      </c>
      <c r="G18" s="27"/>
      <c r="H18" s="27" t="s">
        <v>6</v>
      </c>
      <c r="I18" s="27"/>
      <c r="J18" s="27" t="s">
        <v>6</v>
      </c>
      <c r="K18" s="27"/>
      <c r="L18" s="27" t="s">
        <v>6</v>
      </c>
      <c r="M18" s="27" t="s">
        <v>6</v>
      </c>
      <c r="N18" s="27"/>
      <c r="O18" s="27" t="s">
        <v>6</v>
      </c>
      <c r="P18" s="28"/>
    </row>
    <row r="19" spans="1:16" x14ac:dyDescent="0.2">
      <c r="A19" s="29" t="s">
        <v>42</v>
      </c>
      <c r="B19" s="9"/>
      <c r="C19" s="10"/>
      <c r="D19" s="27" t="s">
        <v>6</v>
      </c>
      <c r="E19" s="27">
        <v>3000</v>
      </c>
      <c r="F19" s="27">
        <v>3000</v>
      </c>
      <c r="G19" s="27">
        <v>3000</v>
      </c>
      <c r="H19" s="27">
        <v>3000</v>
      </c>
      <c r="I19" s="27">
        <v>3000</v>
      </c>
      <c r="J19" s="27">
        <v>3000</v>
      </c>
      <c r="K19" s="27">
        <v>3000</v>
      </c>
      <c r="L19" s="27">
        <v>3000</v>
      </c>
      <c r="M19" s="27">
        <v>3000</v>
      </c>
      <c r="N19" s="27">
        <v>3000</v>
      </c>
      <c r="O19" s="27">
        <v>3000</v>
      </c>
      <c r="P19" s="28">
        <f>SUM(D19:O19)</f>
        <v>33000</v>
      </c>
    </row>
    <row r="20" spans="1:16" x14ac:dyDescent="0.2">
      <c r="A20" s="29" t="s">
        <v>41</v>
      </c>
      <c r="B20" s="9"/>
      <c r="C20" s="10"/>
      <c r="D20" s="27" t="s">
        <v>6</v>
      </c>
      <c r="E20" s="27" t="s">
        <v>6</v>
      </c>
      <c r="F20" s="27" t="s">
        <v>6</v>
      </c>
      <c r="G20" s="27">
        <v>3000</v>
      </c>
      <c r="H20" s="27" t="s">
        <v>6</v>
      </c>
      <c r="I20" s="27" t="s">
        <v>6</v>
      </c>
      <c r="J20" s="27" t="s">
        <v>6</v>
      </c>
      <c r="K20" s="27" t="s">
        <v>6</v>
      </c>
      <c r="L20" s="27" t="s">
        <v>29</v>
      </c>
      <c r="M20" s="27" t="s">
        <v>6</v>
      </c>
      <c r="N20" s="27" t="s">
        <v>6</v>
      </c>
      <c r="O20" s="27" t="s">
        <v>6</v>
      </c>
      <c r="P20" s="28">
        <f>SUM(D20:O20)</f>
        <v>3000</v>
      </c>
    </row>
    <row r="21" spans="1:16" x14ac:dyDescent="0.2">
      <c r="A21" s="29" t="s">
        <v>34</v>
      </c>
      <c r="B21" s="9"/>
      <c r="C21" s="10"/>
      <c r="D21" s="27">
        <v>800</v>
      </c>
      <c r="E21" s="27">
        <v>800</v>
      </c>
      <c r="F21" s="27">
        <v>800</v>
      </c>
      <c r="G21" s="27">
        <v>800</v>
      </c>
      <c r="H21" s="27">
        <v>800</v>
      </c>
      <c r="I21" s="27">
        <v>800</v>
      </c>
      <c r="J21" s="27">
        <v>800</v>
      </c>
      <c r="K21" s="27">
        <v>800</v>
      </c>
      <c r="L21" s="27">
        <v>800</v>
      </c>
      <c r="M21" s="27">
        <v>800</v>
      </c>
      <c r="N21" s="27">
        <v>800</v>
      </c>
      <c r="O21" s="27">
        <v>800</v>
      </c>
      <c r="P21" s="28">
        <f>SUM(D21:O21)</f>
        <v>9600</v>
      </c>
    </row>
    <row r="22" spans="1:16" x14ac:dyDescent="0.2">
      <c r="A22" s="29" t="s">
        <v>11</v>
      </c>
      <c r="B22" s="9"/>
      <c r="C22" s="10"/>
      <c r="D22" s="27" t="s">
        <v>6</v>
      </c>
      <c r="E22" s="27" t="s">
        <v>6</v>
      </c>
      <c r="F22" s="27" t="s">
        <v>6</v>
      </c>
      <c r="G22" s="27" t="s">
        <v>6</v>
      </c>
      <c r="H22" s="27" t="s">
        <v>6</v>
      </c>
      <c r="I22" s="27" t="s">
        <v>6</v>
      </c>
      <c r="J22" s="27" t="s">
        <v>6</v>
      </c>
      <c r="K22" s="27" t="s">
        <v>6</v>
      </c>
      <c r="L22" s="27" t="s">
        <v>6</v>
      </c>
      <c r="M22" s="27" t="s">
        <v>6</v>
      </c>
      <c r="N22" s="27" t="s">
        <v>6</v>
      </c>
      <c r="O22" s="27" t="s">
        <v>6</v>
      </c>
      <c r="P22" s="28"/>
    </row>
    <row r="23" spans="1:16" x14ac:dyDescent="0.2">
      <c r="A23" s="29" t="s">
        <v>12</v>
      </c>
      <c r="B23" s="9"/>
      <c r="C23" s="10"/>
      <c r="D23" s="27">
        <v>3000</v>
      </c>
      <c r="E23" s="27">
        <v>3000</v>
      </c>
      <c r="F23" s="27">
        <v>3000</v>
      </c>
      <c r="G23" s="27">
        <v>3000</v>
      </c>
      <c r="H23" s="27">
        <v>3000</v>
      </c>
      <c r="I23" s="27">
        <v>3000</v>
      </c>
      <c r="J23" s="27">
        <v>3000</v>
      </c>
      <c r="K23" s="27">
        <v>3000</v>
      </c>
      <c r="L23" s="27">
        <v>3000</v>
      </c>
      <c r="M23" s="27">
        <v>3000</v>
      </c>
      <c r="N23" s="27">
        <v>3000</v>
      </c>
      <c r="O23" s="27">
        <v>3000</v>
      </c>
      <c r="P23" s="28">
        <f t="shared" ref="P23:P28" si="3">SUM(D23:O23)</f>
        <v>36000</v>
      </c>
    </row>
    <row r="24" spans="1:16" x14ac:dyDescent="0.2">
      <c r="A24" s="29" t="s">
        <v>27</v>
      </c>
      <c r="B24" s="9"/>
      <c r="C24" s="10"/>
      <c r="D24" s="27">
        <v>500</v>
      </c>
      <c r="E24" s="27">
        <v>500</v>
      </c>
      <c r="F24" s="27">
        <v>500</v>
      </c>
      <c r="G24" s="27">
        <v>500</v>
      </c>
      <c r="H24" s="27">
        <v>500</v>
      </c>
      <c r="I24" s="27">
        <v>500</v>
      </c>
      <c r="J24" s="27">
        <v>500</v>
      </c>
      <c r="K24" s="27">
        <v>500</v>
      </c>
      <c r="L24" s="27">
        <v>500</v>
      </c>
      <c r="M24" s="27">
        <v>500</v>
      </c>
      <c r="N24" s="27">
        <v>500</v>
      </c>
      <c r="O24" s="27">
        <v>500</v>
      </c>
      <c r="P24" s="28">
        <f t="shared" si="3"/>
        <v>6000</v>
      </c>
    </row>
    <row r="25" spans="1:16" x14ac:dyDescent="0.2">
      <c r="A25" s="29" t="s">
        <v>25</v>
      </c>
      <c r="B25" s="9"/>
      <c r="C25" s="10"/>
      <c r="D25" s="27">
        <v>400</v>
      </c>
      <c r="E25" s="27">
        <v>400</v>
      </c>
      <c r="F25" s="27">
        <v>400</v>
      </c>
      <c r="G25" s="27">
        <v>400</v>
      </c>
      <c r="H25" s="27"/>
      <c r="I25" s="27">
        <v>400</v>
      </c>
      <c r="J25" s="27">
        <v>400</v>
      </c>
      <c r="K25" s="27">
        <v>400</v>
      </c>
      <c r="L25" s="27"/>
      <c r="M25" s="27">
        <v>400</v>
      </c>
      <c r="N25" s="27">
        <v>400</v>
      </c>
      <c r="O25" s="27">
        <v>400</v>
      </c>
      <c r="P25" s="28">
        <f t="shared" si="3"/>
        <v>4000</v>
      </c>
    </row>
    <row r="26" spans="1:16" x14ac:dyDescent="0.2">
      <c r="A26" s="29" t="s">
        <v>30</v>
      </c>
      <c r="B26" s="9"/>
      <c r="C26" s="10"/>
      <c r="D26" s="27"/>
      <c r="E26" s="27">
        <v>300</v>
      </c>
      <c r="F26" s="27"/>
      <c r="G26" s="27"/>
      <c r="H26" s="27">
        <v>300</v>
      </c>
      <c r="I26" s="27" t="s">
        <v>6</v>
      </c>
      <c r="J26" s="27" t="s">
        <v>6</v>
      </c>
      <c r="K26" s="27">
        <v>300</v>
      </c>
      <c r="L26" s="27" t="s">
        <v>6</v>
      </c>
      <c r="M26" s="27"/>
      <c r="N26" s="27">
        <v>300</v>
      </c>
      <c r="O26" s="27"/>
      <c r="P26" s="28">
        <f t="shared" si="3"/>
        <v>1200</v>
      </c>
    </row>
    <row r="27" spans="1:16" x14ac:dyDescent="0.2">
      <c r="A27" s="29" t="s">
        <v>31</v>
      </c>
      <c r="B27" s="9"/>
      <c r="C27" s="10"/>
      <c r="D27" s="27"/>
      <c r="E27" s="27"/>
      <c r="F27" s="27"/>
      <c r="G27" s="27">
        <f>250*4</f>
        <v>1000</v>
      </c>
      <c r="H27" s="27"/>
      <c r="I27" s="27">
        <f>250*2</f>
        <v>500</v>
      </c>
      <c r="J27" s="27"/>
      <c r="K27" s="27">
        <f>250*2</f>
        <v>500</v>
      </c>
      <c r="L27" s="27"/>
      <c r="M27" s="27">
        <f>250*2</f>
        <v>500</v>
      </c>
      <c r="N27" s="27"/>
      <c r="O27" s="27">
        <f>250*2</f>
        <v>500</v>
      </c>
      <c r="P27" s="28">
        <f t="shared" si="3"/>
        <v>3000</v>
      </c>
    </row>
    <row r="28" spans="1:16" x14ac:dyDescent="0.2">
      <c r="A28" s="29" t="s">
        <v>32</v>
      </c>
      <c r="B28" s="9"/>
      <c r="C28" s="10"/>
      <c r="D28" s="27"/>
      <c r="E28" s="27">
        <v>150</v>
      </c>
      <c r="F28" s="27">
        <v>150</v>
      </c>
      <c r="G28" s="27">
        <v>150</v>
      </c>
      <c r="H28" s="27">
        <v>150</v>
      </c>
      <c r="I28" s="27">
        <v>150</v>
      </c>
      <c r="J28" s="27">
        <v>150</v>
      </c>
      <c r="K28" s="27">
        <v>150</v>
      </c>
      <c r="L28" s="27">
        <v>150</v>
      </c>
      <c r="M28" s="27">
        <v>150</v>
      </c>
      <c r="N28" s="27">
        <v>150</v>
      </c>
      <c r="O28" s="27">
        <v>150</v>
      </c>
      <c r="P28" s="28">
        <f t="shared" si="3"/>
        <v>1650</v>
      </c>
    </row>
    <row r="29" spans="1:16" x14ac:dyDescent="0.2">
      <c r="A29" s="29" t="s">
        <v>33</v>
      </c>
      <c r="B29" s="9"/>
      <c r="C29" s="10"/>
      <c r="D29" s="27"/>
      <c r="E29" s="27"/>
      <c r="F29" s="27"/>
      <c r="G29" s="27"/>
      <c r="H29" s="27"/>
      <c r="I29" s="27"/>
      <c r="J29" s="27"/>
      <c r="K29" s="27"/>
      <c r="L29" s="27">
        <v>2500</v>
      </c>
      <c r="M29" s="27"/>
      <c r="N29" s="27"/>
      <c r="O29" s="27"/>
      <c r="P29" s="28">
        <f t="shared" ref="P29:P39" si="4">SUM(D29:O29)</f>
        <v>2500</v>
      </c>
    </row>
    <row r="30" spans="1:16" x14ac:dyDescent="0.2">
      <c r="A30" s="29" t="s">
        <v>36</v>
      </c>
      <c r="B30" s="9"/>
      <c r="C30" s="10"/>
      <c r="D30" s="27">
        <v>275</v>
      </c>
      <c r="E30" s="27">
        <v>275</v>
      </c>
      <c r="F30" s="27">
        <v>275</v>
      </c>
      <c r="G30" s="27">
        <v>275</v>
      </c>
      <c r="H30" s="27">
        <v>275</v>
      </c>
      <c r="I30" s="27">
        <v>275</v>
      </c>
      <c r="J30" s="27">
        <v>275</v>
      </c>
      <c r="K30" s="27">
        <v>275</v>
      </c>
      <c r="L30" s="27">
        <v>275</v>
      </c>
      <c r="M30" s="27">
        <v>275</v>
      </c>
      <c r="N30" s="27">
        <v>275</v>
      </c>
      <c r="O30" s="27">
        <v>275</v>
      </c>
      <c r="P30" s="28">
        <f t="shared" si="4"/>
        <v>3300</v>
      </c>
    </row>
    <row r="31" spans="1:16" x14ac:dyDescent="0.2">
      <c r="A31" s="29" t="s">
        <v>37</v>
      </c>
      <c r="B31" s="9"/>
      <c r="C31" s="10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>
        <v>4000</v>
      </c>
      <c r="P31" s="28">
        <f t="shared" si="4"/>
        <v>4000</v>
      </c>
    </row>
    <row r="32" spans="1:16" x14ac:dyDescent="0.2">
      <c r="A32" s="29" t="s">
        <v>38</v>
      </c>
      <c r="B32" s="9"/>
      <c r="C32" s="10"/>
      <c r="D32" s="27">
        <f>35*4</f>
        <v>140</v>
      </c>
      <c r="E32" s="27">
        <f t="shared" ref="E32:O32" si="5">35*4</f>
        <v>140</v>
      </c>
      <c r="F32" s="27">
        <f t="shared" si="5"/>
        <v>140</v>
      </c>
      <c r="G32" s="27">
        <f t="shared" si="5"/>
        <v>140</v>
      </c>
      <c r="H32" s="27">
        <f t="shared" si="5"/>
        <v>140</v>
      </c>
      <c r="I32" s="27">
        <f t="shared" si="5"/>
        <v>140</v>
      </c>
      <c r="J32" s="27">
        <f t="shared" si="5"/>
        <v>140</v>
      </c>
      <c r="K32" s="27">
        <f t="shared" si="5"/>
        <v>140</v>
      </c>
      <c r="L32" s="27">
        <f t="shared" si="5"/>
        <v>140</v>
      </c>
      <c r="M32" s="27">
        <f t="shared" si="5"/>
        <v>140</v>
      </c>
      <c r="N32" s="27">
        <f t="shared" si="5"/>
        <v>140</v>
      </c>
      <c r="O32" s="27">
        <f t="shared" si="5"/>
        <v>140</v>
      </c>
      <c r="P32" s="28">
        <f t="shared" si="4"/>
        <v>1680</v>
      </c>
    </row>
    <row r="33" spans="1:16" x14ac:dyDescent="0.2">
      <c r="A33" s="29" t="s">
        <v>39</v>
      </c>
      <c r="B33" s="9"/>
      <c r="C33" s="10"/>
      <c r="D33" s="27">
        <v>1500</v>
      </c>
      <c r="E33" s="27">
        <v>1500</v>
      </c>
      <c r="F33" s="27">
        <v>1500</v>
      </c>
      <c r="G33" s="27">
        <v>1500</v>
      </c>
      <c r="H33" s="27">
        <v>1500</v>
      </c>
      <c r="I33" s="27">
        <v>1500</v>
      </c>
      <c r="J33" s="27">
        <v>1500</v>
      </c>
      <c r="K33" s="27">
        <v>1500</v>
      </c>
      <c r="L33" s="27">
        <v>1500</v>
      </c>
      <c r="M33" s="27">
        <v>1500</v>
      </c>
      <c r="N33" s="27">
        <v>1500</v>
      </c>
      <c r="O33" s="27">
        <v>1500</v>
      </c>
      <c r="P33" s="28">
        <f t="shared" si="4"/>
        <v>18000</v>
      </c>
    </row>
    <row r="34" spans="1:16" x14ac:dyDescent="0.2">
      <c r="A34" s="29" t="s">
        <v>40</v>
      </c>
      <c r="B34" s="9"/>
      <c r="C34" s="10"/>
      <c r="D34" s="27">
        <v>250</v>
      </c>
      <c r="E34" s="27">
        <v>250</v>
      </c>
      <c r="F34" s="27">
        <v>250</v>
      </c>
      <c r="G34" s="27">
        <v>250</v>
      </c>
      <c r="H34" s="27">
        <v>250</v>
      </c>
      <c r="I34" s="27">
        <v>250</v>
      </c>
      <c r="J34" s="27">
        <v>250</v>
      </c>
      <c r="K34" s="27">
        <v>250</v>
      </c>
      <c r="L34" s="27">
        <v>250</v>
      </c>
      <c r="M34" s="27">
        <v>250</v>
      </c>
      <c r="N34" s="27">
        <v>250</v>
      </c>
      <c r="O34" s="27">
        <v>250</v>
      </c>
      <c r="P34" s="28">
        <f t="shared" si="4"/>
        <v>3000</v>
      </c>
    </row>
    <row r="35" spans="1:16" x14ac:dyDescent="0.2">
      <c r="A35" s="29" t="s">
        <v>13</v>
      </c>
      <c r="B35" s="9"/>
      <c r="C35" s="10"/>
      <c r="D35" s="27"/>
      <c r="E35" s="27">
        <f>6000*(0.058/12)</f>
        <v>29</v>
      </c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8">
        <f t="shared" si="4"/>
        <v>29</v>
      </c>
    </row>
    <row r="36" spans="1:16" ht="16.5" thickBot="1" x14ac:dyDescent="0.25">
      <c r="A36" s="30" t="s">
        <v>14</v>
      </c>
      <c r="B36" s="13"/>
      <c r="C36" s="14"/>
      <c r="D36" s="3">
        <f>SUM(D17:D35)</f>
        <v>6865</v>
      </c>
      <c r="E36" s="3">
        <f t="shared" ref="E36:O36" si="6">SUM(E17:E35)</f>
        <v>10344</v>
      </c>
      <c r="F36" s="3">
        <f t="shared" si="6"/>
        <v>10015</v>
      </c>
      <c r="G36" s="3">
        <f t="shared" si="6"/>
        <v>14015</v>
      </c>
      <c r="H36" s="3">
        <f t="shared" si="6"/>
        <v>11665</v>
      </c>
      <c r="I36" s="3">
        <f t="shared" si="6"/>
        <v>12265</v>
      </c>
      <c r="J36" s="3">
        <f t="shared" si="6"/>
        <v>11765</v>
      </c>
      <c r="K36" s="3">
        <f t="shared" si="6"/>
        <v>12565</v>
      </c>
      <c r="L36" s="3">
        <f t="shared" si="6"/>
        <v>12115</v>
      </c>
      <c r="M36" s="3">
        <f t="shared" si="6"/>
        <v>10515</v>
      </c>
      <c r="N36" s="3">
        <f t="shared" si="6"/>
        <v>10315</v>
      </c>
      <c r="O36" s="3">
        <f t="shared" si="6"/>
        <v>14515</v>
      </c>
      <c r="P36" s="34">
        <f t="shared" si="4"/>
        <v>136959</v>
      </c>
    </row>
    <row r="37" spans="1:16" x14ac:dyDescent="0.2">
      <c r="A37" s="35" t="s">
        <v>15</v>
      </c>
      <c r="B37" s="15"/>
      <c r="C37" s="16"/>
      <c r="D37" s="27">
        <v>-6000</v>
      </c>
      <c r="E37" s="27">
        <f>D40</f>
        <v>68935</v>
      </c>
      <c r="F37" s="27">
        <f t="shared" ref="F37:O37" si="7">E40</f>
        <v>111505.89166666666</v>
      </c>
      <c r="G37" s="27">
        <f t="shared" si="7"/>
        <v>183476.73481944442</v>
      </c>
      <c r="H37" s="27">
        <f t="shared" si="7"/>
        <v>206567.52937747684</v>
      </c>
      <c r="I37" s="27">
        <f t="shared" si="7"/>
        <v>234046.80859310596</v>
      </c>
      <c r="J37" s="27">
        <f t="shared" si="7"/>
        <v>267971.88660742779</v>
      </c>
      <c r="K37" s="27">
        <f t="shared" si="7"/>
        <v>309953.50641844014</v>
      </c>
      <c r="L37" s="27">
        <f t="shared" si="7"/>
        <v>351605.09559580422</v>
      </c>
      <c r="M37" s="27">
        <f t="shared" si="7"/>
        <v>400876.10408846388</v>
      </c>
      <c r="N37" s="27">
        <f t="shared" si="7"/>
        <v>436829.2309286113</v>
      </c>
      <c r="O37" s="27">
        <f t="shared" si="7"/>
        <v>474942.27964682563</v>
      </c>
      <c r="P37" s="28">
        <f t="shared" si="4"/>
        <v>3040710.0677422672</v>
      </c>
    </row>
    <row r="38" spans="1:16" x14ac:dyDescent="0.2">
      <c r="A38" s="36" t="s">
        <v>16</v>
      </c>
      <c r="B38" s="17"/>
      <c r="C38" s="18"/>
      <c r="D38" s="27">
        <f>D14-D36</f>
        <v>74935</v>
      </c>
      <c r="E38" s="27">
        <f t="shared" ref="E38:O38" si="8">E14-E36</f>
        <v>42570.89166666667</v>
      </c>
      <c r="F38" s="27">
        <f t="shared" si="8"/>
        <v>71970.843152777772</v>
      </c>
      <c r="G38" s="27">
        <f t="shared" si="8"/>
        <v>23090.794558032409</v>
      </c>
      <c r="H38" s="27">
        <f t="shared" si="8"/>
        <v>27479.279215629125</v>
      </c>
      <c r="I38" s="27">
        <f t="shared" si="8"/>
        <v>33925.078014321844</v>
      </c>
      <c r="J38" s="27">
        <f t="shared" si="8"/>
        <v>41981.619811012381</v>
      </c>
      <c r="K38" s="27">
        <f t="shared" si="8"/>
        <v>41651.589177364069</v>
      </c>
      <c r="L38" s="27">
        <f t="shared" si="8"/>
        <v>49271.008492659676</v>
      </c>
      <c r="M38" s="27">
        <f t="shared" si="8"/>
        <v>35953.126840147437</v>
      </c>
      <c r="N38" s="27">
        <f t="shared" si="8"/>
        <v>38113.048718214355</v>
      </c>
      <c r="O38" s="27">
        <f t="shared" si="8"/>
        <v>33876.570466078039</v>
      </c>
      <c r="P38" s="28">
        <f t="shared" si="4"/>
        <v>514818.85011290369</v>
      </c>
    </row>
    <row r="39" spans="1:16" x14ac:dyDescent="0.2">
      <c r="A39" s="24"/>
      <c r="B39" s="7"/>
      <c r="C39" s="8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8">
        <f t="shared" si="4"/>
        <v>0</v>
      </c>
    </row>
    <row r="40" spans="1:16" ht="16.5" thickBot="1" x14ac:dyDescent="0.25">
      <c r="A40" s="37" t="s">
        <v>17</v>
      </c>
      <c r="B40" s="38"/>
      <c r="C40" s="39"/>
      <c r="D40" s="3">
        <f>D37+D38</f>
        <v>68935</v>
      </c>
      <c r="E40" s="3">
        <f t="shared" ref="E40:O40" si="9">E37+E38</f>
        <v>111505.89166666666</v>
      </c>
      <c r="F40" s="3">
        <f t="shared" si="9"/>
        <v>183476.73481944442</v>
      </c>
      <c r="G40" s="3">
        <f t="shared" si="9"/>
        <v>206567.52937747684</v>
      </c>
      <c r="H40" s="3">
        <f t="shared" si="9"/>
        <v>234046.80859310596</v>
      </c>
      <c r="I40" s="3">
        <f t="shared" si="9"/>
        <v>267971.88660742779</v>
      </c>
      <c r="J40" s="3">
        <f t="shared" si="9"/>
        <v>309953.50641844014</v>
      </c>
      <c r="K40" s="3">
        <f t="shared" si="9"/>
        <v>351605.09559580422</v>
      </c>
      <c r="L40" s="3">
        <f t="shared" si="9"/>
        <v>400876.10408846388</v>
      </c>
      <c r="M40" s="3">
        <f t="shared" si="9"/>
        <v>436829.2309286113</v>
      </c>
      <c r="N40" s="3">
        <f t="shared" si="9"/>
        <v>474942.27964682563</v>
      </c>
      <c r="O40" s="3">
        <f t="shared" si="9"/>
        <v>508818.85011290369</v>
      </c>
      <c r="P40" s="33">
        <f t="shared" ref="P40" si="10">SUM(P21:P39)</f>
        <v>3786446.917855171</v>
      </c>
    </row>
  </sheetData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2022-04-10T08:24:32Z</dcterms:created>
  <dcterms:modified xsi:type="dcterms:W3CDTF">2022-04-11T14:00:40Z</dcterms:modified>
</cp:coreProperties>
</file>