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mahmu\Desktop\thesis\"/>
    </mc:Choice>
  </mc:AlternateContent>
  <xr:revisionPtr revIDLastSave="0" documentId="13_ncr:1_{1E4928F7-3804-4FC1-9721-F3EE72B171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ADME" sheetId="1" r:id="rId1"/>
    <sheet name="Quick Calculator" sheetId="2" r:id="rId2"/>
    <sheet name="Detailed Assessment" sheetId="3" r:id="rId3"/>
    <sheet name="Dashboard" sheetId="4" r:id="rId4"/>
    <sheet name="Model Reference" sheetId="5" r:id="rId5"/>
    <sheet name="References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4" l="1"/>
  <c r="C11" i="4"/>
  <c r="C10" i="4"/>
  <c r="C9" i="4"/>
  <c r="C8" i="4"/>
  <c r="G5" i="4" s="1"/>
  <c r="C7" i="4"/>
  <c r="C6" i="4"/>
  <c r="G34" i="3"/>
  <c r="I34" i="3" s="1"/>
  <c r="G33" i="3"/>
  <c r="I33" i="3" s="1"/>
  <c r="G32" i="3"/>
  <c r="I32" i="3" s="1"/>
  <c r="G31" i="3"/>
  <c r="I31" i="3" s="1"/>
  <c r="G30" i="3"/>
  <c r="I30" i="3" s="1"/>
  <c r="N10" i="3" s="1"/>
  <c r="G29" i="3"/>
  <c r="I29" i="3" s="1"/>
  <c r="G28" i="3"/>
  <c r="I28" i="3" s="1"/>
  <c r="G27" i="3"/>
  <c r="I27" i="3" s="1"/>
  <c r="G26" i="3"/>
  <c r="I26" i="3" s="1"/>
  <c r="G25" i="3"/>
  <c r="I25" i="3" s="1"/>
  <c r="N9" i="3" s="1"/>
  <c r="G24" i="3"/>
  <c r="I24" i="3" s="1"/>
  <c r="G23" i="3"/>
  <c r="I23" i="3" s="1"/>
  <c r="G22" i="3"/>
  <c r="I22" i="3" s="1"/>
  <c r="G21" i="3"/>
  <c r="I21" i="3" s="1"/>
  <c r="G20" i="3"/>
  <c r="I20" i="3" s="1"/>
  <c r="N8" i="3" s="1"/>
  <c r="G19" i="3"/>
  <c r="I19" i="3" s="1"/>
  <c r="G18" i="3"/>
  <c r="I18" i="3" s="1"/>
  <c r="G17" i="3"/>
  <c r="I17" i="3" s="1"/>
  <c r="G16" i="3"/>
  <c r="I16" i="3" s="1"/>
  <c r="G15" i="3"/>
  <c r="I15" i="3" s="1"/>
  <c r="N7" i="3" s="1"/>
  <c r="G14" i="3"/>
  <c r="I14" i="3" s="1"/>
  <c r="G13" i="3"/>
  <c r="I13" i="3" s="1"/>
  <c r="G12" i="3"/>
  <c r="I12" i="3" s="1"/>
  <c r="G11" i="3"/>
  <c r="I11" i="3" s="1"/>
  <c r="M10" i="3"/>
  <c r="G10" i="3"/>
  <c r="I10" i="3" s="1"/>
  <c r="N6" i="3" s="1"/>
  <c r="M9" i="3"/>
  <c r="I9" i="3"/>
  <c r="G9" i="3"/>
  <c r="M8" i="3"/>
  <c r="G8" i="3"/>
  <c r="I8" i="3" s="1"/>
  <c r="M7" i="3"/>
  <c r="G7" i="3"/>
  <c r="I7" i="3" s="1"/>
  <c r="M6" i="3"/>
  <c r="G6" i="3"/>
  <c r="I6" i="3" s="1"/>
  <c r="M5" i="3"/>
  <c r="G5" i="3"/>
  <c r="I5" i="3" s="1"/>
  <c r="C2" i="3"/>
  <c r="C13" i="2"/>
  <c r="C12" i="2"/>
  <c r="G12" i="4" l="1"/>
  <c r="G11" i="4"/>
  <c r="G4" i="4"/>
  <c r="C14" i="2"/>
  <c r="C15" i="2"/>
  <c r="C16" i="2" s="1"/>
  <c r="N5" i="3"/>
  <c r="G7" i="4" l="1"/>
  <c r="G8" i="4" s="1"/>
  <c r="G6" i="4"/>
</calcChain>
</file>

<file path=xl/sharedStrings.xml><?xml version="1.0" encoding="utf-8"?>
<sst xmlns="http://schemas.openxmlformats.org/spreadsheetml/2006/main" count="411" uniqueCount="260">
  <si>
    <t>CICRS - Cloud IAM Complexity Risk-Scoring Artifact</t>
  </si>
  <si>
    <t>Purpose</t>
  </si>
  <si>
    <t>How to use</t>
  </si>
  <si>
    <t>Quick mode</t>
  </si>
  <si>
    <t>Enter SC, PQ, PE, PP, DC and GW scores from 0 to 1 in the Quick Calculator. Select Asset Criticality (AC) from 0.25, 0.50, 0.75 or 1.00.</t>
  </si>
  <si>
    <t>Detailed mode</t>
  </si>
  <si>
    <t>Complexity Component</t>
  </si>
  <si>
    <t>C = (SC + PQ + DC + GW) / 4</t>
  </si>
  <si>
    <t>Exposure Component</t>
  </si>
  <si>
    <t>E = (PE + PP) / 2</t>
  </si>
  <si>
    <t>Final score</t>
  </si>
  <si>
    <t>CICRS = 100 * AC * (C + E + C*E) / 3</t>
  </si>
  <si>
    <t>Interpretation</t>
  </si>
  <si>
    <t>Higher scores indicate greater complexity-related IAM security concern. The overall score should always be interpreted together with the dimension-level results.</t>
  </si>
  <si>
    <t>Important limitation</t>
  </si>
  <si>
    <t>This is a theoretical, literature-grounded model. Its thresholds, equal weights, interaction structure and risk bands have not been empirically validated. It must not be interpreted as a probability of breach or security incident.</t>
  </si>
  <si>
    <t>CICRS Score</t>
  </si>
  <si>
    <t>Risk Level</t>
  </si>
  <si>
    <t>0-19</t>
  </si>
  <si>
    <t>Very Low</t>
  </si>
  <si>
    <t>Limited complexity-related exposure</t>
  </si>
  <si>
    <t>20-39</t>
  </si>
  <si>
    <t>Low</t>
  </si>
  <si>
    <t>Some weaknesses exist but exposure remains relatively controlled</t>
  </si>
  <si>
    <t>40-59</t>
  </si>
  <si>
    <t>Moderate</t>
  </si>
  <si>
    <t>Multiple complexity or exposure factors require remediation</t>
  </si>
  <si>
    <t>60-79</t>
  </si>
  <si>
    <t>High</t>
  </si>
  <si>
    <t>Significant IAM complexity combined with meaningful security exposure</t>
  </si>
  <si>
    <t>80-100</t>
  </si>
  <si>
    <t>Critical</t>
  </si>
  <si>
    <t>Severe privilege, governance, or resource-exposure conditions requiring priority attention</t>
  </si>
  <si>
    <t>Quick CICRS Calculator</t>
  </si>
  <si>
    <t>Code</t>
  </si>
  <si>
    <t>Dimension</t>
  </si>
  <si>
    <t>Component</t>
  </si>
  <si>
    <t>Normalized Score</t>
  </si>
  <si>
    <t>Guidance</t>
  </si>
  <si>
    <t>SC</t>
  </si>
  <si>
    <t>Structural Complexity</t>
  </si>
  <si>
    <t>Complexity</t>
  </si>
  <si>
    <t>0 = low structural complexity; 1 = high structural complexity</t>
  </si>
  <si>
    <t>PQ</t>
  </si>
  <si>
    <t>Policy Quality &amp; Maintainability Weakness</t>
  </si>
  <si>
    <t>0 = strong policy quality; 1 = severe weakness</t>
  </si>
  <si>
    <t>PE</t>
  </si>
  <si>
    <t>Permission Exposure</t>
  </si>
  <si>
    <t>Exposure</t>
  </si>
  <si>
    <t>0 = limited exposure; 1 = extensive exposure</t>
  </si>
  <si>
    <t>PP</t>
  </si>
  <si>
    <t>Privilege Propagation</t>
  </si>
  <si>
    <t>0 = limited propagation; 1 = severe propagation/escalation</t>
  </si>
  <si>
    <t>DC</t>
  </si>
  <si>
    <t>Dynamic &amp; Contextual Complexity</t>
  </si>
  <si>
    <t>0 = low dynamism; 1 = highly dynamic/contextual</t>
  </si>
  <si>
    <t>GW</t>
  </si>
  <si>
    <t>Governance Weakness</t>
  </si>
  <si>
    <t>0 = strong governance; 1 = severe weakness</t>
  </si>
  <si>
    <t>AC</t>
  </si>
  <si>
    <t>Asset Criticality</t>
  </si>
  <si>
    <t>Impact</t>
  </si>
  <si>
    <t>Recommended scale: 0.25 Low, 0.50 Moderate, 0.75 High, 1.00 Critical</t>
  </si>
  <si>
    <t>Complexity Component (C)</t>
  </si>
  <si>
    <t>Exposure Component (E)</t>
  </si>
  <si>
    <t>Interaction (C x E)</t>
  </si>
  <si>
    <t>CICRS</t>
  </si>
  <si>
    <t>Default values reproduce the worked hypothetical example from the dissertation. Replace them with your own normalized assessment values before using the result.</t>
  </si>
  <si>
    <t>Detailed Indicator Assessment</t>
  </si>
  <si>
    <t>Asset Category</t>
  </si>
  <si>
    <t>Direction options</t>
  </si>
  <si>
    <t>Higher = Risk / Higher = Better</t>
  </si>
  <si>
    <t>Indicator</t>
  </si>
  <si>
    <t>What it measures</t>
  </si>
  <si>
    <t>Direction</t>
  </si>
  <si>
    <t>Observed Value</t>
  </si>
  <si>
    <t>Threshold</t>
  </si>
  <si>
    <t>Weight</t>
  </si>
  <si>
    <t>Weighted Contribution</t>
  </si>
  <si>
    <t>Literature / Notes</t>
  </si>
  <si>
    <t>Weight Sum</t>
  </si>
  <si>
    <t>Dimension Score</t>
  </si>
  <si>
    <t>Average roles per identity</t>
  </si>
  <si>
    <t>Average number of roles assigned to each identity</t>
  </si>
  <si>
    <t>Higher = Risk</t>
  </si>
  <si>
    <t>Structural relationship complexity; [13]</t>
  </si>
  <si>
    <t>Role hierarchy depth</t>
  </si>
  <si>
    <t>Maximum or representative depth of role inheritance</t>
  </si>
  <si>
    <t>Role hierarchy complexity; [13]</t>
  </si>
  <si>
    <t>Policy-to-identity ratio</t>
  </si>
  <si>
    <t>Number of IAM policies relative to managed identities</t>
  </si>
  <si>
    <t>Policy/identity scale; [3]</t>
  </si>
  <si>
    <t>Trust relationships</t>
  </si>
  <si>
    <t>Number of cross-account or cross-domain trust relationships</t>
  </si>
  <si>
    <t>Trust and distributed relationships; [10]</t>
  </si>
  <si>
    <t>IAM graph density</t>
  </si>
  <si>
    <t>Relative interconnectedness of IAM entities</t>
  </si>
  <si>
    <t>Graph complexity; [6], [12], [14]</t>
  </si>
  <si>
    <t>Policy redundancy rate</t>
  </si>
  <si>
    <t>Share of permissions or rules duplicated across policies/roles</t>
  </si>
  <si>
    <t>Redundancy and maintainability; [3]</t>
  </si>
  <si>
    <t>Policy conflict rate</t>
  </si>
  <si>
    <t>Share of policies/rules with conflicting effects</t>
  </si>
  <si>
    <t>Consistency/correctness; [5], [9]</t>
  </si>
  <si>
    <t>Wildcard permission ratio</t>
  </si>
  <si>
    <t>Share of permissions using wildcard actions/resources</t>
  </si>
  <si>
    <t>Broad authorization exposure; [6]</t>
  </si>
  <si>
    <t>Note</t>
  </si>
  <si>
    <t>Weights should sum to 1.000 within each dimension.</t>
  </si>
  <si>
    <t>Unowned policy rate</t>
  </si>
  <si>
    <t>Share of policies without clear owner/accountability</t>
  </si>
  <si>
    <t>Governance/maintainability; [3], [4]</t>
  </si>
  <si>
    <t>Normalization</t>
  </si>
  <si>
    <t>Higher = Risk: min(Observed/Threshold,1). Higher = Better: 1 - min(Observed/Threshold,1).</t>
  </si>
  <si>
    <t>Conditional complexity</t>
  </si>
  <si>
    <t>Relative complexity of nested conditions/attributes</t>
  </si>
  <si>
    <t>ABAC/policy complexity; [5], [8]</t>
  </si>
  <si>
    <t>Thresholds</t>
  </si>
  <si>
    <t>Default thresholds are illustrative and provisional; replace them when defensible empirical or organizational thresholds are available.</t>
  </si>
  <si>
    <t>Excessive permission rate</t>
  </si>
  <si>
    <t>Share of permissions above approved/required access</t>
  </si>
  <si>
    <t>Authorization accuracy; [3]</t>
  </si>
  <si>
    <t>Privileged identity ratio</t>
  </si>
  <si>
    <t>Share of identities holding privileged access</t>
  </si>
  <si>
    <t>Privilege concentration</t>
  </si>
  <si>
    <t>Sensitive-resource reachability</t>
  </si>
  <si>
    <t>Share of sensitive resources reachable by unintended/untrusted principals</t>
  </si>
  <si>
    <t>Reachability; [6]</t>
  </si>
  <si>
    <t>Public/external accessibility</t>
  </si>
  <si>
    <t>Share of protected resources exposed to public/external principals</t>
  </si>
  <si>
    <t>External reachability; [6]</t>
  </si>
  <si>
    <t>Critical-action availability</t>
  </si>
  <si>
    <t>Share of identities able to perform critical IAM/security actions</t>
  </si>
  <si>
    <t>Permission exposure</t>
  </si>
  <si>
    <t>Privilege-escalation paths</t>
  </si>
  <si>
    <t>Number of identified escalation paths</t>
  </si>
  <si>
    <t>Privilege escalation; [7], [12]</t>
  </si>
  <si>
    <t>Inherited permission ratio</t>
  </si>
  <si>
    <t>Share of effective permissions obtained indirectly</t>
  </si>
  <si>
    <t>Permission propagation; [7]</t>
  </si>
  <si>
    <t>Inheritance depth</t>
  </si>
  <si>
    <t>Maximum or representative indirect permission depth</t>
  </si>
  <si>
    <t>Propagation depth</t>
  </si>
  <si>
    <t>Cross-role/account chains</t>
  </si>
  <si>
    <t>Number of multi-step role or cross-account chains</t>
  </si>
  <si>
    <t>Trust/role propagation; [7]</t>
  </si>
  <si>
    <t>Obtainable privilege severity</t>
  </si>
  <si>
    <t>Relative severity of privilege reachable through allowed actions (0-10)</t>
  </si>
  <si>
    <t>Potential escalation impact; [7]</t>
  </si>
  <si>
    <t>Contextual attributes</t>
  </si>
  <si>
    <t>Number of attributes used in contextual authorization</t>
  </si>
  <si>
    <t>Context-aware access control; [8]</t>
  </si>
  <si>
    <t>Context sources</t>
  </si>
  <si>
    <t>Number of independent context/attribute sources</t>
  </si>
  <si>
    <t>Context dependencies; [8]</t>
  </si>
  <si>
    <t>Trust/administrative domains</t>
  </si>
  <si>
    <t>Number of independent domains involved in authorization</t>
  </si>
  <si>
    <t>Distributed authorization; [10], [11]</t>
  </si>
  <si>
    <t>Policy/attribute change rate</t>
  </si>
  <si>
    <t>Representative authorization-relevant changes per period</t>
  </si>
  <si>
    <t>Dynamic complexity; [8]</t>
  </si>
  <si>
    <t>Synchronization delay</t>
  </si>
  <si>
    <t>Maximum/representative delay in minutes for authorization data synchronization</t>
  </si>
  <si>
    <t>Distributed consistency; [10]</t>
  </si>
  <si>
    <t>Dormant account rate</t>
  </si>
  <si>
    <t>Share of accounts inactive beyond the defined period</t>
  </si>
  <si>
    <t>Lifecycle weakness; [2], [3]</t>
  </si>
  <si>
    <t>Orphaned identity rate</t>
  </si>
  <si>
    <t>Share of identities without valid owner or lifecycle link</t>
  </si>
  <si>
    <t>Lifecycle governance; [2], [3]</t>
  </si>
  <si>
    <t>Overdue access-review rate</t>
  </si>
  <si>
    <t>Share of required reviews not completed on time</t>
  </si>
  <si>
    <t>Access governance; [3], [4]</t>
  </si>
  <si>
    <t>Revocation delay</t>
  </si>
  <si>
    <t>Average/representative delay in days for removing obsolete access</t>
  </si>
  <si>
    <t>Joiner/mover/leaver governance; [3]</t>
  </si>
  <si>
    <t>SoD conflict rate</t>
  </si>
  <si>
    <t>Share of identities/roles with separation-of-duty conflicts</t>
  </si>
  <si>
    <t>Segregation of duties; [2], [13]</t>
  </si>
  <si>
    <t>CICRS Dashboard</t>
  </si>
  <si>
    <t>Assessment Mode</t>
  </si>
  <si>
    <t>Quick</t>
  </si>
  <si>
    <t>Metric</t>
  </si>
  <si>
    <t>Value</t>
  </si>
  <si>
    <t>Current Score</t>
  </si>
  <si>
    <t>Diagnostic</t>
  </si>
  <si>
    <t>Result</t>
  </si>
  <si>
    <t>Highest non-AC dimension</t>
  </si>
  <si>
    <t>Highest score</t>
  </si>
  <si>
    <t>Score Range</t>
  </si>
  <si>
    <t>Interpretation warning: CICRS is a theoretical assessment framework, not a probability of breach. Always review the dimension-level drivers and the underlying indicators.</t>
  </si>
  <si>
    <t>CICRS Model Reference</t>
  </si>
  <si>
    <t>Purpose / Rationale</t>
  </si>
  <si>
    <t>Example indicators</t>
  </si>
  <si>
    <t>Literature support</t>
  </si>
  <si>
    <t>Captures the size and interconnectedness of IAM structures.</t>
  </si>
  <si>
    <t>Roles per identity; hierarchy depth; policy ratio; trust relationships; graph density</t>
  </si>
  <si>
    <t>[5], [13]</t>
  </si>
  <si>
    <t>Policy Quality and Maintainability Weakness</t>
  </si>
  <si>
    <t>Captures policy redundancy, conflicts, broad scope and maintainability weaknesses.</t>
  </si>
  <si>
    <t>Redundancy; conflicts; wildcard use; unowned policies; conditional complexity</t>
  </si>
  <si>
    <t>[3], [9]</t>
  </si>
  <si>
    <t>Captures direct security exposure created by effective permissions.</t>
  </si>
  <si>
    <t>Excessive permissions; privileged identities; sensitive-resource reachability; public access</t>
  </si>
  <si>
    <t>[3], [6]</t>
  </si>
  <si>
    <t>Captures indirect permissions and privilege-escalation opportunities.</t>
  </si>
  <si>
    <t>Escalation paths; inherited access; role chains; severity of obtainable privilege</t>
  </si>
  <si>
    <t>[7], [12], [14]</t>
  </si>
  <si>
    <t>Dynamic and Contextual Complexity</t>
  </si>
  <si>
    <t>Captures authorization complexity introduced by context, distribution and change.</t>
  </si>
  <si>
    <t>Context attributes; context sources; trust domains; change rate; synchronization delay</t>
  </si>
  <si>
    <t>[8], [10], [11]</t>
  </si>
  <si>
    <t>Captures lifecycle and governance failures that allow inappropriate access to persist.</t>
  </si>
  <si>
    <t>Dormant/orphaned accounts; overdue reviews; revocation delay; SoD conflicts</t>
  </si>
  <si>
    <t>[2]-[4]</t>
  </si>
  <si>
    <t>Adjusts the score for the security/business importance of affected assets.</t>
  </si>
  <si>
    <t>Data sensitivity; administrative capability; regulatory, financial and operational importance</t>
  </si>
  <si>
    <t>Theoretical impact dimension</t>
  </si>
  <si>
    <t>Final CICRS</t>
  </si>
  <si>
    <t>100 * AC * (C + E + C*E) / 3</t>
  </si>
  <si>
    <t>Score range</t>
  </si>
  <si>
    <t>0 to 100</t>
  </si>
  <si>
    <t>AC Category</t>
  </si>
  <si>
    <t>Normalized AC</t>
  </si>
  <si>
    <t>Meaning</t>
  </si>
  <si>
    <t>Low business/security impact</t>
  </si>
  <si>
    <t>Moderate impact</t>
  </si>
  <si>
    <t>High impact</t>
  </si>
  <si>
    <t>Critical impact</t>
  </si>
  <si>
    <t>Key Literature Supporting the CICRS Artifact</t>
  </si>
  <si>
    <t>No.</t>
  </si>
  <si>
    <t>IEEE Reference</t>
  </si>
  <si>
    <t>DOI / URL</t>
  </si>
  <si>
    <t>R. El Sibai, N. Gemayel, J. Bou Abdo, and J. Demerjian, "A survey on access control mechanisms for cloud computing," Trans. Emerging Telecommun. Technol., vol. 31, Art. no. e3720, 2020.</t>
  </si>
  <si>
    <t>https://doi.org/10.1002/ett.3720</t>
  </si>
  <si>
    <t>I. Indu, P. M. Rubesh Anand, and V. Bhaskar, "Identity and access management in cloud environment: Mechanisms and challenges," Eng. Sci. Technol., Int. J., vol. 21, pp. 574-588, 2018.</t>
  </si>
  <si>
    <t>https://doi.org/10.1016/j.jestch.2018.05.010</t>
  </si>
  <si>
    <t>T. Baumer, S. Kern, L. Fuchs, and G. Pernul, "Identity and access management metrics: A systematic review," ACM Comput. Surv., vol. 58, no. 8, Art. no. 213, Feb. 2026.</t>
  </si>
  <si>
    <t>https://doi.org/10.1145/3788858</t>
  </si>
  <si>
    <t>J. Glockler, J. Sedlmeir, M. Frank, and G. Fridgen, "A systematic review of identity and access management requirements in enterprises and potential contributions of self-sovereign identity," Bus. Inf. Syst. Eng., vol. 66, no. 4, pp. 421-440, 2024.</t>
  </si>
  <si>
    <t>https://doi.org/10.1007/s12599-023-00830-x</t>
  </si>
  <si>
    <t>E. Zahoor, Z. Asma, and O. Perrin, "A formal approach for the verification of AWS IAM access control policies," in Proc. 6th Eur. Conf. Service-Oriented and Cloud Computing (ESOCC), Oslo, Norway, 2017, pp. 59-74.</t>
  </si>
  <si>
    <t>https://doi.org/10.1007/978-3-319-67262-5_5</t>
  </si>
  <si>
    <t>I. Polinsky, P. Datta, A. Bates, and W. Enck, "Grasp: Hardening serverless applications through graph reachability analysis of security policies," in Proc. ACM Web Conf. 2024 (WWW '24), Singapore, 2024, pp. 1643-1654.</t>
  </si>
  <si>
    <t>https://doi.org/10.1145/3589334.3645436</t>
  </si>
  <si>
    <t>Y. Hu and W. Wang, "TAC: Hybrid IAM privilege escalation detection," unpublished manuscript.</t>
  </si>
  <si>
    <t>N/A - unpublished manuscript</t>
  </si>
  <si>
    <t>A. S. M. Kayes et al., "A survey of context-aware access control mechanisms for cloud and fog networks: Taxonomy and open research issues," Sensors, vol. 20, no. 9, Art. no. 2464, Apr. 2020.</t>
  </si>
  <si>
    <t>https://doi.org/10.3390/s20092464</t>
  </si>
  <si>
    <t>L. Golightly, P. Modesti, R. Garcia, and V. Chang, "Securing distributed systems: A survey on access control techniques for cloud, blockchain, IoT and SDN," Cyber Security Appl., vol. 1, Art. no. 100015, 2023.</t>
  </si>
  <si>
    <t>https://doi.org/10.1016/j.csa.2023.100015</t>
  </si>
  <si>
    <t>V. C. Hu, D. R. Kuhn, and D. F. Ferraiolo, "Access control for emerging distributed systems," Computer, vol. 51, no. 10, pp. 100-103, Oct. 2018.</t>
  </si>
  <si>
    <t>P. Zhang, J. K. Liu, F. R. Yu, M. Sookhak, M. H. Au, and X. Luo, "A survey on access control in fog computing," IEEE Commun. Mag., vol. 56, no. 2, pp. 144-149, Feb. 2018.</t>
  </si>
  <si>
    <t>https://doi.org/10.1109/MCOM.2018.1700333</t>
  </si>
  <si>
    <t>C. Phillips and L. P. Swiler, "A graph-based system for network-vulnerability analysis," in Proc. New Security Paradigms Workshop (NSPW '98), Charlottesville, VA, USA, 1998, pp. 71-79.</t>
  </si>
  <si>
    <t>R. Sandhu, D. Ferraiolo, and R. Kuhn, "The NIST model for role-based access control: Towards a unified standard," in Proc. 5th ACM Workshop Role-Based Access Control (RBAC 2000), Berlin, Germany, 2000, pp. 47-63.</t>
  </si>
  <si>
    <t>X. Ou, W. F. Boyer, and M. A. McQueen, "A scalable approach to attack graph generation," in Proc. 13th ACM Conf. Computer and Communications Security (CCS '06), Alexandria, VA, USA, 2006, pp. 336-345.</t>
  </si>
  <si>
    <t>In the Dashboard, choose either Quick or Detailed assessment mode. Quick mode accepts normalized dimension scores directly. Detailed mode normalizes individual indicators from observed values and thresholds.</t>
  </si>
  <si>
    <t>Enter observed values and high-risk thresholds for each indicator. Default indicator weights are equal within each dimension.</t>
  </si>
  <si>
    <t>This workbook implements the theoretical Cloud IAM Complexity Risk Score (CICRS) described in the project "A Theoretical Risk-Scoring Model for Cloud IAM Complexity".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</si>
</sst>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8">
    <font>
      <sz val="11"/>
      <name val="Carlito"/>
    </font>
    <font>
      <b/>
      <sz val="18"/>
      <color rgb="FFFFFFFF"/>
      <name val="Carlito"/>
    </font>
    <font>
      <b/>
      <sz val="12"/>
      <color rgb="FF17365D"/>
      <name val="Carlito"/>
    </font>
    <font>
      <b/>
      <sz val="11"/>
      <color rgb="FFFFFFFF"/>
      <name val="Carlito"/>
    </font>
    <font>
      <b/>
      <sz val="11"/>
      <color rgb="FF7F6000"/>
      <name val="Carlito"/>
    </font>
    <font>
      <b/>
      <sz val="11"/>
      <color rgb="FF375623"/>
      <name val="Carlito"/>
    </font>
    <font>
      <sz val="11"/>
      <color rgb="FF9C0006"/>
      <name val="Carlito"/>
    </font>
    <font>
      <sz val="11"/>
      <color rgb="FF40404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CE4D6"/>
      </patternFill>
    </fill>
    <fill>
      <patternFill patternType="solid">
        <fgColor rgb="FFF3F6F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0" xfId="0" applyFont="1" applyFill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5" fillId="6" borderId="0" xfId="0" applyFont="1" applyFill="1"/>
    <xf numFmtId="2" fontId="4" fillId="5" borderId="0" xfId="0" applyNumberFormat="1" applyFont="1" applyFill="1" applyAlignment="1">
      <alignment horizontal="center" wrapText="1"/>
    </xf>
    <xf numFmtId="0" fontId="2" fillId="3" borderId="0" xfId="0" applyFont="1" applyFill="1" applyAlignment="1">
      <alignment horizontal="left" vertical="center" wrapText="1"/>
    </xf>
    <xf numFmtId="164" fontId="5" fillId="6" borderId="0" xfId="0" applyNumberFormat="1" applyFont="1" applyFill="1" applyAlignment="1">
      <alignment wrapText="1"/>
    </xf>
    <xf numFmtId="165" fontId="5" fillId="6" borderId="0" xfId="0" applyNumberFormat="1" applyFont="1" applyFill="1" applyAlignment="1">
      <alignment wrapText="1"/>
    </xf>
    <xf numFmtId="0" fontId="5" fillId="6" borderId="0" xfId="0" applyFont="1" applyFill="1" applyAlignment="1">
      <alignment wrapText="1"/>
    </xf>
    <xf numFmtId="2" fontId="5" fillId="6" borderId="0" xfId="0" applyNumberFormat="1" applyFont="1" applyFill="1"/>
    <xf numFmtId="0" fontId="4" fillId="5" borderId="0" xfId="0" applyFont="1" applyFill="1" applyAlignment="1">
      <alignment horizontal="center" wrapText="1"/>
    </xf>
    <xf numFmtId="0" fontId="4" fillId="5" borderId="0" xfId="0" applyFont="1" applyFill="1" applyAlignment="1">
      <alignment horizontal="center" vertical="top" wrapText="1"/>
    </xf>
    <xf numFmtId="164" fontId="5" fillId="6" borderId="0" xfId="0" applyNumberFormat="1" applyFont="1" applyFill="1" applyAlignment="1">
      <alignment vertical="top" wrapText="1"/>
    </xf>
    <xf numFmtId="2" fontId="4" fillId="5" borderId="0" xfId="0" applyNumberFormat="1" applyFont="1" applyFill="1" applyAlignment="1">
      <alignment horizontal="center" vertical="top" wrapText="1"/>
    </xf>
    <xf numFmtId="164" fontId="0" fillId="0" borderId="0" xfId="0" applyNumberFormat="1"/>
    <xf numFmtId="0" fontId="7" fillId="8" borderId="0" xfId="0" applyFont="1" applyFill="1" applyAlignment="1">
      <alignment vertical="top" wrapText="1"/>
    </xf>
    <xf numFmtId="164" fontId="0" fillId="0" borderId="0" xfId="0" applyNumberFormat="1" applyAlignment="1">
      <alignment wrapText="1"/>
    </xf>
    <xf numFmtId="2" fontId="0" fillId="0" borderId="0" xfId="0" applyNumberFormat="1"/>
    <xf numFmtId="164" fontId="2" fillId="3" borderId="0" xfId="0" applyNumberFormat="1" applyFont="1" applyFill="1" applyAlignment="1">
      <alignment horizontal="left" vertical="center" wrapText="1"/>
    </xf>
    <xf numFmtId="165" fontId="2" fillId="3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wrapText="1"/>
    </xf>
  </cellXfs>
  <cellStyles count="1">
    <cellStyle name="Normal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t>Current Dimension Scores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Series 1</c:v>
          </c:tx>
          <c:invertIfNegative val="1"/>
          <c:cat>
            <c:strRef>
              <c:f>Dashboard!$B$6:$B$12</c:f>
              <c:strCache>
                <c:ptCount val="7"/>
                <c:pt idx="0">
                  <c:v>Structural Complexity</c:v>
                </c:pt>
                <c:pt idx="1">
                  <c:v>Policy Quality &amp; Maintainability Weakness</c:v>
                </c:pt>
                <c:pt idx="2">
                  <c:v>Permission Exposure</c:v>
                </c:pt>
                <c:pt idx="3">
                  <c:v>Privilege Propagation</c:v>
                </c:pt>
                <c:pt idx="4">
                  <c:v>Dynamic &amp; Contextual Complexity</c:v>
                </c:pt>
                <c:pt idx="5">
                  <c:v>Governance Weakness</c:v>
                </c:pt>
                <c:pt idx="6">
                  <c:v>Asset Criticality</c:v>
                </c:pt>
              </c:strCache>
            </c:strRef>
          </c:cat>
          <c:val>
            <c:numRef>
              <c:f>Dashboard!$C$6:$C$12</c:f>
              <c:numCache>
                <c:formatCode>0.000</c:formatCode>
                <c:ptCount val="7"/>
                <c:pt idx="0">
                  <c:v>0.7</c:v>
                </c:pt>
                <c:pt idx="1">
                  <c:v>0.6</c:v>
                </c:pt>
                <c:pt idx="2">
                  <c:v>0.8</c:v>
                </c:pt>
                <c:pt idx="3">
                  <c:v>0.75</c:v>
                </c:pt>
                <c:pt idx="4">
                  <c:v>0.4</c:v>
                </c:pt>
                <c:pt idx="5">
                  <c:v>0.55000000000000004</c:v>
                </c:pt>
                <c:pt idx="6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E9-4D36-81B9-7A7BBB25D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11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C8" sqref="C8"/>
    </sheetView>
  </sheetViews>
  <sheetFormatPr defaultRowHeight="14"/>
  <cols>
    <col min="1" max="1" width="24" customWidth="1"/>
    <col min="2" max="2" width="72" customWidth="1"/>
    <col min="3" max="3" width="38" customWidth="1"/>
  </cols>
  <sheetData>
    <row r="1" spans="1:6" ht="20" customHeight="1">
      <c r="A1" s="23" t="s">
        <v>0</v>
      </c>
      <c r="B1" s="23"/>
      <c r="C1" s="23"/>
      <c r="D1" s="23"/>
      <c r="E1" s="23"/>
      <c r="F1" s="23"/>
    </row>
    <row r="3" spans="1:6" ht="28">
      <c r="A3" s="1" t="s">
        <v>1</v>
      </c>
      <c r="B3" s="3" t="s">
        <v>259</v>
      </c>
    </row>
    <row r="4" spans="1:6" ht="42">
      <c r="A4" s="1" t="s">
        <v>2</v>
      </c>
      <c r="B4" s="3" t="s">
        <v>257</v>
      </c>
    </row>
    <row r="5" spans="1:6" ht="28">
      <c r="A5" s="1" t="s">
        <v>3</v>
      </c>
      <c r="B5" s="3" t="s">
        <v>4</v>
      </c>
    </row>
    <row r="6" spans="1:6" ht="28">
      <c r="A6" s="1" t="s">
        <v>5</v>
      </c>
      <c r="B6" s="3" t="s">
        <v>258</v>
      </c>
    </row>
    <row r="7" spans="1:6" ht="15.5">
      <c r="A7" s="1" t="s">
        <v>6</v>
      </c>
      <c r="B7" s="3" t="s">
        <v>7</v>
      </c>
    </row>
    <row r="8" spans="1:6" ht="15.5">
      <c r="A8" s="1" t="s">
        <v>8</v>
      </c>
      <c r="B8" s="3" t="s">
        <v>9</v>
      </c>
    </row>
    <row r="9" spans="1:6" ht="15.5">
      <c r="A9" s="1" t="s">
        <v>10</v>
      </c>
      <c r="B9" s="3" t="s">
        <v>11</v>
      </c>
    </row>
    <row r="10" spans="1:6" ht="28">
      <c r="A10" s="1" t="s">
        <v>12</v>
      </c>
      <c r="B10" s="3" t="s">
        <v>13</v>
      </c>
    </row>
    <row r="11" spans="1:6" ht="42">
      <c r="A11" s="1" t="s">
        <v>14</v>
      </c>
      <c r="B11" s="3" t="s">
        <v>15</v>
      </c>
    </row>
    <row r="13" spans="1:6">
      <c r="A13" s="4" t="s">
        <v>16</v>
      </c>
      <c r="B13" s="4" t="s">
        <v>17</v>
      </c>
      <c r="C13" s="4" t="s">
        <v>12</v>
      </c>
    </row>
    <row r="14" spans="1:6">
      <c r="A14" s="2" t="s">
        <v>18</v>
      </c>
      <c r="B14" s="2" t="s">
        <v>19</v>
      </c>
      <c r="C14" s="2" t="s">
        <v>20</v>
      </c>
    </row>
    <row r="15" spans="1:6" ht="28">
      <c r="A15" s="2" t="s">
        <v>21</v>
      </c>
      <c r="B15" s="2" t="s">
        <v>22</v>
      </c>
      <c r="C15" s="2" t="s">
        <v>23</v>
      </c>
    </row>
    <row r="16" spans="1:6" ht="28">
      <c r="A16" s="2" t="s">
        <v>24</v>
      </c>
      <c r="B16" s="2" t="s">
        <v>25</v>
      </c>
      <c r="C16" s="2" t="s">
        <v>26</v>
      </c>
    </row>
    <row r="17" spans="1:3" ht="28">
      <c r="A17" s="2" t="s">
        <v>27</v>
      </c>
      <c r="B17" s="2" t="s">
        <v>28</v>
      </c>
      <c r="C17" s="2" t="s">
        <v>29</v>
      </c>
    </row>
    <row r="18" spans="1:3" ht="28">
      <c r="A18" s="2" t="s">
        <v>30</v>
      </c>
      <c r="B18" s="2" t="s">
        <v>31</v>
      </c>
      <c r="C18" s="2" t="s">
        <v>32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0"/>
  <sheetViews>
    <sheetView workbookViewId="0"/>
  </sheetViews>
  <sheetFormatPr defaultRowHeight="14"/>
  <cols>
    <col min="1" max="1" width="10" customWidth="1"/>
    <col min="2" max="2" width="38" customWidth="1"/>
    <col min="3" max="3" width="22" customWidth="1"/>
    <col min="4" max="4" width="18" customWidth="1"/>
    <col min="5" max="5" width="58" customWidth="1"/>
  </cols>
  <sheetData>
    <row r="1" spans="1:5" ht="23">
      <c r="A1" s="24" t="s">
        <v>33</v>
      </c>
      <c r="B1" s="24"/>
      <c r="C1" s="24"/>
      <c r="D1" s="24"/>
      <c r="E1" s="24"/>
    </row>
    <row r="2" spans="1:5">
      <c r="A2" s="2"/>
      <c r="B2" s="2"/>
      <c r="C2" s="2"/>
      <c r="D2" s="2"/>
      <c r="E2" s="2"/>
    </row>
    <row r="3" spans="1:5">
      <c r="A3" s="4" t="s">
        <v>34</v>
      </c>
      <c r="B3" s="4" t="s">
        <v>35</v>
      </c>
      <c r="C3" s="4" t="s">
        <v>36</v>
      </c>
      <c r="D3" s="4" t="s">
        <v>37</v>
      </c>
      <c r="E3" s="4" t="s">
        <v>38</v>
      </c>
    </row>
    <row r="4" spans="1:5">
      <c r="A4" s="2" t="s">
        <v>39</v>
      </c>
      <c r="B4" s="2" t="s">
        <v>40</v>
      </c>
      <c r="C4" s="2" t="s">
        <v>41</v>
      </c>
      <c r="D4" s="7">
        <v>0.7</v>
      </c>
      <c r="E4" s="2" t="s">
        <v>42</v>
      </c>
    </row>
    <row r="5" spans="1:5">
      <c r="A5" s="2" t="s">
        <v>43</v>
      </c>
      <c r="B5" s="2" t="s">
        <v>44</v>
      </c>
      <c r="C5" s="2" t="s">
        <v>41</v>
      </c>
      <c r="D5" s="7">
        <v>0.6</v>
      </c>
      <c r="E5" s="2" t="s">
        <v>45</v>
      </c>
    </row>
    <row r="6" spans="1:5">
      <c r="A6" s="2" t="s">
        <v>46</v>
      </c>
      <c r="B6" s="2" t="s">
        <v>47</v>
      </c>
      <c r="C6" s="2" t="s">
        <v>48</v>
      </c>
      <c r="D6" s="7">
        <v>0.8</v>
      </c>
      <c r="E6" s="2" t="s">
        <v>49</v>
      </c>
    </row>
    <row r="7" spans="1:5">
      <c r="A7" s="2" t="s">
        <v>50</v>
      </c>
      <c r="B7" s="2" t="s">
        <v>51</v>
      </c>
      <c r="C7" s="2" t="s">
        <v>48</v>
      </c>
      <c r="D7" s="7">
        <v>0.75</v>
      </c>
      <c r="E7" s="2" t="s">
        <v>52</v>
      </c>
    </row>
    <row r="8" spans="1:5">
      <c r="A8" s="2" t="s">
        <v>53</v>
      </c>
      <c r="B8" s="2" t="s">
        <v>54</v>
      </c>
      <c r="C8" s="2" t="s">
        <v>41</v>
      </c>
      <c r="D8" s="7">
        <v>0.4</v>
      </c>
      <c r="E8" s="2" t="s">
        <v>55</v>
      </c>
    </row>
    <row r="9" spans="1:5">
      <c r="A9" s="2" t="s">
        <v>56</v>
      </c>
      <c r="B9" s="2" t="s">
        <v>57</v>
      </c>
      <c r="C9" s="2" t="s">
        <v>41</v>
      </c>
      <c r="D9" s="7">
        <v>0.55000000000000004</v>
      </c>
      <c r="E9" s="2" t="s">
        <v>58</v>
      </c>
    </row>
    <row r="10" spans="1:5" ht="28">
      <c r="A10" s="2" t="s">
        <v>59</v>
      </c>
      <c r="B10" s="2" t="s">
        <v>60</v>
      </c>
      <c r="C10" s="2" t="s">
        <v>61</v>
      </c>
      <c r="D10" s="7">
        <v>0.9</v>
      </c>
      <c r="E10" s="2" t="s">
        <v>62</v>
      </c>
    </row>
    <row r="11" spans="1:5">
      <c r="A11" s="2"/>
      <c r="B11" s="2"/>
      <c r="C11" s="2"/>
      <c r="D11" s="2"/>
      <c r="E11" s="2"/>
    </row>
    <row r="12" spans="1:5" ht="15.5">
      <c r="A12" s="8"/>
      <c r="B12" s="21" t="s">
        <v>63</v>
      </c>
      <c r="C12" s="9">
        <f>(D4+D5+D8+D9)/4</f>
        <v>0.5625</v>
      </c>
      <c r="D12" s="2"/>
      <c r="E12" s="2"/>
    </row>
    <row r="13" spans="1:5" ht="15.5">
      <c r="A13" s="8"/>
      <c r="B13" s="21" t="s">
        <v>64</v>
      </c>
      <c r="C13" s="9">
        <f>(D6+D7)/2</f>
        <v>0.77500000000000002</v>
      </c>
      <c r="D13" s="2"/>
      <c r="E13" s="2"/>
    </row>
    <row r="14" spans="1:5" ht="15.5">
      <c r="A14" s="8"/>
      <c r="B14" s="21" t="s">
        <v>65</v>
      </c>
      <c r="C14" s="9">
        <f>C12*C13</f>
        <v>0.43593750000000003</v>
      </c>
      <c r="D14" s="2"/>
      <c r="E14" s="2"/>
    </row>
    <row r="15" spans="1:5" ht="15.5">
      <c r="A15" s="8"/>
      <c r="B15" s="22" t="s">
        <v>66</v>
      </c>
      <c r="C15" s="10">
        <f>100*D10*(C12+C13+C14)/3</f>
        <v>53.203125</v>
      </c>
      <c r="D15" s="2"/>
      <c r="E15" s="2"/>
    </row>
    <row r="16" spans="1:5" ht="15.5">
      <c r="A16" s="8"/>
      <c r="B16" s="8" t="s">
        <v>17</v>
      </c>
      <c r="C16" s="11" t="str">
        <f>IF(C15&lt;20,"Very Low",IF(C15&lt;40,"Low",IF(C15&lt;60,"Moderate",IF(C15&lt;80,"High","Critical"))))</f>
        <v>Moderate</v>
      </c>
      <c r="D16" s="2"/>
      <c r="E16" s="2"/>
    </row>
    <row r="17" spans="1:5">
      <c r="A17" s="2"/>
      <c r="B17" s="2"/>
      <c r="C17" s="2"/>
      <c r="D17" s="2"/>
      <c r="E17" s="2"/>
    </row>
    <row r="18" spans="1:5">
      <c r="A18" s="25" t="s">
        <v>67</v>
      </c>
      <c r="B18" s="25"/>
      <c r="C18" s="25"/>
      <c r="D18" s="25"/>
      <c r="E18" s="25"/>
    </row>
    <row r="19" spans="1:5">
      <c r="A19" s="25"/>
      <c r="B19" s="25"/>
      <c r="C19" s="25"/>
      <c r="D19" s="25"/>
      <c r="E19" s="25"/>
    </row>
    <row r="20" spans="1:5">
      <c r="A20" s="2"/>
      <c r="B20" s="2"/>
      <c r="C20" s="2"/>
      <c r="D20" s="2"/>
      <c r="E20" s="2"/>
    </row>
  </sheetData>
  <mergeCells count="2">
    <mergeCell ref="A1:E1"/>
    <mergeCell ref="A18:E19"/>
  </mergeCells>
  <conditionalFormatting sqref="D4:D10">
    <cfRule type="expression" dxfId="1" priority="1">
      <formula>OR(D4&lt;0,D4&gt;1)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4"/>
  <sheetViews>
    <sheetView workbookViewId="0"/>
  </sheetViews>
  <sheetFormatPr defaultRowHeight="14"/>
  <cols>
    <col min="1" max="1" width="12" customWidth="1"/>
    <col min="2" max="2" width="28" customWidth="1"/>
    <col min="3" max="3" width="42" customWidth="1"/>
    <col min="4" max="4" width="18" customWidth="1"/>
    <col min="5" max="6" width="15" customWidth="1"/>
    <col min="7" max="7" width="18" customWidth="1"/>
    <col min="8" max="8" width="12" customWidth="1"/>
    <col min="9" max="9" width="20" customWidth="1"/>
    <col min="10" max="10" width="28" customWidth="1"/>
    <col min="12" max="13" width="14" customWidth="1"/>
    <col min="14" max="14" width="18" customWidth="1"/>
  </cols>
  <sheetData>
    <row r="1" spans="1:14" ht="23">
      <c r="A1" s="23" t="s">
        <v>68</v>
      </c>
      <c r="B1" s="23"/>
      <c r="C1" s="23"/>
      <c r="D1" s="23"/>
      <c r="E1" s="23"/>
      <c r="F1" s="23"/>
      <c r="G1" s="23"/>
      <c r="H1" s="23"/>
      <c r="I1" s="23"/>
      <c r="J1" s="23"/>
    </row>
    <row r="2" spans="1:14" ht="15.5">
      <c r="A2" s="1" t="s">
        <v>69</v>
      </c>
      <c r="B2" s="5" t="s">
        <v>31</v>
      </c>
      <c r="C2" s="12">
        <f>IF(B2="Low",0.25,IF(B2="Moderate",0.5,IF(B2="High",0.75,1)))</f>
        <v>1</v>
      </c>
      <c r="E2" t="s">
        <v>70</v>
      </c>
      <c r="F2" t="s">
        <v>71</v>
      </c>
    </row>
    <row r="4" spans="1:14">
      <c r="A4" s="4" t="s">
        <v>35</v>
      </c>
      <c r="B4" s="4" t="s">
        <v>72</v>
      </c>
      <c r="C4" s="4" t="s">
        <v>73</v>
      </c>
      <c r="D4" s="4" t="s">
        <v>74</v>
      </c>
      <c r="E4" s="4" t="s">
        <v>75</v>
      </c>
      <c r="F4" s="4" t="s">
        <v>76</v>
      </c>
      <c r="G4" s="4" t="s">
        <v>37</v>
      </c>
      <c r="H4" s="4" t="s">
        <v>77</v>
      </c>
      <c r="I4" s="4" t="s">
        <v>78</v>
      </c>
      <c r="J4" s="4" t="s">
        <v>79</v>
      </c>
      <c r="L4" s="4" t="s">
        <v>35</v>
      </c>
      <c r="M4" s="4" t="s">
        <v>80</v>
      </c>
      <c r="N4" s="4" t="s">
        <v>81</v>
      </c>
    </row>
    <row r="5" spans="1:14" ht="22.65" customHeight="1">
      <c r="A5" s="3" t="s">
        <v>39</v>
      </c>
      <c r="B5" s="3" t="s">
        <v>82</v>
      </c>
      <c r="C5" s="3" t="s">
        <v>83</v>
      </c>
      <c r="D5" s="3" t="s">
        <v>84</v>
      </c>
      <c r="E5" s="14">
        <v>0</v>
      </c>
      <c r="F5" s="14">
        <v>10</v>
      </c>
      <c r="G5" s="15">
        <f t="shared" ref="G5:G34" si="0">IF(OR(E5="",F5="",F5=0),0,IF(D5="Higher = Better",MAX(0,1-MIN(E5/F5,1)),MIN(E5/F5,1)))</f>
        <v>0</v>
      </c>
      <c r="H5" s="16">
        <v>0.2</v>
      </c>
      <c r="I5" s="15">
        <f t="shared" ref="I5:I34" si="1">G5*H5</f>
        <v>0</v>
      </c>
      <c r="J5" s="3" t="s">
        <v>85</v>
      </c>
      <c r="L5" t="s">
        <v>39</v>
      </c>
      <c r="M5" s="17">
        <f t="shared" ref="M5:M10" si="2">SUMIF($A$5:$A$34,L5,$H$5:$H$34)</f>
        <v>1</v>
      </c>
      <c r="N5" s="17">
        <f t="shared" ref="N5:N10" si="3">SUMIF($A$5:$A$34,L5,$I$5:$I$34)</f>
        <v>0</v>
      </c>
    </row>
    <row r="6" spans="1:14" ht="22.65" customHeight="1">
      <c r="A6" s="3" t="s">
        <v>39</v>
      </c>
      <c r="B6" s="3" t="s">
        <v>86</v>
      </c>
      <c r="C6" s="3" t="s">
        <v>87</v>
      </c>
      <c r="D6" s="3" t="s">
        <v>84</v>
      </c>
      <c r="E6" s="14">
        <v>0</v>
      </c>
      <c r="F6" s="14">
        <v>6</v>
      </c>
      <c r="G6" s="15">
        <f t="shared" si="0"/>
        <v>0</v>
      </c>
      <c r="H6" s="16">
        <v>0.2</v>
      </c>
      <c r="I6" s="15">
        <f t="shared" si="1"/>
        <v>0</v>
      </c>
      <c r="J6" s="3" t="s">
        <v>88</v>
      </c>
      <c r="L6" t="s">
        <v>43</v>
      </c>
      <c r="M6" s="17">
        <f t="shared" si="2"/>
        <v>1</v>
      </c>
      <c r="N6" s="17">
        <f t="shared" si="3"/>
        <v>0</v>
      </c>
    </row>
    <row r="7" spans="1:14" ht="22.65" customHeight="1">
      <c r="A7" s="3" t="s">
        <v>39</v>
      </c>
      <c r="B7" s="3" t="s">
        <v>89</v>
      </c>
      <c r="C7" s="3" t="s">
        <v>90</v>
      </c>
      <c r="D7" s="3" t="s">
        <v>84</v>
      </c>
      <c r="E7" s="14">
        <v>0</v>
      </c>
      <c r="F7" s="14">
        <v>5</v>
      </c>
      <c r="G7" s="15">
        <f t="shared" si="0"/>
        <v>0</v>
      </c>
      <c r="H7" s="16">
        <v>0.2</v>
      </c>
      <c r="I7" s="15">
        <f t="shared" si="1"/>
        <v>0</v>
      </c>
      <c r="J7" s="3" t="s">
        <v>91</v>
      </c>
      <c r="L7" t="s">
        <v>46</v>
      </c>
      <c r="M7" s="17">
        <f t="shared" si="2"/>
        <v>1</v>
      </c>
      <c r="N7" s="17">
        <f t="shared" si="3"/>
        <v>0</v>
      </c>
    </row>
    <row r="8" spans="1:14" ht="22.65" customHeight="1">
      <c r="A8" s="3" t="s">
        <v>39</v>
      </c>
      <c r="B8" s="3" t="s">
        <v>92</v>
      </c>
      <c r="C8" s="3" t="s">
        <v>93</v>
      </c>
      <c r="D8" s="3" t="s">
        <v>84</v>
      </c>
      <c r="E8" s="14">
        <v>0</v>
      </c>
      <c r="F8" s="14">
        <v>20</v>
      </c>
      <c r="G8" s="15">
        <f t="shared" si="0"/>
        <v>0</v>
      </c>
      <c r="H8" s="16">
        <v>0.2</v>
      </c>
      <c r="I8" s="15">
        <f t="shared" si="1"/>
        <v>0</v>
      </c>
      <c r="J8" s="3" t="s">
        <v>94</v>
      </c>
      <c r="L8" t="s">
        <v>50</v>
      </c>
      <c r="M8" s="17">
        <f t="shared" si="2"/>
        <v>1</v>
      </c>
      <c r="N8" s="17">
        <f t="shared" si="3"/>
        <v>0</v>
      </c>
    </row>
    <row r="9" spans="1:14" ht="22.65" customHeight="1">
      <c r="A9" s="3" t="s">
        <v>39</v>
      </c>
      <c r="B9" s="3" t="s">
        <v>95</v>
      </c>
      <c r="C9" s="3" t="s">
        <v>96</v>
      </c>
      <c r="D9" s="3" t="s">
        <v>84</v>
      </c>
      <c r="E9" s="14">
        <v>0</v>
      </c>
      <c r="F9" s="14">
        <v>0.3</v>
      </c>
      <c r="G9" s="15">
        <f t="shared" si="0"/>
        <v>0</v>
      </c>
      <c r="H9" s="16">
        <v>0.2</v>
      </c>
      <c r="I9" s="15">
        <f t="shared" si="1"/>
        <v>0</v>
      </c>
      <c r="J9" s="3" t="s">
        <v>97</v>
      </c>
      <c r="L9" t="s">
        <v>53</v>
      </c>
      <c r="M9" s="17">
        <f t="shared" si="2"/>
        <v>1</v>
      </c>
      <c r="N9" s="17">
        <f t="shared" si="3"/>
        <v>0</v>
      </c>
    </row>
    <row r="10" spans="1:14" ht="22.65" customHeight="1">
      <c r="A10" s="3" t="s">
        <v>43</v>
      </c>
      <c r="B10" s="3" t="s">
        <v>98</v>
      </c>
      <c r="C10" s="3" t="s">
        <v>99</v>
      </c>
      <c r="D10" s="3" t="s">
        <v>84</v>
      </c>
      <c r="E10" s="14">
        <v>0</v>
      </c>
      <c r="F10" s="14">
        <v>0.3</v>
      </c>
      <c r="G10" s="15">
        <f t="shared" si="0"/>
        <v>0</v>
      </c>
      <c r="H10" s="16">
        <v>0.2</v>
      </c>
      <c r="I10" s="15">
        <f t="shared" si="1"/>
        <v>0</v>
      </c>
      <c r="J10" s="3" t="s">
        <v>100</v>
      </c>
      <c r="L10" t="s">
        <v>56</v>
      </c>
      <c r="M10" s="17">
        <f t="shared" si="2"/>
        <v>1</v>
      </c>
      <c r="N10" s="17">
        <f t="shared" si="3"/>
        <v>0</v>
      </c>
    </row>
    <row r="11" spans="1:14" ht="22.65" customHeight="1">
      <c r="A11" s="3" t="s">
        <v>43</v>
      </c>
      <c r="B11" s="3" t="s">
        <v>101</v>
      </c>
      <c r="C11" s="3" t="s">
        <v>102</v>
      </c>
      <c r="D11" s="3" t="s">
        <v>84</v>
      </c>
      <c r="E11" s="14">
        <v>0</v>
      </c>
      <c r="F11" s="14">
        <v>0.15</v>
      </c>
      <c r="G11" s="15">
        <f t="shared" si="0"/>
        <v>0</v>
      </c>
      <c r="H11" s="16">
        <v>0.2</v>
      </c>
      <c r="I11" s="15">
        <f t="shared" si="1"/>
        <v>0</v>
      </c>
      <c r="J11" s="3" t="s">
        <v>103</v>
      </c>
    </row>
    <row r="12" spans="1:14" ht="22.65" customHeight="1">
      <c r="A12" s="3" t="s">
        <v>43</v>
      </c>
      <c r="B12" s="3" t="s">
        <v>104</v>
      </c>
      <c r="C12" s="3" t="s">
        <v>105</v>
      </c>
      <c r="D12" s="3" t="s">
        <v>84</v>
      </c>
      <c r="E12" s="14">
        <v>0</v>
      </c>
      <c r="F12" s="14">
        <v>0.2</v>
      </c>
      <c r="G12" s="15">
        <f t="shared" si="0"/>
        <v>0</v>
      </c>
      <c r="H12" s="16">
        <v>0.2</v>
      </c>
      <c r="I12" s="15">
        <f t="shared" si="1"/>
        <v>0</v>
      </c>
      <c r="J12" s="3" t="s">
        <v>106</v>
      </c>
      <c r="L12" s="18" t="s">
        <v>107</v>
      </c>
      <c r="M12" s="18" t="s">
        <v>108</v>
      </c>
      <c r="N12" s="18"/>
    </row>
    <row r="13" spans="1:14" ht="22.65" customHeight="1">
      <c r="A13" s="3" t="s">
        <v>43</v>
      </c>
      <c r="B13" s="3" t="s">
        <v>109</v>
      </c>
      <c r="C13" s="3" t="s">
        <v>110</v>
      </c>
      <c r="D13" s="3" t="s">
        <v>84</v>
      </c>
      <c r="E13" s="14">
        <v>0</v>
      </c>
      <c r="F13" s="14">
        <v>0.2</v>
      </c>
      <c r="G13" s="15">
        <f t="shared" si="0"/>
        <v>0</v>
      </c>
      <c r="H13" s="16">
        <v>0.2</v>
      </c>
      <c r="I13" s="15">
        <f t="shared" si="1"/>
        <v>0</v>
      </c>
      <c r="J13" s="3" t="s">
        <v>111</v>
      </c>
      <c r="L13" s="18" t="s">
        <v>112</v>
      </c>
      <c r="M13" s="18" t="s">
        <v>113</v>
      </c>
      <c r="N13" s="18"/>
    </row>
    <row r="14" spans="1:14" ht="22.65" customHeight="1">
      <c r="A14" s="3" t="s">
        <v>43</v>
      </c>
      <c r="B14" s="3" t="s">
        <v>114</v>
      </c>
      <c r="C14" s="3" t="s">
        <v>115</v>
      </c>
      <c r="D14" s="3" t="s">
        <v>84</v>
      </c>
      <c r="E14" s="14">
        <v>0</v>
      </c>
      <c r="F14" s="14">
        <v>10</v>
      </c>
      <c r="G14" s="15">
        <f t="shared" si="0"/>
        <v>0</v>
      </c>
      <c r="H14" s="16">
        <v>0.2</v>
      </c>
      <c r="I14" s="15">
        <f t="shared" si="1"/>
        <v>0</v>
      </c>
      <c r="J14" s="3" t="s">
        <v>116</v>
      </c>
      <c r="L14" s="18" t="s">
        <v>117</v>
      </c>
      <c r="M14" s="18" t="s">
        <v>118</v>
      </c>
      <c r="N14" s="18"/>
    </row>
    <row r="15" spans="1:14" ht="22.65" customHeight="1">
      <c r="A15" s="3" t="s">
        <v>46</v>
      </c>
      <c r="B15" s="3" t="s">
        <v>119</v>
      </c>
      <c r="C15" s="3" t="s">
        <v>120</v>
      </c>
      <c r="D15" s="3" t="s">
        <v>84</v>
      </c>
      <c r="E15" s="14">
        <v>0</v>
      </c>
      <c r="F15" s="14">
        <v>0.25</v>
      </c>
      <c r="G15" s="15">
        <f t="shared" si="0"/>
        <v>0</v>
      </c>
      <c r="H15" s="16">
        <v>0.2</v>
      </c>
      <c r="I15" s="15">
        <f t="shared" si="1"/>
        <v>0</v>
      </c>
      <c r="J15" s="3" t="s">
        <v>121</v>
      </c>
    </row>
    <row r="16" spans="1:14" ht="22.65" customHeight="1">
      <c r="A16" s="3" t="s">
        <v>46</v>
      </c>
      <c r="B16" s="3" t="s">
        <v>122</v>
      </c>
      <c r="C16" s="3" t="s">
        <v>123</v>
      </c>
      <c r="D16" s="3" t="s">
        <v>84</v>
      </c>
      <c r="E16" s="14">
        <v>0</v>
      </c>
      <c r="F16" s="14">
        <v>0.15</v>
      </c>
      <c r="G16" s="15">
        <f t="shared" si="0"/>
        <v>0</v>
      </c>
      <c r="H16" s="16">
        <v>0.2</v>
      </c>
      <c r="I16" s="15">
        <f t="shared" si="1"/>
        <v>0</v>
      </c>
      <c r="J16" s="3" t="s">
        <v>124</v>
      </c>
    </row>
    <row r="17" spans="1:10" ht="22.65" customHeight="1">
      <c r="A17" s="3" t="s">
        <v>46</v>
      </c>
      <c r="B17" s="3" t="s">
        <v>125</v>
      </c>
      <c r="C17" s="3" t="s">
        <v>126</v>
      </c>
      <c r="D17" s="3" t="s">
        <v>84</v>
      </c>
      <c r="E17" s="14">
        <v>0</v>
      </c>
      <c r="F17" s="14">
        <v>0.2</v>
      </c>
      <c r="G17" s="15">
        <f t="shared" si="0"/>
        <v>0</v>
      </c>
      <c r="H17" s="16">
        <v>0.2</v>
      </c>
      <c r="I17" s="15">
        <f t="shared" si="1"/>
        <v>0</v>
      </c>
      <c r="J17" s="3" t="s">
        <v>127</v>
      </c>
    </row>
    <row r="18" spans="1:10" ht="22.65" customHeight="1">
      <c r="A18" s="3" t="s">
        <v>46</v>
      </c>
      <c r="B18" s="3" t="s">
        <v>128</v>
      </c>
      <c r="C18" s="3" t="s">
        <v>129</v>
      </c>
      <c r="D18" s="3" t="s">
        <v>84</v>
      </c>
      <c r="E18" s="14">
        <v>0</v>
      </c>
      <c r="F18" s="14">
        <v>0.1</v>
      </c>
      <c r="G18" s="15">
        <f t="shared" si="0"/>
        <v>0</v>
      </c>
      <c r="H18" s="16">
        <v>0.2</v>
      </c>
      <c r="I18" s="15">
        <f t="shared" si="1"/>
        <v>0</v>
      </c>
      <c r="J18" s="3" t="s">
        <v>130</v>
      </c>
    </row>
    <row r="19" spans="1:10" ht="22.65" customHeight="1">
      <c r="A19" s="3" t="s">
        <v>46</v>
      </c>
      <c r="B19" s="3" t="s">
        <v>131</v>
      </c>
      <c r="C19" s="3" t="s">
        <v>132</v>
      </c>
      <c r="D19" s="3" t="s">
        <v>84</v>
      </c>
      <c r="E19" s="14">
        <v>0</v>
      </c>
      <c r="F19" s="14">
        <v>0.1</v>
      </c>
      <c r="G19" s="15">
        <f t="shared" si="0"/>
        <v>0</v>
      </c>
      <c r="H19" s="16">
        <v>0.2</v>
      </c>
      <c r="I19" s="15">
        <f t="shared" si="1"/>
        <v>0</v>
      </c>
      <c r="J19" s="3" t="s">
        <v>133</v>
      </c>
    </row>
    <row r="20" spans="1:10" ht="22.65" customHeight="1">
      <c r="A20" s="3" t="s">
        <v>50</v>
      </c>
      <c r="B20" s="3" t="s">
        <v>134</v>
      </c>
      <c r="C20" s="3" t="s">
        <v>135</v>
      </c>
      <c r="D20" s="3" t="s">
        <v>84</v>
      </c>
      <c r="E20" s="14">
        <v>0</v>
      </c>
      <c r="F20" s="14">
        <v>10</v>
      </c>
      <c r="G20" s="15">
        <f t="shared" si="0"/>
        <v>0</v>
      </c>
      <c r="H20" s="16">
        <v>0.2</v>
      </c>
      <c r="I20" s="15">
        <f t="shared" si="1"/>
        <v>0</v>
      </c>
      <c r="J20" s="3" t="s">
        <v>136</v>
      </c>
    </row>
    <row r="21" spans="1:10" ht="22.65" customHeight="1">
      <c r="A21" s="3" t="s">
        <v>50</v>
      </c>
      <c r="B21" s="3" t="s">
        <v>137</v>
      </c>
      <c r="C21" s="3" t="s">
        <v>138</v>
      </c>
      <c r="D21" s="3" t="s">
        <v>84</v>
      </c>
      <c r="E21" s="14">
        <v>0</v>
      </c>
      <c r="F21" s="14">
        <v>0.4</v>
      </c>
      <c r="G21" s="15">
        <f t="shared" si="0"/>
        <v>0</v>
      </c>
      <c r="H21" s="16">
        <v>0.2</v>
      </c>
      <c r="I21" s="15">
        <f t="shared" si="1"/>
        <v>0</v>
      </c>
      <c r="J21" s="3" t="s">
        <v>139</v>
      </c>
    </row>
    <row r="22" spans="1:10" ht="22.65" customHeight="1">
      <c r="A22" s="3" t="s">
        <v>50</v>
      </c>
      <c r="B22" s="3" t="s">
        <v>140</v>
      </c>
      <c r="C22" s="3" t="s">
        <v>141</v>
      </c>
      <c r="D22" s="3" t="s">
        <v>84</v>
      </c>
      <c r="E22" s="14">
        <v>0</v>
      </c>
      <c r="F22" s="14">
        <v>6</v>
      </c>
      <c r="G22" s="15">
        <f t="shared" si="0"/>
        <v>0</v>
      </c>
      <c r="H22" s="16">
        <v>0.2</v>
      </c>
      <c r="I22" s="15">
        <f t="shared" si="1"/>
        <v>0</v>
      </c>
      <c r="J22" s="3" t="s">
        <v>142</v>
      </c>
    </row>
    <row r="23" spans="1:10" ht="22.65" customHeight="1">
      <c r="A23" s="3" t="s">
        <v>50</v>
      </c>
      <c r="B23" s="3" t="s">
        <v>143</v>
      </c>
      <c r="C23" s="3" t="s">
        <v>144</v>
      </c>
      <c r="D23" s="3" t="s">
        <v>84</v>
      </c>
      <c r="E23" s="14">
        <v>0</v>
      </c>
      <c r="F23" s="14">
        <v>10</v>
      </c>
      <c r="G23" s="15">
        <f t="shared" si="0"/>
        <v>0</v>
      </c>
      <c r="H23" s="16">
        <v>0.2</v>
      </c>
      <c r="I23" s="15">
        <f t="shared" si="1"/>
        <v>0</v>
      </c>
      <c r="J23" s="3" t="s">
        <v>145</v>
      </c>
    </row>
    <row r="24" spans="1:10" ht="22.65" customHeight="1">
      <c r="A24" s="3" t="s">
        <v>50</v>
      </c>
      <c r="B24" s="3" t="s">
        <v>146</v>
      </c>
      <c r="C24" s="3" t="s">
        <v>147</v>
      </c>
      <c r="D24" s="3" t="s">
        <v>84</v>
      </c>
      <c r="E24" s="14">
        <v>0</v>
      </c>
      <c r="F24" s="14">
        <v>10</v>
      </c>
      <c r="G24" s="15">
        <f t="shared" si="0"/>
        <v>0</v>
      </c>
      <c r="H24" s="16">
        <v>0.2</v>
      </c>
      <c r="I24" s="15">
        <f t="shared" si="1"/>
        <v>0</v>
      </c>
      <c r="J24" s="3" t="s">
        <v>148</v>
      </c>
    </row>
    <row r="25" spans="1:10" ht="22.65" customHeight="1">
      <c r="A25" s="3" t="s">
        <v>53</v>
      </c>
      <c r="B25" s="3" t="s">
        <v>149</v>
      </c>
      <c r="C25" s="3" t="s">
        <v>150</v>
      </c>
      <c r="D25" s="3" t="s">
        <v>84</v>
      </c>
      <c r="E25" s="14">
        <v>0</v>
      </c>
      <c r="F25" s="14">
        <v>20</v>
      </c>
      <c r="G25" s="15">
        <f t="shared" si="0"/>
        <v>0</v>
      </c>
      <c r="H25" s="16">
        <v>0.2</v>
      </c>
      <c r="I25" s="15">
        <f t="shared" si="1"/>
        <v>0</v>
      </c>
      <c r="J25" s="3" t="s">
        <v>151</v>
      </c>
    </row>
    <row r="26" spans="1:10" ht="22.65" customHeight="1">
      <c r="A26" s="3" t="s">
        <v>53</v>
      </c>
      <c r="B26" s="3" t="s">
        <v>152</v>
      </c>
      <c r="C26" s="3" t="s">
        <v>153</v>
      </c>
      <c r="D26" s="3" t="s">
        <v>84</v>
      </c>
      <c r="E26" s="14">
        <v>0</v>
      </c>
      <c r="F26" s="14">
        <v>10</v>
      </c>
      <c r="G26" s="15">
        <f t="shared" si="0"/>
        <v>0</v>
      </c>
      <c r="H26" s="16">
        <v>0.2</v>
      </c>
      <c r="I26" s="15">
        <f t="shared" si="1"/>
        <v>0</v>
      </c>
      <c r="J26" s="3" t="s">
        <v>154</v>
      </c>
    </row>
    <row r="27" spans="1:10" ht="22.65" customHeight="1">
      <c r="A27" s="3" t="s">
        <v>53</v>
      </c>
      <c r="B27" s="3" t="s">
        <v>155</v>
      </c>
      <c r="C27" s="3" t="s">
        <v>156</v>
      </c>
      <c r="D27" s="3" t="s">
        <v>84</v>
      </c>
      <c r="E27" s="14">
        <v>0</v>
      </c>
      <c r="F27" s="14">
        <v>8</v>
      </c>
      <c r="G27" s="15">
        <f t="shared" si="0"/>
        <v>0</v>
      </c>
      <c r="H27" s="16">
        <v>0.2</v>
      </c>
      <c r="I27" s="15">
        <f t="shared" si="1"/>
        <v>0</v>
      </c>
      <c r="J27" s="3" t="s">
        <v>157</v>
      </c>
    </row>
    <row r="28" spans="1:10" ht="22.65" customHeight="1">
      <c r="A28" s="3" t="s">
        <v>53</v>
      </c>
      <c r="B28" s="3" t="s">
        <v>158</v>
      </c>
      <c r="C28" s="3" t="s">
        <v>159</v>
      </c>
      <c r="D28" s="3" t="s">
        <v>84</v>
      </c>
      <c r="E28" s="14">
        <v>0</v>
      </c>
      <c r="F28" s="14">
        <v>30</v>
      </c>
      <c r="G28" s="15">
        <f t="shared" si="0"/>
        <v>0</v>
      </c>
      <c r="H28" s="16">
        <v>0.2</v>
      </c>
      <c r="I28" s="15">
        <f t="shared" si="1"/>
        <v>0</v>
      </c>
      <c r="J28" s="3" t="s">
        <v>160</v>
      </c>
    </row>
    <row r="29" spans="1:10" ht="22.65" customHeight="1">
      <c r="A29" s="3" t="s">
        <v>53</v>
      </c>
      <c r="B29" s="3" t="s">
        <v>161</v>
      </c>
      <c r="C29" s="3" t="s">
        <v>162</v>
      </c>
      <c r="D29" s="3" t="s">
        <v>84</v>
      </c>
      <c r="E29" s="14">
        <v>0</v>
      </c>
      <c r="F29" s="14">
        <v>60</v>
      </c>
      <c r="G29" s="15">
        <f t="shared" si="0"/>
        <v>0</v>
      </c>
      <c r="H29" s="16">
        <v>0.2</v>
      </c>
      <c r="I29" s="15">
        <f t="shared" si="1"/>
        <v>0</v>
      </c>
      <c r="J29" s="3" t="s">
        <v>163</v>
      </c>
    </row>
    <row r="30" spans="1:10" ht="22.65" customHeight="1">
      <c r="A30" s="3" t="s">
        <v>56</v>
      </c>
      <c r="B30" s="3" t="s">
        <v>164</v>
      </c>
      <c r="C30" s="3" t="s">
        <v>165</v>
      </c>
      <c r="D30" s="3" t="s">
        <v>84</v>
      </c>
      <c r="E30" s="14">
        <v>0</v>
      </c>
      <c r="F30" s="14">
        <v>0.1</v>
      </c>
      <c r="G30" s="15">
        <f t="shared" si="0"/>
        <v>0</v>
      </c>
      <c r="H30" s="16">
        <v>0.2</v>
      </c>
      <c r="I30" s="15">
        <f t="shared" si="1"/>
        <v>0</v>
      </c>
      <c r="J30" s="3" t="s">
        <v>166</v>
      </c>
    </row>
    <row r="31" spans="1:10" ht="22.65" customHeight="1">
      <c r="A31" s="3" t="s">
        <v>56</v>
      </c>
      <c r="B31" s="3" t="s">
        <v>167</v>
      </c>
      <c r="C31" s="3" t="s">
        <v>168</v>
      </c>
      <c r="D31" s="3" t="s">
        <v>84</v>
      </c>
      <c r="E31" s="14">
        <v>0</v>
      </c>
      <c r="F31" s="14">
        <v>0.05</v>
      </c>
      <c r="G31" s="15">
        <f t="shared" si="0"/>
        <v>0</v>
      </c>
      <c r="H31" s="16">
        <v>0.2</v>
      </c>
      <c r="I31" s="15">
        <f t="shared" si="1"/>
        <v>0</v>
      </c>
      <c r="J31" s="3" t="s">
        <v>169</v>
      </c>
    </row>
    <row r="32" spans="1:10" ht="22.65" customHeight="1">
      <c r="A32" s="3" t="s">
        <v>56</v>
      </c>
      <c r="B32" s="3" t="s">
        <v>170</v>
      </c>
      <c r="C32" s="3" t="s">
        <v>171</v>
      </c>
      <c r="D32" s="3" t="s">
        <v>84</v>
      </c>
      <c r="E32" s="14">
        <v>0</v>
      </c>
      <c r="F32" s="14">
        <v>0.15</v>
      </c>
      <c r="G32" s="15">
        <f t="shared" si="0"/>
        <v>0</v>
      </c>
      <c r="H32" s="16">
        <v>0.2</v>
      </c>
      <c r="I32" s="15">
        <f t="shared" si="1"/>
        <v>0</v>
      </c>
      <c r="J32" s="3" t="s">
        <v>172</v>
      </c>
    </row>
    <row r="33" spans="1:10" ht="22.65" customHeight="1">
      <c r="A33" s="3" t="s">
        <v>56</v>
      </c>
      <c r="B33" s="3" t="s">
        <v>173</v>
      </c>
      <c r="C33" s="3" t="s">
        <v>174</v>
      </c>
      <c r="D33" s="3" t="s">
        <v>84</v>
      </c>
      <c r="E33" s="14">
        <v>0</v>
      </c>
      <c r="F33" s="14">
        <v>7</v>
      </c>
      <c r="G33" s="15">
        <f t="shared" si="0"/>
        <v>0</v>
      </c>
      <c r="H33" s="16">
        <v>0.2</v>
      </c>
      <c r="I33" s="15">
        <f t="shared" si="1"/>
        <v>0</v>
      </c>
      <c r="J33" s="3" t="s">
        <v>175</v>
      </c>
    </row>
    <row r="34" spans="1:10" ht="22.65" customHeight="1">
      <c r="A34" s="3" t="s">
        <v>56</v>
      </c>
      <c r="B34" s="3" t="s">
        <v>176</v>
      </c>
      <c r="C34" s="3" t="s">
        <v>177</v>
      </c>
      <c r="D34" s="3" t="s">
        <v>84</v>
      </c>
      <c r="E34" s="14">
        <v>0</v>
      </c>
      <c r="F34" s="14">
        <v>0.05</v>
      </c>
      <c r="G34" s="15">
        <f t="shared" si="0"/>
        <v>0</v>
      </c>
      <c r="H34" s="16">
        <v>0.2</v>
      </c>
      <c r="I34" s="15">
        <f t="shared" si="1"/>
        <v>0</v>
      </c>
      <c r="J34" s="3" t="s">
        <v>178</v>
      </c>
    </row>
  </sheetData>
  <mergeCells count="1">
    <mergeCell ref="A1:J1"/>
  </mergeCells>
  <conditionalFormatting sqref="M5:M10">
    <cfRule type="expression" dxfId="0" priority="1">
      <formula>ABS(M5-1)&gt;0.001</formula>
    </cfRule>
  </conditionalFormatting>
  <dataValidations count="2">
    <dataValidation type="list" sqref="B2" xr:uid="{00000000-0002-0000-0200-000000000000}">
      <formula1>"Low,Moderate,High,Critical"</formula1>
    </dataValidation>
    <dataValidation type="list" sqref="D5:D34" xr:uid="{00000000-0002-0000-0200-000001000000}">
      <formula1>"Higher = Risk,Higher = Better"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workbookViewId="0"/>
  </sheetViews>
  <sheetFormatPr defaultRowHeight="14"/>
  <cols>
    <col min="1" max="1" width="12" customWidth="1"/>
    <col min="2" max="2" width="40" customWidth="1"/>
    <col min="3" max="3" width="46" customWidth="1"/>
    <col min="4" max="4" width="16" customWidth="1"/>
    <col min="6" max="6" width="28" customWidth="1"/>
    <col min="7" max="7" width="20" customWidth="1"/>
  </cols>
  <sheetData>
    <row r="1" spans="1:8" ht="23">
      <c r="A1" s="24" t="s">
        <v>179</v>
      </c>
      <c r="B1" s="24"/>
      <c r="C1" s="24"/>
      <c r="D1" s="24"/>
      <c r="E1" s="24"/>
      <c r="F1" s="24"/>
      <c r="G1" s="24"/>
      <c r="H1" s="24"/>
    </row>
    <row r="2" spans="1:8">
      <c r="A2" s="2"/>
      <c r="B2" s="2"/>
      <c r="C2" s="2"/>
      <c r="D2" s="2"/>
      <c r="E2" s="2"/>
      <c r="F2" s="2"/>
      <c r="G2" s="2"/>
      <c r="H2" s="2"/>
    </row>
    <row r="3" spans="1:8" ht="31">
      <c r="A3" s="8" t="s">
        <v>180</v>
      </c>
      <c r="B3" s="13" t="s">
        <v>181</v>
      </c>
      <c r="C3" s="2"/>
      <c r="D3" s="2"/>
      <c r="E3" s="2"/>
      <c r="F3" s="4" t="s">
        <v>182</v>
      </c>
      <c r="G3" s="4" t="s">
        <v>183</v>
      </c>
      <c r="H3" s="2"/>
    </row>
    <row r="4" spans="1:8" ht="15.5">
      <c r="A4" s="2"/>
      <c r="B4" s="2"/>
      <c r="C4" s="2"/>
      <c r="D4" s="2"/>
      <c r="E4" s="2"/>
      <c r="F4" s="8" t="s">
        <v>63</v>
      </c>
      <c r="G4" s="9">
        <f>(C6+C7+C10+C11)/4</f>
        <v>0.5625</v>
      </c>
      <c r="H4" s="2"/>
    </row>
    <row r="5" spans="1:8" ht="15.5">
      <c r="A5" s="4" t="s">
        <v>34</v>
      </c>
      <c r="B5" s="4" t="s">
        <v>35</v>
      </c>
      <c r="C5" s="4" t="s">
        <v>184</v>
      </c>
      <c r="D5" s="4" t="s">
        <v>36</v>
      </c>
      <c r="E5" s="2"/>
      <c r="F5" s="8" t="s">
        <v>64</v>
      </c>
      <c r="G5" s="9">
        <f>(C8+C9)/2</f>
        <v>0.77500000000000002</v>
      </c>
      <c r="H5" s="2"/>
    </row>
    <row r="6" spans="1:8" ht="15.5">
      <c r="A6" s="2" t="s">
        <v>39</v>
      </c>
      <c r="B6" s="2" t="s">
        <v>40</v>
      </c>
      <c r="C6" s="9">
        <f>IF($B$3="Quick",'Quick Calculator'!$D$4,'Detailed Assessment'!$N$5)</f>
        <v>0.7</v>
      </c>
      <c r="D6" s="2" t="s">
        <v>41</v>
      </c>
      <c r="E6" s="2"/>
      <c r="F6" s="8" t="s">
        <v>65</v>
      </c>
      <c r="G6" s="9">
        <f>G4*G5</f>
        <v>0.43593750000000003</v>
      </c>
      <c r="H6" s="2"/>
    </row>
    <row r="7" spans="1:8" ht="15.5">
      <c r="A7" s="2" t="s">
        <v>43</v>
      </c>
      <c r="B7" s="2" t="s">
        <v>44</v>
      </c>
      <c r="C7" s="9">
        <f>IF($B$3="Quick",'Quick Calculator'!$D$5,'Detailed Assessment'!$N$6)</f>
        <v>0.6</v>
      </c>
      <c r="D7" s="2" t="s">
        <v>41</v>
      </c>
      <c r="E7" s="2"/>
      <c r="F7" s="8" t="s">
        <v>16</v>
      </c>
      <c r="G7" s="10">
        <f>100*C12*(G4+G5+G6)/3</f>
        <v>53.203125</v>
      </c>
      <c r="H7" s="2"/>
    </row>
    <row r="8" spans="1:8" ht="15.5">
      <c r="A8" s="2" t="s">
        <v>46</v>
      </c>
      <c r="B8" s="2" t="s">
        <v>47</v>
      </c>
      <c r="C8" s="9">
        <f>IF($B$3="Quick",'Quick Calculator'!$D$6,'Detailed Assessment'!$N$7)</f>
        <v>0.8</v>
      </c>
      <c r="D8" s="2" t="s">
        <v>48</v>
      </c>
      <c r="E8" s="2"/>
      <c r="F8" s="8" t="s">
        <v>17</v>
      </c>
      <c r="G8" s="11" t="str">
        <f>IF(G7&lt;20,"Very Low",IF(G7&lt;40,"Low",IF(G7&lt;60,"Moderate",IF(G7&lt;80,"High","Critical"))))</f>
        <v>Moderate</v>
      </c>
      <c r="H8" s="2"/>
    </row>
    <row r="9" spans="1:8">
      <c r="A9" s="2" t="s">
        <v>50</v>
      </c>
      <c r="B9" s="2" t="s">
        <v>51</v>
      </c>
      <c r="C9" s="9">
        <f>IF($B$3="Quick",'Quick Calculator'!$D$7,'Detailed Assessment'!$N$8)</f>
        <v>0.75</v>
      </c>
      <c r="D9" s="2" t="s">
        <v>48</v>
      </c>
      <c r="E9" s="2"/>
      <c r="F9" s="2"/>
      <c r="G9" s="2"/>
      <c r="H9" s="2"/>
    </row>
    <row r="10" spans="1:8">
      <c r="A10" s="2" t="s">
        <v>53</v>
      </c>
      <c r="B10" s="2" t="s">
        <v>54</v>
      </c>
      <c r="C10" s="9">
        <f>IF($B$3="Quick",'Quick Calculator'!$D$8,'Detailed Assessment'!$N$9)</f>
        <v>0.4</v>
      </c>
      <c r="D10" s="2" t="s">
        <v>41</v>
      </c>
      <c r="E10" s="2"/>
      <c r="F10" s="4" t="s">
        <v>185</v>
      </c>
      <c r="G10" s="4" t="s">
        <v>186</v>
      </c>
      <c r="H10" s="2"/>
    </row>
    <row r="11" spans="1:8" ht="15.5">
      <c r="A11" s="2" t="s">
        <v>56</v>
      </c>
      <c r="B11" s="2" t="s">
        <v>57</v>
      </c>
      <c r="C11" s="9">
        <f>IF($B$3="Quick",'Quick Calculator'!$D$9,'Detailed Assessment'!$N$10)</f>
        <v>0.55000000000000004</v>
      </c>
      <c r="D11" s="2" t="s">
        <v>41</v>
      </c>
      <c r="E11" s="2"/>
      <c r="F11" s="8" t="s">
        <v>187</v>
      </c>
      <c r="G11" s="2" t="str">
        <f>INDEX(B6:B11,MATCH(MAX(C6:C11),C6:C11,0))</f>
        <v>Permission Exposure</v>
      </c>
      <c r="H11" s="2"/>
    </row>
    <row r="12" spans="1:8" ht="15.5">
      <c r="A12" s="2" t="s">
        <v>59</v>
      </c>
      <c r="B12" s="2" t="s">
        <v>60</v>
      </c>
      <c r="C12" s="9">
        <f>IF($B$3="Quick",'Quick Calculator'!$D$10,'Detailed Assessment'!$C$2)</f>
        <v>0.9</v>
      </c>
      <c r="D12" s="2" t="s">
        <v>61</v>
      </c>
      <c r="E12" s="2"/>
      <c r="F12" s="8" t="s">
        <v>188</v>
      </c>
      <c r="G12" s="19">
        <f>MAX(C6:C11)</f>
        <v>0.8</v>
      </c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4" t="s">
        <v>189</v>
      </c>
      <c r="B15" s="4" t="s">
        <v>17</v>
      </c>
      <c r="C15" s="4" t="s">
        <v>12</v>
      </c>
      <c r="D15" s="2"/>
      <c r="E15" s="2"/>
      <c r="F15" s="2"/>
      <c r="G15" s="2"/>
      <c r="H15" s="2"/>
    </row>
    <row r="16" spans="1:8" ht="22.65" customHeight="1">
      <c r="A16" s="2" t="s">
        <v>18</v>
      </c>
      <c r="B16" s="2" t="s">
        <v>19</v>
      </c>
      <c r="C16" s="2" t="s">
        <v>20</v>
      </c>
      <c r="D16" s="2"/>
      <c r="E16" s="2"/>
      <c r="F16" s="2"/>
      <c r="G16" s="2"/>
      <c r="H16" s="2"/>
    </row>
    <row r="17" spans="1:8" ht="22.65" customHeight="1">
      <c r="A17" s="2" t="s">
        <v>21</v>
      </c>
      <c r="B17" s="2" t="s">
        <v>22</v>
      </c>
      <c r="C17" s="2" t="s">
        <v>23</v>
      </c>
      <c r="D17" s="2"/>
      <c r="E17" s="2"/>
      <c r="F17" s="2"/>
      <c r="G17" s="2"/>
      <c r="H17" s="2"/>
    </row>
    <row r="18" spans="1:8" ht="22.65" customHeight="1">
      <c r="A18" s="2" t="s">
        <v>24</v>
      </c>
      <c r="B18" s="2" t="s">
        <v>25</v>
      </c>
      <c r="C18" s="2" t="s">
        <v>26</v>
      </c>
      <c r="D18" s="2"/>
      <c r="E18" s="2"/>
      <c r="F18" s="2"/>
      <c r="G18" s="2"/>
      <c r="H18" s="2"/>
    </row>
    <row r="19" spans="1:8" ht="22.65" customHeight="1">
      <c r="A19" s="2" t="s">
        <v>27</v>
      </c>
      <c r="B19" s="2" t="s">
        <v>28</v>
      </c>
      <c r="C19" s="2" t="s">
        <v>29</v>
      </c>
      <c r="D19" s="2"/>
      <c r="E19" s="2"/>
      <c r="F19" s="2"/>
      <c r="G19" s="2"/>
      <c r="H19" s="2"/>
    </row>
    <row r="20" spans="1:8" ht="22.65" customHeight="1">
      <c r="A20" s="2" t="s">
        <v>30</v>
      </c>
      <c r="B20" s="2" t="s">
        <v>31</v>
      </c>
      <c r="C20" s="2" t="s">
        <v>32</v>
      </c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5" t="s">
        <v>190</v>
      </c>
      <c r="B22" s="25"/>
      <c r="C22" s="25"/>
      <c r="D22" s="25"/>
      <c r="E22" s="25"/>
      <c r="F22" s="25"/>
      <c r="G22" s="25"/>
      <c r="H22" s="25"/>
    </row>
    <row r="23" spans="1:8">
      <c r="A23" s="25"/>
      <c r="B23" s="25"/>
      <c r="C23" s="25"/>
      <c r="D23" s="25"/>
      <c r="E23" s="25"/>
      <c r="F23" s="25"/>
      <c r="G23" s="25"/>
      <c r="H23" s="25"/>
    </row>
    <row r="24" spans="1:8">
      <c r="A24" s="2"/>
      <c r="B24" s="2"/>
      <c r="C24" s="2"/>
      <c r="D24" s="2"/>
      <c r="E24" s="2"/>
      <c r="F24" s="2"/>
      <c r="G24" s="2"/>
      <c r="H24" s="2"/>
    </row>
  </sheetData>
  <mergeCells count="2">
    <mergeCell ref="A1:H1"/>
    <mergeCell ref="A22:H23"/>
  </mergeCells>
  <dataValidations count="1">
    <dataValidation type="list" sqref="B3" xr:uid="{00000000-0002-0000-0300-000000000000}">
      <formula1>"Quick,Detailed"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1"/>
  <sheetViews>
    <sheetView workbookViewId="0"/>
  </sheetViews>
  <sheetFormatPr defaultRowHeight="14"/>
  <cols>
    <col min="1" max="1" width="14" customWidth="1"/>
    <col min="2" max="2" width="40" customWidth="1"/>
    <col min="3" max="3" width="16" customWidth="1"/>
    <col min="4" max="4" width="48" customWidth="1"/>
    <col min="5" max="5" width="55" customWidth="1"/>
    <col min="6" max="6" width="20" customWidth="1"/>
  </cols>
  <sheetData>
    <row r="1" spans="1:6" ht="23">
      <c r="A1" s="23" t="s">
        <v>191</v>
      </c>
      <c r="B1" s="23"/>
      <c r="C1" s="23"/>
      <c r="D1" s="23"/>
      <c r="E1" s="23"/>
      <c r="F1" s="23"/>
    </row>
    <row r="3" spans="1:6">
      <c r="A3" s="4" t="s">
        <v>34</v>
      </c>
      <c r="B3" s="4" t="s">
        <v>35</v>
      </c>
      <c r="C3" s="4" t="s">
        <v>36</v>
      </c>
      <c r="D3" s="4" t="s">
        <v>192</v>
      </c>
      <c r="E3" s="4" t="s">
        <v>193</v>
      </c>
      <c r="F3" s="4" t="s">
        <v>194</v>
      </c>
    </row>
    <row r="4" spans="1:6" ht="28">
      <c r="A4" s="3" t="s">
        <v>39</v>
      </c>
      <c r="B4" s="3" t="s">
        <v>40</v>
      </c>
      <c r="C4" s="3" t="s">
        <v>41</v>
      </c>
      <c r="D4" s="3" t="s">
        <v>195</v>
      </c>
      <c r="E4" s="3" t="s">
        <v>196</v>
      </c>
      <c r="F4" s="3" t="s">
        <v>197</v>
      </c>
    </row>
    <row r="5" spans="1:6" ht="28">
      <c r="A5" s="3" t="s">
        <v>43</v>
      </c>
      <c r="B5" s="3" t="s">
        <v>198</v>
      </c>
      <c r="C5" s="3" t="s">
        <v>41</v>
      </c>
      <c r="D5" s="3" t="s">
        <v>199</v>
      </c>
      <c r="E5" s="3" t="s">
        <v>200</v>
      </c>
      <c r="F5" s="3" t="s">
        <v>201</v>
      </c>
    </row>
    <row r="6" spans="1:6" ht="28">
      <c r="A6" s="3" t="s">
        <v>46</v>
      </c>
      <c r="B6" s="3" t="s">
        <v>47</v>
      </c>
      <c r="C6" s="3" t="s">
        <v>48</v>
      </c>
      <c r="D6" s="3" t="s">
        <v>202</v>
      </c>
      <c r="E6" s="3" t="s">
        <v>203</v>
      </c>
      <c r="F6" s="3" t="s">
        <v>204</v>
      </c>
    </row>
    <row r="7" spans="1:6" ht="28">
      <c r="A7" s="3" t="s">
        <v>50</v>
      </c>
      <c r="B7" s="3" t="s">
        <v>51</v>
      </c>
      <c r="C7" s="3" t="s">
        <v>48</v>
      </c>
      <c r="D7" s="3" t="s">
        <v>205</v>
      </c>
      <c r="E7" s="3" t="s">
        <v>206</v>
      </c>
      <c r="F7" s="3" t="s">
        <v>207</v>
      </c>
    </row>
    <row r="8" spans="1:6" ht="28">
      <c r="A8" s="3" t="s">
        <v>53</v>
      </c>
      <c r="B8" s="3" t="s">
        <v>208</v>
      </c>
      <c r="C8" s="3" t="s">
        <v>41</v>
      </c>
      <c r="D8" s="3" t="s">
        <v>209</v>
      </c>
      <c r="E8" s="3" t="s">
        <v>210</v>
      </c>
      <c r="F8" s="3" t="s">
        <v>211</v>
      </c>
    </row>
    <row r="9" spans="1:6" ht="28">
      <c r="A9" s="3" t="s">
        <v>56</v>
      </c>
      <c r="B9" s="3" t="s">
        <v>57</v>
      </c>
      <c r="C9" s="3" t="s">
        <v>41</v>
      </c>
      <c r="D9" s="3" t="s">
        <v>212</v>
      </c>
      <c r="E9" s="3" t="s">
        <v>213</v>
      </c>
      <c r="F9" s="3" t="s">
        <v>214</v>
      </c>
    </row>
    <row r="10" spans="1:6" ht="28">
      <c r="A10" s="3" t="s">
        <v>59</v>
      </c>
      <c r="B10" s="3" t="s">
        <v>60</v>
      </c>
      <c r="C10" s="3" t="s">
        <v>61</v>
      </c>
      <c r="D10" s="3" t="s">
        <v>215</v>
      </c>
      <c r="E10" s="3" t="s">
        <v>216</v>
      </c>
      <c r="F10" s="3" t="s">
        <v>217</v>
      </c>
    </row>
    <row r="12" spans="1:6" ht="15.5">
      <c r="A12" s="1" t="s">
        <v>6</v>
      </c>
      <c r="B12" s="6" t="s">
        <v>7</v>
      </c>
    </row>
    <row r="13" spans="1:6" ht="15.5">
      <c r="A13" s="1" t="s">
        <v>8</v>
      </c>
      <c r="B13" s="6" t="s">
        <v>9</v>
      </c>
    </row>
    <row r="14" spans="1:6" ht="15.5">
      <c r="A14" s="1" t="s">
        <v>218</v>
      </c>
      <c r="B14" s="6" t="s">
        <v>219</v>
      </c>
    </row>
    <row r="15" spans="1:6" ht="15.5">
      <c r="A15" s="1" t="s">
        <v>220</v>
      </c>
      <c r="B15" s="6" t="s">
        <v>221</v>
      </c>
    </row>
    <row r="17" spans="1:3">
      <c r="A17" s="4" t="s">
        <v>222</v>
      </c>
      <c r="B17" s="4" t="s">
        <v>223</v>
      </c>
      <c r="C17" s="4" t="s">
        <v>224</v>
      </c>
    </row>
    <row r="18" spans="1:3">
      <c r="A18" t="s">
        <v>22</v>
      </c>
      <c r="B18" s="20">
        <v>0.25</v>
      </c>
      <c r="C18" t="s">
        <v>225</v>
      </c>
    </row>
    <row r="19" spans="1:3">
      <c r="A19" t="s">
        <v>25</v>
      </c>
      <c r="B19" s="20">
        <v>0.5</v>
      </c>
      <c r="C19" t="s">
        <v>226</v>
      </c>
    </row>
    <row r="20" spans="1:3">
      <c r="A20" t="s">
        <v>28</v>
      </c>
      <c r="B20" s="20">
        <v>0.75</v>
      </c>
      <c r="C20" t="s">
        <v>227</v>
      </c>
    </row>
    <row r="21" spans="1:3">
      <c r="A21" t="s">
        <v>31</v>
      </c>
      <c r="B21" s="20">
        <v>1</v>
      </c>
      <c r="C21" t="s">
        <v>228</v>
      </c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7"/>
  <sheetViews>
    <sheetView workbookViewId="0"/>
  </sheetViews>
  <sheetFormatPr defaultRowHeight="14"/>
  <cols>
    <col min="1" max="1" width="8" customWidth="1"/>
    <col min="2" max="2" width="100" customWidth="1"/>
    <col min="3" max="3" width="48" customWidth="1"/>
  </cols>
  <sheetData>
    <row r="1" spans="1:3" ht="23">
      <c r="A1" s="23" t="s">
        <v>229</v>
      </c>
      <c r="B1" s="23"/>
      <c r="C1" s="23"/>
    </row>
    <row r="3" spans="1:3">
      <c r="A3" s="4" t="s">
        <v>230</v>
      </c>
      <c r="B3" s="4" t="s">
        <v>231</v>
      </c>
      <c r="C3" s="4" t="s">
        <v>232</v>
      </c>
    </row>
    <row r="4" spans="1:3" ht="28">
      <c r="A4" s="3">
        <v>1</v>
      </c>
      <c r="B4" s="3" t="s">
        <v>233</v>
      </c>
      <c r="C4" s="3" t="s">
        <v>234</v>
      </c>
    </row>
    <row r="5" spans="1:3" ht="28">
      <c r="A5" s="3">
        <v>2</v>
      </c>
      <c r="B5" s="3" t="s">
        <v>235</v>
      </c>
      <c r="C5" s="3" t="s">
        <v>236</v>
      </c>
    </row>
    <row r="6" spans="1:3" ht="28">
      <c r="A6" s="3">
        <v>3</v>
      </c>
      <c r="B6" s="3" t="s">
        <v>237</v>
      </c>
      <c r="C6" s="3" t="s">
        <v>238</v>
      </c>
    </row>
    <row r="7" spans="1:3" ht="28">
      <c r="A7" s="3">
        <v>4</v>
      </c>
      <c r="B7" s="3" t="s">
        <v>239</v>
      </c>
      <c r="C7" s="3" t="s">
        <v>240</v>
      </c>
    </row>
    <row r="8" spans="1:3" ht="28">
      <c r="A8" s="3">
        <v>5</v>
      </c>
      <c r="B8" s="3" t="s">
        <v>241</v>
      </c>
      <c r="C8" s="3" t="s">
        <v>242</v>
      </c>
    </row>
    <row r="9" spans="1:3" ht="28">
      <c r="A9" s="3">
        <v>6</v>
      </c>
      <c r="B9" s="3" t="s">
        <v>243</v>
      </c>
      <c r="C9" s="3" t="s">
        <v>244</v>
      </c>
    </row>
    <row r="10" spans="1:3">
      <c r="A10" s="3">
        <v>7</v>
      </c>
      <c r="B10" s="3" t="s">
        <v>245</v>
      </c>
      <c r="C10" s="3" t="s">
        <v>246</v>
      </c>
    </row>
    <row r="11" spans="1:3" ht="28">
      <c r="A11" s="3">
        <v>8</v>
      </c>
      <c r="B11" s="3" t="s">
        <v>247</v>
      </c>
      <c r="C11" s="3" t="s">
        <v>248</v>
      </c>
    </row>
    <row r="12" spans="1:3" ht="28">
      <c r="A12" s="3">
        <v>9</v>
      </c>
      <c r="B12" s="3" t="s">
        <v>249</v>
      </c>
      <c r="C12" s="3" t="s">
        <v>250</v>
      </c>
    </row>
    <row r="13" spans="1:3" ht="28">
      <c r="A13" s="3">
        <v>10</v>
      </c>
      <c r="B13" s="3" t="s">
        <v>251</v>
      </c>
      <c r="C13" s="3"/>
    </row>
    <row r="14" spans="1:3" ht="28">
      <c r="A14" s="3">
        <v>11</v>
      </c>
      <c r="B14" s="3" t="s">
        <v>252</v>
      </c>
      <c r="C14" s="3" t="s">
        <v>253</v>
      </c>
    </row>
    <row r="15" spans="1:3" ht="28">
      <c r="A15" s="3">
        <v>12</v>
      </c>
      <c r="B15" s="3" t="s">
        <v>254</v>
      </c>
      <c r="C15" s="3"/>
    </row>
    <row r="16" spans="1:3" ht="28">
      <c r="A16" s="3">
        <v>13</v>
      </c>
      <c r="B16" s="3" t="s">
        <v>255</v>
      </c>
      <c r="C16" s="3"/>
    </row>
    <row r="17" spans="1:3" ht="28">
      <c r="A17" s="3">
        <v>14</v>
      </c>
      <c r="B17" s="3" t="s">
        <v>256</v>
      </c>
      <c r="C17" s="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README</vt:lpstr>
      <vt:lpstr>Quick Calculator</vt:lpstr>
      <vt:lpstr>Detailed Assessment</vt:lpstr>
      <vt:lpstr>Dashboard</vt:lpstr>
      <vt:lpstr>Model Reference</vt:lpstr>
      <vt:lpstr>References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Mahmud Rakib</cp:lastModifiedBy>
  <dcterms:modified xsi:type="dcterms:W3CDTF">2026-10-03T19:44:04Z</dcterms:modified>
</cp:coreProperties>
</file>