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ink/ink1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ink/ink27.xml" ContentType="application/inkml+xml"/>
  <Override PartName="/xl/ink/ink28.xml" ContentType="application/inkml+xml"/>
  <Override PartName="/xl/ink/ink29.xml" ContentType="application/inkml+xml"/>
  <Override PartName="/xl/ink/ink3.xml" ContentType="application/inkml+xml"/>
  <Override PartName="/xl/ink/ink30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380" activeTab="2"/>
  </bookViews>
  <sheets>
    <sheet name="Data input as per case" sheetId="1" r:id="rId1"/>
    <sheet name="Cash budget" sheetId="2" r:id="rId2"/>
    <sheet name="Profit budget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<sst xmlns="http://schemas.openxmlformats.org/spreadsheetml/2006/main" count="133" uniqueCount="91">
  <si>
    <t>Assignment one - data input</t>
  </si>
  <si>
    <t>Numerical data</t>
  </si>
  <si>
    <t>Room Sales</t>
  </si>
  <si>
    <t>Food and Beverages</t>
  </si>
  <si>
    <t>Rent</t>
  </si>
  <si>
    <t>Commision</t>
  </si>
  <si>
    <t>2019 (actual)</t>
  </si>
  <si>
    <t xml:space="preserve">November </t>
  </si>
  <si>
    <t xml:space="preserve">December </t>
  </si>
  <si>
    <t>2020 (forecast)</t>
  </si>
  <si>
    <t>January</t>
  </si>
  <si>
    <t>February</t>
  </si>
  <si>
    <t>March</t>
  </si>
  <si>
    <t>April</t>
  </si>
  <si>
    <t>May</t>
  </si>
  <si>
    <t>June</t>
  </si>
  <si>
    <t>Room Sales (cash)</t>
  </si>
  <si>
    <t>Room Sales (credit)</t>
  </si>
  <si>
    <t>one month</t>
  </si>
  <si>
    <t>Operating cost-van</t>
  </si>
  <si>
    <t>in March</t>
  </si>
  <si>
    <t>Depreciation van</t>
  </si>
  <si>
    <t>Depreciation minibus</t>
  </si>
  <si>
    <t>Operating cost-laundry</t>
  </si>
  <si>
    <t>in February</t>
  </si>
  <si>
    <t>Printing and Stationary</t>
  </si>
  <si>
    <t>in May and Nov</t>
  </si>
  <si>
    <t>Complimentary toiletries</t>
  </si>
  <si>
    <t>Free in-room beverages</t>
  </si>
  <si>
    <t>Improvement</t>
  </si>
  <si>
    <t>in June</t>
  </si>
  <si>
    <t>in August</t>
  </si>
  <si>
    <t>in July</t>
  </si>
  <si>
    <t>Bedding bundles(credit)</t>
  </si>
  <si>
    <t>cash</t>
  </si>
  <si>
    <t>Bedding budles (cash)</t>
  </si>
  <si>
    <t>two months</t>
  </si>
  <si>
    <t>in October</t>
  </si>
  <si>
    <t>Kettle trays</t>
  </si>
  <si>
    <t>Salary</t>
  </si>
  <si>
    <t>Salary-weekly wages</t>
  </si>
  <si>
    <t>Shampoos and conditioners</t>
  </si>
  <si>
    <t>in April</t>
  </si>
  <si>
    <t>Light and heating</t>
  </si>
  <si>
    <t>inc. April</t>
  </si>
  <si>
    <t>Business rates</t>
  </si>
  <si>
    <t>Marketing costs</t>
  </si>
  <si>
    <t>Corporation tax</t>
  </si>
  <si>
    <t>Vehicle expences</t>
  </si>
  <si>
    <t>Maintenance</t>
  </si>
  <si>
    <t>Opening cash balance</t>
  </si>
  <si>
    <t>Opening stock inventory</t>
  </si>
  <si>
    <t xml:space="preserve">Closing stock </t>
  </si>
  <si>
    <t>Purchases</t>
  </si>
  <si>
    <t>Assignment one - cash budget</t>
  </si>
  <si>
    <t>Bal b/fwd</t>
  </si>
  <si>
    <t>A</t>
  </si>
  <si>
    <t>Receipts:</t>
  </si>
  <si>
    <t>Rent for salon</t>
  </si>
  <si>
    <t xml:space="preserve">Rent for gymnasium </t>
  </si>
  <si>
    <t>Food and Beverage sales</t>
  </si>
  <si>
    <t>Room sales (cash)</t>
  </si>
  <si>
    <t>Room sales- (one month credit)</t>
  </si>
  <si>
    <t>Commision (cash)</t>
  </si>
  <si>
    <t>Total receipts:</t>
  </si>
  <si>
    <t>B</t>
  </si>
  <si>
    <t>Payments:</t>
  </si>
  <si>
    <t>New van</t>
  </si>
  <si>
    <t>Laundry</t>
  </si>
  <si>
    <t>Printing and stationery</t>
  </si>
  <si>
    <t>Bedding Bundles</t>
  </si>
  <si>
    <t>Weekly wages</t>
  </si>
  <si>
    <t>Monthly salaries</t>
  </si>
  <si>
    <t>Shampoo and conditioner</t>
  </si>
  <si>
    <t>C</t>
  </si>
  <si>
    <t>Balance c/fwd</t>
  </si>
  <si>
    <t>(A+B)-C</t>
  </si>
  <si>
    <t>Assignment one- Profit budget</t>
  </si>
  <si>
    <t>Food and Beverages sales</t>
  </si>
  <si>
    <t>Less cost of sales:</t>
  </si>
  <si>
    <t>Opening inventory</t>
  </si>
  <si>
    <t>Less closing inventory</t>
  </si>
  <si>
    <t>Gross profit</t>
  </si>
  <si>
    <t>Other income:</t>
  </si>
  <si>
    <t>Room sales</t>
  </si>
  <si>
    <t>Commission</t>
  </si>
  <si>
    <t>Total income</t>
  </si>
  <si>
    <t>Expeneses and overheads:</t>
  </si>
  <si>
    <t>Shapmoo and conditioner</t>
  </si>
  <si>
    <t xml:space="preserve">Depreciation van </t>
  </si>
  <si>
    <t>Net operating profit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</si>
</sst>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3" formatCode="_-* #,##0.00_-;\-* #,##0.00_-;_-* &quot;-&quot;??_-;_-@_-"/>
    <numFmt numFmtId="176" formatCode="#,##0.0"/>
  </numFmts>
  <fonts count="26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6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17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9" fillId="16" borderId="9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1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3" fontId="0" fillId="0" borderId="1" xfId="0" applyNumberFormat="1" applyBorder="1"/>
    <xf numFmtId="0" fontId="2" fillId="0" borderId="1" xfId="0" applyFont="1" applyBorder="1"/>
    <xf numFmtId="3" fontId="2" fillId="0" borderId="1" xfId="0" applyNumberFormat="1" applyFont="1" applyBorder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3" fontId="4" fillId="0" borderId="1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0" fontId="0" fillId="0" borderId="0" xfId="0" applyFont="1"/>
    <xf numFmtId="3" fontId="4" fillId="0" borderId="2" xfId="0" applyNumberFormat="1" applyFont="1" applyBorder="1" applyAlignment="1">
      <alignment horizontal="right"/>
    </xf>
    <xf numFmtId="0" fontId="2" fillId="0" borderId="0" xfId="0" applyFont="1"/>
    <xf numFmtId="0" fontId="3" fillId="0" borderId="0" xfId="0" applyFont="1"/>
    <xf numFmtId="3" fontId="0" fillId="0" borderId="0" xfId="0" applyNumberFormat="1"/>
    <xf numFmtId="3" fontId="5" fillId="0" borderId="0" xfId="0" applyNumberFormat="1" applyFont="1" applyBorder="1" applyAlignment="1">
      <alignment horizontal="right"/>
    </xf>
    <xf numFmtId="3" fontId="3" fillId="0" borderId="0" xfId="0" applyNumberFormat="1" applyFont="1"/>
    <xf numFmtId="3" fontId="4" fillId="0" borderId="3" xfId="0" applyNumberFormat="1" applyFont="1" applyBorder="1" applyAlignment="1">
      <alignment horizontal="right"/>
    </xf>
    <xf numFmtId="0" fontId="0" fillId="0" borderId="4" xfId="0" applyBorder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5" fillId="0" borderId="0" xfId="0" applyFont="1" applyBorder="1" applyAlignment="1">
      <alignment wrapText="1"/>
    </xf>
    <xf numFmtId="0" fontId="5" fillId="0" borderId="0" xfId="0" applyFont="1" applyBorder="1"/>
    <xf numFmtId="3" fontId="5" fillId="0" borderId="0" xfId="0" applyNumberFormat="1" applyFont="1" applyBorder="1"/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/>
    </xf>
    <xf numFmtId="176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customXml" Target="../ink/ink9.xml"/><Relationship Id="rId8" Type="http://schemas.openxmlformats.org/officeDocument/2006/relationships/customXml" Target="../ink/ink8.xml"/><Relationship Id="rId7" Type="http://schemas.openxmlformats.org/officeDocument/2006/relationships/customXml" Target="../ink/ink7.xml"/><Relationship Id="rId6" Type="http://schemas.openxmlformats.org/officeDocument/2006/relationships/customXml" Target="../ink/ink6.xml"/><Relationship Id="rId5" Type="http://schemas.openxmlformats.org/officeDocument/2006/relationships/customXml" Target="../ink/ink5.xml"/><Relationship Id="rId4" Type="http://schemas.openxmlformats.org/officeDocument/2006/relationships/customXml" Target="../ink/ink4.xml"/><Relationship Id="rId30" Type="http://schemas.openxmlformats.org/officeDocument/2006/relationships/customXml" Target="../ink/ink30.xml"/><Relationship Id="rId3" Type="http://schemas.openxmlformats.org/officeDocument/2006/relationships/customXml" Target="../ink/ink3.xml"/><Relationship Id="rId29" Type="http://schemas.openxmlformats.org/officeDocument/2006/relationships/customXml" Target="../ink/ink29.xml"/><Relationship Id="rId28" Type="http://schemas.openxmlformats.org/officeDocument/2006/relationships/customXml" Target="../ink/ink28.xml"/><Relationship Id="rId27" Type="http://schemas.openxmlformats.org/officeDocument/2006/relationships/customXml" Target="../ink/ink27.xml"/><Relationship Id="rId26" Type="http://schemas.openxmlformats.org/officeDocument/2006/relationships/customXml" Target="../ink/ink26.xml"/><Relationship Id="rId25" Type="http://schemas.openxmlformats.org/officeDocument/2006/relationships/customXml" Target="../ink/ink25.xml"/><Relationship Id="rId24" Type="http://schemas.openxmlformats.org/officeDocument/2006/relationships/customXml" Target="../ink/ink24.xml"/><Relationship Id="rId23" Type="http://schemas.openxmlformats.org/officeDocument/2006/relationships/customXml" Target="../ink/ink23.xml"/><Relationship Id="rId22" Type="http://schemas.openxmlformats.org/officeDocument/2006/relationships/customXml" Target="../ink/ink22.xml"/><Relationship Id="rId21" Type="http://schemas.openxmlformats.org/officeDocument/2006/relationships/customXml" Target="../ink/ink21.xml"/><Relationship Id="rId20" Type="http://schemas.openxmlformats.org/officeDocument/2006/relationships/customXml" Target="../ink/ink20.xml"/><Relationship Id="rId2" Type="http://schemas.openxmlformats.org/officeDocument/2006/relationships/customXml" Target="../ink/ink2.xml"/><Relationship Id="rId19" Type="http://schemas.openxmlformats.org/officeDocument/2006/relationships/customXml" Target="../ink/ink19.xml"/><Relationship Id="rId18" Type="http://schemas.openxmlformats.org/officeDocument/2006/relationships/customXml" Target="../ink/ink18.xml"/><Relationship Id="rId17" Type="http://schemas.openxmlformats.org/officeDocument/2006/relationships/customXml" Target="../ink/ink17.xml"/><Relationship Id="rId16" Type="http://schemas.openxmlformats.org/officeDocument/2006/relationships/customXml" Target="../ink/ink16.xml"/><Relationship Id="rId15" Type="http://schemas.openxmlformats.org/officeDocument/2006/relationships/customXml" Target="../ink/ink15.xml"/><Relationship Id="rId14" Type="http://schemas.openxmlformats.org/officeDocument/2006/relationships/customXml" Target="../ink/ink14.xml"/><Relationship Id="rId13" Type="http://schemas.openxmlformats.org/officeDocument/2006/relationships/customXml" Target="../ink/ink13.xml"/><Relationship Id="rId12" Type="http://schemas.openxmlformats.org/officeDocument/2006/relationships/customXml" Target="../ink/ink12.xml"/><Relationship Id="rId11" Type="http://schemas.openxmlformats.org/officeDocument/2006/relationships/customXml" Target="../ink/ink11.xml"/><Relationship Id="rId10" Type="http://schemas.openxmlformats.org/officeDocument/2006/relationships/customXml" Target="../ink/ink10.xml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938691</xdr:colOff>
      <xdr:row>22</xdr:row>
      <xdr:rowOff>13327</xdr:rowOff>
    </xdr:from>
    <xdr:to>
      <xdr:col>3</xdr:col>
      <xdr:colOff>939051</xdr:colOff>
      <xdr:row>22</xdr:row>
      <xdr:rowOff>13687</xdr:rowOff>
    </xdr:to>
    <xdr:contentPart xmlns:xdr14="http://schemas.microsoft.com/office/excel/2010/spreadsheetDrawing" r:id="rId1">
      <xdr14:nvContentPartPr>
        <xdr14:cNvPr id="2" name="Ink 1"/>
        <xdr14:cNvContentPartPr/>
      </xdr14:nvContentPartPr>
      <xdr14:nvPr/>
      <xdr14:xfrm>
        <a:off x="3853815" y="4222750"/>
        <a:ext cx="0" cy="635"/>
      </xdr14:xfrm>
    </xdr:contentPart>
    <xdr:clientData/>
  </xdr:twoCellAnchor>
  <xdr:twoCellAnchor editAs="oneCell">
    <xdr:from>
      <xdr:col>3</xdr:col>
      <xdr:colOff>856971</xdr:colOff>
      <xdr:row>22</xdr:row>
      <xdr:rowOff>115207</xdr:rowOff>
    </xdr:from>
    <xdr:to>
      <xdr:col>3</xdr:col>
      <xdr:colOff>857331</xdr:colOff>
      <xdr:row>22</xdr:row>
      <xdr:rowOff>115567</xdr:rowOff>
    </xdr:to>
    <xdr:contentPart xmlns:xdr14="http://schemas.microsoft.com/office/excel/2010/spreadsheetDrawing" r:id="rId2">
      <xdr14:nvContentPartPr>
        <xdr14:cNvPr id="3" name="Ink 2"/>
        <xdr14:cNvContentPartPr/>
      </xdr14:nvContentPartPr>
      <xdr14:nvPr/>
      <xdr14:xfrm>
        <a:off x="3771900" y="4324985"/>
        <a:ext cx="635" cy="0"/>
      </xdr14:xfrm>
    </xdr:contentPart>
    <xdr:clientData/>
  </xdr:twoCellAnchor>
  <xdr:oneCellAnchor>
    <xdr:from>
      <xdr:col>4</xdr:col>
      <xdr:colOff>938691</xdr:colOff>
      <xdr:row>22</xdr:row>
      <xdr:rowOff>13327</xdr:rowOff>
    </xdr:from>
    <xdr:ext cx="360" cy="360"/>
    <xdr:contentPart xmlns:xdr14="http://schemas.microsoft.com/office/excel/2010/spreadsheetDrawing" r:id="rId3">
      <xdr14:nvContentPartPr>
        <xdr14:cNvPr id="4" name="Ink 3"/>
        <xdr14:cNvContentPartPr/>
      </xdr14:nvContentPartPr>
      <xdr14:nvPr/>
      <xdr14:xfrm>
        <a:off x="5132705" y="4222750"/>
        <a:ext cx="0" cy="635"/>
      </xdr14:xfrm>
    </xdr:contentPart>
    <xdr:clientData/>
  </xdr:oneCellAnchor>
  <xdr:oneCellAnchor>
    <xdr:from>
      <xdr:col>4</xdr:col>
      <xdr:colOff>856971</xdr:colOff>
      <xdr:row>22</xdr:row>
      <xdr:rowOff>115207</xdr:rowOff>
    </xdr:from>
    <xdr:ext cx="360" cy="360"/>
    <xdr:contentPart xmlns:xdr14="http://schemas.microsoft.com/office/excel/2010/spreadsheetDrawing" r:id="rId4">
      <xdr14:nvContentPartPr>
        <xdr14:cNvPr id="5" name="Ink 4"/>
        <xdr14:cNvContentPartPr/>
      </xdr14:nvContentPartPr>
      <xdr14:nvPr/>
      <xdr14:xfrm>
        <a:off x="5050790" y="4324985"/>
        <a:ext cx="635" cy="0"/>
      </xdr14:xfrm>
    </xdr:contentPart>
    <xdr:clientData/>
  </xdr:oneCellAnchor>
  <xdr:oneCellAnchor>
    <xdr:from>
      <xdr:col>5</xdr:col>
      <xdr:colOff>938691</xdr:colOff>
      <xdr:row>22</xdr:row>
      <xdr:rowOff>13327</xdr:rowOff>
    </xdr:from>
    <xdr:ext cx="360" cy="360"/>
    <xdr:contentPart xmlns:xdr14="http://schemas.microsoft.com/office/excel/2010/spreadsheetDrawing" r:id="rId5">
      <xdr14:nvContentPartPr>
        <xdr14:cNvPr id="6" name="Ink 5"/>
        <xdr14:cNvContentPartPr/>
      </xdr14:nvContentPartPr>
      <xdr14:nvPr/>
      <xdr14:xfrm>
        <a:off x="6302375" y="4222750"/>
        <a:ext cx="0" cy="635"/>
      </xdr14:xfrm>
    </xdr:contentPart>
    <xdr:clientData/>
  </xdr:oneCellAnchor>
  <xdr:oneCellAnchor>
    <xdr:from>
      <xdr:col>5</xdr:col>
      <xdr:colOff>856971</xdr:colOff>
      <xdr:row>22</xdr:row>
      <xdr:rowOff>115207</xdr:rowOff>
    </xdr:from>
    <xdr:ext cx="360" cy="360"/>
    <xdr:contentPart xmlns:xdr14="http://schemas.microsoft.com/office/excel/2010/spreadsheetDrawing" r:id="rId6">
      <xdr14:nvContentPartPr>
        <xdr14:cNvPr id="7" name="Ink 6"/>
        <xdr14:cNvContentPartPr/>
      </xdr14:nvContentPartPr>
      <xdr14:nvPr/>
      <xdr14:xfrm>
        <a:off x="6220460" y="4324985"/>
        <a:ext cx="635" cy="0"/>
      </xdr14:xfrm>
    </xdr:contentPart>
    <xdr:clientData/>
  </xdr:oneCellAnchor>
  <xdr:oneCellAnchor>
    <xdr:from>
      <xdr:col>6</xdr:col>
      <xdr:colOff>938691</xdr:colOff>
      <xdr:row>22</xdr:row>
      <xdr:rowOff>13327</xdr:rowOff>
    </xdr:from>
    <xdr:ext cx="360" cy="360"/>
    <xdr:contentPart xmlns:xdr14="http://schemas.microsoft.com/office/excel/2010/spreadsheetDrawing" r:id="rId7">
      <xdr14:nvContentPartPr>
        <xdr14:cNvPr id="8" name="Ink 7"/>
        <xdr14:cNvContentPartPr/>
      </xdr14:nvContentPartPr>
      <xdr14:nvPr/>
      <xdr14:xfrm>
        <a:off x="7599680" y="4222750"/>
        <a:ext cx="0" cy="635"/>
      </xdr14:xfrm>
    </xdr:contentPart>
    <xdr:clientData/>
  </xdr:oneCellAnchor>
  <xdr:oneCellAnchor>
    <xdr:from>
      <xdr:col>6</xdr:col>
      <xdr:colOff>856971</xdr:colOff>
      <xdr:row>22</xdr:row>
      <xdr:rowOff>115207</xdr:rowOff>
    </xdr:from>
    <xdr:ext cx="360" cy="360"/>
    <xdr:contentPart xmlns:xdr14="http://schemas.microsoft.com/office/excel/2010/spreadsheetDrawing" r:id="rId8">
      <xdr14:nvContentPartPr>
        <xdr14:cNvPr id="9" name="Ink 8"/>
        <xdr14:cNvContentPartPr/>
      </xdr14:nvContentPartPr>
      <xdr14:nvPr/>
      <xdr14:xfrm>
        <a:off x="7517765" y="4324985"/>
        <a:ext cx="635" cy="0"/>
      </xdr14:xfrm>
    </xdr:contentPart>
    <xdr:clientData/>
  </xdr:oneCellAnchor>
  <xdr:oneCellAnchor>
    <xdr:from>
      <xdr:col>7</xdr:col>
      <xdr:colOff>938691</xdr:colOff>
      <xdr:row>22</xdr:row>
      <xdr:rowOff>13327</xdr:rowOff>
    </xdr:from>
    <xdr:ext cx="360" cy="360"/>
    <xdr:contentPart xmlns:xdr14="http://schemas.microsoft.com/office/excel/2010/spreadsheetDrawing" r:id="rId9">
      <xdr14:nvContentPartPr>
        <xdr14:cNvPr id="10" name="Ink 9"/>
        <xdr14:cNvContentPartPr/>
      </xdr14:nvContentPartPr>
      <xdr14:nvPr/>
      <xdr14:xfrm>
        <a:off x="8721090" y="4222750"/>
        <a:ext cx="0" cy="635"/>
      </xdr14:xfrm>
    </xdr:contentPart>
    <xdr:clientData/>
  </xdr:oneCellAnchor>
  <xdr:oneCellAnchor>
    <xdr:from>
      <xdr:col>7</xdr:col>
      <xdr:colOff>856971</xdr:colOff>
      <xdr:row>22</xdr:row>
      <xdr:rowOff>115207</xdr:rowOff>
    </xdr:from>
    <xdr:ext cx="360" cy="360"/>
    <xdr:contentPart xmlns:xdr14="http://schemas.microsoft.com/office/excel/2010/spreadsheetDrawing" r:id="rId10">
      <xdr14:nvContentPartPr>
        <xdr14:cNvPr id="11" name="Ink 10"/>
        <xdr14:cNvContentPartPr/>
      </xdr14:nvContentPartPr>
      <xdr14:nvPr/>
      <xdr14:xfrm>
        <a:off x="8639175" y="4324985"/>
        <a:ext cx="635" cy="0"/>
      </xdr14:xfrm>
    </xdr:contentPart>
    <xdr:clientData/>
  </xdr:oneCellAnchor>
  <xdr:oneCellAnchor>
    <xdr:from>
      <xdr:col>8</xdr:col>
      <xdr:colOff>938691</xdr:colOff>
      <xdr:row>22</xdr:row>
      <xdr:rowOff>13327</xdr:rowOff>
    </xdr:from>
    <xdr:ext cx="360" cy="360"/>
    <xdr:contentPart xmlns:xdr14="http://schemas.microsoft.com/office/excel/2010/spreadsheetDrawing" r:id="rId11">
      <xdr14:nvContentPartPr>
        <xdr14:cNvPr id="12" name="Ink 11"/>
        <xdr14:cNvContentPartPr/>
      </xdr14:nvContentPartPr>
      <xdr14:nvPr/>
      <xdr14:xfrm>
        <a:off x="9829800" y="4222750"/>
        <a:ext cx="0" cy="635"/>
      </xdr14:xfrm>
    </xdr:contentPart>
    <xdr:clientData/>
  </xdr:oneCellAnchor>
  <xdr:oneCellAnchor>
    <xdr:from>
      <xdr:col>8</xdr:col>
      <xdr:colOff>856971</xdr:colOff>
      <xdr:row>22</xdr:row>
      <xdr:rowOff>115207</xdr:rowOff>
    </xdr:from>
    <xdr:ext cx="360" cy="360"/>
    <xdr:contentPart xmlns:xdr14="http://schemas.microsoft.com/office/excel/2010/spreadsheetDrawing" r:id="rId12">
      <xdr14:nvContentPartPr>
        <xdr14:cNvPr id="13" name="Ink 12"/>
        <xdr14:cNvContentPartPr/>
      </xdr14:nvContentPartPr>
      <xdr14:nvPr/>
      <xdr14:xfrm>
        <a:off x="9747885" y="4324985"/>
        <a:ext cx="635" cy="0"/>
      </xdr14:xfrm>
    </xdr:contentPart>
    <xdr:clientData/>
  </xdr:oneCellAnchor>
  <xdr:oneCellAnchor>
    <xdr:from>
      <xdr:col>5</xdr:col>
      <xdr:colOff>938691</xdr:colOff>
      <xdr:row>22</xdr:row>
      <xdr:rowOff>13327</xdr:rowOff>
    </xdr:from>
    <xdr:ext cx="360" cy="360"/>
    <xdr:contentPart xmlns:xdr14="http://schemas.microsoft.com/office/excel/2010/spreadsheetDrawing" r:id="rId13">
      <xdr14:nvContentPartPr>
        <xdr14:cNvPr id="14" name="Ink 13"/>
        <xdr14:cNvContentPartPr/>
      </xdr14:nvContentPartPr>
      <xdr14:nvPr/>
      <xdr14:xfrm>
        <a:off x="6302375" y="4222750"/>
        <a:ext cx="0" cy="635"/>
      </xdr14:xfrm>
    </xdr:contentPart>
    <xdr:clientData/>
  </xdr:oneCellAnchor>
  <xdr:oneCellAnchor>
    <xdr:from>
      <xdr:col>5</xdr:col>
      <xdr:colOff>856971</xdr:colOff>
      <xdr:row>22</xdr:row>
      <xdr:rowOff>115207</xdr:rowOff>
    </xdr:from>
    <xdr:ext cx="360" cy="360"/>
    <xdr:contentPart xmlns:xdr14="http://schemas.microsoft.com/office/excel/2010/spreadsheetDrawing" r:id="rId14">
      <xdr14:nvContentPartPr>
        <xdr14:cNvPr id="15" name="Ink 14"/>
        <xdr14:cNvContentPartPr/>
      </xdr14:nvContentPartPr>
      <xdr14:nvPr/>
      <xdr14:xfrm>
        <a:off x="6220460" y="4324985"/>
        <a:ext cx="635" cy="0"/>
      </xdr14:xfrm>
    </xdr:contentPart>
    <xdr:clientData/>
  </xdr:oneCellAnchor>
  <xdr:oneCellAnchor>
    <xdr:from>
      <xdr:col>6</xdr:col>
      <xdr:colOff>938691</xdr:colOff>
      <xdr:row>22</xdr:row>
      <xdr:rowOff>13327</xdr:rowOff>
    </xdr:from>
    <xdr:ext cx="360" cy="360"/>
    <xdr:contentPart xmlns:xdr14="http://schemas.microsoft.com/office/excel/2010/spreadsheetDrawing" r:id="rId15">
      <xdr14:nvContentPartPr>
        <xdr14:cNvPr id="16" name="Ink 15"/>
        <xdr14:cNvContentPartPr/>
      </xdr14:nvContentPartPr>
      <xdr14:nvPr/>
      <xdr14:xfrm>
        <a:off x="7599680" y="4222750"/>
        <a:ext cx="0" cy="635"/>
      </xdr14:xfrm>
    </xdr:contentPart>
    <xdr:clientData/>
  </xdr:oneCellAnchor>
  <xdr:oneCellAnchor>
    <xdr:from>
      <xdr:col>6</xdr:col>
      <xdr:colOff>856971</xdr:colOff>
      <xdr:row>22</xdr:row>
      <xdr:rowOff>115207</xdr:rowOff>
    </xdr:from>
    <xdr:ext cx="360" cy="360"/>
    <xdr:contentPart xmlns:xdr14="http://schemas.microsoft.com/office/excel/2010/spreadsheetDrawing" r:id="rId16">
      <xdr14:nvContentPartPr>
        <xdr14:cNvPr id="17" name="Ink 16"/>
        <xdr14:cNvContentPartPr/>
      </xdr14:nvContentPartPr>
      <xdr14:nvPr/>
      <xdr14:xfrm>
        <a:off x="7517765" y="4324985"/>
        <a:ext cx="635" cy="0"/>
      </xdr14:xfrm>
    </xdr:contentPart>
    <xdr:clientData/>
  </xdr:oneCellAnchor>
  <xdr:oneCellAnchor>
    <xdr:from>
      <xdr:col>7</xdr:col>
      <xdr:colOff>938691</xdr:colOff>
      <xdr:row>22</xdr:row>
      <xdr:rowOff>13327</xdr:rowOff>
    </xdr:from>
    <xdr:ext cx="360" cy="360"/>
    <xdr:contentPart xmlns:xdr14="http://schemas.microsoft.com/office/excel/2010/spreadsheetDrawing" r:id="rId17">
      <xdr14:nvContentPartPr>
        <xdr14:cNvPr id="18" name="Ink 17"/>
        <xdr14:cNvContentPartPr/>
      </xdr14:nvContentPartPr>
      <xdr14:nvPr/>
      <xdr14:xfrm>
        <a:off x="8721090" y="4222750"/>
        <a:ext cx="0" cy="635"/>
      </xdr14:xfrm>
    </xdr:contentPart>
    <xdr:clientData/>
  </xdr:oneCellAnchor>
  <xdr:oneCellAnchor>
    <xdr:from>
      <xdr:col>7</xdr:col>
      <xdr:colOff>856971</xdr:colOff>
      <xdr:row>22</xdr:row>
      <xdr:rowOff>115207</xdr:rowOff>
    </xdr:from>
    <xdr:ext cx="360" cy="360"/>
    <xdr:contentPart xmlns:xdr14="http://schemas.microsoft.com/office/excel/2010/spreadsheetDrawing" r:id="rId18">
      <xdr14:nvContentPartPr>
        <xdr14:cNvPr id="19" name="Ink 18"/>
        <xdr14:cNvContentPartPr/>
      </xdr14:nvContentPartPr>
      <xdr14:nvPr/>
      <xdr14:xfrm>
        <a:off x="8639175" y="4324985"/>
        <a:ext cx="635" cy="0"/>
      </xdr14:xfrm>
    </xdr:contentPart>
    <xdr:clientData/>
  </xdr:oneCellAnchor>
  <xdr:oneCellAnchor>
    <xdr:from>
      <xdr:col>8</xdr:col>
      <xdr:colOff>938691</xdr:colOff>
      <xdr:row>22</xdr:row>
      <xdr:rowOff>13327</xdr:rowOff>
    </xdr:from>
    <xdr:ext cx="360" cy="360"/>
    <xdr:contentPart xmlns:xdr14="http://schemas.microsoft.com/office/excel/2010/spreadsheetDrawing" r:id="rId19">
      <xdr14:nvContentPartPr>
        <xdr14:cNvPr id="20" name="Ink 19"/>
        <xdr14:cNvContentPartPr/>
      </xdr14:nvContentPartPr>
      <xdr14:nvPr/>
      <xdr14:xfrm>
        <a:off x="9829800" y="4222750"/>
        <a:ext cx="0" cy="635"/>
      </xdr14:xfrm>
    </xdr:contentPart>
    <xdr:clientData/>
  </xdr:oneCellAnchor>
  <xdr:oneCellAnchor>
    <xdr:from>
      <xdr:col>8</xdr:col>
      <xdr:colOff>856971</xdr:colOff>
      <xdr:row>22</xdr:row>
      <xdr:rowOff>115207</xdr:rowOff>
    </xdr:from>
    <xdr:ext cx="360" cy="360"/>
    <xdr:contentPart xmlns:xdr14="http://schemas.microsoft.com/office/excel/2010/spreadsheetDrawing" r:id="rId20">
      <xdr14:nvContentPartPr>
        <xdr14:cNvPr id="21" name="Ink 20"/>
        <xdr14:cNvContentPartPr/>
      </xdr14:nvContentPartPr>
      <xdr14:nvPr/>
      <xdr14:xfrm>
        <a:off x="9747885" y="4324985"/>
        <a:ext cx="635" cy="0"/>
      </xdr14:xfrm>
    </xdr:contentPart>
    <xdr:clientData/>
  </xdr:oneCellAnchor>
  <xdr:oneCellAnchor>
    <xdr:from>
      <xdr:col>4</xdr:col>
      <xdr:colOff>938691</xdr:colOff>
      <xdr:row>22</xdr:row>
      <xdr:rowOff>13327</xdr:rowOff>
    </xdr:from>
    <xdr:ext cx="360" cy="360"/>
    <xdr:contentPart xmlns:xdr14="http://schemas.microsoft.com/office/excel/2010/spreadsheetDrawing" r:id="rId21">
      <xdr14:nvContentPartPr>
        <xdr14:cNvPr id="22" name="Ink 21"/>
        <xdr14:cNvContentPartPr/>
      </xdr14:nvContentPartPr>
      <xdr14:nvPr/>
      <xdr14:xfrm>
        <a:off x="5132705" y="4222750"/>
        <a:ext cx="0" cy="635"/>
      </xdr14:xfrm>
    </xdr:contentPart>
    <xdr:clientData/>
  </xdr:oneCellAnchor>
  <xdr:oneCellAnchor>
    <xdr:from>
      <xdr:col>4</xdr:col>
      <xdr:colOff>856971</xdr:colOff>
      <xdr:row>22</xdr:row>
      <xdr:rowOff>115207</xdr:rowOff>
    </xdr:from>
    <xdr:ext cx="360" cy="360"/>
    <xdr:contentPart xmlns:xdr14="http://schemas.microsoft.com/office/excel/2010/spreadsheetDrawing" r:id="rId22">
      <xdr14:nvContentPartPr>
        <xdr14:cNvPr id="23" name="Ink 22"/>
        <xdr14:cNvContentPartPr/>
      </xdr14:nvContentPartPr>
      <xdr14:nvPr/>
      <xdr14:xfrm>
        <a:off x="5050790" y="4324985"/>
        <a:ext cx="635" cy="0"/>
      </xdr14:xfrm>
    </xdr:contentPart>
    <xdr:clientData/>
  </xdr:oneCellAnchor>
  <xdr:oneCellAnchor>
    <xdr:from>
      <xdr:col>5</xdr:col>
      <xdr:colOff>938691</xdr:colOff>
      <xdr:row>22</xdr:row>
      <xdr:rowOff>13327</xdr:rowOff>
    </xdr:from>
    <xdr:ext cx="360" cy="360"/>
    <xdr:contentPart xmlns:xdr14="http://schemas.microsoft.com/office/excel/2010/spreadsheetDrawing" r:id="rId23">
      <xdr14:nvContentPartPr>
        <xdr14:cNvPr id="24" name="Ink 23"/>
        <xdr14:cNvContentPartPr/>
      </xdr14:nvContentPartPr>
      <xdr14:nvPr/>
      <xdr14:xfrm>
        <a:off x="6302375" y="4222750"/>
        <a:ext cx="0" cy="635"/>
      </xdr14:xfrm>
    </xdr:contentPart>
    <xdr:clientData/>
  </xdr:oneCellAnchor>
  <xdr:oneCellAnchor>
    <xdr:from>
      <xdr:col>5</xdr:col>
      <xdr:colOff>856971</xdr:colOff>
      <xdr:row>22</xdr:row>
      <xdr:rowOff>115207</xdr:rowOff>
    </xdr:from>
    <xdr:ext cx="360" cy="360"/>
    <xdr:contentPart xmlns:xdr14="http://schemas.microsoft.com/office/excel/2010/spreadsheetDrawing" r:id="rId24">
      <xdr14:nvContentPartPr>
        <xdr14:cNvPr id="25" name="Ink 24"/>
        <xdr14:cNvContentPartPr/>
      </xdr14:nvContentPartPr>
      <xdr14:nvPr/>
      <xdr14:xfrm>
        <a:off x="6220460" y="4324985"/>
        <a:ext cx="635" cy="0"/>
      </xdr14:xfrm>
    </xdr:contentPart>
    <xdr:clientData/>
  </xdr:oneCellAnchor>
  <xdr:oneCellAnchor>
    <xdr:from>
      <xdr:col>6</xdr:col>
      <xdr:colOff>938691</xdr:colOff>
      <xdr:row>22</xdr:row>
      <xdr:rowOff>13327</xdr:rowOff>
    </xdr:from>
    <xdr:ext cx="360" cy="360"/>
    <xdr:contentPart xmlns:xdr14="http://schemas.microsoft.com/office/excel/2010/spreadsheetDrawing" r:id="rId25">
      <xdr14:nvContentPartPr>
        <xdr14:cNvPr id="26" name="Ink 25"/>
        <xdr14:cNvContentPartPr/>
      </xdr14:nvContentPartPr>
      <xdr14:nvPr/>
      <xdr14:xfrm>
        <a:off x="7599680" y="4222750"/>
        <a:ext cx="0" cy="635"/>
      </xdr14:xfrm>
    </xdr:contentPart>
    <xdr:clientData/>
  </xdr:oneCellAnchor>
  <xdr:oneCellAnchor>
    <xdr:from>
      <xdr:col>6</xdr:col>
      <xdr:colOff>856971</xdr:colOff>
      <xdr:row>22</xdr:row>
      <xdr:rowOff>115207</xdr:rowOff>
    </xdr:from>
    <xdr:ext cx="360" cy="360"/>
    <xdr:contentPart xmlns:xdr14="http://schemas.microsoft.com/office/excel/2010/spreadsheetDrawing" r:id="rId26">
      <xdr14:nvContentPartPr>
        <xdr14:cNvPr id="27" name="Ink 26"/>
        <xdr14:cNvContentPartPr/>
      </xdr14:nvContentPartPr>
      <xdr14:nvPr/>
      <xdr14:xfrm>
        <a:off x="7517765" y="4324985"/>
        <a:ext cx="635" cy="0"/>
      </xdr14:xfrm>
    </xdr:contentPart>
    <xdr:clientData/>
  </xdr:oneCellAnchor>
  <xdr:oneCellAnchor>
    <xdr:from>
      <xdr:col>7</xdr:col>
      <xdr:colOff>938691</xdr:colOff>
      <xdr:row>22</xdr:row>
      <xdr:rowOff>13327</xdr:rowOff>
    </xdr:from>
    <xdr:ext cx="360" cy="360"/>
    <xdr:contentPart xmlns:xdr14="http://schemas.microsoft.com/office/excel/2010/spreadsheetDrawing" r:id="rId27">
      <xdr14:nvContentPartPr>
        <xdr14:cNvPr id="28" name="Ink 27"/>
        <xdr14:cNvContentPartPr/>
      </xdr14:nvContentPartPr>
      <xdr14:nvPr/>
      <xdr14:xfrm>
        <a:off x="8721090" y="4222750"/>
        <a:ext cx="0" cy="635"/>
      </xdr14:xfrm>
    </xdr:contentPart>
    <xdr:clientData/>
  </xdr:oneCellAnchor>
  <xdr:oneCellAnchor>
    <xdr:from>
      <xdr:col>7</xdr:col>
      <xdr:colOff>856971</xdr:colOff>
      <xdr:row>22</xdr:row>
      <xdr:rowOff>115207</xdr:rowOff>
    </xdr:from>
    <xdr:ext cx="360" cy="360"/>
    <xdr:contentPart xmlns:xdr14="http://schemas.microsoft.com/office/excel/2010/spreadsheetDrawing" r:id="rId28">
      <xdr14:nvContentPartPr>
        <xdr14:cNvPr id="29" name="Ink 28"/>
        <xdr14:cNvContentPartPr/>
      </xdr14:nvContentPartPr>
      <xdr14:nvPr/>
      <xdr14:xfrm>
        <a:off x="8639175" y="4324985"/>
        <a:ext cx="635" cy="0"/>
      </xdr14:xfrm>
    </xdr:contentPart>
    <xdr:clientData/>
  </xdr:oneCellAnchor>
  <xdr:oneCellAnchor>
    <xdr:from>
      <xdr:col>8</xdr:col>
      <xdr:colOff>938691</xdr:colOff>
      <xdr:row>22</xdr:row>
      <xdr:rowOff>13327</xdr:rowOff>
    </xdr:from>
    <xdr:ext cx="360" cy="360"/>
    <xdr:contentPart xmlns:xdr14="http://schemas.microsoft.com/office/excel/2010/spreadsheetDrawing" r:id="rId29">
      <xdr14:nvContentPartPr>
        <xdr14:cNvPr id="30" name="Ink 29"/>
        <xdr14:cNvContentPartPr/>
      </xdr14:nvContentPartPr>
      <xdr14:nvPr/>
      <xdr14:xfrm>
        <a:off x="9829800" y="4222750"/>
        <a:ext cx="0" cy="635"/>
      </xdr14:xfrm>
    </xdr:contentPart>
    <xdr:clientData/>
  </xdr:oneCellAnchor>
  <xdr:oneCellAnchor>
    <xdr:from>
      <xdr:col>8</xdr:col>
      <xdr:colOff>856971</xdr:colOff>
      <xdr:row>22</xdr:row>
      <xdr:rowOff>115207</xdr:rowOff>
    </xdr:from>
    <xdr:ext cx="360" cy="360"/>
    <xdr:contentPart xmlns:xdr14="http://schemas.microsoft.com/office/excel/2010/spreadsheetDrawing" r:id="rId30">
      <xdr14:nvContentPartPr>
        <xdr14:cNvPr id="31" name="Ink 30"/>
        <xdr14:cNvContentPartPr/>
      </xdr14:nvContentPartPr>
      <xdr14:nvPr/>
      <xdr14:xfrm>
        <a:off x="9747885" y="4324985"/>
        <a:ext cx="635" cy="0"/>
      </xdr14:xfrm>
    </xdr:contentPar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Changes%20MK\Downloads\Vasvie's%20wor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 input"/>
      <sheetName val="cash budget"/>
      <sheetName val="profit budget"/>
    </sheetNames>
    <sheetDataSet>
      <sheetData sheetId="0">
        <row r="25">
          <cell r="B25">
            <v>75000</v>
          </cell>
        </row>
        <row r="31">
          <cell r="B31">
            <v>44000</v>
          </cell>
        </row>
      </sheetData>
      <sheetData sheetId="1"/>
      <sheetData sheetId="2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</inkml:traceFormat>
        <inkml:channelProperties>
          <inkml:channelProperty channel="X" name="resolution" value="28.3464566929134" units="1/cm"/>
          <inkml:channelProperty channel="Y" name="resolution" value="28.3464566929134" units="1/cm"/>
        </inkml:channelProperties>
      </inkml:inkSource>
      <inkml:timestamp xml:id="ts0" timeString="2020-09-11T23:39:15"/>
    </inkml:context>
    <inkml:brush xml:id="br0">
      <inkml:brushProperty name="width" value="0.025" units="cm"/>
      <inkml:brushProperty name="height" value="0.025" units="cm"/>
      <inkml:brushProperty name="color" value="#000000"/>
    </inkml:brush>
  </inkml:definitions>
  <inkml:trace contextRef="#ctx0" brushRef="#br0">0 1,'0'0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zoomScale="85" zoomScaleNormal="85" workbookViewId="0">
      <selection activeCell="F14" sqref="F14"/>
    </sheetView>
  </sheetViews>
  <sheetFormatPr defaultColWidth="9.18095238095238" defaultRowHeight="15" outlineLevelCol="7"/>
  <cols>
    <col min="1" max="1" width="23" style="21" customWidth="1"/>
    <col min="2" max="2" width="9.18095238095238" style="21"/>
    <col min="3" max="3" width="13.1809523809524" style="21" customWidth="1"/>
    <col min="4" max="4" width="17.2666666666667" style="21" customWidth="1"/>
    <col min="5" max="5" width="19.5428571428571" style="21" customWidth="1"/>
    <col min="6" max="6" width="9.18095238095238" style="21"/>
    <col min="7" max="7" width="12.7238095238095" style="21" customWidth="1"/>
    <col min="8" max="8" width="12.4571428571429" style="21" customWidth="1"/>
    <col min="9" max="16384" width="9.18095238095238" style="21"/>
  </cols>
  <sheetData>
    <row r="1" spans="1:5">
      <c r="A1" s="22" t="s">
        <v>0</v>
      </c>
      <c r="B1" s="22"/>
      <c r="C1" s="22"/>
      <c r="D1" s="22"/>
      <c r="E1" s="22"/>
    </row>
    <row r="3" ht="28.5" spans="1:8">
      <c r="A3" s="23" t="s">
        <v>1</v>
      </c>
      <c r="B3" s="23"/>
      <c r="C3" s="23"/>
      <c r="D3" s="24" t="s">
        <v>2</v>
      </c>
      <c r="E3" s="24" t="s">
        <v>3</v>
      </c>
      <c r="F3" s="24" t="s">
        <v>4</v>
      </c>
      <c r="G3" s="24" t="s">
        <v>5</v>
      </c>
      <c r="H3" s="25"/>
    </row>
    <row r="4" ht="28.5" customHeight="1" spans="1:8">
      <c r="A4" s="26"/>
      <c r="B4" s="26"/>
      <c r="C4" s="27" t="s">
        <v>6</v>
      </c>
      <c r="D4" s="27"/>
      <c r="E4" s="27"/>
      <c r="F4" s="27"/>
      <c r="G4" s="27"/>
      <c r="H4" s="28"/>
    </row>
    <row r="5" spans="1:8">
      <c r="A5" s="26"/>
      <c r="B5" s="26"/>
      <c r="C5" s="27" t="s">
        <v>7</v>
      </c>
      <c r="D5" s="11">
        <v>123000</v>
      </c>
      <c r="E5" s="11">
        <v>36000</v>
      </c>
      <c r="F5" s="11">
        <v>950</v>
      </c>
      <c r="G5" s="11">
        <v>120</v>
      </c>
      <c r="H5" s="29"/>
    </row>
    <row r="6" spans="1:8">
      <c r="A6" s="26"/>
      <c r="B6" s="26"/>
      <c r="C6" s="27" t="s">
        <v>8</v>
      </c>
      <c r="D6" s="11">
        <v>108000</v>
      </c>
      <c r="E6" s="11">
        <v>47000</v>
      </c>
      <c r="F6" s="11">
        <v>950</v>
      </c>
      <c r="G6" s="11">
        <v>15</v>
      </c>
      <c r="H6" s="29"/>
    </row>
    <row r="7" spans="1:8">
      <c r="A7" s="26"/>
      <c r="B7" s="26"/>
      <c r="C7" s="27" t="s">
        <v>9</v>
      </c>
      <c r="D7" s="27"/>
      <c r="E7" s="27"/>
      <c r="F7" s="27"/>
      <c r="G7" s="27"/>
      <c r="H7" s="29"/>
    </row>
    <row r="8" spans="1:8">
      <c r="A8" s="26"/>
      <c r="B8" s="26"/>
      <c r="C8" s="27" t="s">
        <v>10</v>
      </c>
      <c r="D8" s="11">
        <v>130500</v>
      </c>
      <c r="E8" s="11">
        <v>44500</v>
      </c>
      <c r="F8" s="11">
        <v>950</v>
      </c>
      <c r="G8" s="11">
        <v>25</v>
      </c>
      <c r="H8" s="30"/>
    </row>
    <row r="9" spans="1:8">
      <c r="A9" s="26"/>
      <c r="B9" s="26"/>
      <c r="C9" s="27" t="s">
        <v>11</v>
      </c>
      <c r="D9" s="11">
        <v>125000</v>
      </c>
      <c r="E9" s="11">
        <v>40100</v>
      </c>
      <c r="F9" s="11">
        <v>950</v>
      </c>
      <c r="G9" s="11">
        <v>55</v>
      </c>
      <c r="H9" s="30"/>
    </row>
    <row r="10" spans="1:8">
      <c r="A10" s="26"/>
      <c r="B10" s="26"/>
      <c r="C10" s="27" t="s">
        <v>12</v>
      </c>
      <c r="D10" s="11">
        <v>140000</v>
      </c>
      <c r="E10" s="11">
        <v>43300</v>
      </c>
      <c r="F10" s="11">
        <v>950</v>
      </c>
      <c r="G10" s="11">
        <v>20</v>
      </c>
      <c r="H10" s="30"/>
    </row>
    <row r="11" spans="1:8">
      <c r="A11" s="26"/>
      <c r="B11" s="26"/>
      <c r="C11" s="27" t="s">
        <v>13</v>
      </c>
      <c r="D11" s="11">
        <v>145500</v>
      </c>
      <c r="E11" s="11">
        <v>42600</v>
      </c>
      <c r="F11" s="11">
        <v>950</v>
      </c>
      <c r="G11" s="11">
        <v>15</v>
      </c>
      <c r="H11" s="29"/>
    </row>
    <row r="12" spans="1:8">
      <c r="A12" s="26"/>
      <c r="B12" s="26"/>
      <c r="C12" s="27" t="s">
        <v>14</v>
      </c>
      <c r="D12" s="11">
        <v>148000</v>
      </c>
      <c r="E12" s="11">
        <v>40200</v>
      </c>
      <c r="F12" s="11">
        <v>950</v>
      </c>
      <c r="G12" s="11">
        <v>10</v>
      </c>
      <c r="H12" s="29"/>
    </row>
    <row r="13" spans="1:8">
      <c r="A13" s="26"/>
      <c r="B13" s="26"/>
      <c r="C13" s="27" t="s">
        <v>15</v>
      </c>
      <c r="D13" s="11">
        <v>178000</v>
      </c>
      <c r="E13" s="11">
        <v>36500</v>
      </c>
      <c r="F13" s="11">
        <v>950</v>
      </c>
      <c r="G13" s="11">
        <v>40</v>
      </c>
      <c r="H13" s="29"/>
    </row>
    <row r="14" spans="1:8">
      <c r="A14" s="26"/>
      <c r="B14" s="26"/>
      <c r="C14" s="26"/>
      <c r="D14" s="26"/>
      <c r="E14" s="26"/>
      <c r="F14" s="26"/>
      <c r="G14" s="26"/>
      <c r="H14" s="29"/>
    </row>
    <row r="15" spans="1:8">
      <c r="A15" s="26"/>
      <c r="B15" s="26"/>
      <c r="C15" s="26"/>
      <c r="D15" s="26"/>
      <c r="E15" s="26"/>
      <c r="F15" s="26"/>
      <c r="G15" s="26"/>
      <c r="H15" s="29"/>
    </row>
    <row r="16" spans="1:8">
      <c r="A16" s="26"/>
      <c r="B16" s="26"/>
      <c r="C16" s="26"/>
      <c r="D16" s="26"/>
      <c r="E16" s="26"/>
      <c r="F16" s="26"/>
      <c r="G16" s="26"/>
      <c r="H16" s="29"/>
    </row>
    <row r="17" spans="1:8">
      <c r="A17" s="26"/>
      <c r="B17" s="26"/>
      <c r="C17" s="31"/>
      <c r="D17" s="31"/>
      <c r="E17" s="31"/>
      <c r="F17" s="26"/>
      <c r="G17" s="26"/>
      <c r="H17" s="29"/>
    </row>
    <row r="18" spans="1:8">
      <c r="A18" s="26" t="s">
        <v>16</v>
      </c>
      <c r="B18" s="26"/>
      <c r="C18" s="11"/>
      <c r="D18" s="32">
        <v>0.65</v>
      </c>
      <c r="E18" s="11"/>
      <c r="F18" s="26"/>
      <c r="G18" s="26"/>
      <c r="H18" s="29"/>
    </row>
    <row r="19" spans="1:8">
      <c r="A19" s="26" t="s">
        <v>17</v>
      </c>
      <c r="B19" s="26"/>
      <c r="C19" s="11" t="s">
        <v>18</v>
      </c>
      <c r="D19" s="32">
        <v>0.35</v>
      </c>
      <c r="E19" s="11"/>
      <c r="F19" s="26"/>
      <c r="G19" s="26"/>
      <c r="H19" s="29"/>
    </row>
    <row r="20" spans="1:8">
      <c r="A20" s="26" t="s">
        <v>19</v>
      </c>
      <c r="B20" s="11">
        <v>25000</v>
      </c>
      <c r="C20" s="11"/>
      <c r="D20" s="11"/>
      <c r="E20" s="11" t="s">
        <v>20</v>
      </c>
      <c r="F20" s="26"/>
      <c r="G20" s="26"/>
      <c r="H20" s="29"/>
    </row>
    <row r="21" spans="1:8">
      <c r="A21" s="26" t="s">
        <v>21</v>
      </c>
      <c r="B21" s="11">
        <v>25000</v>
      </c>
      <c r="C21" s="11">
        <v>0.2</v>
      </c>
      <c r="D21" s="11">
        <f>B21*C21</f>
        <v>5000</v>
      </c>
      <c r="E21" s="11">
        <v>4</v>
      </c>
      <c r="F21" s="26"/>
      <c r="G21" s="26"/>
      <c r="H21" s="29"/>
    </row>
    <row r="22" spans="1:8">
      <c r="A22" s="26" t="s">
        <v>22</v>
      </c>
      <c r="B22" s="11">
        <v>4000</v>
      </c>
      <c r="C22" s="11">
        <v>2</v>
      </c>
      <c r="D22" s="11"/>
      <c r="E22" s="11"/>
      <c r="F22" s="26"/>
      <c r="G22" s="26"/>
      <c r="H22" s="29"/>
    </row>
    <row r="23" spans="1:8">
      <c r="A23" s="26" t="s">
        <v>23</v>
      </c>
      <c r="B23" s="11">
        <v>75000</v>
      </c>
      <c r="C23" s="11">
        <v>12</v>
      </c>
      <c r="D23" s="11"/>
      <c r="E23" s="11" t="s">
        <v>24</v>
      </c>
      <c r="F23" s="26"/>
      <c r="G23" s="26"/>
      <c r="H23" s="29"/>
    </row>
    <row r="24" spans="1:8">
      <c r="A24" s="26" t="s">
        <v>25</v>
      </c>
      <c r="B24" s="11">
        <v>2000</v>
      </c>
      <c r="C24" s="11"/>
      <c r="D24" s="32">
        <v>1.45</v>
      </c>
      <c r="E24" s="11" t="s">
        <v>26</v>
      </c>
      <c r="F24" s="26"/>
      <c r="G24" s="26"/>
      <c r="H24" s="29"/>
    </row>
    <row r="25" spans="1:8">
      <c r="A25" s="26" t="s">
        <v>27</v>
      </c>
      <c r="B25" s="11">
        <v>46000</v>
      </c>
      <c r="C25" s="11"/>
      <c r="D25" s="33"/>
      <c r="E25" s="11" t="s">
        <v>24</v>
      </c>
      <c r="F25" s="26"/>
      <c r="G25" s="26"/>
      <c r="H25" s="29"/>
    </row>
    <row r="26" spans="1:8">
      <c r="A26" s="26" t="s">
        <v>28</v>
      </c>
      <c r="B26" s="11">
        <v>2000</v>
      </c>
      <c r="C26" s="11" t="s">
        <v>18</v>
      </c>
      <c r="D26" s="33"/>
      <c r="E26" s="11"/>
      <c r="F26" s="26"/>
      <c r="G26" s="26"/>
      <c r="H26" s="29"/>
    </row>
    <row r="27" spans="1:7">
      <c r="A27" s="26" t="s">
        <v>29</v>
      </c>
      <c r="B27" s="11">
        <v>44000</v>
      </c>
      <c r="C27" s="11"/>
      <c r="D27" s="32">
        <v>0.2</v>
      </c>
      <c r="E27" s="11" t="s">
        <v>20</v>
      </c>
      <c r="F27" s="26"/>
      <c r="G27" s="26"/>
    </row>
    <row r="28" spans="1:7">
      <c r="A28" s="26" t="s">
        <v>29</v>
      </c>
      <c r="B28" s="11">
        <v>44000</v>
      </c>
      <c r="C28" s="11"/>
      <c r="D28" s="32">
        <v>0.5</v>
      </c>
      <c r="E28" s="11" t="s">
        <v>30</v>
      </c>
      <c r="F28" s="26"/>
      <c r="G28" s="26"/>
    </row>
    <row r="29" spans="1:7">
      <c r="A29" s="26" t="s">
        <v>29</v>
      </c>
      <c r="B29" s="11">
        <v>44000</v>
      </c>
      <c r="C29" s="11"/>
      <c r="D29" s="32">
        <v>0.3</v>
      </c>
      <c r="E29" s="11" t="s">
        <v>31</v>
      </c>
      <c r="F29" s="26"/>
      <c r="G29" s="26"/>
    </row>
    <row r="30" spans="1:7">
      <c r="A30" s="26"/>
      <c r="B30" s="11"/>
      <c r="C30" s="11" t="s">
        <v>18</v>
      </c>
      <c r="D30" s="32"/>
      <c r="E30" s="11" t="s">
        <v>32</v>
      </c>
      <c r="F30" s="26"/>
      <c r="G30" s="26"/>
    </row>
    <row r="31" spans="1:7">
      <c r="A31" s="26" t="s">
        <v>33</v>
      </c>
      <c r="B31" s="11"/>
      <c r="C31" s="11" t="s">
        <v>34</v>
      </c>
      <c r="D31" s="32"/>
      <c r="E31" s="11" t="s">
        <v>20</v>
      </c>
      <c r="F31" s="26"/>
      <c r="G31" s="26"/>
    </row>
    <row r="32" spans="1:7">
      <c r="A32" s="26" t="s">
        <v>35</v>
      </c>
      <c r="B32" s="11"/>
      <c r="C32" s="11" t="s">
        <v>36</v>
      </c>
      <c r="D32" s="32"/>
      <c r="E32" s="11" t="s">
        <v>37</v>
      </c>
      <c r="F32" s="26"/>
      <c r="G32" s="26"/>
    </row>
    <row r="33" spans="1:7">
      <c r="A33" s="26" t="s">
        <v>38</v>
      </c>
      <c r="B33" s="11">
        <v>1500</v>
      </c>
      <c r="C33" s="11">
        <v>12</v>
      </c>
      <c r="D33" s="32"/>
      <c r="E33" s="11"/>
      <c r="F33" s="26"/>
      <c r="G33" s="26"/>
    </row>
    <row r="34" spans="1:7">
      <c r="A34" s="26" t="s">
        <v>39</v>
      </c>
      <c r="B34" s="11">
        <v>220000</v>
      </c>
      <c r="C34" s="11">
        <v>12</v>
      </c>
      <c r="D34" s="32"/>
      <c r="E34" s="11"/>
      <c r="F34" s="26"/>
      <c r="G34" s="26"/>
    </row>
    <row r="35" spans="1:7">
      <c r="A35" s="26" t="s">
        <v>40</v>
      </c>
      <c r="B35" s="11">
        <v>140000</v>
      </c>
      <c r="C35" s="11"/>
      <c r="D35" s="32">
        <v>0.4</v>
      </c>
      <c r="E35" s="11" t="s">
        <v>24</v>
      </c>
      <c r="F35" s="26"/>
      <c r="G35" s="26"/>
    </row>
    <row r="36" spans="1:7">
      <c r="A36" s="26" t="s">
        <v>41</v>
      </c>
      <c r="B36" s="11">
        <v>24000</v>
      </c>
      <c r="C36" s="11"/>
      <c r="D36" s="32">
        <v>0.6</v>
      </c>
      <c r="E36" s="11" t="s">
        <v>42</v>
      </c>
      <c r="F36" s="26"/>
      <c r="G36" s="26"/>
    </row>
    <row r="37" spans="1:7">
      <c r="A37" s="26"/>
      <c r="B37" s="11">
        <v>24000</v>
      </c>
      <c r="C37" s="11"/>
      <c r="D37" s="32"/>
      <c r="E37" s="11"/>
      <c r="F37" s="26"/>
      <c r="G37" s="26"/>
    </row>
    <row r="38" spans="1:7">
      <c r="A38" s="26" t="s">
        <v>43</v>
      </c>
      <c r="B38" s="11">
        <v>110000</v>
      </c>
      <c r="C38" s="11">
        <v>4</v>
      </c>
      <c r="D38" s="32"/>
      <c r="E38" s="11" t="s">
        <v>44</v>
      </c>
      <c r="F38" s="26"/>
      <c r="G38" s="26"/>
    </row>
    <row r="39" spans="1:7">
      <c r="A39" s="26" t="s">
        <v>45</v>
      </c>
      <c r="B39" s="11">
        <v>65000</v>
      </c>
      <c r="C39" s="11">
        <v>12</v>
      </c>
      <c r="D39" s="32"/>
      <c r="E39" s="11" t="s">
        <v>30</v>
      </c>
      <c r="F39" s="26"/>
      <c r="G39" s="26"/>
    </row>
    <row r="40" spans="1:7">
      <c r="A40" s="26" t="s">
        <v>46</v>
      </c>
      <c r="B40" s="11">
        <v>60000</v>
      </c>
      <c r="C40" s="11">
        <v>2</v>
      </c>
      <c r="D40" s="11"/>
      <c r="E40" s="11" t="s">
        <v>42</v>
      </c>
      <c r="F40" s="26"/>
      <c r="G40" s="26"/>
    </row>
    <row r="41" spans="1:7">
      <c r="A41" s="26" t="s">
        <v>47</v>
      </c>
      <c r="B41" s="11">
        <v>210000</v>
      </c>
      <c r="C41" s="11"/>
      <c r="D41" s="11"/>
      <c r="E41" s="11"/>
      <c r="F41" s="26"/>
      <c r="G41" s="26"/>
    </row>
    <row r="42" spans="1:7">
      <c r="A42" s="26" t="s">
        <v>48</v>
      </c>
      <c r="B42" s="11">
        <v>12000</v>
      </c>
      <c r="C42" s="11">
        <v>12</v>
      </c>
      <c r="D42" s="11"/>
      <c r="E42" s="11"/>
      <c r="F42" s="26"/>
      <c r="G42" s="26"/>
    </row>
    <row r="43" spans="1:7">
      <c r="A43" s="26" t="s">
        <v>49</v>
      </c>
      <c r="B43" s="11">
        <v>5000</v>
      </c>
      <c r="C43" s="11"/>
      <c r="D43" s="11"/>
      <c r="E43" s="11"/>
      <c r="F43" s="26"/>
      <c r="G43" s="26"/>
    </row>
    <row r="44" spans="1:7">
      <c r="A44" s="26" t="s">
        <v>50</v>
      </c>
      <c r="B44" s="11">
        <v>265000</v>
      </c>
      <c r="C44" s="11"/>
      <c r="D44" s="11"/>
      <c r="E44" s="11"/>
      <c r="F44" s="26"/>
      <c r="G44" s="26"/>
    </row>
    <row r="45" spans="1:7">
      <c r="A45" s="26" t="s">
        <v>51</v>
      </c>
      <c r="B45" s="11">
        <v>105000</v>
      </c>
      <c r="C45" s="11"/>
      <c r="D45" s="11"/>
      <c r="E45" s="11"/>
      <c r="F45" s="26"/>
      <c r="G45" s="26"/>
    </row>
    <row r="46" spans="1:7">
      <c r="A46" s="26" t="s">
        <v>52</v>
      </c>
      <c r="B46" s="11">
        <v>98000</v>
      </c>
      <c r="C46" s="11">
        <v>2</v>
      </c>
      <c r="D46" s="31"/>
      <c r="E46" s="31"/>
      <c r="F46" s="26"/>
      <c r="G46" s="26"/>
    </row>
    <row r="47" spans="1:3">
      <c r="A47" s="26" t="s">
        <v>53</v>
      </c>
      <c r="B47" s="11">
        <f>B45-B46</f>
        <v>7000</v>
      </c>
      <c r="C47" s="34">
        <v>2</v>
      </c>
    </row>
    <row r="48" spans="2:2">
      <c r="B48" s="26"/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8"/>
  <sheetViews>
    <sheetView zoomScale="74" zoomScaleNormal="74" workbookViewId="0">
      <selection activeCell="A1" sqref="A1:E1"/>
    </sheetView>
  </sheetViews>
  <sheetFormatPr defaultColWidth="9" defaultRowHeight="15"/>
  <cols>
    <col min="2" max="2" width="27.1809523809524" customWidth="1"/>
    <col min="3" max="3" width="7.54285714285714" customWidth="1"/>
    <col min="4" max="4" width="19.1809523809524" customWidth="1"/>
    <col min="5" max="5" width="17.5428571428571" customWidth="1"/>
    <col min="6" max="6" width="19.4571428571429" customWidth="1"/>
    <col min="7" max="7" width="16.8190476190476" customWidth="1"/>
    <col min="8" max="8" width="16.6285714285714" customWidth="1"/>
    <col min="9" max="9" width="17.0857142857143" customWidth="1"/>
    <col min="10" max="10" width="8.36190476190476" customWidth="1"/>
  </cols>
  <sheetData>
    <row r="1" spans="1:5">
      <c r="A1" s="7" t="s">
        <v>54</v>
      </c>
      <c r="B1" s="7"/>
      <c r="C1" s="7"/>
      <c r="D1" s="7"/>
      <c r="E1" s="7"/>
    </row>
    <row r="3" spans="4:9">
      <c r="D3" s="8" t="s">
        <v>10</v>
      </c>
      <c r="E3" s="8" t="s">
        <v>11</v>
      </c>
      <c r="F3" s="8" t="s">
        <v>12</v>
      </c>
      <c r="G3" s="8" t="s">
        <v>13</v>
      </c>
      <c r="H3" s="8" t="s">
        <v>14</v>
      </c>
      <c r="I3" s="8" t="s">
        <v>15</v>
      </c>
    </row>
    <row r="4" spans="2:9">
      <c r="B4" t="s">
        <v>55</v>
      </c>
      <c r="C4" s="9" t="s">
        <v>56</v>
      </c>
      <c r="D4" s="10">
        <v>265000</v>
      </c>
      <c r="E4" s="10">
        <v>167600</v>
      </c>
      <c r="F4" s="10">
        <v>167530</v>
      </c>
      <c r="G4" s="10">
        <v>179020</v>
      </c>
      <c r="H4" s="10">
        <v>187140</v>
      </c>
      <c r="I4" s="10">
        <v>188285</v>
      </c>
    </row>
    <row r="5" spans="4:9">
      <c r="D5" s="11"/>
      <c r="E5" s="11"/>
      <c r="F5" s="11"/>
      <c r="G5" s="11"/>
      <c r="H5" s="11"/>
      <c r="I5" s="11"/>
    </row>
    <row r="6" ht="15.75" spans="2:20">
      <c r="B6" t="s">
        <v>57</v>
      </c>
      <c r="D6" s="11"/>
      <c r="E6" s="11"/>
      <c r="F6" s="11"/>
      <c r="G6" s="11"/>
      <c r="H6" s="11"/>
      <c r="I6" s="11"/>
      <c r="T6" s="20"/>
    </row>
    <row r="7" ht="15.75" spans="2:10">
      <c r="B7" t="s">
        <v>58</v>
      </c>
      <c r="D7" s="11">
        <v>450</v>
      </c>
      <c r="E7" s="11">
        <v>450</v>
      </c>
      <c r="F7" s="11">
        <v>450</v>
      </c>
      <c r="G7" s="11">
        <v>450</v>
      </c>
      <c r="H7" s="11">
        <v>450</v>
      </c>
      <c r="I7" s="11">
        <v>450</v>
      </c>
      <c r="J7" s="16"/>
    </row>
    <row r="8" spans="2:10">
      <c r="B8" t="s">
        <v>59</v>
      </c>
      <c r="D8" s="11">
        <v>0</v>
      </c>
      <c r="E8" s="11">
        <v>0</v>
      </c>
      <c r="F8" s="11">
        <v>500</v>
      </c>
      <c r="G8" s="11">
        <v>500</v>
      </c>
      <c r="H8" s="11">
        <v>500</v>
      </c>
      <c r="I8" s="11">
        <v>500</v>
      </c>
      <c r="J8" s="16"/>
    </row>
    <row r="9" spans="2:10">
      <c r="B9" t="s">
        <v>60</v>
      </c>
      <c r="C9" s="8"/>
      <c r="D9" s="11">
        <f>'Data input as per case'!E8</f>
        <v>44500</v>
      </c>
      <c r="E9" s="11">
        <f>'Data input as per case'!E9</f>
        <v>40100</v>
      </c>
      <c r="F9" s="11">
        <f>'Data input as per case'!E10</f>
        <v>43300</v>
      </c>
      <c r="G9" s="11">
        <f>'Data input as per case'!E11</f>
        <v>42600</v>
      </c>
      <c r="H9" s="11">
        <f>'Data input as per case'!E12</f>
        <v>40200</v>
      </c>
      <c r="I9" s="11">
        <f>'Data input as per case'!E13</f>
        <v>36500</v>
      </c>
      <c r="J9" s="16"/>
    </row>
    <row r="10" spans="2:10">
      <c r="B10" s="12" t="s">
        <v>61</v>
      </c>
      <c r="C10" s="12"/>
      <c r="D10" s="11">
        <f>'Data input as per case'!D8*'Data input as per case'!D18</f>
        <v>84825</v>
      </c>
      <c r="E10" s="11">
        <f>'Data input as per case'!D9*'Data input as per case'!D18</f>
        <v>81250</v>
      </c>
      <c r="F10" s="11">
        <f>'Data input as per case'!D10*'Data input as per case'!D18</f>
        <v>91000</v>
      </c>
      <c r="G10" s="11">
        <f>'Data input as per case'!D11*'Data input as per case'!D18</f>
        <v>94575</v>
      </c>
      <c r="H10" s="11">
        <f>'Data input as per case'!D12*'Data input as per case'!D18</f>
        <v>96200</v>
      </c>
      <c r="I10" s="11">
        <f>'Data input as per case'!D13*'Data input as per case'!D18</f>
        <v>115700</v>
      </c>
      <c r="J10" s="16"/>
    </row>
    <row r="11" spans="2:10">
      <c r="B11" s="12" t="s">
        <v>62</v>
      </c>
      <c r="C11" s="12"/>
      <c r="D11" s="11">
        <f>'Data input as per case'!D6*'Data input as per case'!D19</f>
        <v>37800</v>
      </c>
      <c r="E11" s="11">
        <f>'Data input as per case'!D8*'Data input as per case'!D19</f>
        <v>45675</v>
      </c>
      <c r="F11" s="11">
        <f>'Data input as per case'!D9*'Data input as per case'!D19</f>
        <v>43750</v>
      </c>
      <c r="G11" s="11">
        <f>'Data input as per case'!D10*'Data input as per case'!D19</f>
        <v>49000</v>
      </c>
      <c r="H11" s="11">
        <f>'Data input as per case'!D11*'Data input as per case'!D19</f>
        <v>50925</v>
      </c>
      <c r="I11" s="11">
        <f>'Data input as per case'!D12*'Data input as per case'!D19</f>
        <v>51800</v>
      </c>
      <c r="J11" s="17"/>
    </row>
    <row r="12" spans="2:10">
      <c r="B12" t="s">
        <v>63</v>
      </c>
      <c r="D12" s="11">
        <f>'Data input as per case'!G8</f>
        <v>25</v>
      </c>
      <c r="E12" s="11">
        <f>'Data input as per case'!G9</f>
        <v>55</v>
      </c>
      <c r="F12" s="11">
        <f>'Data input as per case'!G10</f>
        <v>20</v>
      </c>
      <c r="G12" s="11">
        <f>'Data input as per case'!G11</f>
        <v>15</v>
      </c>
      <c r="H12" s="11">
        <f>'Data input as per case'!G12</f>
        <v>10</v>
      </c>
      <c r="I12" s="11">
        <f>'Data input as per case'!G13</f>
        <v>40</v>
      </c>
      <c r="J12" s="16"/>
    </row>
    <row r="13" spans="2:10">
      <c r="B13" t="s">
        <v>64</v>
      </c>
      <c r="C13" s="9" t="s">
        <v>65</v>
      </c>
      <c r="D13" s="10">
        <f t="shared" ref="D13:I13" si="0">SUM(D7:D12)</f>
        <v>167600</v>
      </c>
      <c r="E13" s="10">
        <f t="shared" si="0"/>
        <v>167530</v>
      </c>
      <c r="F13" s="10">
        <f t="shared" si="0"/>
        <v>179020</v>
      </c>
      <c r="G13" s="10">
        <f t="shared" si="0"/>
        <v>187140</v>
      </c>
      <c r="H13" s="10">
        <f t="shared" si="0"/>
        <v>188285</v>
      </c>
      <c r="I13" s="10">
        <f t="shared" si="0"/>
        <v>204990</v>
      </c>
      <c r="J13" s="16"/>
    </row>
    <row r="14" spans="4:10">
      <c r="D14" s="11"/>
      <c r="E14" s="11"/>
      <c r="F14" s="11"/>
      <c r="G14" s="11"/>
      <c r="H14" s="11"/>
      <c r="I14" s="11"/>
      <c r="J14" s="16"/>
    </row>
    <row r="15" spans="2:10">
      <c r="B15" t="s">
        <v>66</v>
      </c>
      <c r="D15" s="11"/>
      <c r="E15" s="11"/>
      <c r="F15" s="11"/>
      <c r="G15" s="11"/>
      <c r="H15" s="11"/>
      <c r="I15" s="11"/>
      <c r="J15" s="16"/>
    </row>
    <row r="16" spans="2:10">
      <c r="B16" t="s">
        <v>67</v>
      </c>
      <c r="D16" s="11">
        <v>0</v>
      </c>
      <c r="E16" s="11">
        <v>0</v>
      </c>
      <c r="F16" s="11">
        <f>'Data input as per case'!B20</f>
        <v>25000</v>
      </c>
      <c r="G16" s="11">
        <v>0</v>
      </c>
      <c r="H16" s="11">
        <v>0</v>
      </c>
      <c r="I16" s="11">
        <v>0</v>
      </c>
      <c r="J16" s="16"/>
    </row>
    <row r="17" spans="2:10">
      <c r="B17" t="s">
        <v>68</v>
      </c>
      <c r="D17" s="11">
        <v>0</v>
      </c>
      <c r="E17" s="11">
        <f>'Data input as per case'!B23/'Data input as per case'!C23</f>
        <v>6250</v>
      </c>
      <c r="F17" s="11">
        <v>6250</v>
      </c>
      <c r="G17" s="11">
        <v>6250</v>
      </c>
      <c r="H17" s="11">
        <v>6250</v>
      </c>
      <c r="I17" s="11">
        <v>6250</v>
      </c>
      <c r="J17" s="16"/>
    </row>
    <row r="18" spans="2:10">
      <c r="B18" t="s">
        <v>69</v>
      </c>
      <c r="C18" s="8"/>
      <c r="D18" s="11">
        <f>'Data input as per case'!B24</f>
        <v>2000</v>
      </c>
      <c r="E18" s="11">
        <v>2000</v>
      </c>
      <c r="F18" s="11">
        <v>2000</v>
      </c>
      <c r="G18" s="11">
        <v>2000</v>
      </c>
      <c r="H18" s="11">
        <f>'Data input as per case'!B24*'Data input as per case'!D24</f>
        <v>2900</v>
      </c>
      <c r="I18" s="11">
        <v>2000</v>
      </c>
      <c r="J18" s="18"/>
    </row>
    <row r="19" spans="2:10">
      <c r="B19" t="s">
        <v>27</v>
      </c>
      <c r="D19" s="11">
        <v>0</v>
      </c>
      <c r="E19" s="11">
        <f>'Data input as per case'!B25</f>
        <v>46000</v>
      </c>
      <c r="F19" s="11">
        <v>0</v>
      </c>
      <c r="G19" s="11">
        <v>0</v>
      </c>
      <c r="H19" s="11">
        <v>0</v>
      </c>
      <c r="I19" s="11">
        <v>0</v>
      </c>
      <c r="J19" s="16"/>
    </row>
    <row r="20" spans="2:10">
      <c r="B20" t="s">
        <v>28</v>
      </c>
      <c r="D20" s="11">
        <v>0</v>
      </c>
      <c r="E20" s="11">
        <f>'Data input as per case'!B26</f>
        <v>2000</v>
      </c>
      <c r="F20" s="11">
        <v>2000</v>
      </c>
      <c r="G20" s="11">
        <v>2000</v>
      </c>
      <c r="H20" s="11">
        <v>2000</v>
      </c>
      <c r="I20" s="11">
        <v>2000</v>
      </c>
      <c r="J20" s="16"/>
    </row>
    <row r="21" spans="2:10">
      <c r="B21" t="s">
        <v>29</v>
      </c>
      <c r="D21" s="11">
        <v>0</v>
      </c>
      <c r="E21" s="11">
        <v>0</v>
      </c>
      <c r="F21" s="11">
        <f>'Data input as per case'!B27*'Data input as per case'!D27</f>
        <v>8800</v>
      </c>
      <c r="G21" s="11">
        <v>0</v>
      </c>
      <c r="H21" s="11">
        <v>0</v>
      </c>
      <c r="I21" s="11">
        <f>'Data input as per case'!B28*'Data input as per case'!D28</f>
        <v>22000</v>
      </c>
      <c r="J21" s="16"/>
    </row>
    <row r="22" spans="2:10">
      <c r="B22" t="s">
        <v>70</v>
      </c>
      <c r="D22" s="11">
        <v>0</v>
      </c>
      <c r="E22" s="11">
        <v>0</v>
      </c>
      <c r="F22" s="11">
        <v>700</v>
      </c>
      <c r="G22" s="11">
        <v>0</v>
      </c>
      <c r="H22" s="11">
        <v>0</v>
      </c>
      <c r="I22" s="11">
        <v>0</v>
      </c>
      <c r="J22" s="16"/>
    </row>
    <row r="23" spans="2:10">
      <c r="B23" t="s">
        <v>71</v>
      </c>
      <c r="D23" s="11">
        <f>'Data input as per case'!B35/'Data input as per case'!C34</f>
        <v>11666.6666666667</v>
      </c>
      <c r="E23" s="11">
        <f>'Data input as per case'!B35/'Data input as per case'!C34</f>
        <v>11666.6666666667</v>
      </c>
      <c r="F23" s="11">
        <f>'Data input as per case'!B35/'Data input as per case'!C34</f>
        <v>11666.6666666667</v>
      </c>
      <c r="G23" s="11">
        <f>'Data input as per case'!B35/'Data input as per case'!C34</f>
        <v>11666.6666666667</v>
      </c>
      <c r="H23" s="11">
        <f>'Data input as per case'!B35/'Data input as per case'!C34</f>
        <v>11666.6666666667</v>
      </c>
      <c r="I23" s="11">
        <f>'Data input as per case'!B35/'Data input as per case'!C34</f>
        <v>11666.6666666667</v>
      </c>
      <c r="J23" s="16"/>
    </row>
    <row r="24" spans="2:10">
      <c r="B24" t="s">
        <v>72</v>
      </c>
      <c r="D24" s="11">
        <f>'Data input as per case'!B34/'Data input as per case'!C33</f>
        <v>18333.3333333333</v>
      </c>
      <c r="E24" s="11">
        <f>'Data input as per case'!B34/'Data input as per case'!C33</f>
        <v>18333.3333333333</v>
      </c>
      <c r="F24" s="11">
        <f>'Data input as per case'!B34/'Data input as per case'!C33</f>
        <v>18333.3333333333</v>
      </c>
      <c r="G24" s="11">
        <f>'Data input as per case'!B34/'Data input as per case'!C33</f>
        <v>18333.3333333333</v>
      </c>
      <c r="H24" s="11">
        <f>'Data input as per case'!B34/'Data input as per case'!C33</f>
        <v>18333.3333333333</v>
      </c>
      <c r="I24" s="11">
        <f>'Data input as per case'!B34/'Data input as per case'!C33</f>
        <v>18333.3333333333</v>
      </c>
      <c r="J24" s="16"/>
    </row>
    <row r="25" spans="2:10">
      <c r="B25" t="s">
        <v>73</v>
      </c>
      <c r="D25" s="11">
        <v>0</v>
      </c>
      <c r="E25" s="11">
        <f>'Data input as per case'!B36*'Data input as per case'!D35</f>
        <v>9600</v>
      </c>
      <c r="F25" s="11">
        <v>0</v>
      </c>
      <c r="G25" s="11">
        <f>'Data input as per case'!B37*'Data input as per case'!D36</f>
        <v>14400</v>
      </c>
      <c r="H25" s="11">
        <v>0</v>
      </c>
      <c r="I25" s="11">
        <v>0</v>
      </c>
      <c r="J25" s="16"/>
    </row>
    <row r="26" spans="2:10">
      <c r="B26" t="s">
        <v>43</v>
      </c>
      <c r="D26" s="11">
        <v>0</v>
      </c>
      <c r="E26" s="11">
        <v>0</v>
      </c>
      <c r="F26" s="11">
        <f>'Data input as per case'!B38/'Data input as per case'!C38</f>
        <v>27500</v>
      </c>
      <c r="G26" s="11">
        <v>0</v>
      </c>
      <c r="H26" s="11">
        <v>0</v>
      </c>
      <c r="I26" s="11">
        <f>'Data input as per case'!B38/'Data input as per case'!C38</f>
        <v>27500</v>
      </c>
      <c r="J26" s="16"/>
    </row>
    <row r="27" spans="2:10">
      <c r="B27" t="s">
        <v>45</v>
      </c>
      <c r="D27" s="11">
        <v>0</v>
      </c>
      <c r="E27" s="11">
        <v>0</v>
      </c>
      <c r="F27" s="11">
        <v>0</v>
      </c>
      <c r="G27" s="11">
        <f>'Data input as per case'!B39/'Data input as per case'!C39</f>
        <v>5416.66666666667</v>
      </c>
      <c r="H27" s="11">
        <f>'Data input as per case'!B39/'Data input as per case'!C39</f>
        <v>5416.66666666667</v>
      </c>
      <c r="I27" s="11">
        <f>'Data input as per case'!B39/'Data input as per case'!C39</f>
        <v>5416.66666666667</v>
      </c>
      <c r="J27" s="16"/>
    </row>
    <row r="28" spans="2:10">
      <c r="B28" t="s">
        <v>46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f>'Data input as per case'!B40/'Data input as per case'!C40</f>
        <v>30000</v>
      </c>
      <c r="J28" s="16"/>
    </row>
    <row r="29" spans="2:10">
      <c r="B29" t="s">
        <v>48</v>
      </c>
      <c r="D29" s="11">
        <f>'Data input as per case'!B42/'Data input as per case'!C42</f>
        <v>1000</v>
      </c>
      <c r="E29" s="11">
        <f>'Data input as per case'!B42/'Data input as per case'!C42</f>
        <v>1000</v>
      </c>
      <c r="F29" s="11">
        <f>'Data input as per case'!B42/'Data input as per case'!C42</f>
        <v>1000</v>
      </c>
      <c r="G29" s="11">
        <f>'Data input as per case'!B42/'Data input as per case'!C42</f>
        <v>1000</v>
      </c>
      <c r="H29" s="11">
        <f>'Data input as per case'!B42/'Data input as per case'!C42</f>
        <v>1000</v>
      </c>
      <c r="I29" s="11">
        <f>'Data input as per case'!B42/'Data input as per case'!C42</f>
        <v>1000</v>
      </c>
      <c r="J29" s="16"/>
    </row>
    <row r="30" spans="2:10">
      <c r="B30" t="s">
        <v>49</v>
      </c>
      <c r="D30" s="11">
        <f>'Data input as per case'!B43</f>
        <v>5000</v>
      </c>
      <c r="E30" s="11">
        <f>'Data input as per case'!B43</f>
        <v>5000</v>
      </c>
      <c r="F30" s="11">
        <f>'Data input as per case'!B43</f>
        <v>5000</v>
      </c>
      <c r="G30" s="11">
        <f>'Data input as per case'!B43</f>
        <v>5000</v>
      </c>
      <c r="H30" s="11">
        <f>'Data input as per case'!B43</f>
        <v>5000</v>
      </c>
      <c r="I30" s="11">
        <f>'Data input as per case'!B43</f>
        <v>5000</v>
      </c>
      <c r="J30" s="16"/>
    </row>
    <row r="31" spans="3:10">
      <c r="C31" s="9" t="s">
        <v>74</v>
      </c>
      <c r="D31" s="13">
        <f>SUM(D16:D30)</f>
        <v>38000</v>
      </c>
      <c r="E31" s="10">
        <f>SUM(E16:E30)</f>
        <v>101850</v>
      </c>
      <c r="F31" s="10">
        <f t="shared" ref="F31:I31" si="1">SUM(F16:F30)</f>
        <v>108250</v>
      </c>
      <c r="G31" s="10">
        <f t="shared" si="1"/>
        <v>66066.6666666667</v>
      </c>
      <c r="H31" s="10">
        <f t="shared" si="1"/>
        <v>52566.6666666667</v>
      </c>
      <c r="I31" s="19">
        <f t="shared" si="1"/>
        <v>131166.666666667</v>
      </c>
      <c r="J31" s="16"/>
    </row>
    <row r="32" spans="4:10">
      <c r="D32" s="11"/>
      <c r="E32" s="11"/>
      <c r="F32" s="11"/>
      <c r="G32" s="11"/>
      <c r="H32" s="11"/>
      <c r="I32" s="11"/>
      <c r="J32" s="16"/>
    </row>
    <row r="33" spans="4:10">
      <c r="D33" s="11"/>
      <c r="E33" s="11"/>
      <c r="F33" s="11"/>
      <c r="G33" s="11"/>
      <c r="H33" s="11"/>
      <c r="I33" s="11"/>
      <c r="J33" s="16"/>
    </row>
    <row r="34" ht="15.75" spans="2:10">
      <c r="B34" s="14" t="s">
        <v>75</v>
      </c>
      <c r="C34" s="15" t="s">
        <v>76</v>
      </c>
      <c r="D34" s="10">
        <f>(D4+D13)-D31</f>
        <v>394600</v>
      </c>
      <c r="E34" s="10">
        <f t="shared" ref="E34:I34" si="2">(E4+E13)-E31</f>
        <v>233280</v>
      </c>
      <c r="F34" s="10">
        <f t="shared" si="2"/>
        <v>238300</v>
      </c>
      <c r="G34" s="10">
        <f t="shared" si="2"/>
        <v>300093.333333333</v>
      </c>
      <c r="H34" s="10">
        <f t="shared" si="2"/>
        <v>322858.333333333</v>
      </c>
      <c r="I34" s="10">
        <f t="shared" si="2"/>
        <v>262108.333333333</v>
      </c>
      <c r="J34" s="16"/>
    </row>
    <row r="35" spans="4:9">
      <c r="D35" s="11"/>
      <c r="E35" s="11"/>
      <c r="F35" s="11"/>
      <c r="G35" s="11"/>
      <c r="H35" s="11"/>
      <c r="I35" s="11"/>
    </row>
    <row r="36" spans="4:9">
      <c r="D36" s="11"/>
      <c r="E36" s="11"/>
      <c r="F36" s="11"/>
      <c r="G36" s="11"/>
      <c r="H36" s="11"/>
      <c r="I36" s="11"/>
    </row>
    <row r="37" spans="4:9">
      <c r="D37" s="11"/>
      <c r="E37" s="11"/>
      <c r="F37" s="11"/>
      <c r="G37" s="11"/>
      <c r="H37" s="11"/>
      <c r="I37" s="11"/>
    </row>
    <row r="38" spans="4:9">
      <c r="D38" s="11"/>
      <c r="E38" s="11"/>
      <c r="F38" s="11"/>
      <c r="G38" s="11"/>
      <c r="H38" s="11"/>
      <c r="I38" s="11"/>
    </row>
    <row r="39" spans="4:9">
      <c r="D39" s="11"/>
      <c r="E39" s="11"/>
      <c r="F39" s="11"/>
      <c r="G39" s="11"/>
      <c r="H39" s="11"/>
      <c r="I39" s="11"/>
    </row>
    <row r="40" spans="4:9">
      <c r="D40" s="11"/>
      <c r="E40" s="11"/>
      <c r="F40" s="11"/>
      <c r="G40" s="11"/>
      <c r="H40" s="11"/>
      <c r="I40" s="11"/>
    </row>
    <row r="41" spans="4:9">
      <c r="D41" s="11"/>
      <c r="E41" s="11"/>
      <c r="F41" s="11"/>
      <c r="G41" s="11"/>
      <c r="H41" s="11"/>
      <c r="I41" s="11"/>
    </row>
    <row r="42" spans="4:9">
      <c r="D42" s="11"/>
      <c r="E42" s="11"/>
      <c r="F42" s="11"/>
      <c r="G42" s="11"/>
      <c r="H42" s="11"/>
      <c r="I42" s="11"/>
    </row>
    <row r="43" spans="4:9">
      <c r="D43" s="11"/>
      <c r="E43" s="11"/>
      <c r="F43" s="11"/>
      <c r="G43" s="11"/>
      <c r="H43" s="11"/>
      <c r="I43" s="11"/>
    </row>
    <row r="44" spans="4:9">
      <c r="D44" s="11"/>
      <c r="E44" s="11"/>
      <c r="F44" s="11"/>
      <c r="G44" s="11"/>
      <c r="H44" s="11"/>
      <c r="I44" s="11"/>
    </row>
    <row r="45" spans="4:9">
      <c r="D45" s="11"/>
      <c r="E45" s="11"/>
      <c r="F45" s="11"/>
      <c r="G45" s="11"/>
      <c r="H45" s="11"/>
      <c r="I45" s="11"/>
    </row>
    <row r="46" spans="4:9">
      <c r="D46" s="11"/>
      <c r="E46" s="11"/>
      <c r="F46" s="11"/>
      <c r="G46" s="11"/>
      <c r="H46" s="11"/>
      <c r="I46" s="11"/>
    </row>
    <row r="47" spans="4:9">
      <c r="D47" s="11"/>
      <c r="E47" s="11"/>
      <c r="F47" s="11"/>
      <c r="G47" s="11"/>
      <c r="H47" s="11"/>
      <c r="I47" s="11"/>
    </row>
    <row r="48" spans="4:9">
      <c r="D48" s="11"/>
      <c r="E48" s="11"/>
      <c r="F48" s="11"/>
      <c r="G48" s="11"/>
      <c r="H48" s="11"/>
      <c r="I48" s="11"/>
    </row>
  </sheetData>
  <mergeCells count="1">
    <mergeCell ref="A1:E1"/>
  </mergeCells>
  <pageMargins left="0.7" right="0.7" top="0.75" bottom="0.75" header="0.3" footer="0.3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tabSelected="1" workbookViewId="0">
      <selection activeCell="C8" sqref="C8"/>
    </sheetView>
  </sheetViews>
  <sheetFormatPr defaultColWidth="12" defaultRowHeight="15" outlineLevelCol="6"/>
  <cols>
    <col min="2" max="2" width="29.0857142857143" customWidth="1"/>
    <col min="3" max="3" width="15.2666666666667" customWidth="1"/>
    <col min="4" max="4" width="16.5428571428571" customWidth="1"/>
    <col min="5" max="5" width="14.5428571428571" customWidth="1"/>
  </cols>
  <sheetData>
    <row r="1" ht="15.75" spans="1:7">
      <c r="A1" s="1" t="s">
        <v>77</v>
      </c>
      <c r="B1" s="1"/>
      <c r="C1" s="1"/>
      <c r="D1" s="1"/>
      <c r="E1" s="1"/>
      <c r="F1" s="1"/>
      <c r="G1" s="1"/>
    </row>
    <row r="2" spans="1:2">
      <c r="A2" s="2"/>
      <c r="B2" s="2"/>
    </row>
    <row r="4" spans="2:4">
      <c r="B4" s="3" t="s">
        <v>78</v>
      </c>
      <c r="C4" s="4"/>
      <c r="D4" s="4">
        <f>SUM('Data input as per case'!E8:E13)</f>
        <v>247200</v>
      </c>
    </row>
    <row r="5" spans="2:4">
      <c r="B5" s="3" t="s">
        <v>79</v>
      </c>
      <c r="C5" s="4"/>
      <c r="D5" s="3"/>
    </row>
    <row r="6" spans="2:4">
      <c r="B6" s="3" t="s">
        <v>80</v>
      </c>
      <c r="C6" s="4">
        <f>'Data input as per case'!B45</f>
        <v>105000</v>
      </c>
      <c r="D6" s="4"/>
    </row>
    <row r="7" spans="2:4">
      <c r="B7" s="3" t="s">
        <v>53</v>
      </c>
      <c r="C7" s="4">
        <f>'Data input as per case'!B47/'Data input as per case'!C47</f>
        <v>3500</v>
      </c>
      <c r="D7" s="4"/>
    </row>
    <row r="8" spans="2:4">
      <c r="B8" s="3"/>
      <c r="C8" s="4">
        <f>SUM(C6:C7)</f>
        <v>108500</v>
      </c>
      <c r="D8" s="4"/>
    </row>
    <row r="9" spans="2:4">
      <c r="B9" s="3"/>
      <c r="C9" s="4"/>
      <c r="D9" s="4"/>
    </row>
    <row r="10" spans="2:4">
      <c r="B10" s="3" t="s">
        <v>81</v>
      </c>
      <c r="C10" s="4">
        <f>'Data input as per case'!B46/'Data input as per case'!C46</f>
        <v>49000</v>
      </c>
      <c r="D10" s="4"/>
    </row>
    <row r="11" spans="2:4">
      <c r="B11" s="3"/>
      <c r="C11" s="4"/>
      <c r="D11" s="4">
        <f>C8-C10</f>
        <v>59500</v>
      </c>
    </row>
    <row r="12" ht="15.75" spans="2:4">
      <c r="B12" s="5" t="s">
        <v>82</v>
      </c>
      <c r="C12" s="4"/>
      <c r="D12" s="6">
        <f>D4-D11</f>
        <v>187700</v>
      </c>
    </row>
    <row r="13" spans="2:4">
      <c r="B13" s="3"/>
      <c r="C13" s="4"/>
      <c r="D13" s="4"/>
    </row>
    <row r="14" spans="2:4">
      <c r="B14" s="3" t="s">
        <v>83</v>
      </c>
      <c r="C14" s="4"/>
      <c r="D14" s="4"/>
    </row>
    <row r="15" spans="2:4">
      <c r="B15" s="3" t="s">
        <v>84</v>
      </c>
      <c r="C15" s="4">
        <f>SUM('Data input as per case'!D8:D13)</f>
        <v>867000</v>
      </c>
      <c r="D15" s="4"/>
    </row>
    <row r="16" spans="2:4">
      <c r="B16" s="3" t="s">
        <v>4</v>
      </c>
      <c r="C16" s="4">
        <f>SUM('Data input as per case'!F8:F13)</f>
        <v>5700</v>
      </c>
      <c r="D16" s="4"/>
    </row>
    <row r="17" spans="2:4">
      <c r="B17" s="3" t="s">
        <v>85</v>
      </c>
      <c r="C17" s="4">
        <f>SUM('Data input as per case'!G8:G13)</f>
        <v>165</v>
      </c>
      <c r="D17" s="4"/>
    </row>
    <row r="18" spans="2:4">
      <c r="B18" s="3"/>
      <c r="C18" s="4"/>
      <c r="D18" s="4">
        <f>SUM(C15:C17)</f>
        <v>872865</v>
      </c>
    </row>
    <row r="19" ht="15.75" spans="2:4">
      <c r="B19" s="5" t="s">
        <v>86</v>
      </c>
      <c r="C19" s="4"/>
      <c r="D19" s="6">
        <f>D12+D18</f>
        <v>1060565</v>
      </c>
    </row>
    <row r="20" spans="2:4">
      <c r="B20" s="3"/>
      <c r="C20" s="4"/>
      <c r="D20" s="4"/>
    </row>
    <row r="21" spans="2:4">
      <c r="B21" s="3" t="s">
        <v>87</v>
      </c>
      <c r="C21" s="4"/>
      <c r="D21" s="4"/>
    </row>
    <row r="22" spans="2:4">
      <c r="B22" s="3" t="s">
        <v>68</v>
      </c>
      <c r="C22" s="4">
        <f>'[1]data input'!B25/2</f>
        <v>37500</v>
      </c>
      <c r="D22" s="4"/>
    </row>
    <row r="23" spans="2:4">
      <c r="B23" s="3" t="s">
        <v>69</v>
      </c>
      <c r="C23" s="4">
        <f>'Data input as per case'!B24*5+'Data input as per case'!B24*'Data input as per case'!D24</f>
        <v>12900</v>
      </c>
      <c r="D23" s="4"/>
    </row>
    <row r="24" spans="2:4">
      <c r="B24" s="3" t="s">
        <v>27</v>
      </c>
      <c r="C24" s="4">
        <f>'Data input as per case'!B25</f>
        <v>46000</v>
      </c>
      <c r="D24" s="4"/>
    </row>
    <row r="25" spans="2:4">
      <c r="B25" s="3" t="s">
        <v>28</v>
      </c>
      <c r="C25" s="4">
        <f>'Data input as per case'!B26*5</f>
        <v>10000</v>
      </c>
      <c r="D25" s="4"/>
    </row>
    <row r="26" spans="2:4">
      <c r="B26" s="3" t="s">
        <v>29</v>
      </c>
      <c r="C26" s="4">
        <f>('[1]data input'!B31*0.7)</f>
        <v>30800</v>
      </c>
      <c r="D26" s="4"/>
    </row>
    <row r="27" spans="2:4">
      <c r="B27" s="3" t="s">
        <v>70</v>
      </c>
      <c r="C27" s="4">
        <f>'Cash budget'!F22</f>
        <v>700</v>
      </c>
      <c r="D27" s="4"/>
    </row>
    <row r="28" spans="2:4">
      <c r="B28" s="3" t="s">
        <v>71</v>
      </c>
      <c r="C28" s="4">
        <f>'Data input as per case'!B35/'Data input as per case'!C34*6</f>
        <v>70000</v>
      </c>
      <c r="D28" s="4"/>
    </row>
    <row r="29" spans="2:4">
      <c r="B29" s="3" t="s">
        <v>72</v>
      </c>
      <c r="C29" s="4">
        <f>'Data input as per case'!B34/'Data input as per case'!C34*6</f>
        <v>110000</v>
      </c>
      <c r="D29" s="4"/>
    </row>
    <row r="30" spans="2:4">
      <c r="B30" s="3" t="s">
        <v>88</v>
      </c>
      <c r="C30" s="4">
        <f>'Data input as per case'!B36</f>
        <v>24000</v>
      </c>
      <c r="D30" s="4"/>
    </row>
    <row r="31" spans="2:4">
      <c r="B31" s="3" t="s">
        <v>43</v>
      </c>
      <c r="C31" s="4">
        <f>('Data input as per case'!B38/'Data input as per case'!C38)*2</f>
        <v>55000</v>
      </c>
      <c r="D31" s="4"/>
    </row>
    <row r="32" spans="2:4">
      <c r="B32" s="3" t="s">
        <v>45</v>
      </c>
      <c r="C32" s="4">
        <f>'Data input as per case'!B39/'Data input as per case'!C39*3</f>
        <v>16250</v>
      </c>
      <c r="D32" s="4"/>
    </row>
    <row r="33" spans="2:4">
      <c r="B33" s="3" t="s">
        <v>46</v>
      </c>
      <c r="C33" s="4">
        <f>'Data input as per case'!B40/'Data input as per case'!C40</f>
        <v>30000</v>
      </c>
      <c r="D33" s="4"/>
    </row>
    <row r="34" spans="2:4">
      <c r="B34" s="3" t="s">
        <v>47</v>
      </c>
      <c r="C34" s="4">
        <f>'Data input as per case'!B41</f>
        <v>210000</v>
      </c>
      <c r="D34" s="4"/>
    </row>
    <row r="35" spans="2:4">
      <c r="B35" s="3" t="s">
        <v>49</v>
      </c>
      <c r="C35" s="4">
        <f>'Data input as per case'!B43*6</f>
        <v>30000</v>
      </c>
      <c r="D35" s="4"/>
    </row>
    <row r="36" spans="2:4">
      <c r="B36" s="3" t="s">
        <v>48</v>
      </c>
      <c r="C36" s="4">
        <f>'Data input as per case'!B42/'Data input as per case'!C42*6</f>
        <v>6000</v>
      </c>
      <c r="D36" s="4"/>
    </row>
    <row r="37" ht="15.75" spans="2:4">
      <c r="B37" s="3" t="s">
        <v>67</v>
      </c>
      <c r="C37" s="4">
        <f>'Data input as per case'!B21</f>
        <v>25000</v>
      </c>
      <c r="D37" s="6"/>
    </row>
    <row r="38" spans="2:4">
      <c r="B38" s="3" t="s">
        <v>89</v>
      </c>
      <c r="C38" s="4">
        <f>'Data input as per case'!B21*'Data input as per case'!C21/3</f>
        <v>1666.66666666667</v>
      </c>
      <c r="D38" s="4"/>
    </row>
    <row r="39" spans="2:4">
      <c r="B39" s="3" t="s">
        <v>22</v>
      </c>
      <c r="C39" s="3">
        <f>'Data input as per case'!B22/'Data input as per case'!C22</f>
        <v>2000</v>
      </c>
      <c r="D39" s="3"/>
    </row>
    <row r="40" spans="2:4">
      <c r="B40" s="3"/>
      <c r="C40" s="3"/>
      <c r="D40" s="4">
        <f>SUM(C22:C39)</f>
        <v>717816.666666667</v>
      </c>
    </row>
    <row r="41" ht="15.75" spans="2:4">
      <c r="B41" s="5" t="s">
        <v>90</v>
      </c>
      <c r="C41" s="3"/>
      <c r="D41" s="6">
        <f>D19-D40</f>
        <v>342748.333333333</v>
      </c>
    </row>
  </sheetData>
  <mergeCells count="2">
    <mergeCell ref="A1:G1"/>
    <mergeCell ref="A2:B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Data input as per case</vt:lpstr>
      <vt:lpstr>Cash budget</vt:lpstr>
      <vt:lpstr>Profit budget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Changes MK</cp:lastModifiedBy>
  <dcterms:created xsi:type="dcterms:W3CDTF">2020-08-05T07:30:00Z</dcterms:created>
  <dcterms:modified xsi:type="dcterms:W3CDTF">2020-09-11T22:39:15Z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1033-11.2.0.9665</vt:lpwstr>
  </property>
</Properties>
</file>