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5338_student_uwtsd_ac_uk/Documents/Documents/First Year/Motorsport Tech/Engine Performance Assignment 30.03.25/"/>
    </mc:Choice>
  </mc:AlternateContent>
  <xr:revisionPtr revIDLastSave="358" documentId="11_1BC88F415D53B2487D015F5EF5E42DF756AB4D18" xr6:coauthVersionLast="47" xr6:coauthVersionMax="47" xr10:uidLastSave="{BCF453FA-3AB4-49EA-AE11-C20B5606B01D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M8" i="1"/>
  <c r="J7" i="1"/>
  <c r="L7" i="1" s="1"/>
  <c r="K7" i="1"/>
  <c r="C2" i="1"/>
  <c r="H79" i="1" s="1"/>
  <c r="L3" i="1"/>
  <c r="G7" i="1"/>
  <c r="B8" i="1"/>
  <c r="B9" i="1" s="1"/>
  <c r="B10" i="1" s="1"/>
  <c r="H53" i="1" l="1"/>
  <c r="H16" i="1"/>
  <c r="H66" i="1"/>
  <c r="H64" i="1"/>
  <c r="H54" i="1"/>
  <c r="H19" i="1"/>
  <c r="H18" i="1"/>
  <c r="H65" i="1"/>
  <c r="H55" i="1"/>
  <c r="H17" i="1"/>
  <c r="G8" i="1"/>
  <c r="H8" i="1"/>
  <c r="H31" i="1"/>
  <c r="H67" i="1"/>
  <c r="H40" i="1"/>
  <c r="H76" i="1"/>
  <c r="H41" i="1"/>
  <c r="H77" i="1"/>
  <c r="H42" i="1"/>
  <c r="H78" i="1"/>
  <c r="H91" i="1"/>
  <c r="H90" i="1"/>
  <c r="H30" i="1"/>
  <c r="H89" i="1"/>
  <c r="H29" i="1"/>
  <c r="H52" i="1"/>
  <c r="B11" i="1"/>
  <c r="G10" i="1"/>
  <c r="H43" i="1"/>
  <c r="H88" i="1"/>
  <c r="H28" i="1"/>
  <c r="G9" i="1"/>
  <c r="H87" i="1"/>
  <c r="H75" i="1"/>
  <c r="H63" i="1"/>
  <c r="H51" i="1"/>
  <c r="H39" i="1"/>
  <c r="H27" i="1"/>
  <c r="H15" i="1"/>
  <c r="H7" i="1"/>
  <c r="H86" i="1"/>
  <c r="H74" i="1"/>
  <c r="H62" i="1"/>
  <c r="H50" i="1"/>
  <c r="H38" i="1"/>
  <c r="H26" i="1"/>
  <c r="H14" i="1"/>
  <c r="H97" i="1"/>
  <c r="H85" i="1"/>
  <c r="H73" i="1"/>
  <c r="H61" i="1"/>
  <c r="H49" i="1"/>
  <c r="H37" i="1"/>
  <c r="H25" i="1"/>
  <c r="H13" i="1"/>
  <c r="H96" i="1"/>
  <c r="H84" i="1"/>
  <c r="H72" i="1"/>
  <c r="H60" i="1"/>
  <c r="H48" i="1"/>
  <c r="H36" i="1"/>
  <c r="H24" i="1"/>
  <c r="H12" i="1"/>
  <c r="H95" i="1"/>
  <c r="H83" i="1"/>
  <c r="H71" i="1"/>
  <c r="H59" i="1"/>
  <c r="H47" i="1"/>
  <c r="H35" i="1"/>
  <c r="H23" i="1"/>
  <c r="H11" i="1"/>
  <c r="H94" i="1"/>
  <c r="H82" i="1"/>
  <c r="H70" i="1"/>
  <c r="H58" i="1"/>
  <c r="H46" i="1"/>
  <c r="H34" i="1"/>
  <c r="H22" i="1"/>
  <c r="H10" i="1"/>
  <c r="H93" i="1"/>
  <c r="H81" i="1"/>
  <c r="H69" i="1"/>
  <c r="H57" i="1"/>
  <c r="H45" i="1"/>
  <c r="H33" i="1"/>
  <c r="H21" i="1"/>
  <c r="H9" i="1"/>
  <c r="H92" i="1"/>
  <c r="H80" i="1"/>
  <c r="H68" i="1"/>
  <c r="H56" i="1"/>
  <c r="H44" i="1"/>
  <c r="H32" i="1"/>
  <c r="H20" i="1"/>
  <c r="I8" i="1" l="1"/>
  <c r="J8" i="1" s="1"/>
  <c r="I10" i="1"/>
  <c r="J10" i="1" s="1"/>
  <c r="I7" i="1"/>
  <c r="I9" i="1"/>
  <c r="J9" i="1" s="1"/>
  <c r="B12" i="1"/>
  <c r="G11" i="1"/>
  <c r="I11" i="1" s="1"/>
  <c r="J11" i="1" s="1"/>
  <c r="L8" i="1" l="1"/>
  <c r="L11" i="1"/>
  <c r="M11" i="1"/>
  <c r="M9" i="1"/>
  <c r="L9" i="1"/>
  <c r="M10" i="1"/>
  <c r="L10" i="1"/>
  <c r="B13" i="1"/>
  <c r="G12" i="1"/>
  <c r="I12" i="1" s="1"/>
  <c r="J12" i="1" s="1"/>
  <c r="L12" i="1" l="1"/>
  <c r="M12" i="1"/>
  <c r="B14" i="1"/>
  <c r="G13" i="1"/>
  <c r="I13" i="1" s="1"/>
  <c r="J13" i="1" s="1"/>
  <c r="L13" i="1" l="1"/>
  <c r="M13" i="1"/>
  <c r="B15" i="1"/>
  <c r="G14" i="1"/>
  <c r="I14" i="1" s="1"/>
  <c r="J14" i="1" s="1"/>
  <c r="L14" i="1" l="1"/>
  <c r="M14" i="1"/>
  <c r="B16" i="1"/>
  <c r="G15" i="1"/>
  <c r="I15" i="1" s="1"/>
  <c r="J15" i="1" s="1"/>
  <c r="M15" i="1" l="1"/>
  <c r="L15" i="1"/>
  <c r="B17" i="1"/>
  <c r="G16" i="1"/>
  <c r="I16" i="1" s="1"/>
  <c r="J16" i="1" s="1"/>
  <c r="M16" i="1" l="1"/>
  <c r="L16" i="1"/>
  <c r="B18" i="1"/>
  <c r="G17" i="1"/>
  <c r="I17" i="1" s="1"/>
  <c r="J17" i="1" s="1"/>
  <c r="M17" i="1" l="1"/>
  <c r="L17" i="1"/>
  <c r="B19" i="1"/>
  <c r="G18" i="1"/>
  <c r="I18" i="1" s="1"/>
  <c r="J18" i="1" s="1"/>
  <c r="M18" i="1" l="1"/>
  <c r="L18" i="1"/>
  <c r="B20" i="1"/>
  <c r="G19" i="1"/>
  <c r="I19" i="1" s="1"/>
  <c r="J19" i="1" s="1"/>
  <c r="M19" i="1" l="1"/>
  <c r="L19" i="1"/>
  <c r="B21" i="1"/>
  <c r="G20" i="1"/>
  <c r="I20" i="1" s="1"/>
  <c r="J20" i="1" s="1"/>
  <c r="M20" i="1" l="1"/>
  <c r="L20" i="1"/>
  <c r="B22" i="1"/>
  <c r="G21" i="1"/>
  <c r="I21" i="1" s="1"/>
  <c r="J21" i="1" s="1"/>
  <c r="M21" i="1" l="1"/>
  <c r="L21" i="1"/>
  <c r="B23" i="1"/>
  <c r="G22" i="1"/>
  <c r="I22" i="1" s="1"/>
  <c r="J22" i="1" s="1"/>
  <c r="M22" i="1" l="1"/>
  <c r="L22" i="1"/>
  <c r="B24" i="1"/>
  <c r="G23" i="1"/>
  <c r="I23" i="1" s="1"/>
  <c r="J23" i="1" s="1"/>
  <c r="M23" i="1" l="1"/>
  <c r="L23" i="1"/>
  <c r="B25" i="1"/>
  <c r="G24" i="1"/>
  <c r="I24" i="1" s="1"/>
  <c r="J24" i="1" s="1"/>
  <c r="M24" i="1" l="1"/>
  <c r="L24" i="1"/>
  <c r="B26" i="1"/>
  <c r="G25" i="1"/>
  <c r="I25" i="1" s="1"/>
  <c r="J25" i="1" s="1"/>
  <c r="L25" i="1" l="1"/>
  <c r="M25" i="1"/>
  <c r="B27" i="1"/>
  <c r="G26" i="1"/>
  <c r="I26" i="1" s="1"/>
  <c r="J26" i="1" s="1"/>
  <c r="L26" i="1" l="1"/>
  <c r="M26" i="1"/>
  <c r="B28" i="1"/>
  <c r="G27" i="1"/>
  <c r="I27" i="1" s="1"/>
  <c r="J27" i="1" s="1"/>
  <c r="L27" i="1" l="1"/>
  <c r="M27" i="1"/>
  <c r="B29" i="1"/>
  <c r="G28" i="1"/>
  <c r="I28" i="1" s="1"/>
  <c r="J28" i="1" s="1"/>
  <c r="L28" i="1" l="1"/>
  <c r="M28" i="1"/>
  <c r="B30" i="1"/>
  <c r="G29" i="1"/>
  <c r="I29" i="1" s="1"/>
  <c r="J29" i="1" s="1"/>
  <c r="L29" i="1" l="1"/>
  <c r="M29" i="1"/>
  <c r="B31" i="1"/>
  <c r="G30" i="1"/>
  <c r="I30" i="1" s="1"/>
  <c r="J30" i="1" s="1"/>
  <c r="L30" i="1" l="1"/>
  <c r="M30" i="1"/>
  <c r="B32" i="1"/>
  <c r="G31" i="1"/>
  <c r="I31" i="1" s="1"/>
  <c r="J31" i="1" s="1"/>
  <c r="L31" i="1" l="1"/>
  <c r="M31" i="1"/>
  <c r="B33" i="1"/>
  <c r="G32" i="1"/>
  <c r="I32" i="1" s="1"/>
  <c r="J32" i="1" s="1"/>
  <c r="M32" i="1" l="1"/>
  <c r="L32" i="1"/>
  <c r="B34" i="1"/>
  <c r="G33" i="1"/>
  <c r="I33" i="1" s="1"/>
  <c r="J33" i="1" s="1"/>
  <c r="M33" i="1" l="1"/>
  <c r="L33" i="1"/>
  <c r="B35" i="1"/>
  <c r="G34" i="1"/>
  <c r="I34" i="1" s="1"/>
  <c r="J34" i="1" s="1"/>
  <c r="M34" i="1" l="1"/>
  <c r="L34" i="1"/>
  <c r="B36" i="1"/>
  <c r="G35" i="1"/>
  <c r="I35" i="1" s="1"/>
  <c r="J35" i="1" s="1"/>
  <c r="M35" i="1" l="1"/>
  <c r="L35" i="1"/>
  <c r="B37" i="1"/>
  <c r="G36" i="1"/>
  <c r="I36" i="1" s="1"/>
  <c r="J36" i="1" s="1"/>
  <c r="M36" i="1" l="1"/>
  <c r="L36" i="1"/>
  <c r="B38" i="1"/>
  <c r="G37" i="1"/>
  <c r="I37" i="1" s="1"/>
  <c r="J37" i="1" s="1"/>
  <c r="L37" i="1" l="1"/>
  <c r="M37" i="1"/>
  <c r="B39" i="1"/>
  <c r="G38" i="1"/>
  <c r="I38" i="1" s="1"/>
  <c r="J38" i="1" s="1"/>
  <c r="L38" i="1" l="1"/>
  <c r="M38" i="1"/>
  <c r="B40" i="1"/>
  <c r="G39" i="1"/>
  <c r="I39" i="1" s="1"/>
  <c r="J39" i="1" s="1"/>
  <c r="L39" i="1" l="1"/>
  <c r="M39" i="1"/>
  <c r="B41" i="1"/>
  <c r="G40" i="1"/>
  <c r="I40" i="1" s="1"/>
  <c r="J40" i="1" s="1"/>
  <c r="L40" i="1" l="1"/>
  <c r="M40" i="1"/>
  <c r="B42" i="1"/>
  <c r="G41" i="1"/>
  <c r="I41" i="1" s="1"/>
  <c r="J41" i="1" s="1"/>
  <c r="L41" i="1" l="1"/>
  <c r="M41" i="1"/>
  <c r="B43" i="1"/>
  <c r="G42" i="1"/>
  <c r="I42" i="1" s="1"/>
  <c r="J42" i="1" s="1"/>
  <c r="L42" i="1" l="1"/>
  <c r="M42" i="1"/>
  <c r="B44" i="1"/>
  <c r="G43" i="1"/>
  <c r="I43" i="1" s="1"/>
  <c r="J43" i="1" s="1"/>
  <c r="L43" i="1" l="1"/>
  <c r="M43" i="1"/>
  <c r="B45" i="1"/>
  <c r="G44" i="1"/>
  <c r="I44" i="1" s="1"/>
  <c r="J44" i="1" s="1"/>
  <c r="M44" i="1" l="1"/>
  <c r="L44" i="1"/>
  <c r="B46" i="1"/>
  <c r="G45" i="1"/>
  <c r="I45" i="1" s="1"/>
  <c r="J45" i="1" s="1"/>
  <c r="M45" i="1" l="1"/>
  <c r="L45" i="1"/>
  <c r="B47" i="1"/>
  <c r="G46" i="1"/>
  <c r="I46" i="1" s="1"/>
  <c r="J46" i="1" s="1"/>
  <c r="M46" i="1" l="1"/>
  <c r="L46" i="1"/>
  <c r="B48" i="1"/>
  <c r="G47" i="1"/>
  <c r="I47" i="1" s="1"/>
  <c r="J47" i="1" s="1"/>
  <c r="M47" i="1" l="1"/>
  <c r="L47" i="1"/>
  <c r="B49" i="1"/>
  <c r="G48" i="1"/>
  <c r="I48" i="1" s="1"/>
  <c r="J48" i="1" s="1"/>
  <c r="M48" i="1" l="1"/>
  <c r="L48" i="1"/>
  <c r="B50" i="1"/>
  <c r="G49" i="1"/>
  <c r="I49" i="1" s="1"/>
  <c r="J49" i="1" s="1"/>
  <c r="L49" i="1" l="1"/>
  <c r="M49" i="1"/>
  <c r="B51" i="1"/>
  <c r="G50" i="1"/>
  <c r="I50" i="1" s="1"/>
  <c r="J50" i="1" s="1"/>
  <c r="L50" i="1" l="1"/>
  <c r="M50" i="1"/>
  <c r="B52" i="1"/>
  <c r="G51" i="1"/>
  <c r="I51" i="1" s="1"/>
  <c r="J51" i="1" s="1"/>
  <c r="L51" i="1" l="1"/>
  <c r="M51" i="1"/>
  <c r="B53" i="1"/>
  <c r="G52" i="1"/>
  <c r="I52" i="1" s="1"/>
  <c r="J52" i="1" s="1"/>
  <c r="L52" i="1" l="1"/>
  <c r="M52" i="1"/>
  <c r="B54" i="1"/>
  <c r="G53" i="1"/>
  <c r="I53" i="1" s="1"/>
  <c r="J53" i="1" s="1"/>
  <c r="L53" i="1" l="1"/>
  <c r="M53" i="1"/>
  <c r="B55" i="1"/>
  <c r="G54" i="1"/>
  <c r="I54" i="1" s="1"/>
  <c r="J54" i="1" s="1"/>
  <c r="L54" i="1" l="1"/>
  <c r="M54" i="1"/>
  <c r="B56" i="1"/>
  <c r="G55" i="1"/>
  <c r="I55" i="1" s="1"/>
  <c r="J55" i="1" s="1"/>
  <c r="L55" i="1" l="1"/>
  <c r="M55" i="1"/>
  <c r="B57" i="1"/>
  <c r="G56" i="1"/>
  <c r="I56" i="1" s="1"/>
  <c r="J56" i="1" s="1"/>
  <c r="M56" i="1" l="1"/>
  <c r="L56" i="1"/>
  <c r="B58" i="1"/>
  <c r="G57" i="1"/>
  <c r="I57" i="1" s="1"/>
  <c r="J57" i="1" s="1"/>
  <c r="M57" i="1" l="1"/>
  <c r="L57" i="1"/>
  <c r="B59" i="1"/>
  <c r="G58" i="1"/>
  <c r="I58" i="1" s="1"/>
  <c r="J58" i="1" s="1"/>
  <c r="M58" i="1" l="1"/>
  <c r="L58" i="1"/>
  <c r="B60" i="1"/>
  <c r="G59" i="1"/>
  <c r="I59" i="1" s="1"/>
  <c r="J59" i="1" s="1"/>
  <c r="M59" i="1" l="1"/>
  <c r="L59" i="1"/>
  <c r="B61" i="1"/>
  <c r="G60" i="1"/>
  <c r="I60" i="1" s="1"/>
  <c r="J60" i="1" s="1"/>
  <c r="M60" i="1" l="1"/>
  <c r="L60" i="1"/>
  <c r="B62" i="1"/>
  <c r="G61" i="1"/>
  <c r="I61" i="1" s="1"/>
  <c r="J61" i="1" s="1"/>
  <c r="L61" i="1" l="1"/>
  <c r="M61" i="1"/>
  <c r="B63" i="1"/>
  <c r="G62" i="1"/>
  <c r="I62" i="1" s="1"/>
  <c r="J62" i="1" s="1"/>
  <c r="L62" i="1" l="1"/>
  <c r="M62" i="1"/>
  <c r="B64" i="1"/>
  <c r="G63" i="1"/>
  <c r="I63" i="1" s="1"/>
  <c r="J63" i="1" s="1"/>
  <c r="L63" i="1" l="1"/>
  <c r="M63" i="1"/>
  <c r="B65" i="1"/>
  <c r="G64" i="1"/>
  <c r="I64" i="1" s="1"/>
  <c r="J64" i="1" s="1"/>
  <c r="L64" i="1" l="1"/>
  <c r="M64" i="1"/>
  <c r="B66" i="1"/>
  <c r="G65" i="1"/>
  <c r="I65" i="1" s="1"/>
  <c r="J65" i="1" s="1"/>
  <c r="L65" i="1" l="1"/>
  <c r="M65" i="1"/>
  <c r="B67" i="1"/>
  <c r="G66" i="1"/>
  <c r="I66" i="1" s="1"/>
  <c r="J66" i="1" s="1"/>
  <c r="L66" i="1" l="1"/>
  <c r="M66" i="1"/>
  <c r="B68" i="1"/>
  <c r="G67" i="1"/>
  <c r="I67" i="1" s="1"/>
  <c r="J67" i="1" s="1"/>
  <c r="L67" i="1" l="1"/>
  <c r="M67" i="1"/>
  <c r="B69" i="1"/>
  <c r="G68" i="1"/>
  <c r="I68" i="1" s="1"/>
  <c r="J68" i="1" s="1"/>
  <c r="M68" i="1" l="1"/>
  <c r="L68" i="1"/>
  <c r="B70" i="1"/>
  <c r="G69" i="1"/>
  <c r="I69" i="1" s="1"/>
  <c r="J69" i="1" s="1"/>
  <c r="M69" i="1" l="1"/>
  <c r="L69" i="1"/>
  <c r="B71" i="1"/>
  <c r="G70" i="1"/>
  <c r="I70" i="1" s="1"/>
  <c r="J70" i="1" s="1"/>
  <c r="M70" i="1" l="1"/>
  <c r="L70" i="1"/>
  <c r="B72" i="1"/>
  <c r="G71" i="1"/>
  <c r="I71" i="1" s="1"/>
  <c r="J71" i="1" s="1"/>
  <c r="M71" i="1" l="1"/>
  <c r="L71" i="1"/>
  <c r="B73" i="1"/>
  <c r="G72" i="1"/>
  <c r="I72" i="1" s="1"/>
  <c r="J72" i="1" s="1"/>
  <c r="M72" i="1" l="1"/>
  <c r="L72" i="1"/>
  <c r="B74" i="1"/>
  <c r="G73" i="1"/>
  <c r="I73" i="1" s="1"/>
  <c r="J73" i="1" s="1"/>
  <c r="L73" i="1" l="1"/>
  <c r="M73" i="1"/>
  <c r="B75" i="1"/>
  <c r="G74" i="1"/>
  <c r="I74" i="1" s="1"/>
  <c r="J74" i="1" s="1"/>
  <c r="L74" i="1" l="1"/>
  <c r="M74" i="1"/>
  <c r="B76" i="1"/>
  <c r="G75" i="1"/>
  <c r="I75" i="1" s="1"/>
  <c r="J75" i="1" s="1"/>
  <c r="L75" i="1" l="1"/>
  <c r="M75" i="1"/>
  <c r="B77" i="1"/>
  <c r="G76" i="1"/>
  <c r="I76" i="1" s="1"/>
  <c r="J76" i="1" s="1"/>
  <c r="L76" i="1" l="1"/>
  <c r="M76" i="1"/>
  <c r="B78" i="1"/>
  <c r="G77" i="1"/>
  <c r="I77" i="1" s="1"/>
  <c r="J77" i="1" s="1"/>
  <c r="L77" i="1" l="1"/>
  <c r="M77" i="1"/>
  <c r="B79" i="1"/>
  <c r="G78" i="1"/>
  <c r="I78" i="1" s="1"/>
  <c r="J78" i="1" s="1"/>
  <c r="L78" i="1" l="1"/>
  <c r="M78" i="1"/>
  <c r="B80" i="1"/>
  <c r="G79" i="1"/>
  <c r="I79" i="1" s="1"/>
  <c r="J79" i="1" s="1"/>
  <c r="L79" i="1" l="1"/>
  <c r="M79" i="1"/>
  <c r="B81" i="1"/>
  <c r="G80" i="1"/>
  <c r="I80" i="1" s="1"/>
  <c r="J80" i="1" s="1"/>
  <c r="M80" i="1" l="1"/>
  <c r="L80" i="1"/>
  <c r="B82" i="1"/>
  <c r="G81" i="1"/>
  <c r="I81" i="1" s="1"/>
  <c r="J81" i="1" s="1"/>
  <c r="M81" i="1" l="1"/>
  <c r="L81" i="1"/>
  <c r="B83" i="1"/>
  <c r="G82" i="1"/>
  <c r="I82" i="1" s="1"/>
  <c r="J82" i="1" s="1"/>
  <c r="M82" i="1" l="1"/>
  <c r="L82" i="1"/>
  <c r="B84" i="1"/>
  <c r="G83" i="1"/>
  <c r="I83" i="1" s="1"/>
  <c r="J83" i="1" s="1"/>
  <c r="M83" i="1" l="1"/>
  <c r="L83" i="1"/>
  <c r="B85" i="1"/>
  <c r="G84" i="1"/>
  <c r="I84" i="1" s="1"/>
  <c r="J84" i="1" s="1"/>
  <c r="M84" i="1" l="1"/>
  <c r="L84" i="1"/>
  <c r="B86" i="1"/>
  <c r="G85" i="1"/>
  <c r="I85" i="1" s="1"/>
  <c r="J85" i="1" s="1"/>
  <c r="L85" i="1" l="1"/>
  <c r="M85" i="1"/>
  <c r="B87" i="1"/>
  <c r="G86" i="1"/>
  <c r="I86" i="1" s="1"/>
  <c r="J86" i="1" s="1"/>
  <c r="L86" i="1" l="1"/>
  <c r="M86" i="1"/>
  <c r="B88" i="1"/>
  <c r="G87" i="1"/>
  <c r="I87" i="1" s="1"/>
  <c r="J87" i="1" s="1"/>
  <c r="L87" i="1" l="1"/>
  <c r="M87" i="1"/>
  <c r="B89" i="1"/>
  <c r="G88" i="1"/>
  <c r="I88" i="1" s="1"/>
  <c r="J88" i="1" s="1"/>
  <c r="L88" i="1" l="1"/>
  <c r="M88" i="1"/>
  <c r="B90" i="1"/>
  <c r="G89" i="1"/>
  <c r="I89" i="1" s="1"/>
  <c r="J89" i="1" s="1"/>
  <c r="L89" i="1" l="1"/>
  <c r="M89" i="1"/>
  <c r="B91" i="1"/>
  <c r="G90" i="1"/>
  <c r="I90" i="1" s="1"/>
  <c r="J90" i="1" s="1"/>
  <c r="L90" i="1" l="1"/>
  <c r="M90" i="1"/>
  <c r="B92" i="1"/>
  <c r="G91" i="1"/>
  <c r="I91" i="1" s="1"/>
  <c r="J91" i="1" s="1"/>
  <c r="L91" i="1" l="1"/>
  <c r="M91" i="1"/>
  <c r="B93" i="1"/>
  <c r="G92" i="1"/>
  <c r="I92" i="1" s="1"/>
  <c r="J92" i="1" s="1"/>
  <c r="M92" i="1" l="1"/>
  <c r="L92" i="1"/>
  <c r="B94" i="1"/>
  <c r="G93" i="1"/>
  <c r="I93" i="1" s="1"/>
  <c r="J93" i="1" s="1"/>
  <c r="M93" i="1" l="1"/>
  <c r="L93" i="1"/>
  <c r="B95" i="1"/>
  <c r="G94" i="1"/>
  <c r="I94" i="1" s="1"/>
  <c r="J94" i="1" s="1"/>
  <c r="M94" i="1" l="1"/>
  <c r="L94" i="1"/>
  <c r="B96" i="1"/>
  <c r="G95" i="1"/>
  <c r="I95" i="1" s="1"/>
  <c r="J95" i="1" s="1"/>
  <c r="M95" i="1" l="1"/>
  <c r="L95" i="1"/>
  <c r="B97" i="1"/>
  <c r="G97" i="1" s="1"/>
  <c r="I97" i="1" s="1"/>
  <c r="J97" i="1" s="1"/>
  <c r="G96" i="1"/>
  <c r="I96" i="1" s="1"/>
  <c r="J96" i="1" s="1"/>
  <c r="M96" i="1" l="1"/>
  <c r="L96" i="1"/>
  <c r="L97" i="1"/>
  <c r="M97" i="1"/>
</calcChain>
</file>

<file path=xl/sharedStrings.xml><?xml version="1.0" encoding="utf-8"?>
<sst xmlns="http://schemas.openxmlformats.org/spreadsheetml/2006/main" count="35" uniqueCount="31">
  <si>
    <t>Baro</t>
  </si>
  <si>
    <t>Humidity</t>
  </si>
  <si>
    <t>Ambient temp</t>
  </si>
  <si>
    <t>mBar</t>
  </si>
  <si>
    <t>%</t>
  </si>
  <si>
    <t>Load</t>
  </si>
  <si>
    <t>Dyno Speed</t>
  </si>
  <si>
    <t>Fuel Flow Rate</t>
  </si>
  <si>
    <t>Lambda</t>
  </si>
  <si>
    <t>Newtons</t>
  </si>
  <si>
    <t>rpm</t>
  </si>
  <si>
    <t>l/min</t>
  </si>
  <si>
    <r>
      <t xml:space="preserve">Deg </t>
    </r>
    <r>
      <rPr>
        <b/>
        <sz val="11"/>
        <color theme="1"/>
        <rFont val="Aptos Narrow"/>
        <family val="2"/>
      </rPr>
      <t>°</t>
    </r>
    <r>
      <rPr>
        <b/>
        <sz val="11"/>
        <color theme="1"/>
        <rFont val="Calibri"/>
        <family val="2"/>
        <scheme val="minor"/>
      </rPr>
      <t>C</t>
    </r>
  </si>
  <si>
    <t>λ</t>
  </si>
  <si>
    <t>Power</t>
  </si>
  <si>
    <t>Torque</t>
  </si>
  <si>
    <t>BMEP</t>
  </si>
  <si>
    <t>SFC</t>
  </si>
  <si>
    <t>Nm</t>
  </si>
  <si>
    <t>Bar</t>
  </si>
  <si>
    <t>Engine Speed</t>
  </si>
  <si>
    <t>Rad/s</t>
  </si>
  <si>
    <t>KW</t>
  </si>
  <si>
    <t>Corrected Power</t>
  </si>
  <si>
    <t>Kelvin</t>
  </si>
  <si>
    <t>Thermal Efficiency</t>
  </si>
  <si>
    <t>Ambient Pr</t>
  </si>
  <si>
    <t>Engine Displacement (m³)</t>
  </si>
  <si>
    <t>Radius (m)</t>
  </si>
  <si>
    <t>kg/kWh</t>
  </si>
  <si>
    <t>CV Petrol (Mj)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</si>
</sst>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</a:t>
            </a:r>
            <a:r>
              <a:rPr lang="en-GB" baseline="0"/>
              <a:t>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BsC'!$H$5:$H$6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5F-4E07-BE6A-D78AB3837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735983"/>
        <c:axId val="1221737423"/>
      </c:scatterChart>
      <c:valAx>
        <c:axId val="12217359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737423"/>
        <c:crosses val="autoZero"/>
        <c:crossBetween val="midCat"/>
      </c:valAx>
      <c:valAx>
        <c:axId val="122173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735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v Engine</a:t>
            </a:r>
            <a:r>
              <a:rPr lang="en-GB" baseline="0"/>
              <a:t>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BsC'!$L$5:$L$6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25400" cap="rnd" cmpd="sng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BsC'!$L$7:$L$97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</c:v>
                </c:pt>
                <c:pt idx="5">
                  <c:v>0.30753486859790308</c:v>
                </c:pt>
                <c:pt idx="6">
                  <c:v>0.29054828779687841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0.26410201459902127</c:v>
                </c:pt>
                <c:pt idx="10">
                  <c:v>0.26445903302355916</c:v>
                </c:pt>
                <c:pt idx="11">
                  <c:v>0.26722942097647923</c:v>
                </c:pt>
                <c:pt idx="12">
                  <c:v>0.26484249730531167</c:v>
                </c:pt>
                <c:pt idx="13">
                  <c:v>0.26377898611061801</c:v>
                </c:pt>
                <c:pt idx="14">
                  <c:v>0.2596447657465733</c:v>
                </c:pt>
                <c:pt idx="15">
                  <c:v>0.25934129303612524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0.26926678171616908</c:v>
                </c:pt>
                <c:pt idx="19">
                  <c:v>0.26756851988352659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0.26046657788229732</c:v>
                </c:pt>
                <c:pt idx="27">
                  <c:v>0.26320576134436652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0.27402950351117294</c:v>
                </c:pt>
                <c:pt idx="36">
                  <c:v>0.27214798314443439</c:v>
                </c:pt>
                <c:pt idx="37">
                  <c:v>0.27256378024154848</c:v>
                </c:pt>
                <c:pt idx="38">
                  <c:v>0.27683847162506187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0.29197607404257331</c:v>
                </c:pt>
                <c:pt idx="42">
                  <c:v>0.29284100703308541</c:v>
                </c:pt>
                <c:pt idx="43">
                  <c:v>0.29709447309352749</c:v>
                </c:pt>
                <c:pt idx="44">
                  <c:v>0.29564810255593432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0.29223943946040587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0.29893113483279599</c:v>
                </c:pt>
                <c:pt idx="53">
                  <c:v>0.29796393598729948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0.30932491920391991</c:v>
                </c:pt>
                <c:pt idx="60">
                  <c:v>0.31031586562787822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0.32396991456889968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0.33782173323638032</c:v>
                </c:pt>
                <c:pt idx="79">
                  <c:v>0.33942277323746534</c:v>
                </c:pt>
                <c:pt idx="80">
                  <c:v>0.34037203791227783</c:v>
                </c:pt>
                <c:pt idx="81">
                  <c:v>0.34428000832991185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0.35483361136689351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0.36640508733302218</c:v>
                </c:pt>
                <c:pt idx="89">
                  <c:v>0.37135020677873054</c:v>
                </c:pt>
                <c:pt idx="90">
                  <c:v>0.37449747037796527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7C-41B7-81D4-86BE7B6153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6084383"/>
        <c:axId val="1016086783"/>
      </c:scatterChart>
      <c:valAx>
        <c:axId val="1016084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086783"/>
        <c:crosses val="autoZero"/>
        <c:crossBetween val="midCat"/>
      </c:valAx>
      <c:valAx>
        <c:axId val="1016086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084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Power v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BsC'!$J$5:$J$6</c:f>
              <c:strCache>
                <c:ptCount val="2"/>
                <c:pt idx="0">
                  <c:v>Corrected Power</c:v>
                </c:pt>
                <c:pt idx="1">
                  <c:v>KW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46215594925634296"/>
                  <c:y val="-5.6315616797900286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100" baseline="0"/>
                      <a:t>y = 0.0082x + 5.0675</a:t>
                    </a:r>
                    <a:endParaRPr lang="en-US" sz="16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10.914993326509315</c:v>
                </c:pt>
                <c:pt idx="5">
                  <c:v>11.552348571716477</c:v>
                </c:pt>
                <c:pt idx="6">
                  <c:v>12.235487694511184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14.431923231584937</c:v>
                </c:pt>
                <c:pt idx="10">
                  <c:v>15.084566990928309</c:v>
                </c:pt>
                <c:pt idx="11">
                  <c:v>15.694379700688511</c:v>
                </c:pt>
                <c:pt idx="12">
                  <c:v>16.294590346748887</c:v>
                </c:pt>
                <c:pt idx="13">
                  <c:v>16.846489803916661</c:v>
                </c:pt>
                <c:pt idx="14">
                  <c:v>17.340037597347248</c:v>
                </c:pt>
                <c:pt idx="15">
                  <c:v>17.880877918481151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19.628303076653246</c:v>
                </c:pt>
                <c:pt idx="19">
                  <c:v>20.274246022519431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23.064475069975924</c:v>
                </c:pt>
                <c:pt idx="24">
                  <c:v>23.665725867967975</c:v>
                </c:pt>
                <c:pt idx="25">
                  <c:v>24.375917537283151</c:v>
                </c:pt>
                <c:pt idx="26">
                  <c:v>25.04256036621933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28.197452926845415</c:v>
                </c:pt>
                <c:pt idx="33">
                  <c:v>28.668181850006352</c:v>
                </c:pt>
                <c:pt idx="34">
                  <c:v>28.991845324844402</c:v>
                </c:pt>
                <c:pt idx="35">
                  <c:v>29.296115553749768</c:v>
                </c:pt>
                <c:pt idx="36">
                  <c:v>29.771486477266933</c:v>
                </c:pt>
                <c:pt idx="37">
                  <c:v>30.229621825387365</c:v>
                </c:pt>
                <c:pt idx="38">
                  <c:v>30.543081495738665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31.756882924071391</c:v>
                </c:pt>
                <c:pt idx="42">
                  <c:v>32.277754047376554</c:v>
                </c:pt>
                <c:pt idx="43">
                  <c:v>32.724439127951619</c:v>
                </c:pt>
                <c:pt idx="44">
                  <c:v>33.173728886504357</c:v>
                </c:pt>
                <c:pt idx="45">
                  <c:v>33.760237035216903</c:v>
                </c:pt>
                <c:pt idx="46">
                  <c:v>34.504581792338179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38.394294413058311</c:v>
                </c:pt>
                <c:pt idx="53">
                  <c:v>38.896485783078141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40.599210197079145</c:v>
                </c:pt>
                <c:pt idx="58">
                  <c:v>40.953816042810239</c:v>
                </c:pt>
                <c:pt idx="59">
                  <c:v>41.148479187378385</c:v>
                </c:pt>
                <c:pt idx="60">
                  <c:v>41.263600796212863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41.856246700951978</c:v>
                </c:pt>
                <c:pt idx="65">
                  <c:v>42.026823021449474</c:v>
                </c:pt>
                <c:pt idx="66">
                  <c:v>42.283577218930652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43.603276429464088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44.365230700899701</c:v>
                </c:pt>
                <c:pt idx="73">
                  <c:v>44.394170134602</c:v>
                </c:pt>
                <c:pt idx="74">
                  <c:v>44.431946561575053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43.651720860959507</c:v>
                </c:pt>
                <c:pt idx="79">
                  <c:v>43.54525142501123</c:v>
                </c:pt>
                <c:pt idx="80">
                  <c:v>43.456860001561381</c:v>
                </c:pt>
                <c:pt idx="81">
                  <c:v>43.113888813945351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42.015467313170618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41.609684273141795</c:v>
                </c:pt>
                <c:pt idx="89">
                  <c:v>41.661482120079754</c:v>
                </c:pt>
                <c:pt idx="90">
                  <c:v>41.912165612650618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68B-4C1D-BF97-D82BF2643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9249439"/>
        <c:axId val="1269236959"/>
      </c:scatterChart>
      <c:valAx>
        <c:axId val="1269249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9236959"/>
        <c:crosses val="autoZero"/>
        <c:crossBetween val="midCat"/>
      </c:valAx>
      <c:valAx>
        <c:axId val="1269236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92494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(Original) v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BsC'!$I$5:$I$6</c:f>
              <c:strCache>
                <c:ptCount val="2"/>
                <c:pt idx="0">
                  <c:v>Power</c:v>
                </c:pt>
                <c:pt idx="1">
                  <c:v>KW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45660039370078742"/>
                  <c:y val="-5.492016622922135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100" baseline="0"/>
                      <a:t>y = 0.0081x + 5.0359</a:t>
                    </a:r>
                    <a:endParaRPr lang="en-US" sz="16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9.7437226498494436</c:v>
                </c:pt>
                <c:pt idx="3">
                  <c:v>10.237704995979103</c:v>
                </c:pt>
                <c:pt idx="4">
                  <c:v>10.84704912823981</c:v>
                </c:pt>
                <c:pt idx="5">
                  <c:v>11.480436932528498</c:v>
                </c:pt>
                <c:pt idx="6">
                  <c:v>12.159323616625684</c:v>
                </c:pt>
                <c:pt idx="7">
                  <c:v>12.893281372575199</c:v>
                </c:pt>
                <c:pt idx="8">
                  <c:v>13.666339461398069</c:v>
                </c:pt>
                <c:pt idx="9">
                  <c:v>14.342086671531751</c:v>
                </c:pt>
                <c:pt idx="10">
                  <c:v>14.990667821246541</c:v>
                </c:pt>
                <c:pt idx="11">
                  <c:v>15.596684538245247</c:v>
                </c:pt>
                <c:pt idx="12">
                  <c:v>16.193158962952161</c:v>
                </c:pt>
                <c:pt idx="13">
                  <c:v>16.741622928679774</c:v>
                </c:pt>
                <c:pt idx="14">
                  <c:v>17.232098461035232</c:v>
                </c:pt>
                <c:pt idx="15">
                  <c:v>17.769572132194003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</c:v>
                </c:pt>
                <c:pt idx="19">
                  <c:v>20.148041878337942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24.886674179595101</c:v>
                </c:pt>
                <c:pt idx="27">
                  <c:v>25.460211223099275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28.021928006669462</c:v>
                </c:pt>
                <c:pt idx="33">
                  <c:v>28.489726712804178</c:v>
                </c:pt>
                <c:pt idx="34">
                  <c:v>28.811375430999767</c:v>
                </c:pt>
                <c:pt idx="35">
                  <c:v>29.113751623313277</c:v>
                </c:pt>
                <c:pt idx="36">
                  <c:v>29.586163434047428</c:v>
                </c:pt>
                <c:pt idx="37">
                  <c:v>30.041446958259606</c:v>
                </c:pt>
                <c:pt idx="38">
                  <c:v>30.352955389122734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</c:v>
                </c:pt>
                <c:pt idx="42">
                  <c:v>32.076829864000018</c:v>
                </c:pt>
                <c:pt idx="43">
                  <c:v>32.520734396866921</c:v>
                </c:pt>
                <c:pt idx="44">
                  <c:v>32.967227393981297</c:v>
                </c:pt>
                <c:pt idx="45">
                  <c:v>33.550084617333582</c:v>
                </c:pt>
                <c:pt idx="46">
                  <c:v>34.289795939852944</c:v>
                </c:pt>
                <c:pt idx="47">
                  <c:v>34.966166773386178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38.155295682231525</c:v>
                </c:pt>
                <c:pt idx="53">
                  <c:v>38.654360986206861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</c:v>
                </c:pt>
                <c:pt idx="58">
                  <c:v>40.698884673283196</c:v>
                </c:pt>
                <c:pt idx="59">
                  <c:v>40.892336068939123</c:v>
                </c:pt>
                <c:pt idx="60">
                  <c:v>41.006741063005109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41.302236040957794</c:v>
                </c:pt>
                <c:pt idx="64">
                  <c:v>41.595697835772206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43.331852565948914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44.089063786194103</c:v>
                </c:pt>
                <c:pt idx="73">
                  <c:v>44.117823076257061</c:v>
                </c:pt>
                <c:pt idx="74">
                  <c:v>44.155364350631537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43.274188758455978</c:v>
                </c:pt>
                <c:pt idx="80">
                  <c:v>43.186347558375083</c:v>
                </c:pt>
                <c:pt idx="81">
                  <c:v>42.845511315021042</c:v>
                </c:pt>
                <c:pt idx="82">
                  <c:v>42.514512944364625</c:v>
                </c:pt>
                <c:pt idx="83">
                  <c:v>42.168926484691113</c:v>
                </c:pt>
                <c:pt idx="84">
                  <c:v>42.113985263190472</c:v>
                </c:pt>
                <c:pt idx="85">
                  <c:v>41.753927323532814</c:v>
                </c:pt>
                <c:pt idx="86">
                  <c:v>41.558910889427608</c:v>
                </c:pt>
                <c:pt idx="87">
                  <c:v>41.404905809489989</c:v>
                </c:pt>
                <c:pt idx="88">
                  <c:v>41.350670222137332</c:v>
                </c:pt>
                <c:pt idx="89">
                  <c:v>41.402145635238</c:v>
                </c:pt>
                <c:pt idx="90">
                  <c:v>41.651268660622804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A0-4B92-95B5-152E3A8E9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9249439"/>
        <c:axId val="1269236959"/>
      </c:scatterChart>
      <c:valAx>
        <c:axId val="1269249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9236959"/>
        <c:crosses val="autoZero"/>
        <c:crossBetween val="midCat"/>
      </c:valAx>
      <c:valAx>
        <c:axId val="1269236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92494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152095</xdr:colOff>
      <xdr:row>17</xdr:row>
      <xdr:rowOff>135994</xdr:rowOff>
    </xdr:from>
    <xdr:to>
      <xdr:col>21</xdr:col>
      <xdr:colOff>436026</xdr:colOff>
      <xdr:row>32</xdr:row>
      <xdr:rowOff>135995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F9D8CF-1FD9-44C2-C93A-C98FB6771F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126699</xdr:colOff>
      <xdr:row>33</xdr:row>
      <xdr:rowOff>177516</xdr:rowOff>
    </xdr:from>
    <xdr:to>
      <xdr:col>21</xdr:col>
      <xdr:colOff>437064</xdr:colOff>
      <xdr:row>48</xdr:row>
      <xdr:rowOff>177516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4E3FC4B-6B20-D122-1DB7-F52C2BD30F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130849</xdr:colOff>
      <xdr:row>49</xdr:row>
      <xdr:rowOff>63886</xdr:rowOff>
    </xdr:from>
    <xdr:to>
      <xdr:col>21</xdr:col>
      <xdr:colOff>446425</xdr:colOff>
      <xdr:row>64</xdr:row>
      <xdr:rowOff>36177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E96D537-A576-4458-A006-A9F1631251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15394</xdr:colOff>
      <xdr:row>49</xdr:row>
      <xdr:rowOff>61576</xdr:rowOff>
    </xdr:from>
    <xdr:to>
      <xdr:col>29</xdr:col>
      <xdr:colOff>330970</xdr:colOff>
      <xdr:row>64</xdr:row>
      <xdr:rowOff>33867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70FDB6C7-C118-4298-B8BF-3A634D3100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"/>
  <sheetViews>
    <sheetView tabSelected="1" zoomScaleNormal="100" workbookViewId="0">
      <selection activeCell="F9" sqref="F9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4.44140625" style="1" customWidth="1"/>
    <col min="5" max="5" width="22.77734375" style="1" customWidth="1"/>
    <col min="6" max="6" width="10.88671875" style="1" customWidth="1"/>
    <col min="7" max="7" width="13" customWidth="1"/>
    <col min="8" max="8" width="11.5546875" customWidth="1"/>
    <col min="9" max="9" width="9.109375" style="1"/>
    <col min="10" max="10" width="15.5546875" style="1" customWidth="1"/>
    <col min="11" max="11" width="16.33203125" style="1" customWidth="1"/>
    <col min="12" max="12" width="16" style="1" customWidth="1"/>
    <col min="13" max="13" width="18.77734375" customWidth="1"/>
    <col min="14" max="14" width="12.33203125" customWidth="1"/>
  </cols>
  <sheetData>
    <row r="1" spans="1:14" x14ac:dyDescent="0.3">
      <c r="A1"/>
      <c r="B1"/>
      <c r="C1" s="1" t="s">
        <v>28</v>
      </c>
      <c r="D1" s="1" t="s">
        <v>30</v>
      </c>
      <c r="E1" s="1" t="s">
        <v>27</v>
      </c>
      <c r="H1" s="2" t="s">
        <v>26</v>
      </c>
      <c r="I1" s="2" t="s">
        <v>0</v>
      </c>
      <c r="J1" s="2" t="s">
        <v>1</v>
      </c>
      <c r="K1" s="2" t="s">
        <v>2</v>
      </c>
      <c r="L1" s="2" t="s">
        <v>2</v>
      </c>
      <c r="M1" s="2"/>
    </row>
    <row r="2" spans="1:14" x14ac:dyDescent="0.3">
      <c r="C2" s="10">
        <f>815.776/1000</f>
        <v>0.81577599999999995</v>
      </c>
      <c r="D2" s="10">
        <v>45.8</v>
      </c>
      <c r="E2" s="10">
        <v>1.5900000000000001E-3</v>
      </c>
      <c r="H2" s="2" t="s">
        <v>19</v>
      </c>
      <c r="I2" s="2" t="s">
        <v>3</v>
      </c>
      <c r="J2" s="2" t="s">
        <v>4</v>
      </c>
      <c r="K2" s="2" t="s">
        <v>12</v>
      </c>
      <c r="L2" s="2" t="s">
        <v>24</v>
      </c>
    </row>
    <row r="3" spans="1:14" x14ac:dyDescent="0.3">
      <c r="C3" s="1"/>
      <c r="H3" s="10">
        <v>1.0188999999999999</v>
      </c>
      <c r="I3" s="3">
        <v>1018.9</v>
      </c>
      <c r="J3" s="3">
        <v>46</v>
      </c>
      <c r="K3" s="3">
        <v>27</v>
      </c>
      <c r="L3" s="10">
        <f>K3+273</f>
        <v>300</v>
      </c>
    </row>
    <row r="4" spans="1:14" x14ac:dyDescent="0.3">
      <c r="C4" s="1"/>
    </row>
    <row r="5" spans="1:14" x14ac:dyDescent="0.3">
      <c r="A5" s="4" t="s">
        <v>5</v>
      </c>
      <c r="B5" s="4" t="s">
        <v>6</v>
      </c>
      <c r="C5" s="4" t="s">
        <v>7</v>
      </c>
      <c r="D5" s="4" t="s">
        <v>8</v>
      </c>
      <c r="E5" s="2"/>
      <c r="F5" s="2"/>
      <c r="G5" s="4" t="s">
        <v>20</v>
      </c>
      <c r="H5" s="4" t="s">
        <v>15</v>
      </c>
      <c r="I5" s="4" t="s">
        <v>14</v>
      </c>
      <c r="J5" s="4" t="s">
        <v>23</v>
      </c>
      <c r="K5" s="4" t="s">
        <v>16</v>
      </c>
      <c r="L5" s="4" t="s">
        <v>17</v>
      </c>
      <c r="M5" s="4" t="s">
        <v>25</v>
      </c>
      <c r="N5" s="4"/>
    </row>
    <row r="6" spans="1:14" x14ac:dyDescent="0.3">
      <c r="A6" s="4" t="s">
        <v>9</v>
      </c>
      <c r="B6" s="4" t="s">
        <v>10</v>
      </c>
      <c r="C6" s="4" t="s">
        <v>11</v>
      </c>
      <c r="D6" s="5" t="s">
        <v>13</v>
      </c>
      <c r="E6" s="8"/>
      <c r="F6" s="8"/>
      <c r="G6" s="4" t="s">
        <v>21</v>
      </c>
      <c r="H6" s="4" t="s">
        <v>18</v>
      </c>
      <c r="I6" s="4" t="s">
        <v>22</v>
      </c>
      <c r="J6" s="4" t="s">
        <v>22</v>
      </c>
      <c r="K6" s="4" t="s">
        <v>19</v>
      </c>
      <c r="L6" s="4" t="s">
        <v>29</v>
      </c>
      <c r="M6" s="4" t="s">
        <v>4</v>
      </c>
      <c r="N6" s="9"/>
    </row>
    <row r="7" spans="1:14" x14ac:dyDescent="0.3">
      <c r="A7" s="7">
        <v>102.27500000000001</v>
      </c>
      <c r="B7" s="7">
        <v>1000</v>
      </c>
      <c r="C7" s="7">
        <v>7.0400000000000004E-2</v>
      </c>
      <c r="D7" s="6">
        <v>1.2658</v>
      </c>
      <c r="G7" s="9">
        <f>B7*(2*PI()/60)</f>
        <v>104.71975511965977</v>
      </c>
      <c r="H7" s="9">
        <f>A7*$C$2</f>
        <v>83.433490399999997</v>
      </c>
      <c r="I7" s="6">
        <f t="shared" ref="I7:I38" si="0">H7*G7/1000</f>
        <v>8.7371346834664845</v>
      </c>
      <c r="J7" s="6">
        <f>(1.01325/1.0189)*SQRT(300/293)*I7</f>
        <v>8.7918627117276724</v>
      </c>
      <c r="K7" s="6">
        <f>((4*PI()*H7)/$E$2)/100000</f>
        <v>6.5940639120501769</v>
      </c>
      <c r="L7" s="6">
        <f>(C7*0.75*60)/J7</f>
        <v>0.36033319717039375</v>
      </c>
      <c r="M7" s="6">
        <f t="shared" ref="M7:M71" si="1">(J7/(C7*0.75/60*45800))*100</f>
        <v>21.813871357005933</v>
      </c>
      <c r="N7" s="9"/>
    </row>
    <row r="8" spans="1:14" x14ac:dyDescent="0.3">
      <c r="A8" s="6">
        <v>102.756</v>
      </c>
      <c r="B8" s="6">
        <f t="shared" ref="B8:B39" si="2">B7+50</f>
        <v>1050</v>
      </c>
      <c r="C8" s="6">
        <v>7.2400000000000006E-2</v>
      </c>
      <c r="D8" s="6">
        <v>1.26783</v>
      </c>
      <c r="G8" s="9">
        <f t="shared" ref="G8:G71" si="3">B8*(2*PI()/60)</f>
        <v>109.95574287564276</v>
      </c>
      <c r="H8" s="9">
        <f t="shared" ref="H8:H71" si="4">A8*$C$2</f>
        <v>83.825878656</v>
      </c>
      <c r="I8" s="6">
        <f t="shared" si="0"/>
        <v>9.2171367598239673</v>
      </c>
      <c r="J8" s="6">
        <f t="shared" ref="J8:J71" si="5">(1.01325/1.0189)*SQRT(300/293)*I8</f>
        <v>9.2748714450902305</v>
      </c>
      <c r="K8" s="6">
        <f t="shared" ref="K8:K71" si="6">((4*PI()*H8)/$E$2)/100000</f>
        <v>6.625075838148403</v>
      </c>
      <c r="L8" s="6">
        <f t="shared" ref="L8:L71" si="7">(C8*0.75*60)/J8</f>
        <v>0.35127171511629557</v>
      </c>
      <c r="M8" s="6">
        <f t="shared" si="1"/>
        <v>22.376586757437408</v>
      </c>
      <c r="N8" s="9"/>
    </row>
    <row r="9" spans="1:14" x14ac:dyDescent="0.3">
      <c r="A9" s="6">
        <v>103.68899999999999</v>
      </c>
      <c r="B9" s="6">
        <f t="shared" si="2"/>
        <v>1100</v>
      </c>
      <c r="C9" s="6">
        <v>7.3700000000000002E-2</v>
      </c>
      <c r="D9" s="6">
        <v>1.2734399999999999</v>
      </c>
      <c r="G9" s="9">
        <f t="shared" si="3"/>
        <v>115.19173063162575</v>
      </c>
      <c r="H9" s="9">
        <f t="shared" si="4"/>
        <v>84.586997663999995</v>
      </c>
      <c r="I9" s="6">
        <f t="shared" si="0"/>
        <v>9.7437226498494436</v>
      </c>
      <c r="J9" s="6">
        <f t="shared" si="5"/>
        <v>9.8047557857537395</v>
      </c>
      <c r="K9" s="6">
        <f t="shared" si="6"/>
        <v>6.6852299484387263</v>
      </c>
      <c r="L9" s="6">
        <f t="shared" si="7"/>
        <v>0.33825421789891574</v>
      </c>
      <c r="M9" s="6">
        <f t="shared" si="1"/>
        <v>23.237735386000693</v>
      </c>
      <c r="N9" s="9"/>
    </row>
    <row r="10" spans="1:14" x14ac:dyDescent="0.3">
      <c r="A10" s="7">
        <v>104.209</v>
      </c>
      <c r="B10" s="7">
        <f t="shared" si="2"/>
        <v>1150</v>
      </c>
      <c r="C10" s="7">
        <v>7.2800000000000004E-2</v>
      </c>
      <c r="D10" s="6">
        <v>1.2847599999999999</v>
      </c>
      <c r="G10" s="9">
        <f t="shared" si="3"/>
        <v>120.42771838760873</v>
      </c>
      <c r="H10" s="9">
        <f t="shared" si="4"/>
        <v>85.011201184000001</v>
      </c>
      <c r="I10" s="6">
        <f t="shared" si="0"/>
        <v>10.237704995979103</v>
      </c>
      <c r="J10" s="6">
        <f t="shared" si="5"/>
        <v>10.301832359084756</v>
      </c>
      <c r="K10" s="6">
        <f t="shared" si="6"/>
        <v>6.7187563550314051</v>
      </c>
      <c r="L10" s="6">
        <f t="shared" si="7"/>
        <v>0.31800168026526199</v>
      </c>
      <c r="M10" s="6">
        <f t="shared" si="1"/>
        <v>24.717674454351833</v>
      </c>
      <c r="N10" s="9"/>
    </row>
    <row r="11" spans="1:14" x14ac:dyDescent="0.3">
      <c r="A11" s="6">
        <v>105.81100000000001</v>
      </c>
      <c r="B11" s="6">
        <f t="shared" si="2"/>
        <v>1200</v>
      </c>
      <c r="C11" s="6">
        <v>7.4399999999999994E-2</v>
      </c>
      <c r="D11" s="6">
        <v>1.2918099999999999</v>
      </c>
      <c r="G11" s="9">
        <f t="shared" si="3"/>
        <v>125.66370614359172</v>
      </c>
      <c r="H11" s="9">
        <f t="shared" si="4"/>
        <v>86.318074335999995</v>
      </c>
      <c r="I11" s="6">
        <f t="shared" si="0"/>
        <v>10.84704912823981</v>
      </c>
      <c r="J11" s="6">
        <f t="shared" si="5"/>
        <v>10.914993326509315</v>
      </c>
      <c r="K11" s="6">
        <f t="shared" si="6"/>
        <v>6.8220434768803839</v>
      </c>
      <c r="L11" s="6">
        <f t="shared" si="7"/>
        <v>0.3067340400354337</v>
      </c>
      <c r="M11" s="6">
        <f t="shared" si="1"/>
        <v>25.625659310018584</v>
      </c>
      <c r="N11" s="9"/>
    </row>
    <row r="12" spans="1:14" x14ac:dyDescent="0.3">
      <c r="A12" s="6">
        <v>107.51</v>
      </c>
      <c r="B12" s="6">
        <f t="shared" si="2"/>
        <v>1250</v>
      </c>
      <c r="C12" s="6">
        <v>7.8950000000000006E-2</v>
      </c>
      <c r="D12" s="6">
        <v>1.2972900000000001</v>
      </c>
      <c r="G12" s="9">
        <f t="shared" si="3"/>
        <v>130.89969389957471</v>
      </c>
      <c r="H12" s="9">
        <f t="shared" si="4"/>
        <v>87.704077760000004</v>
      </c>
      <c r="I12" s="6">
        <f t="shared" si="0"/>
        <v>11.480436932528498</v>
      </c>
      <c r="J12" s="6">
        <f t="shared" si="5"/>
        <v>11.552348571716477</v>
      </c>
      <c r="K12" s="6">
        <f t="shared" si="6"/>
        <v>6.9315845630360746</v>
      </c>
      <c r="L12" s="6">
        <f t="shared" si="7"/>
        <v>0.30753486859790308</v>
      </c>
      <c r="M12" s="6">
        <f t="shared" si="1"/>
        <v>25.558929446178642</v>
      </c>
      <c r="N12" s="9"/>
    </row>
    <row r="13" spans="1:14" x14ac:dyDescent="0.3">
      <c r="A13" s="6">
        <v>109.488</v>
      </c>
      <c r="B13" s="6">
        <f t="shared" si="2"/>
        <v>1300</v>
      </c>
      <c r="C13" s="6">
        <v>7.9000000000000001E-2</v>
      </c>
      <c r="D13" s="6">
        <v>1.29895</v>
      </c>
      <c r="G13" s="9">
        <f t="shared" si="3"/>
        <v>136.1356816555577</v>
      </c>
      <c r="H13" s="9">
        <f t="shared" si="4"/>
        <v>89.317682687999991</v>
      </c>
      <c r="I13" s="6">
        <f t="shared" si="0"/>
        <v>12.159323616625684</v>
      </c>
      <c r="J13" s="6">
        <f t="shared" si="5"/>
        <v>12.235487694511184</v>
      </c>
      <c r="K13" s="6">
        <f t="shared" si="6"/>
        <v>7.0591138558059123</v>
      </c>
      <c r="L13" s="6">
        <f t="shared" si="7"/>
        <v>0.29054828779687841</v>
      </c>
      <c r="M13" s="6">
        <f t="shared" si="1"/>
        <v>27.053203680307746</v>
      </c>
      <c r="N13" s="9"/>
    </row>
    <row r="14" spans="1:14" x14ac:dyDescent="0.3">
      <c r="A14" s="6">
        <v>111.797</v>
      </c>
      <c r="B14" s="6">
        <f t="shared" si="2"/>
        <v>1350</v>
      </c>
      <c r="C14" s="6">
        <v>7.9600000000000004E-2</v>
      </c>
      <c r="D14" s="6">
        <v>1.2946899999999999</v>
      </c>
      <c r="G14" s="9">
        <f t="shared" si="3"/>
        <v>141.37166941154069</v>
      </c>
      <c r="H14" s="9">
        <f t="shared" si="4"/>
        <v>91.201309471999991</v>
      </c>
      <c r="I14" s="6">
        <f t="shared" si="0"/>
        <v>12.893281372575199</v>
      </c>
      <c r="J14" s="6">
        <f t="shared" si="5"/>
        <v>12.97404284563261</v>
      </c>
      <c r="K14" s="6">
        <f t="shared" si="6"/>
        <v>7.207983995849168</v>
      </c>
      <c r="L14" s="6">
        <f t="shared" si="7"/>
        <v>0.27608973105910406</v>
      </c>
      <c r="M14" s="6">
        <f t="shared" si="1"/>
        <v>28.469954237634919</v>
      </c>
      <c r="N14" s="9"/>
    </row>
    <row r="15" spans="1:14" x14ac:dyDescent="0.3">
      <c r="A15" s="6">
        <v>114.268</v>
      </c>
      <c r="B15" s="6">
        <f t="shared" si="2"/>
        <v>1400</v>
      </c>
      <c r="C15" s="6">
        <v>8.3500000000000005E-2</v>
      </c>
      <c r="D15" s="6">
        <v>1.2855000000000001</v>
      </c>
      <c r="G15" s="9">
        <f t="shared" si="3"/>
        <v>146.60765716752368</v>
      </c>
      <c r="H15" s="9">
        <f t="shared" si="4"/>
        <v>93.217091967999991</v>
      </c>
      <c r="I15" s="6">
        <f t="shared" si="0"/>
        <v>13.666339461398069</v>
      </c>
      <c r="J15" s="6">
        <f t="shared" si="5"/>
        <v>13.751943247921552</v>
      </c>
      <c r="K15" s="6">
        <f t="shared" si="6"/>
        <v>7.3672989010232159</v>
      </c>
      <c r="L15" s="6">
        <f t="shared" si="7"/>
        <v>0.27323411188218094</v>
      </c>
      <c r="M15" s="6">
        <f t="shared" si="1"/>
        <v>28.767498884337634</v>
      </c>
      <c r="N15" s="9"/>
    </row>
    <row r="16" spans="1:14" x14ac:dyDescent="0.3">
      <c r="A16" s="6">
        <v>115.783</v>
      </c>
      <c r="B16" s="6">
        <f t="shared" si="2"/>
        <v>1450</v>
      </c>
      <c r="C16" s="6">
        <v>8.4699999999999998E-2</v>
      </c>
      <c r="D16" s="6">
        <v>1.2781800000000001</v>
      </c>
      <c r="G16" s="9">
        <f t="shared" si="3"/>
        <v>151.84364492350667</v>
      </c>
      <c r="H16" s="9">
        <f t="shared" si="4"/>
        <v>94.452992607999988</v>
      </c>
      <c r="I16" s="6">
        <f t="shared" si="0"/>
        <v>14.342086671531751</v>
      </c>
      <c r="J16" s="6">
        <f t="shared" si="5"/>
        <v>14.431923231584937</v>
      </c>
      <c r="K16" s="6">
        <f t="shared" si="6"/>
        <v>7.4649767971538061</v>
      </c>
      <c r="L16" s="6">
        <f t="shared" si="7"/>
        <v>0.26410201459902127</v>
      </c>
      <c r="M16" s="6">
        <f t="shared" si="1"/>
        <v>29.762219045044546</v>
      </c>
      <c r="N16" s="9"/>
    </row>
    <row r="17" spans="1:14" x14ac:dyDescent="0.3">
      <c r="A17" s="6">
        <v>116.985</v>
      </c>
      <c r="B17" s="6">
        <f t="shared" si="2"/>
        <v>1500</v>
      </c>
      <c r="C17" s="6">
        <v>8.8650000000000007E-2</v>
      </c>
      <c r="D17" s="6">
        <v>1.2795000000000001</v>
      </c>
      <c r="G17" s="9">
        <f t="shared" si="3"/>
        <v>157.07963267948966</v>
      </c>
      <c r="H17" s="9">
        <f t="shared" si="4"/>
        <v>95.43355536</v>
      </c>
      <c r="I17" s="6">
        <f t="shared" si="0"/>
        <v>14.990667821246541</v>
      </c>
      <c r="J17" s="6">
        <f t="shared" si="5"/>
        <v>15.084566990928309</v>
      </c>
      <c r="K17" s="6">
        <f t="shared" si="6"/>
        <v>7.5424743754699568</v>
      </c>
      <c r="L17" s="6">
        <f t="shared" si="7"/>
        <v>0.26445903302355916</v>
      </c>
      <c r="M17" s="6">
        <f t="shared" si="1"/>
        <v>29.722040192264476</v>
      </c>
      <c r="N17" s="9"/>
    </row>
    <row r="18" spans="1:14" x14ac:dyDescent="0.3">
      <c r="A18" s="6">
        <v>117.788</v>
      </c>
      <c r="B18" s="6">
        <f t="shared" si="2"/>
        <v>1550</v>
      </c>
      <c r="C18" s="6">
        <v>9.3200000000000005E-2</v>
      </c>
      <c r="D18" s="6">
        <v>1.27766</v>
      </c>
      <c r="G18" s="9">
        <f t="shared" si="3"/>
        <v>162.31562043547262</v>
      </c>
      <c r="H18" s="9">
        <f t="shared" si="4"/>
        <v>96.088623487999996</v>
      </c>
      <c r="I18" s="6">
        <f t="shared" si="0"/>
        <v>15.596684538245247</v>
      </c>
      <c r="J18" s="6">
        <f t="shared" si="5"/>
        <v>15.694379700688511</v>
      </c>
      <c r="K18" s="6">
        <f t="shared" si="6"/>
        <v>7.5942468841121098</v>
      </c>
      <c r="L18" s="6">
        <f t="shared" si="7"/>
        <v>0.26722942097647923</v>
      </c>
      <c r="M18" s="6">
        <f t="shared" si="1"/>
        <v>29.413909516443038</v>
      </c>
      <c r="N18" s="9"/>
    </row>
    <row r="19" spans="1:14" x14ac:dyDescent="0.3">
      <c r="A19" s="6">
        <v>118.471</v>
      </c>
      <c r="B19" s="6">
        <f t="shared" si="2"/>
        <v>1600</v>
      </c>
      <c r="C19" s="6">
        <v>9.5899999999999999E-2</v>
      </c>
      <c r="D19" s="6">
        <v>1.2823500000000001</v>
      </c>
      <c r="G19" s="9">
        <f t="shared" si="3"/>
        <v>167.55160819145561</v>
      </c>
      <c r="H19" s="9">
        <f t="shared" si="4"/>
        <v>96.645798495999998</v>
      </c>
      <c r="I19" s="6">
        <f t="shared" si="0"/>
        <v>16.193158962952161</v>
      </c>
      <c r="J19" s="6">
        <f t="shared" si="5"/>
        <v>16.294590346748887</v>
      </c>
      <c r="K19" s="6">
        <f t="shared" si="6"/>
        <v>7.6382825296944157</v>
      </c>
      <c r="L19" s="6">
        <f t="shared" si="7"/>
        <v>0.26484249730531167</v>
      </c>
      <c r="M19" s="6">
        <f t="shared" si="1"/>
        <v>29.679005781584504</v>
      </c>
      <c r="N19" s="9"/>
    </row>
    <row r="20" spans="1:14" x14ac:dyDescent="0.3">
      <c r="A20" s="6">
        <v>118.77200000000001</v>
      </c>
      <c r="B20" s="6">
        <f t="shared" si="2"/>
        <v>1650</v>
      </c>
      <c r="C20" s="6">
        <v>9.8750000000000004E-2</v>
      </c>
      <c r="D20" s="6">
        <v>1.2902800000000001</v>
      </c>
      <c r="G20" s="9">
        <f t="shared" si="3"/>
        <v>172.7875959474386</v>
      </c>
      <c r="H20" s="9">
        <f t="shared" si="4"/>
        <v>96.891347072000002</v>
      </c>
      <c r="I20" s="6">
        <f t="shared" si="0"/>
        <v>16.741622928679774</v>
      </c>
      <c r="J20" s="6">
        <f t="shared" si="5"/>
        <v>16.846489803916661</v>
      </c>
      <c r="K20" s="6">
        <f t="shared" si="6"/>
        <v>7.6576891612028701</v>
      </c>
      <c r="L20" s="6">
        <f t="shared" si="7"/>
        <v>0.26377898611061801</v>
      </c>
      <c r="M20" s="6">
        <f t="shared" si="1"/>
        <v>29.798666393529004</v>
      </c>
      <c r="N20" s="9"/>
    </row>
    <row r="21" spans="1:14" x14ac:dyDescent="0.3">
      <c r="A21" s="6">
        <v>118.65600000000001</v>
      </c>
      <c r="B21" s="6">
        <f t="shared" si="2"/>
        <v>1700</v>
      </c>
      <c r="C21" s="6">
        <v>0.10005</v>
      </c>
      <c r="D21" s="6">
        <v>1.29942</v>
      </c>
      <c r="G21" s="9">
        <f t="shared" si="3"/>
        <v>178.02358370342159</v>
      </c>
      <c r="H21" s="9">
        <f t="shared" si="4"/>
        <v>96.796717055999991</v>
      </c>
      <c r="I21" s="6">
        <f t="shared" si="0"/>
        <v>17.232098461035232</v>
      </c>
      <c r="J21" s="6">
        <f t="shared" si="5"/>
        <v>17.340037597347248</v>
      </c>
      <c r="K21" s="6">
        <f t="shared" si="6"/>
        <v>7.6502101935783493</v>
      </c>
      <c r="L21" s="6">
        <f t="shared" si="7"/>
        <v>0.2596447657465733</v>
      </c>
      <c r="M21" s="6">
        <f t="shared" si="1"/>
        <v>30.27313870985423</v>
      </c>
      <c r="N21" s="9"/>
    </row>
    <row r="22" spans="1:14" x14ac:dyDescent="0.3">
      <c r="A22" s="6">
        <v>118.861</v>
      </c>
      <c r="B22" s="6">
        <f t="shared" si="2"/>
        <v>1750</v>
      </c>
      <c r="C22" s="6">
        <v>0.10305</v>
      </c>
      <c r="D22" s="6">
        <v>1.31053</v>
      </c>
      <c r="G22" s="9">
        <f t="shared" si="3"/>
        <v>183.25957145940458</v>
      </c>
      <c r="H22" s="9">
        <f t="shared" si="4"/>
        <v>96.963951135999991</v>
      </c>
      <c r="I22" s="6">
        <f t="shared" si="0"/>
        <v>17.769572132194003</v>
      </c>
      <c r="J22" s="6">
        <f t="shared" si="5"/>
        <v>17.880877918481151</v>
      </c>
      <c r="K22" s="6">
        <f t="shared" si="6"/>
        <v>7.663427334638925</v>
      </c>
      <c r="L22" s="6">
        <f t="shared" si="7"/>
        <v>0.25934129303612524</v>
      </c>
      <c r="M22" s="6">
        <f t="shared" si="1"/>
        <v>30.308563347984546</v>
      </c>
      <c r="N22" s="9"/>
    </row>
    <row r="23" spans="1:14" x14ac:dyDescent="0.3">
      <c r="A23" s="6">
        <v>119.584</v>
      </c>
      <c r="B23" s="6">
        <f t="shared" si="2"/>
        <v>1800</v>
      </c>
      <c r="C23" s="6">
        <v>0.10929999999999999</v>
      </c>
      <c r="D23" s="6">
        <v>1.3149</v>
      </c>
      <c r="G23" s="9">
        <f t="shared" si="3"/>
        <v>188.49555921538757</v>
      </c>
      <c r="H23" s="9">
        <f t="shared" si="4"/>
        <v>97.553757183999991</v>
      </c>
      <c r="I23" s="6">
        <f t="shared" si="0"/>
        <v>18.38845001396021</v>
      </c>
      <c r="J23" s="6">
        <f t="shared" si="5"/>
        <v>18.503632353308582</v>
      </c>
      <c r="K23" s="6">
        <f t="shared" si="6"/>
        <v>7.7100419345745115</v>
      </c>
      <c r="L23" s="6">
        <f t="shared" si="7"/>
        <v>0.26581267429476013</v>
      </c>
      <c r="M23" s="6">
        <f t="shared" si="1"/>
        <v>29.57068179532089</v>
      </c>
      <c r="N23" s="9"/>
    </row>
    <row r="24" spans="1:14" x14ac:dyDescent="0.3">
      <c r="A24" s="6">
        <v>119.934</v>
      </c>
      <c r="B24" s="6">
        <f t="shared" si="2"/>
        <v>1850</v>
      </c>
      <c r="C24" s="6">
        <v>0.11415</v>
      </c>
      <c r="D24" s="6">
        <v>1.3184899999999999</v>
      </c>
      <c r="G24" s="9">
        <f t="shared" si="3"/>
        <v>193.73154697137056</v>
      </c>
      <c r="H24" s="9">
        <f t="shared" si="4"/>
        <v>97.839278783999987</v>
      </c>
      <c r="I24" s="6">
        <f t="shared" si="0"/>
        <v>18.954554833387512</v>
      </c>
      <c r="J24" s="6">
        <f t="shared" si="5"/>
        <v>19.073283163690451</v>
      </c>
      <c r="K24" s="6">
        <f t="shared" si="6"/>
        <v>7.7326077851657375</v>
      </c>
      <c r="L24" s="6">
        <f t="shared" si="7"/>
        <v>0.26931650706988719</v>
      </c>
      <c r="M24" s="6">
        <f t="shared" si="1"/>
        <v>29.185964478196276</v>
      </c>
      <c r="N24" s="9"/>
    </row>
    <row r="25" spans="1:14" x14ac:dyDescent="0.3">
      <c r="A25" s="6">
        <v>120.176</v>
      </c>
      <c r="B25" s="6">
        <f t="shared" si="2"/>
        <v>1900</v>
      </c>
      <c r="C25" s="6">
        <v>0.11745</v>
      </c>
      <c r="D25" s="6">
        <v>1.3189200000000001</v>
      </c>
      <c r="G25" s="9">
        <f t="shared" si="3"/>
        <v>198.96753472735355</v>
      </c>
      <c r="H25" s="9">
        <f t="shared" si="4"/>
        <v>98.036696575999997</v>
      </c>
      <c r="I25" s="6">
        <f t="shared" si="0"/>
        <v>19.5061198305403</v>
      </c>
      <c r="J25" s="6">
        <f t="shared" si="5"/>
        <v>19.628303076653246</v>
      </c>
      <c r="K25" s="6">
        <f t="shared" si="6"/>
        <v>7.7482104590031007</v>
      </c>
      <c r="L25" s="6">
        <f t="shared" si="7"/>
        <v>0.26926678171616908</v>
      </c>
      <c r="M25" s="6">
        <f t="shared" si="1"/>
        <v>29.191354234771637</v>
      </c>
      <c r="N25" s="9"/>
    </row>
    <row r="26" spans="1:14" x14ac:dyDescent="0.3">
      <c r="A26" s="6">
        <v>120.94799999999999</v>
      </c>
      <c r="B26" s="6">
        <f t="shared" si="2"/>
        <v>1950</v>
      </c>
      <c r="C26" s="6">
        <v>0.12055</v>
      </c>
      <c r="D26" s="6">
        <v>1.31484</v>
      </c>
      <c r="G26" s="9">
        <f t="shared" si="3"/>
        <v>204.20352248333654</v>
      </c>
      <c r="H26" s="9">
        <f t="shared" si="4"/>
        <v>98.666475647999988</v>
      </c>
      <c r="I26" s="6">
        <f t="shared" si="0"/>
        <v>20.148041878337942</v>
      </c>
      <c r="J26" s="6">
        <f t="shared" si="5"/>
        <v>20.274246022519431</v>
      </c>
      <c r="K26" s="6">
        <f t="shared" si="6"/>
        <v>7.7979842780214579</v>
      </c>
      <c r="L26" s="6">
        <f t="shared" si="7"/>
        <v>0.26756851988352659</v>
      </c>
      <c r="M26" s="6">
        <f t="shared" si="1"/>
        <v>29.376632244163929</v>
      </c>
      <c r="N26" s="9"/>
    </row>
    <row r="27" spans="1:14" x14ac:dyDescent="0.3">
      <c r="A27" s="6">
        <v>122.157</v>
      </c>
      <c r="B27" s="6">
        <f t="shared" si="2"/>
        <v>2000</v>
      </c>
      <c r="C27" s="6">
        <v>0.12554999999999999</v>
      </c>
      <c r="D27" s="6">
        <v>1.31653</v>
      </c>
      <c r="G27" s="9">
        <f t="shared" si="3"/>
        <v>209.43951023931953</v>
      </c>
      <c r="H27" s="9">
        <f t="shared" si="4"/>
        <v>99.652748831999986</v>
      </c>
      <c r="I27" s="6">
        <f t="shared" si="0"/>
        <v>20.871222909375998</v>
      </c>
      <c r="J27" s="6">
        <f t="shared" si="5"/>
        <v>21.001956945030891</v>
      </c>
      <c r="K27" s="6">
        <f t="shared" si="6"/>
        <v>7.8759331733494333</v>
      </c>
      <c r="L27" s="6">
        <f t="shared" si="7"/>
        <v>0.26901064575969164</v>
      </c>
      <c r="M27" s="6">
        <f t="shared" si="1"/>
        <v>29.219148508179227</v>
      </c>
      <c r="N27" s="9"/>
    </row>
    <row r="28" spans="1:14" x14ac:dyDescent="0.3">
      <c r="A28" s="6">
        <v>122.845</v>
      </c>
      <c r="B28" s="6">
        <f t="shared" si="2"/>
        <v>2050</v>
      </c>
      <c r="C28" s="6">
        <v>0.12784999999999999</v>
      </c>
      <c r="D28" s="6">
        <v>1.32098</v>
      </c>
      <c r="G28" s="9">
        <f t="shared" si="3"/>
        <v>214.67549799530252</v>
      </c>
      <c r="H28" s="9">
        <f t="shared" si="4"/>
        <v>100.21400272</v>
      </c>
      <c r="I28" s="6">
        <f t="shared" si="0"/>
        <v>21.513490940018599</v>
      </c>
      <c r="J28" s="6">
        <f t="shared" si="5"/>
        <v>21.648248040923793</v>
      </c>
      <c r="K28" s="6">
        <f t="shared" si="6"/>
        <v>7.9202911882258995</v>
      </c>
      <c r="L28" s="6">
        <f t="shared" si="7"/>
        <v>0.26576053586988058</v>
      </c>
      <c r="M28" s="6">
        <f t="shared" si="1"/>
        <v>29.576483141131611</v>
      </c>
      <c r="N28" s="9"/>
    </row>
    <row r="29" spans="1:14" x14ac:dyDescent="0.3">
      <c r="A29" s="6">
        <v>123.79600000000001</v>
      </c>
      <c r="B29" s="6">
        <f t="shared" si="2"/>
        <v>2100</v>
      </c>
      <c r="C29" s="6">
        <v>0.13089999999999999</v>
      </c>
      <c r="D29" s="6">
        <v>1.32287</v>
      </c>
      <c r="G29" s="9">
        <f t="shared" si="3"/>
        <v>219.91148575128551</v>
      </c>
      <c r="H29" s="9">
        <f t="shared" si="4"/>
        <v>100.989805696</v>
      </c>
      <c r="I29" s="6">
        <f t="shared" si="0"/>
        <v>22.208818216340998</v>
      </c>
      <c r="J29" s="6">
        <f t="shared" si="5"/>
        <v>22.347930737210287</v>
      </c>
      <c r="K29" s="6">
        <f t="shared" si="6"/>
        <v>7.9816058279752014</v>
      </c>
      <c r="L29" s="6">
        <f t="shared" si="7"/>
        <v>0.26358145052741094</v>
      </c>
      <c r="M29" s="6">
        <f t="shared" si="1"/>
        <v>29.820998378321782</v>
      </c>
      <c r="N29" s="9"/>
    </row>
    <row r="30" spans="1:14" x14ac:dyDescent="0.3">
      <c r="A30" s="6">
        <v>124.794</v>
      </c>
      <c r="B30" s="6">
        <f t="shared" si="2"/>
        <v>2150</v>
      </c>
      <c r="C30" s="6">
        <v>0.13435</v>
      </c>
      <c r="D30" s="6">
        <v>1.3216399999999999</v>
      </c>
      <c r="G30" s="9">
        <f t="shared" si="3"/>
        <v>225.1474735072685</v>
      </c>
      <c r="H30" s="9">
        <f t="shared" si="4"/>
        <v>101.80395014399998</v>
      </c>
      <c r="I30" s="6">
        <f t="shared" si="0"/>
        <v>22.92090216798152</v>
      </c>
      <c r="J30" s="6">
        <f t="shared" si="5"/>
        <v>23.064475069975924</v>
      </c>
      <c r="K30" s="6">
        <f t="shared" si="6"/>
        <v>8.0459507390896068</v>
      </c>
      <c r="L30" s="6">
        <f t="shared" si="7"/>
        <v>0.262123893201889</v>
      </c>
      <c r="M30" s="6">
        <f t="shared" si="1"/>
        <v>29.986820021323336</v>
      </c>
      <c r="N30" s="9"/>
    </row>
    <row r="31" spans="1:14" x14ac:dyDescent="0.3">
      <c r="A31" s="6">
        <v>125.137</v>
      </c>
      <c r="B31" s="6">
        <f t="shared" si="2"/>
        <v>2200</v>
      </c>
      <c r="C31" s="6">
        <v>0.13769999999999999</v>
      </c>
      <c r="D31" s="6">
        <v>1.3165199999999999</v>
      </c>
      <c r="G31" s="9">
        <f t="shared" si="3"/>
        <v>230.38346126325149</v>
      </c>
      <c r="H31" s="9">
        <f t="shared" si="4"/>
        <v>102.08376131199999</v>
      </c>
      <c r="I31" s="6">
        <f t="shared" si="0"/>
        <v>23.518410269830163</v>
      </c>
      <c r="J31" s="6">
        <f t="shared" si="5"/>
        <v>23.665725867967975</v>
      </c>
      <c r="K31" s="6">
        <f t="shared" si="6"/>
        <v>8.0680652726690081</v>
      </c>
      <c r="L31" s="6">
        <f t="shared" si="7"/>
        <v>0.26183435211624267</v>
      </c>
      <c r="M31" s="6">
        <f t="shared" si="1"/>
        <v>30.0199799804879</v>
      </c>
      <c r="N31" s="9"/>
    </row>
    <row r="32" spans="1:14" x14ac:dyDescent="0.3">
      <c r="A32" s="6">
        <v>126.02800000000001</v>
      </c>
      <c r="B32" s="6">
        <f t="shared" si="2"/>
        <v>2250</v>
      </c>
      <c r="C32" s="6">
        <v>0.14105000000000001</v>
      </c>
      <c r="D32" s="6">
        <v>1.3046500000000001</v>
      </c>
      <c r="G32" s="9">
        <f t="shared" si="3"/>
        <v>235.61944901923448</v>
      </c>
      <c r="H32" s="9">
        <f t="shared" si="4"/>
        <v>102.810617728</v>
      </c>
      <c r="I32" s="6">
        <f t="shared" si="0"/>
        <v>24.2241811023985</v>
      </c>
      <c r="J32" s="6">
        <f t="shared" si="5"/>
        <v>24.375917537283151</v>
      </c>
      <c r="K32" s="6">
        <f t="shared" si="6"/>
        <v>8.1255114808883864</v>
      </c>
      <c r="L32" s="6">
        <f t="shared" si="7"/>
        <v>0.26039019824758736</v>
      </c>
      <c r="M32" s="6">
        <f t="shared" si="1"/>
        <v>30.186474228418675</v>
      </c>
      <c r="N32" s="9"/>
    </row>
    <row r="33" spans="1:14" x14ac:dyDescent="0.3">
      <c r="A33" s="6">
        <v>126.66</v>
      </c>
      <c r="B33" s="6">
        <f t="shared" si="2"/>
        <v>2300</v>
      </c>
      <c r="C33" s="6">
        <v>0.14495</v>
      </c>
      <c r="D33" s="6">
        <v>1.2964599999999999</v>
      </c>
      <c r="G33" s="9">
        <f t="shared" si="3"/>
        <v>240.85543677521747</v>
      </c>
      <c r="H33" s="9">
        <f t="shared" si="4"/>
        <v>103.32618815999999</v>
      </c>
      <c r="I33" s="6">
        <f t="shared" si="0"/>
        <v>24.886674179595101</v>
      </c>
      <c r="J33" s="6">
        <f t="shared" si="5"/>
        <v>25.04256036621933</v>
      </c>
      <c r="K33" s="6">
        <f t="shared" si="6"/>
        <v>8.1662589596702535</v>
      </c>
      <c r="L33" s="6">
        <f t="shared" si="7"/>
        <v>0.26046657788229732</v>
      </c>
      <c r="M33" s="6">
        <f t="shared" si="1"/>
        <v>30.17762229857226</v>
      </c>
      <c r="N33" s="9"/>
    </row>
    <row r="34" spans="1:14" x14ac:dyDescent="0.3">
      <c r="A34" s="6">
        <v>126.822</v>
      </c>
      <c r="B34" s="6">
        <f t="shared" si="2"/>
        <v>2350</v>
      </c>
      <c r="C34" s="6">
        <v>0.14985000000000001</v>
      </c>
      <c r="D34" s="6">
        <v>1.2822899999999999</v>
      </c>
      <c r="G34" s="9">
        <f t="shared" si="3"/>
        <v>246.09142453120046</v>
      </c>
      <c r="H34" s="9">
        <f t="shared" si="4"/>
        <v>103.458343872</v>
      </c>
      <c r="I34" s="6">
        <f t="shared" si="0"/>
        <v>25.460211223099275</v>
      </c>
      <c r="J34" s="6">
        <f t="shared" si="5"/>
        <v>25.619689954952907</v>
      </c>
      <c r="K34" s="6">
        <f t="shared" si="6"/>
        <v>8.176703724801051</v>
      </c>
      <c r="L34" s="6">
        <f t="shared" si="7"/>
        <v>0.26320576134436652</v>
      </c>
      <c r="M34" s="6">
        <f t="shared" si="1"/>
        <v>29.863563656760583</v>
      </c>
      <c r="N34" s="9"/>
    </row>
    <row r="35" spans="1:14" x14ac:dyDescent="0.3">
      <c r="A35" s="6">
        <v>126.69</v>
      </c>
      <c r="B35" s="6">
        <f t="shared" si="2"/>
        <v>2400</v>
      </c>
      <c r="C35" s="6">
        <v>0.1537</v>
      </c>
      <c r="D35" s="6">
        <v>1.2730399999999999</v>
      </c>
      <c r="G35" s="9">
        <f t="shared" si="3"/>
        <v>251.32741228718345</v>
      </c>
      <c r="H35" s="9">
        <f t="shared" si="4"/>
        <v>103.35066144</v>
      </c>
      <c r="I35" s="6">
        <f t="shared" si="0"/>
        <v>25.97485429788399</v>
      </c>
      <c r="J35" s="6">
        <f t="shared" si="5"/>
        <v>26.137556672471955</v>
      </c>
      <c r="K35" s="6">
        <f t="shared" si="6"/>
        <v>8.1681931754352171</v>
      </c>
      <c r="L35" s="6">
        <f t="shared" si="7"/>
        <v>0.26461922538017679</v>
      </c>
      <c r="M35" s="6">
        <f t="shared" si="1"/>
        <v>29.704047381443409</v>
      </c>
      <c r="N35" s="9"/>
    </row>
    <row r="36" spans="1:14" x14ac:dyDescent="0.3">
      <c r="A36" s="6">
        <v>126.55200000000001</v>
      </c>
      <c r="B36" s="6">
        <f t="shared" si="2"/>
        <v>2450</v>
      </c>
      <c r="C36" s="6">
        <v>0.15565000000000001</v>
      </c>
      <c r="D36" s="6">
        <v>1.2698400000000001</v>
      </c>
      <c r="G36" s="9">
        <f t="shared" si="3"/>
        <v>256.56340004316644</v>
      </c>
      <c r="H36" s="9">
        <f t="shared" si="4"/>
        <v>103.238084352</v>
      </c>
      <c r="I36" s="6">
        <f t="shared" si="0"/>
        <v>26.487113935292339</v>
      </c>
      <c r="J36" s="6">
        <f t="shared" si="5"/>
        <v>26.653025023140291</v>
      </c>
      <c r="K36" s="6">
        <f t="shared" si="6"/>
        <v>8.1592957829163915</v>
      </c>
      <c r="L36" s="6">
        <f t="shared" si="7"/>
        <v>0.26279381023050385</v>
      </c>
      <c r="M36" s="6">
        <f t="shared" si="1"/>
        <v>29.910377271972909</v>
      </c>
      <c r="N36" s="9"/>
    </row>
    <row r="37" spans="1:14" x14ac:dyDescent="0.3">
      <c r="A37" s="6">
        <v>126.438</v>
      </c>
      <c r="B37" s="6">
        <f t="shared" si="2"/>
        <v>2500</v>
      </c>
      <c r="C37" s="6">
        <v>0.15959999999999999</v>
      </c>
      <c r="D37" s="6">
        <v>1.2744599999999999</v>
      </c>
      <c r="G37" s="9">
        <f t="shared" si="3"/>
        <v>261.79938779914943</v>
      </c>
      <c r="H37" s="9">
        <f t="shared" si="4"/>
        <v>103.145085888</v>
      </c>
      <c r="I37" s="6">
        <f t="shared" si="0"/>
        <v>27.003320339969086</v>
      </c>
      <c r="J37" s="6">
        <f t="shared" si="5"/>
        <v>27.172464863002286</v>
      </c>
      <c r="K37" s="6">
        <f t="shared" si="6"/>
        <v>8.1519457630095342</v>
      </c>
      <c r="L37" s="6">
        <f t="shared" si="7"/>
        <v>0.26431168597365373</v>
      </c>
      <c r="M37" s="6">
        <f t="shared" si="1"/>
        <v>29.738609474562267</v>
      </c>
      <c r="N37" s="9"/>
    </row>
    <row r="38" spans="1:14" x14ac:dyDescent="0.3">
      <c r="A38" s="6">
        <v>126.239</v>
      </c>
      <c r="B38" s="6">
        <f t="shared" si="2"/>
        <v>2550</v>
      </c>
      <c r="C38" s="6">
        <v>0.16259999999999999</v>
      </c>
      <c r="D38" s="6">
        <v>1.2787599999999999</v>
      </c>
      <c r="G38" s="9">
        <f t="shared" si="3"/>
        <v>267.03537555513242</v>
      </c>
      <c r="H38" s="9">
        <f t="shared" si="4"/>
        <v>102.982746464</v>
      </c>
      <c r="I38" s="6">
        <f t="shared" si="0"/>
        <v>27.500036377713226</v>
      </c>
      <c r="J38" s="6">
        <f t="shared" si="5"/>
        <v>27.672292251359217</v>
      </c>
      <c r="K38" s="6">
        <f t="shared" si="6"/>
        <v>8.1391154651019537</v>
      </c>
      <c r="L38" s="6">
        <f t="shared" si="7"/>
        <v>0.26441611462962927</v>
      </c>
      <c r="M38" s="6">
        <f t="shared" si="1"/>
        <v>29.726864490629048</v>
      </c>
      <c r="N38" s="9"/>
    </row>
    <row r="39" spans="1:14" x14ac:dyDescent="0.3">
      <c r="A39" s="6">
        <v>126.161</v>
      </c>
      <c r="B39" s="6">
        <f t="shared" si="2"/>
        <v>2600</v>
      </c>
      <c r="C39" s="6">
        <v>0.16805</v>
      </c>
      <c r="D39" s="6">
        <v>1.27634</v>
      </c>
      <c r="G39" s="9">
        <f t="shared" si="3"/>
        <v>272.27136331111541</v>
      </c>
      <c r="H39" s="9">
        <f t="shared" si="4"/>
        <v>102.919115936</v>
      </c>
      <c r="I39" s="6">
        <f t="shared" ref="I39:I70" si="8">H39*G39/1000</f>
        <v>28.021928006669462</v>
      </c>
      <c r="J39" s="6">
        <f t="shared" si="5"/>
        <v>28.197452926845415</v>
      </c>
      <c r="K39" s="6">
        <f t="shared" si="6"/>
        <v>8.1340865041130517</v>
      </c>
      <c r="L39" s="6">
        <f t="shared" si="7"/>
        <v>0.26818911692553449</v>
      </c>
      <c r="M39" s="6">
        <f t="shared" si="1"/>
        <v>29.308653903790244</v>
      </c>
      <c r="N39" s="9"/>
    </row>
    <row r="40" spans="1:14" x14ac:dyDescent="0.3">
      <c r="A40" s="6">
        <v>125.84699999999999</v>
      </c>
      <c r="B40" s="6">
        <f t="shared" ref="B40:B71" si="9">B39+50</f>
        <v>2650</v>
      </c>
      <c r="C40" s="6">
        <v>0.17144999999999999</v>
      </c>
      <c r="D40" s="6">
        <v>1.28027</v>
      </c>
      <c r="G40" s="9">
        <f t="shared" si="3"/>
        <v>277.5073510670984</v>
      </c>
      <c r="H40" s="9">
        <f t="shared" si="4"/>
        <v>102.66296227199999</v>
      </c>
      <c r="I40" s="6">
        <f t="shared" si="8"/>
        <v>28.489726712804178</v>
      </c>
      <c r="J40" s="6">
        <f t="shared" si="5"/>
        <v>28.668181850006352</v>
      </c>
      <c r="K40" s="6">
        <f t="shared" si="6"/>
        <v>8.113841712439779</v>
      </c>
      <c r="L40" s="6">
        <f t="shared" si="7"/>
        <v>0.26912240337969984</v>
      </c>
      <c r="M40" s="6">
        <f t="shared" si="1"/>
        <v>29.207014763626816</v>
      </c>
      <c r="N40" s="9"/>
    </row>
    <row r="41" spans="1:14" x14ac:dyDescent="0.3">
      <c r="A41" s="6">
        <v>124.911</v>
      </c>
      <c r="B41" s="6">
        <f t="shared" si="9"/>
        <v>2700</v>
      </c>
      <c r="C41" s="6">
        <v>0.17465</v>
      </c>
      <c r="D41" s="6">
        <v>1.2837099999999999</v>
      </c>
      <c r="G41" s="9">
        <f t="shared" si="3"/>
        <v>282.74333882308139</v>
      </c>
      <c r="H41" s="9">
        <f t="shared" si="4"/>
        <v>101.89939593599999</v>
      </c>
      <c r="I41" s="6">
        <f t="shared" si="8"/>
        <v>28.811375430999767</v>
      </c>
      <c r="J41" s="6">
        <f t="shared" si="5"/>
        <v>28.991845324844402</v>
      </c>
      <c r="K41" s="6">
        <f t="shared" si="6"/>
        <v>8.0534941805729616</v>
      </c>
      <c r="L41" s="6">
        <f t="shared" si="7"/>
        <v>0.27108484858206178</v>
      </c>
      <c r="M41" s="6">
        <f t="shared" si="1"/>
        <v>28.99557850557699</v>
      </c>
      <c r="N41" s="9"/>
    </row>
    <row r="42" spans="1:14" x14ac:dyDescent="0.3">
      <c r="A42" s="6">
        <v>123.92700000000001</v>
      </c>
      <c r="B42" s="6">
        <f t="shared" si="9"/>
        <v>2750</v>
      </c>
      <c r="C42" s="6">
        <v>0.1784</v>
      </c>
      <c r="D42" s="6">
        <v>1.2811999999999999</v>
      </c>
      <c r="G42" s="9">
        <f t="shared" si="3"/>
        <v>287.97932657906438</v>
      </c>
      <c r="H42" s="9">
        <f t="shared" si="4"/>
        <v>101.096672352</v>
      </c>
      <c r="I42" s="6">
        <f t="shared" si="8"/>
        <v>29.113751623313277</v>
      </c>
      <c r="J42" s="6">
        <f t="shared" si="5"/>
        <v>29.296115553749768</v>
      </c>
      <c r="K42" s="6">
        <f t="shared" si="6"/>
        <v>7.9900519034822022</v>
      </c>
      <c r="L42" s="6">
        <f t="shared" si="7"/>
        <v>0.27402950351117294</v>
      </c>
      <c r="M42" s="6">
        <f t="shared" si="1"/>
        <v>28.683999014774475</v>
      </c>
      <c r="N42" s="9"/>
    </row>
    <row r="43" spans="1:14" x14ac:dyDescent="0.3">
      <c r="A43" s="6">
        <v>123.68899999999999</v>
      </c>
      <c r="B43" s="6">
        <f t="shared" si="9"/>
        <v>2800</v>
      </c>
      <c r="C43" s="6">
        <v>0.18004999999999999</v>
      </c>
      <c r="D43" s="6">
        <v>1.2744800000000001</v>
      </c>
      <c r="G43" s="9">
        <f t="shared" si="3"/>
        <v>293.21531433504737</v>
      </c>
      <c r="H43" s="9">
        <f t="shared" si="4"/>
        <v>100.90251766399999</v>
      </c>
      <c r="I43" s="6">
        <f t="shared" si="8"/>
        <v>29.586163434047428</v>
      </c>
      <c r="J43" s="6">
        <f t="shared" si="5"/>
        <v>29.771486477266933</v>
      </c>
      <c r="K43" s="6">
        <f t="shared" si="6"/>
        <v>7.9747071250801689</v>
      </c>
      <c r="L43" s="6">
        <f t="shared" si="7"/>
        <v>0.27214798314443439</v>
      </c>
      <c r="M43" s="6">
        <f t="shared" si="1"/>
        <v>28.88230850699351</v>
      </c>
      <c r="N43" s="9"/>
    </row>
    <row r="44" spans="1:14" x14ac:dyDescent="0.3">
      <c r="A44" s="6">
        <v>123.389</v>
      </c>
      <c r="B44" s="6">
        <f t="shared" si="9"/>
        <v>2850</v>
      </c>
      <c r="C44" s="6">
        <v>0.18310000000000001</v>
      </c>
      <c r="D44" s="6">
        <v>1.2603599999999999</v>
      </c>
      <c r="G44" s="9">
        <f t="shared" si="3"/>
        <v>298.45130209103036</v>
      </c>
      <c r="H44" s="9">
        <f t="shared" si="4"/>
        <v>100.65778486399999</v>
      </c>
      <c r="I44" s="6">
        <f t="shared" si="8"/>
        <v>30.041446958259606</v>
      </c>
      <c r="J44" s="6">
        <f t="shared" si="5"/>
        <v>30.229621825387365</v>
      </c>
      <c r="K44" s="6">
        <f t="shared" si="6"/>
        <v>7.9553649674305476</v>
      </c>
      <c r="L44" s="6">
        <f t="shared" si="7"/>
        <v>0.27256378024154848</v>
      </c>
      <c r="M44" s="6">
        <f t="shared" si="1"/>
        <v>28.838248434064823</v>
      </c>
      <c r="N44" s="9"/>
    </row>
    <row r="45" spans="1:14" x14ac:dyDescent="0.3">
      <c r="A45" s="6">
        <v>122.51900000000001</v>
      </c>
      <c r="B45" s="6">
        <f t="shared" si="9"/>
        <v>2900</v>
      </c>
      <c r="C45" s="6">
        <v>0.18790000000000001</v>
      </c>
      <c r="D45" s="6">
        <v>1.2531000000000001</v>
      </c>
      <c r="G45" s="9">
        <f t="shared" si="3"/>
        <v>303.68728984701335</v>
      </c>
      <c r="H45" s="9">
        <f t="shared" si="4"/>
        <v>99.948059743999991</v>
      </c>
      <c r="I45" s="6">
        <f t="shared" si="8"/>
        <v>30.352955389122734</v>
      </c>
      <c r="J45" s="6">
        <f t="shared" si="5"/>
        <v>30.543081495738665</v>
      </c>
      <c r="K45" s="6">
        <f t="shared" si="6"/>
        <v>7.8992727102466427</v>
      </c>
      <c r="L45" s="6">
        <f t="shared" si="7"/>
        <v>0.27683847162506187</v>
      </c>
      <c r="M45" s="6">
        <f t="shared" si="1"/>
        <v>28.392954066655967</v>
      </c>
      <c r="N45" s="9"/>
    </row>
    <row r="46" spans="1:14" x14ac:dyDescent="0.3">
      <c r="A46" s="6">
        <v>121.837</v>
      </c>
      <c r="B46" s="6">
        <f t="shared" si="9"/>
        <v>2950</v>
      </c>
      <c r="C46" s="6">
        <v>0.19255</v>
      </c>
      <c r="D46" s="6">
        <v>1.23943</v>
      </c>
      <c r="G46" s="9">
        <f t="shared" si="3"/>
        <v>308.92327760299634</v>
      </c>
      <c r="H46" s="9">
        <f t="shared" si="4"/>
        <v>99.391700512</v>
      </c>
      <c r="I46" s="6">
        <f t="shared" si="8"/>
        <v>30.704409888702447</v>
      </c>
      <c r="J46" s="6">
        <f t="shared" si="5"/>
        <v>30.896737450656126</v>
      </c>
      <c r="K46" s="6">
        <f t="shared" si="6"/>
        <v>7.8553015385231717</v>
      </c>
      <c r="L46" s="6">
        <f t="shared" si="7"/>
        <v>0.2804422316057838</v>
      </c>
      <c r="M46" s="6">
        <f t="shared" si="1"/>
        <v>28.028096780312151</v>
      </c>
      <c r="N46" s="9"/>
    </row>
    <row r="47" spans="1:14" x14ac:dyDescent="0.3">
      <c r="A47" s="6">
        <v>121.709</v>
      </c>
      <c r="B47" s="6">
        <f t="shared" si="9"/>
        <v>3000</v>
      </c>
      <c r="C47" s="6">
        <v>0.19900000000000001</v>
      </c>
      <c r="D47" s="6">
        <v>1.2273499999999999</v>
      </c>
      <c r="G47" s="9">
        <f t="shared" si="3"/>
        <v>314.15926535897933</v>
      </c>
      <c r="H47" s="9">
        <f t="shared" si="4"/>
        <v>99.287281183999994</v>
      </c>
      <c r="I47" s="6">
        <f t="shared" si="8"/>
        <v>31.192019316255848</v>
      </c>
      <c r="J47" s="6">
        <f t="shared" si="5"/>
        <v>31.387401186457982</v>
      </c>
      <c r="K47" s="6">
        <f t="shared" si="6"/>
        <v>7.8470488845926649</v>
      </c>
      <c r="L47" s="6">
        <f t="shared" si="7"/>
        <v>0.28530555769184268</v>
      </c>
      <c r="M47" s="6">
        <f t="shared" si="1"/>
        <v>27.550329100926458</v>
      </c>
      <c r="N47" s="9"/>
    </row>
    <row r="48" spans="1:14" x14ac:dyDescent="0.3">
      <c r="A48" s="6">
        <v>121.123</v>
      </c>
      <c r="B48" s="6">
        <f t="shared" si="9"/>
        <v>3050</v>
      </c>
      <c r="C48" s="6">
        <v>0.20605000000000001</v>
      </c>
      <c r="D48" s="6">
        <v>1.2193000000000001</v>
      </c>
      <c r="G48" s="9">
        <f t="shared" si="3"/>
        <v>319.39525311496226</v>
      </c>
      <c r="H48" s="9">
        <f t="shared" si="4"/>
        <v>98.809236447999993</v>
      </c>
      <c r="I48" s="6">
        <f t="shared" si="8"/>
        <v>31.55920108540511</v>
      </c>
      <c r="J48" s="6">
        <f t="shared" si="5"/>
        <v>31.756882924071391</v>
      </c>
      <c r="K48" s="6">
        <f t="shared" si="6"/>
        <v>7.8092672033170718</v>
      </c>
      <c r="L48" s="6">
        <f t="shared" si="7"/>
        <v>0.29197607404257331</v>
      </c>
      <c r="M48" s="6">
        <f t="shared" si="1"/>
        <v>26.920911360660028</v>
      </c>
      <c r="N48" s="9"/>
    </row>
    <row r="49" spans="1:14" x14ac:dyDescent="0.3">
      <c r="A49" s="6">
        <v>121.124</v>
      </c>
      <c r="B49" s="6">
        <f t="shared" si="9"/>
        <v>3100</v>
      </c>
      <c r="C49" s="6">
        <v>0.21004999999999999</v>
      </c>
      <c r="D49" s="6">
        <v>1.20692</v>
      </c>
      <c r="G49" s="9">
        <f t="shared" si="3"/>
        <v>324.63124087094525</v>
      </c>
      <c r="H49" s="9">
        <f t="shared" si="4"/>
        <v>98.810052223999989</v>
      </c>
      <c r="I49" s="6">
        <f t="shared" si="8"/>
        <v>32.076829864000018</v>
      </c>
      <c r="J49" s="6">
        <f t="shared" si="5"/>
        <v>32.277754047376554</v>
      </c>
      <c r="K49" s="6">
        <f t="shared" si="6"/>
        <v>7.8093316771759032</v>
      </c>
      <c r="L49" s="6">
        <f t="shared" si="7"/>
        <v>0.29284100703308541</v>
      </c>
      <c r="M49" s="6">
        <f t="shared" si="1"/>
        <v>26.841397959834108</v>
      </c>
      <c r="N49" s="9"/>
    </row>
    <row r="50" spans="1:14" x14ac:dyDescent="0.3">
      <c r="A50" s="6">
        <v>120.851</v>
      </c>
      <c r="B50" s="6">
        <f t="shared" si="9"/>
        <v>3150</v>
      </c>
      <c r="C50" s="6">
        <v>0.21604999999999999</v>
      </c>
      <c r="D50" s="6">
        <v>1.1927399999999999</v>
      </c>
      <c r="G50" s="9">
        <f t="shared" si="3"/>
        <v>329.86722862692824</v>
      </c>
      <c r="H50" s="9">
        <f t="shared" si="4"/>
        <v>98.587345375999988</v>
      </c>
      <c r="I50" s="6">
        <f t="shared" si="8"/>
        <v>32.520734396866921</v>
      </c>
      <c r="J50" s="6">
        <f t="shared" si="5"/>
        <v>32.724439127951619</v>
      </c>
      <c r="K50" s="6">
        <f t="shared" si="6"/>
        <v>7.7917303137147469</v>
      </c>
      <c r="L50" s="6">
        <f t="shared" si="7"/>
        <v>0.29709447309352749</v>
      </c>
      <c r="M50" s="6">
        <f t="shared" si="1"/>
        <v>26.457112873517364</v>
      </c>
      <c r="N50" s="9"/>
    </row>
    <row r="51" spans="1:14" x14ac:dyDescent="0.3">
      <c r="A51" s="6">
        <v>120.596</v>
      </c>
      <c r="B51" s="6">
        <f t="shared" si="9"/>
        <v>3200</v>
      </c>
      <c r="C51" s="6">
        <v>0.21795</v>
      </c>
      <c r="D51" s="6">
        <v>1.1848099999999999</v>
      </c>
      <c r="G51" s="9">
        <f t="shared" si="3"/>
        <v>335.10321638291123</v>
      </c>
      <c r="H51" s="9">
        <f t="shared" si="4"/>
        <v>98.379322496</v>
      </c>
      <c r="I51" s="6">
        <f t="shared" si="8"/>
        <v>32.967227393981297</v>
      </c>
      <c r="J51" s="6">
        <f t="shared" si="5"/>
        <v>33.173728886504357</v>
      </c>
      <c r="K51" s="6">
        <f t="shared" si="6"/>
        <v>7.7752894797125691</v>
      </c>
      <c r="L51" s="6">
        <f t="shared" si="7"/>
        <v>0.29564810255593432</v>
      </c>
      <c r="M51" s="6">
        <f t="shared" si="1"/>
        <v>26.586546440786048</v>
      </c>
      <c r="N51" s="9"/>
    </row>
    <row r="52" spans="1:14" x14ac:dyDescent="0.3">
      <c r="A52" s="6">
        <v>120.84</v>
      </c>
      <c r="B52" s="6">
        <f t="shared" si="9"/>
        <v>3250</v>
      </c>
      <c r="C52" s="6">
        <v>0.22305</v>
      </c>
      <c r="D52" s="6">
        <v>1.17378</v>
      </c>
      <c r="G52" s="9">
        <f t="shared" si="3"/>
        <v>340.33920413889422</v>
      </c>
      <c r="H52" s="9">
        <f t="shared" si="4"/>
        <v>98.578371840000003</v>
      </c>
      <c r="I52" s="6">
        <f t="shared" si="8"/>
        <v>33.550084617333582</v>
      </c>
      <c r="J52" s="6">
        <f t="shared" si="5"/>
        <v>33.760237035216903</v>
      </c>
      <c r="K52" s="6">
        <f t="shared" si="6"/>
        <v>7.7910211012675958</v>
      </c>
      <c r="L52" s="6">
        <f t="shared" si="7"/>
        <v>0.29730982011558948</v>
      </c>
      <c r="M52" s="6">
        <f t="shared" si="1"/>
        <v>26.437949495504974</v>
      </c>
      <c r="N52" s="9"/>
    </row>
    <row r="53" spans="1:14" x14ac:dyDescent="0.3">
      <c r="A53" s="6">
        <v>121.633</v>
      </c>
      <c r="B53" s="6">
        <f t="shared" si="9"/>
        <v>3300</v>
      </c>
      <c r="C53" s="6">
        <v>0.22550000000000001</v>
      </c>
      <c r="D53" s="6">
        <v>1.1611800000000001</v>
      </c>
      <c r="G53" s="9">
        <f t="shared" si="3"/>
        <v>345.57519189487721</v>
      </c>
      <c r="H53" s="9">
        <f t="shared" si="4"/>
        <v>99.225282207999996</v>
      </c>
      <c r="I53" s="6">
        <f t="shared" si="8"/>
        <v>34.289795939852944</v>
      </c>
      <c r="J53" s="6">
        <f t="shared" si="5"/>
        <v>34.504581792338179</v>
      </c>
      <c r="K53" s="6">
        <f t="shared" si="6"/>
        <v>7.8421488713214291</v>
      </c>
      <c r="L53" s="6">
        <f t="shared" si="7"/>
        <v>0.29409137780807054</v>
      </c>
      <c r="M53" s="6">
        <f t="shared" si="1"/>
        <v>26.727277988623577</v>
      </c>
      <c r="N53" s="9"/>
    </row>
    <row r="54" spans="1:14" x14ac:dyDescent="0.3">
      <c r="A54" s="6">
        <v>122.181</v>
      </c>
      <c r="B54" s="6">
        <f t="shared" si="9"/>
        <v>3350</v>
      </c>
      <c r="C54" s="6">
        <v>0.22850000000000001</v>
      </c>
      <c r="D54" s="6">
        <v>1.1510400000000001</v>
      </c>
      <c r="G54" s="9">
        <f t="shared" si="3"/>
        <v>350.8111796508602</v>
      </c>
      <c r="H54" s="9">
        <f t="shared" si="4"/>
        <v>99.672327455999991</v>
      </c>
      <c r="I54" s="6">
        <f t="shared" si="8"/>
        <v>34.966166773386178</v>
      </c>
      <c r="J54" s="6">
        <f t="shared" si="5"/>
        <v>35.185189305679351</v>
      </c>
      <c r="K54" s="6">
        <f t="shared" si="6"/>
        <v>7.8774805459614026</v>
      </c>
      <c r="L54" s="6">
        <f t="shared" si="7"/>
        <v>0.29223943946040587</v>
      </c>
      <c r="M54" s="6">
        <f t="shared" si="1"/>
        <v>26.896650305813957</v>
      </c>
      <c r="N54" s="9"/>
    </row>
    <row r="55" spans="1:14" x14ac:dyDescent="0.3">
      <c r="A55" s="6">
        <v>122.93300000000001</v>
      </c>
      <c r="B55" s="6">
        <f t="shared" si="9"/>
        <v>3400</v>
      </c>
      <c r="C55" s="6">
        <v>0.23419999999999999</v>
      </c>
      <c r="D55" s="6">
        <v>1.14117</v>
      </c>
      <c r="G55" s="9">
        <f t="shared" si="3"/>
        <v>356.04716740684319</v>
      </c>
      <c r="H55" s="9">
        <f t="shared" si="4"/>
        <v>100.285791008</v>
      </c>
      <c r="I55" s="6">
        <f t="shared" si="8"/>
        <v>35.706471819553066</v>
      </c>
      <c r="J55" s="6">
        <f t="shared" si="5"/>
        <v>35.930131505439071</v>
      </c>
      <c r="K55" s="6">
        <f t="shared" si="6"/>
        <v>7.9259648878031239</v>
      </c>
      <c r="L55" s="6">
        <f t="shared" si="7"/>
        <v>0.29331927155358772</v>
      </c>
      <c r="M55" s="6">
        <f t="shared" si="1"/>
        <v>26.797632378879005</v>
      </c>
      <c r="N55" s="9"/>
    </row>
    <row r="56" spans="1:14" x14ac:dyDescent="0.3">
      <c r="A56" s="6">
        <v>123.47499999999999</v>
      </c>
      <c r="B56" s="6">
        <f t="shared" si="9"/>
        <v>3450</v>
      </c>
      <c r="C56" s="6">
        <v>0.23605000000000001</v>
      </c>
      <c r="D56" s="6">
        <v>1.12669</v>
      </c>
      <c r="G56" s="9">
        <f t="shared" si="3"/>
        <v>361.28315516282618</v>
      </c>
      <c r="H56" s="9">
        <f t="shared" si="4"/>
        <v>100.72794159999999</v>
      </c>
      <c r="I56" s="6">
        <f t="shared" si="8"/>
        <v>36.391308554304892</v>
      </c>
      <c r="J56" s="6">
        <f t="shared" si="5"/>
        <v>36.619257949063616</v>
      </c>
      <c r="K56" s="6">
        <f t="shared" si="6"/>
        <v>7.9609097192901057</v>
      </c>
      <c r="L56" s="6">
        <f t="shared" si="7"/>
        <v>0.29007278123372299</v>
      </c>
      <c r="M56" s="6">
        <f t="shared" si="1"/>
        <v>27.097551088050224</v>
      </c>
      <c r="N56" s="9"/>
    </row>
    <row r="57" spans="1:14" x14ac:dyDescent="0.3">
      <c r="A57" s="6">
        <v>123.428</v>
      </c>
      <c r="B57" s="6">
        <f t="shared" si="9"/>
        <v>3500</v>
      </c>
      <c r="C57" s="6">
        <v>0.24195</v>
      </c>
      <c r="D57" s="6">
        <v>1.11975</v>
      </c>
      <c r="G57" s="9">
        <f t="shared" si="3"/>
        <v>366.51914291880917</v>
      </c>
      <c r="H57" s="9">
        <f t="shared" si="4"/>
        <v>100.689600128</v>
      </c>
      <c r="I57" s="6">
        <f t="shared" si="8"/>
        <v>36.904665939752171</v>
      </c>
      <c r="J57" s="6">
        <f t="shared" si="5"/>
        <v>37.135830923890786</v>
      </c>
      <c r="K57" s="6">
        <f t="shared" si="6"/>
        <v>7.9578794479249977</v>
      </c>
      <c r="L57" s="6">
        <f t="shared" si="7"/>
        <v>0.29318719223798295</v>
      </c>
      <c r="M57" s="6">
        <f t="shared" si="1"/>
        <v>26.809704573838854</v>
      </c>
      <c r="N57" s="9"/>
    </row>
    <row r="58" spans="1:14" x14ac:dyDescent="0.3">
      <c r="A58" s="6">
        <v>124.205</v>
      </c>
      <c r="B58" s="6">
        <f t="shared" si="9"/>
        <v>3550</v>
      </c>
      <c r="C58" s="6">
        <v>0.24545</v>
      </c>
      <c r="D58" s="6">
        <v>1.10622</v>
      </c>
      <c r="G58" s="9">
        <f t="shared" si="3"/>
        <v>371.75513067479216</v>
      </c>
      <c r="H58" s="9">
        <f t="shared" si="4"/>
        <v>101.32345807999999</v>
      </c>
      <c r="I58" s="6">
        <f t="shared" si="8"/>
        <v>37.667515398952226</v>
      </c>
      <c r="J58" s="6">
        <f t="shared" si="5"/>
        <v>37.903458751317345</v>
      </c>
      <c r="K58" s="6">
        <f t="shared" si="6"/>
        <v>8.0079756362375178</v>
      </c>
      <c r="L58" s="6">
        <f t="shared" si="7"/>
        <v>0.29140480483502368</v>
      </c>
      <c r="M58" s="6">
        <f t="shared" si="1"/>
        <v>26.973687043985578</v>
      </c>
      <c r="N58" s="9"/>
    </row>
    <row r="59" spans="1:14" x14ac:dyDescent="0.3">
      <c r="A59" s="6">
        <v>124.066</v>
      </c>
      <c r="B59" s="6">
        <f t="shared" si="9"/>
        <v>3600</v>
      </c>
      <c r="C59" s="6">
        <v>0.25505</v>
      </c>
      <c r="D59" s="6">
        <v>1.09697</v>
      </c>
      <c r="G59" s="9">
        <f t="shared" si="3"/>
        <v>376.99111843077515</v>
      </c>
      <c r="H59" s="9">
        <f t="shared" si="4"/>
        <v>101.21006521599999</v>
      </c>
      <c r="I59" s="6">
        <f t="shared" si="8"/>
        <v>38.155295682231525</v>
      </c>
      <c r="J59" s="6">
        <f t="shared" si="5"/>
        <v>38.394294413058311</v>
      </c>
      <c r="K59" s="6">
        <f t="shared" si="6"/>
        <v>7.99901376985986</v>
      </c>
      <c r="L59" s="6">
        <f t="shared" si="7"/>
        <v>0.29893113483279599</v>
      </c>
      <c r="M59" s="6">
        <f t="shared" si="1"/>
        <v>26.294557818910967</v>
      </c>
      <c r="N59" s="9"/>
    </row>
    <row r="60" spans="1:14" x14ac:dyDescent="0.3">
      <c r="A60" s="6">
        <v>123.967</v>
      </c>
      <c r="B60" s="6">
        <f t="shared" si="9"/>
        <v>3650</v>
      </c>
      <c r="C60" s="6">
        <v>0.25755</v>
      </c>
      <c r="D60" s="6">
        <v>1.0940099999999999</v>
      </c>
      <c r="G60" s="9">
        <f t="shared" si="3"/>
        <v>382.22710618675814</v>
      </c>
      <c r="H60" s="9">
        <f t="shared" si="4"/>
        <v>101.129303392</v>
      </c>
      <c r="I60" s="6">
        <f t="shared" si="8"/>
        <v>38.654360986206861</v>
      </c>
      <c r="J60" s="6">
        <f t="shared" si="5"/>
        <v>38.896485783078141</v>
      </c>
      <c r="K60" s="6">
        <f t="shared" si="6"/>
        <v>7.9926308578354854</v>
      </c>
      <c r="L60" s="6">
        <f t="shared" si="7"/>
        <v>0.29796393598729948</v>
      </c>
      <c r="M60" s="6">
        <f t="shared" si="1"/>
        <v>26.379910651565098</v>
      </c>
      <c r="N60" s="9"/>
    </row>
    <row r="61" spans="1:14" x14ac:dyDescent="0.3">
      <c r="A61" s="6">
        <v>123.815</v>
      </c>
      <c r="B61" s="6">
        <f t="shared" si="9"/>
        <v>3700</v>
      </c>
      <c r="C61" s="6">
        <v>0.26445000000000002</v>
      </c>
      <c r="D61" s="6">
        <v>1.09659</v>
      </c>
      <c r="G61" s="9">
        <f t="shared" si="3"/>
        <v>387.46309394274112</v>
      </c>
      <c r="H61" s="9">
        <f t="shared" si="4"/>
        <v>101.00530543999999</v>
      </c>
      <c r="I61" s="6">
        <f t="shared" si="8"/>
        <v>39.135828150413971</v>
      </c>
      <c r="J61" s="6">
        <f t="shared" si="5"/>
        <v>39.380968781368637</v>
      </c>
      <c r="K61" s="6">
        <f t="shared" si="6"/>
        <v>7.9828308312930094</v>
      </c>
      <c r="L61" s="6">
        <f t="shared" si="7"/>
        <v>0.30218276411803452</v>
      </c>
      <c r="M61" s="6">
        <f t="shared" si="1"/>
        <v>26.0116159559099</v>
      </c>
      <c r="N61" s="9"/>
    </row>
    <row r="62" spans="1:14" x14ac:dyDescent="0.3">
      <c r="A62" s="6">
        <v>123.767</v>
      </c>
      <c r="B62" s="6">
        <f t="shared" si="9"/>
        <v>3750</v>
      </c>
      <c r="C62" s="6">
        <v>0.2651</v>
      </c>
      <c r="D62" s="6">
        <v>1.0980799999999999</v>
      </c>
      <c r="G62" s="9">
        <f t="shared" si="3"/>
        <v>392.69908169872411</v>
      </c>
      <c r="H62" s="9">
        <f t="shared" si="4"/>
        <v>100.96614819199999</v>
      </c>
      <c r="I62" s="6">
        <f t="shared" si="8"/>
        <v>39.649313677655691</v>
      </c>
      <c r="J62" s="6">
        <f t="shared" si="5"/>
        <v>39.89767070065016</v>
      </c>
      <c r="K62" s="6">
        <f t="shared" si="6"/>
        <v>7.9797360860690691</v>
      </c>
      <c r="L62" s="6">
        <f t="shared" si="7"/>
        <v>0.29900241769767277</v>
      </c>
      <c r="M62" s="6">
        <f t="shared" si="1"/>
        <v>26.288289135779802</v>
      </c>
      <c r="N62" s="9"/>
    </row>
    <row r="63" spans="1:14" x14ac:dyDescent="0.3">
      <c r="A63" s="6">
        <v>123.509</v>
      </c>
      <c r="B63" s="6">
        <f t="shared" si="9"/>
        <v>3800</v>
      </c>
      <c r="C63" s="6">
        <v>0.26929999999999998</v>
      </c>
      <c r="D63" s="6">
        <v>1.09907</v>
      </c>
      <c r="G63" s="9">
        <f t="shared" si="3"/>
        <v>397.9350694547071</v>
      </c>
      <c r="H63" s="9">
        <f t="shared" si="4"/>
        <v>100.75567798399999</v>
      </c>
      <c r="I63" s="6">
        <f t="shared" si="8"/>
        <v>40.09421771651914</v>
      </c>
      <c r="J63" s="6">
        <f t="shared" si="5"/>
        <v>40.345361547969077</v>
      </c>
      <c r="K63" s="6">
        <f t="shared" si="6"/>
        <v>7.9631018304903947</v>
      </c>
      <c r="L63" s="6">
        <f t="shared" si="7"/>
        <v>0.30036910155313817</v>
      </c>
      <c r="M63" s="6">
        <f t="shared" si="1"/>
        <v>26.16867703132597</v>
      </c>
      <c r="N63" s="9"/>
    </row>
    <row r="64" spans="1:14" x14ac:dyDescent="0.3">
      <c r="A64" s="6">
        <v>122.672</v>
      </c>
      <c r="B64" s="6">
        <f t="shared" si="9"/>
        <v>3850</v>
      </c>
      <c r="C64" s="6">
        <v>0.27374999999999999</v>
      </c>
      <c r="D64" s="6">
        <v>1.1053299999999999</v>
      </c>
      <c r="G64" s="9">
        <f t="shared" si="3"/>
        <v>403.17105721069009</v>
      </c>
      <c r="H64" s="9">
        <f t="shared" si="4"/>
        <v>100.072873472</v>
      </c>
      <c r="I64" s="6">
        <f t="shared" si="8"/>
        <v>40.34648619581786</v>
      </c>
      <c r="J64" s="6">
        <f t="shared" si="5"/>
        <v>40.599210197079145</v>
      </c>
      <c r="K64" s="6">
        <f t="shared" si="6"/>
        <v>7.9091372106479501</v>
      </c>
      <c r="L64" s="6">
        <f t="shared" si="7"/>
        <v>0.30342339026305137</v>
      </c>
      <c r="M64" s="6">
        <f t="shared" si="1"/>
        <v>25.905260639000872</v>
      </c>
      <c r="N64" s="9"/>
    </row>
    <row r="65" spans="1:14" x14ac:dyDescent="0.3">
      <c r="A65" s="6">
        <v>122.157</v>
      </c>
      <c r="B65" s="6">
        <f t="shared" si="9"/>
        <v>3900</v>
      </c>
      <c r="C65" s="6">
        <v>0.27589999999999998</v>
      </c>
      <c r="D65" s="6">
        <v>1.11704</v>
      </c>
      <c r="G65" s="9">
        <f t="shared" si="3"/>
        <v>408.40704496667308</v>
      </c>
      <c r="H65" s="9">
        <f t="shared" si="4"/>
        <v>99.652748831999986</v>
      </c>
      <c r="I65" s="6">
        <f t="shared" si="8"/>
        <v>40.698884673283196</v>
      </c>
      <c r="J65" s="6">
        <f t="shared" si="5"/>
        <v>40.953816042810239</v>
      </c>
      <c r="K65" s="6">
        <f t="shared" si="6"/>
        <v>7.8759331733494333</v>
      </c>
      <c r="L65" s="6">
        <f t="shared" si="7"/>
        <v>0.30315856248955425</v>
      </c>
      <c r="M65" s="6">
        <f t="shared" si="1"/>
        <v>25.927890488016349</v>
      </c>
      <c r="N65" s="9"/>
    </row>
    <row r="66" spans="1:14" x14ac:dyDescent="0.3">
      <c r="A66" s="6">
        <v>121.184</v>
      </c>
      <c r="B66" s="6">
        <f t="shared" si="9"/>
        <v>3950</v>
      </c>
      <c r="C66" s="6">
        <v>0.28284999999999999</v>
      </c>
      <c r="D66" s="6">
        <v>1.12259</v>
      </c>
      <c r="G66" s="9">
        <f t="shared" si="3"/>
        <v>413.64303272265607</v>
      </c>
      <c r="H66" s="9">
        <f t="shared" si="4"/>
        <v>98.858998783999994</v>
      </c>
      <c r="I66" s="6">
        <f t="shared" si="8"/>
        <v>40.892336068939123</v>
      </c>
      <c r="J66" s="6">
        <f t="shared" si="5"/>
        <v>41.148479187378385</v>
      </c>
      <c r="K66" s="6">
        <f t="shared" si="6"/>
        <v>7.8132001087058285</v>
      </c>
      <c r="L66" s="6">
        <f t="shared" si="7"/>
        <v>0.30932491920391991</v>
      </c>
      <c r="M66" s="6">
        <f t="shared" si="1"/>
        <v>25.411020970967456</v>
      </c>
      <c r="N66" s="9"/>
    </row>
    <row r="67" spans="1:14" x14ac:dyDescent="0.3">
      <c r="A67" s="6">
        <v>120.004</v>
      </c>
      <c r="B67" s="6">
        <f t="shared" si="9"/>
        <v>4000</v>
      </c>
      <c r="C67" s="6">
        <v>0.28455000000000003</v>
      </c>
      <c r="D67" s="6">
        <v>1.1246100000000001</v>
      </c>
      <c r="G67" s="9">
        <f t="shared" si="3"/>
        <v>418.87902047863906</v>
      </c>
      <c r="H67" s="9">
        <f t="shared" si="4"/>
        <v>97.896383103999995</v>
      </c>
      <c r="I67" s="6">
        <f t="shared" si="8"/>
        <v>41.006741063005109</v>
      </c>
      <c r="J67" s="6">
        <f t="shared" si="5"/>
        <v>41.263600796212863</v>
      </c>
      <c r="K67" s="6">
        <f t="shared" si="6"/>
        <v>7.7371209552839826</v>
      </c>
      <c r="L67" s="6">
        <f t="shared" si="7"/>
        <v>0.31031586562787822</v>
      </c>
      <c r="M67" s="6">
        <f t="shared" si="1"/>
        <v>25.329874748200666</v>
      </c>
      <c r="N67" s="9"/>
    </row>
    <row r="68" spans="1:14" x14ac:dyDescent="0.3">
      <c r="A68" s="6">
        <v>118.73399999999999</v>
      </c>
      <c r="B68" s="6">
        <f t="shared" si="9"/>
        <v>4050</v>
      </c>
      <c r="C68" s="6">
        <v>0.28710000000000002</v>
      </c>
      <c r="D68" s="6">
        <v>1.1222000000000001</v>
      </c>
      <c r="G68" s="9">
        <f t="shared" si="3"/>
        <v>424.11500823462205</v>
      </c>
      <c r="H68" s="9">
        <f t="shared" si="4"/>
        <v>96.860347583999996</v>
      </c>
      <c r="I68" s="6">
        <f t="shared" si="8"/>
        <v>41.079927113196511</v>
      </c>
      <c r="J68" s="6">
        <f t="shared" si="5"/>
        <v>41.337245272234732</v>
      </c>
      <c r="K68" s="6">
        <f t="shared" si="6"/>
        <v>7.6552391545672505</v>
      </c>
      <c r="L68" s="6">
        <f t="shared" si="7"/>
        <v>0.31253896854800167</v>
      </c>
      <c r="M68" s="6">
        <f t="shared" si="1"/>
        <v>25.14970227633037</v>
      </c>
      <c r="N68" s="9"/>
    </row>
    <row r="69" spans="1:14" x14ac:dyDescent="0.3">
      <c r="A69" s="6">
        <v>117.44199999999999</v>
      </c>
      <c r="B69" s="6">
        <f t="shared" si="9"/>
        <v>4100</v>
      </c>
      <c r="C69" s="6">
        <v>0.28894999999999998</v>
      </c>
      <c r="D69" s="6">
        <v>1.1239399999999999</v>
      </c>
      <c r="G69" s="9">
        <f t="shared" si="3"/>
        <v>429.35099599060504</v>
      </c>
      <c r="H69" s="9">
        <f t="shared" si="4"/>
        <v>95.806364991999985</v>
      </c>
      <c r="I69" s="6">
        <f t="shared" si="8"/>
        <v>41.134558231554628</v>
      </c>
      <c r="J69" s="6">
        <f t="shared" si="5"/>
        <v>41.392218591268218</v>
      </c>
      <c r="K69" s="6">
        <f t="shared" si="6"/>
        <v>7.5719389289562136</v>
      </c>
      <c r="L69" s="6">
        <f t="shared" si="7"/>
        <v>0.31413513076931227</v>
      </c>
      <c r="M69" s="6">
        <f t="shared" si="1"/>
        <v>25.021913306811499</v>
      </c>
      <c r="N69" s="9"/>
    </row>
    <row r="70" spans="1:14" x14ac:dyDescent="0.3">
      <c r="A70" s="6">
        <v>116.5</v>
      </c>
      <c r="B70" s="6">
        <f t="shared" si="9"/>
        <v>4150</v>
      </c>
      <c r="C70" s="6">
        <v>0.29304999999999998</v>
      </c>
      <c r="D70" s="6">
        <v>1.12233</v>
      </c>
      <c r="G70" s="9">
        <f t="shared" si="3"/>
        <v>434.58698374658803</v>
      </c>
      <c r="H70" s="9">
        <f t="shared" si="4"/>
        <v>95.037903999999997</v>
      </c>
      <c r="I70" s="6">
        <f t="shared" si="8"/>
        <v>41.302236040957794</v>
      </c>
      <c r="J70" s="6">
        <f t="shared" si="5"/>
        <v>41.560946707920181</v>
      </c>
      <c r="K70" s="6">
        <f t="shared" si="6"/>
        <v>7.5112045539364019</v>
      </c>
      <c r="L70" s="6">
        <f t="shared" si="7"/>
        <v>0.31729907628612641</v>
      </c>
      <c r="M70" s="6">
        <f t="shared" si="1"/>
        <v>24.772407473526918</v>
      </c>
      <c r="N70" s="9"/>
    </row>
    <row r="71" spans="1:14" x14ac:dyDescent="0.3">
      <c r="A71" s="6">
        <v>115.931</v>
      </c>
      <c r="B71" s="6">
        <f t="shared" si="9"/>
        <v>4200</v>
      </c>
      <c r="C71" s="6">
        <v>0.2949</v>
      </c>
      <c r="D71" s="6">
        <v>1.1217900000000001</v>
      </c>
      <c r="G71" s="9">
        <f t="shared" si="3"/>
        <v>439.82297150257102</v>
      </c>
      <c r="H71" s="9">
        <f t="shared" si="4"/>
        <v>94.573727455999986</v>
      </c>
      <c r="I71" s="6">
        <f t="shared" ref="I71:I97" si="10">H71*G71/1000</f>
        <v>41.595697835772206</v>
      </c>
      <c r="J71" s="6">
        <f t="shared" si="5"/>
        <v>41.856246700951978</v>
      </c>
      <c r="K71" s="6">
        <f t="shared" si="6"/>
        <v>7.4745189282609523</v>
      </c>
      <c r="L71" s="6">
        <f t="shared" si="7"/>
        <v>0.3170494501050945</v>
      </c>
      <c r="M71" s="6">
        <f t="shared" si="1"/>
        <v>24.791911817314716</v>
      </c>
      <c r="N71" s="9"/>
    </row>
    <row r="72" spans="1:14" x14ac:dyDescent="0.3">
      <c r="A72" s="6">
        <v>115.03400000000001</v>
      </c>
      <c r="B72" s="6">
        <f t="shared" ref="B72:B97" si="11">B71+50</f>
        <v>4250</v>
      </c>
      <c r="C72" s="6">
        <v>0.29715000000000003</v>
      </c>
      <c r="D72" s="6">
        <v>1.12456</v>
      </c>
      <c r="G72" s="9">
        <f t="shared" ref="G72:G97" si="12">B72*(2*PI()/60)</f>
        <v>445.05895925855401</v>
      </c>
      <c r="H72" s="9">
        <f t="shared" ref="H72:H97" si="13">A72*$C$2</f>
        <v>93.841976383999992</v>
      </c>
      <c r="I72" s="6">
        <f t="shared" si="10"/>
        <v>41.765212344228843</v>
      </c>
      <c r="J72" s="6">
        <f t="shared" ref="J72:J97" si="14">(1.01325/1.0189)*SQRT(300/293)*I72</f>
        <v>42.026823021449474</v>
      </c>
      <c r="K72" s="6">
        <f t="shared" ref="K72:K97" si="15">((4*PI()*H72)/$E$2)/100000</f>
        <v>7.416685876888585</v>
      </c>
      <c r="L72" s="6">
        <f t="shared" ref="L72:L97" si="16">(C72*0.75*60)/J72</f>
        <v>0.31817180168901615</v>
      </c>
      <c r="M72" s="6">
        <f t="shared" ref="M72:M97" si="17">(J72/(C72*0.75/60*45800))*100</f>
        <v>24.704458305253311</v>
      </c>
      <c r="N72" s="9"/>
    </row>
    <row r="73" spans="1:14" x14ac:dyDescent="0.3">
      <c r="A73" s="6">
        <v>114.39100000000001</v>
      </c>
      <c r="B73" s="6">
        <f t="shared" si="11"/>
        <v>4300</v>
      </c>
      <c r="C73" s="6">
        <v>0.30220000000000002</v>
      </c>
      <c r="D73" s="6">
        <v>1.1227799999999999</v>
      </c>
      <c r="G73" s="9">
        <f t="shared" si="12"/>
        <v>450.294947014537</v>
      </c>
      <c r="H73" s="9">
        <f t="shared" si="13"/>
        <v>93.317432416000003</v>
      </c>
      <c r="I73" s="6">
        <f t="shared" si="10"/>
        <v>42.020368285295355</v>
      </c>
      <c r="J73" s="6">
        <f t="shared" si="14"/>
        <v>42.283577218930652</v>
      </c>
      <c r="K73" s="6">
        <f t="shared" si="15"/>
        <v>7.3752291856595615</v>
      </c>
      <c r="L73" s="6">
        <f t="shared" si="16"/>
        <v>0.32161422695125313</v>
      </c>
      <c r="M73" s="6">
        <f t="shared" si="17"/>
        <v>24.440032032304956</v>
      </c>
      <c r="N73" s="9"/>
    </row>
    <row r="74" spans="1:14" x14ac:dyDescent="0.3">
      <c r="A74" s="6">
        <v>114.01600000000001</v>
      </c>
      <c r="B74" s="6">
        <f t="shared" si="11"/>
        <v>4350</v>
      </c>
      <c r="C74" s="6">
        <v>0.30604999999999999</v>
      </c>
      <c r="D74" s="6">
        <v>1.1194299999999999</v>
      </c>
      <c r="G74" s="9">
        <f t="shared" si="12"/>
        <v>455.53093477051999</v>
      </c>
      <c r="H74" s="9">
        <f t="shared" si="13"/>
        <v>93.011516415999992</v>
      </c>
      <c r="I74" s="6">
        <f t="shared" si="10"/>
        <v>42.369623017404038</v>
      </c>
      <c r="J74" s="6">
        <f t="shared" si="14"/>
        <v>42.635019627381944</v>
      </c>
      <c r="K74" s="6">
        <f t="shared" si="15"/>
        <v>7.3510514885975349</v>
      </c>
      <c r="L74" s="6">
        <f t="shared" si="16"/>
        <v>0.32302670716152082</v>
      </c>
      <c r="M74" s="6">
        <f t="shared" si="17"/>
        <v>24.333164516961475</v>
      </c>
      <c r="N74" s="9"/>
    </row>
    <row r="75" spans="1:14" x14ac:dyDescent="0.3">
      <c r="A75" s="6">
        <v>113.871</v>
      </c>
      <c r="B75" s="6">
        <f t="shared" si="11"/>
        <v>4400</v>
      </c>
      <c r="C75" s="6">
        <v>0.30919999999999997</v>
      </c>
      <c r="D75" s="6">
        <v>1.1198600000000001</v>
      </c>
      <c r="G75" s="9">
        <f t="shared" si="12"/>
        <v>460.76692252650298</v>
      </c>
      <c r="H75" s="9">
        <f t="shared" si="13"/>
        <v>92.893228895999997</v>
      </c>
      <c r="I75" s="6">
        <f t="shared" si="10"/>
        <v>42.802127201959941</v>
      </c>
      <c r="J75" s="6">
        <f t="shared" si="14"/>
        <v>43.070232949669268</v>
      </c>
      <c r="K75" s="6">
        <f t="shared" si="15"/>
        <v>7.3417027790668854</v>
      </c>
      <c r="L75" s="6">
        <f t="shared" si="16"/>
        <v>0.32305374378307938</v>
      </c>
      <c r="M75" s="6">
        <f t="shared" si="17"/>
        <v>24.331128055310657</v>
      </c>
      <c r="N75" s="9"/>
    </row>
    <row r="76" spans="1:14" x14ac:dyDescent="0.3">
      <c r="A76" s="6">
        <v>113.985</v>
      </c>
      <c r="B76" s="6">
        <f t="shared" si="11"/>
        <v>4450</v>
      </c>
      <c r="C76" s="6">
        <v>0.30990000000000001</v>
      </c>
      <c r="D76" s="6">
        <v>1.11873</v>
      </c>
      <c r="G76" s="9">
        <f t="shared" si="12"/>
        <v>466.00291028248597</v>
      </c>
      <c r="H76" s="9">
        <f t="shared" si="13"/>
        <v>92.986227359999987</v>
      </c>
      <c r="I76" s="6">
        <f t="shared" si="10"/>
        <v>43.331852565948914</v>
      </c>
      <c r="J76" s="6">
        <f t="shared" si="14"/>
        <v>43.603276429464088</v>
      </c>
      <c r="K76" s="6">
        <f t="shared" si="15"/>
        <v>7.3490527989737409</v>
      </c>
      <c r="L76" s="6">
        <f t="shared" si="16"/>
        <v>0.31982688325175013</v>
      </c>
      <c r="M76" s="6">
        <f t="shared" si="17"/>
        <v>24.576614475983426</v>
      </c>
      <c r="N76" s="9"/>
    </row>
    <row r="77" spans="1:14" x14ac:dyDescent="0.3">
      <c r="A77" s="6">
        <v>113.306</v>
      </c>
      <c r="B77" s="6">
        <f t="shared" si="11"/>
        <v>4500</v>
      </c>
      <c r="C77" s="6">
        <v>0.31445000000000001</v>
      </c>
      <c r="D77" s="6">
        <v>1.1156299999999999</v>
      </c>
      <c r="G77" s="9">
        <f t="shared" si="12"/>
        <v>471.23889803846896</v>
      </c>
      <c r="H77" s="9">
        <f t="shared" si="13"/>
        <v>92.432315455999998</v>
      </c>
      <c r="I77" s="6">
        <f t="shared" si="10"/>
        <v>43.557702478629579</v>
      </c>
      <c r="J77" s="6">
        <f t="shared" si="14"/>
        <v>43.830541030237796</v>
      </c>
      <c r="K77" s="6">
        <f t="shared" si="15"/>
        <v>7.3052750488267639</v>
      </c>
      <c r="L77" s="6">
        <f t="shared" si="16"/>
        <v>0.32283995742233779</v>
      </c>
      <c r="M77" s="6">
        <f t="shared" si="17"/>
        <v>24.347240259516155</v>
      </c>
      <c r="N77" s="9"/>
    </row>
    <row r="78" spans="1:14" x14ac:dyDescent="0.3">
      <c r="A78" s="6">
        <v>113.074</v>
      </c>
      <c r="B78" s="6">
        <f t="shared" si="11"/>
        <v>4550</v>
      </c>
      <c r="C78" s="6">
        <v>0.31709999999999999</v>
      </c>
      <c r="D78" s="6">
        <v>1.1095299999999999</v>
      </c>
      <c r="G78" s="9">
        <f t="shared" si="12"/>
        <v>476.47488579445195</v>
      </c>
      <c r="H78" s="9">
        <f t="shared" si="13"/>
        <v>92.243055423999991</v>
      </c>
      <c r="I78" s="6">
        <f t="shared" si="10"/>
        <v>43.9514992984817</v>
      </c>
      <c r="J78" s="6">
        <f t="shared" si="14"/>
        <v>44.226804531017564</v>
      </c>
      <c r="K78" s="6">
        <f t="shared" si="15"/>
        <v>7.2903171135777232</v>
      </c>
      <c r="L78" s="6">
        <f t="shared" si="16"/>
        <v>0.32264370332232301</v>
      </c>
      <c r="M78" s="6">
        <f t="shared" si="17"/>
        <v>24.362049926265495</v>
      </c>
      <c r="N78" s="9"/>
    </row>
    <row r="79" spans="1:14" x14ac:dyDescent="0.3">
      <c r="A79" s="6">
        <v>112.19499999999999</v>
      </c>
      <c r="B79" s="6">
        <f t="shared" si="11"/>
        <v>4600</v>
      </c>
      <c r="C79" s="6">
        <v>0.31940000000000002</v>
      </c>
      <c r="D79" s="6">
        <v>1.1056900000000001</v>
      </c>
      <c r="G79" s="9">
        <f t="shared" si="12"/>
        <v>481.71087355043494</v>
      </c>
      <c r="H79" s="9">
        <f t="shared" si="13"/>
        <v>91.525988319999982</v>
      </c>
      <c r="I79" s="6">
        <f t="shared" si="10"/>
        <v>44.089063786194103</v>
      </c>
      <c r="J79" s="6">
        <f t="shared" si="14"/>
        <v>44.365230700899701</v>
      </c>
      <c r="K79" s="6">
        <f t="shared" si="15"/>
        <v>7.2336445916643308</v>
      </c>
      <c r="L79" s="6">
        <f t="shared" si="16"/>
        <v>0.32396991456889968</v>
      </c>
      <c r="M79" s="6">
        <f t="shared" si="17"/>
        <v>24.262320836776212</v>
      </c>
      <c r="N79" s="9"/>
    </row>
    <row r="80" spans="1:14" x14ac:dyDescent="0.3">
      <c r="A80" s="6">
        <v>111.06100000000001</v>
      </c>
      <c r="B80" s="6">
        <f t="shared" si="11"/>
        <v>4650</v>
      </c>
      <c r="C80" s="6">
        <v>0.32055</v>
      </c>
      <c r="D80" s="6">
        <v>1.09782</v>
      </c>
      <c r="G80" s="9">
        <f t="shared" si="12"/>
        <v>486.94686130641793</v>
      </c>
      <c r="H80" s="9">
        <f t="shared" si="13"/>
        <v>90.600898336</v>
      </c>
      <c r="I80" s="6">
        <f t="shared" si="10"/>
        <v>44.117823076257061</v>
      </c>
      <c r="J80" s="6">
        <f t="shared" si="14"/>
        <v>44.394170134602</v>
      </c>
      <c r="K80" s="6">
        <f t="shared" si="15"/>
        <v>7.1605312357487625</v>
      </c>
      <c r="L80" s="6">
        <f t="shared" si="16"/>
        <v>0.32492442039719455</v>
      </c>
      <c r="M80" s="6">
        <f t="shared" si="17"/>
        <v>24.191047256851522</v>
      </c>
      <c r="N80" s="9"/>
    </row>
    <row r="81" spans="1:14" x14ac:dyDescent="0.3">
      <c r="A81" s="6">
        <v>109.973</v>
      </c>
      <c r="B81" s="6">
        <f t="shared" si="11"/>
        <v>4700</v>
      </c>
      <c r="C81" s="6">
        <v>0.32069999999999999</v>
      </c>
      <c r="D81" s="6">
        <v>1.09558</v>
      </c>
      <c r="G81" s="9">
        <f t="shared" si="12"/>
        <v>492.18284906240092</v>
      </c>
      <c r="H81" s="9">
        <f t="shared" si="13"/>
        <v>89.713334047999993</v>
      </c>
      <c r="I81" s="6">
        <f t="shared" si="10"/>
        <v>44.155364350631537</v>
      </c>
      <c r="J81" s="6">
        <f t="shared" si="14"/>
        <v>44.431946561575053</v>
      </c>
      <c r="K81" s="6">
        <f t="shared" si="15"/>
        <v>7.0903836773394673</v>
      </c>
      <c r="L81" s="6">
        <f t="shared" si="16"/>
        <v>0.32480008455178566</v>
      </c>
      <c r="M81" s="6">
        <f t="shared" si="17"/>
        <v>24.200307766485189</v>
      </c>
      <c r="N81" s="9"/>
    </row>
    <row r="82" spans="1:14" x14ac:dyDescent="0.3">
      <c r="A82" s="6">
        <v>108.654</v>
      </c>
      <c r="B82" s="6">
        <f t="shared" si="11"/>
        <v>4750</v>
      </c>
      <c r="C82" s="6">
        <v>0.32485000000000003</v>
      </c>
      <c r="D82" s="6">
        <v>1.0882700000000001</v>
      </c>
      <c r="G82" s="9">
        <f t="shared" si="12"/>
        <v>497.41883681838391</v>
      </c>
      <c r="H82" s="9">
        <f t="shared" si="13"/>
        <v>88.637325503999989</v>
      </c>
      <c r="I82" s="6">
        <f t="shared" si="10"/>
        <v>44.08987535089215</v>
      </c>
      <c r="J82" s="6">
        <f t="shared" si="14"/>
        <v>44.366047349110517</v>
      </c>
      <c r="K82" s="6">
        <f t="shared" si="15"/>
        <v>7.0053426575399635</v>
      </c>
      <c r="L82" s="6">
        <f t="shared" si="16"/>
        <v>0.32949182704898045</v>
      </c>
      <c r="M82" s="6">
        <f t="shared" si="17"/>
        <v>23.855711624571374</v>
      </c>
      <c r="N82" s="9"/>
    </row>
    <row r="83" spans="1:14" x14ac:dyDescent="0.3">
      <c r="A83" s="6">
        <v>107.07599999999999</v>
      </c>
      <c r="B83" s="6">
        <f t="shared" si="11"/>
        <v>4800</v>
      </c>
      <c r="C83" s="6">
        <v>0.32455000000000001</v>
      </c>
      <c r="D83" s="6">
        <v>1.08396</v>
      </c>
      <c r="G83" s="9">
        <f t="shared" si="12"/>
        <v>502.6548245743669</v>
      </c>
      <c r="H83" s="9">
        <f t="shared" si="13"/>
        <v>87.350030975999985</v>
      </c>
      <c r="I83" s="6">
        <f t="shared" si="10"/>
        <v>43.906914496806785</v>
      </c>
      <c r="J83" s="6">
        <f t="shared" si="14"/>
        <v>44.181940457204306</v>
      </c>
      <c r="K83" s="6">
        <f t="shared" si="15"/>
        <v>6.9036029083029531</v>
      </c>
      <c r="L83" s="6">
        <f t="shared" si="16"/>
        <v>0.33055927034591237</v>
      </c>
      <c r="M83" s="6">
        <f t="shared" si="17"/>
        <v>23.778676666693656</v>
      </c>
      <c r="N83" s="9"/>
    </row>
    <row r="84" spans="1:14" x14ac:dyDescent="0.3">
      <c r="A84" s="6">
        <v>105.24</v>
      </c>
      <c r="B84" s="6">
        <f t="shared" si="11"/>
        <v>4850</v>
      </c>
      <c r="C84" s="6">
        <v>0.32569999999999999</v>
      </c>
      <c r="D84" s="6">
        <v>1.0822099999999999</v>
      </c>
      <c r="G84" s="9">
        <f t="shared" si="12"/>
        <v>507.89081233034989</v>
      </c>
      <c r="H84" s="9">
        <f t="shared" si="13"/>
        <v>85.852266239999992</v>
      </c>
      <c r="I84" s="6">
        <f t="shared" si="10"/>
        <v>43.603577241035069</v>
      </c>
      <c r="J84" s="6">
        <f t="shared" si="14"/>
        <v>43.876703144891401</v>
      </c>
      <c r="K84" s="6">
        <f t="shared" si="15"/>
        <v>6.7852289034872699</v>
      </c>
      <c r="L84" s="6">
        <f t="shared" si="16"/>
        <v>0.33403831531281464</v>
      </c>
      <c r="M84" s="6">
        <f t="shared" si="17"/>
        <v>23.531019192731755</v>
      </c>
      <c r="N84" s="9"/>
    </row>
    <row r="85" spans="1:14" x14ac:dyDescent="0.3">
      <c r="A85" s="6">
        <v>103.63200000000001</v>
      </c>
      <c r="B85" s="6">
        <f t="shared" si="11"/>
        <v>4900</v>
      </c>
      <c r="C85" s="6">
        <v>0.32769999999999999</v>
      </c>
      <c r="D85" s="6">
        <v>1.0846</v>
      </c>
      <c r="G85" s="9">
        <f t="shared" si="12"/>
        <v>513.12680008633288</v>
      </c>
      <c r="H85" s="9">
        <f t="shared" si="13"/>
        <v>84.540498431999993</v>
      </c>
      <c r="I85" s="6">
        <f t="shared" si="10"/>
        <v>43.379995438115792</v>
      </c>
      <c r="J85" s="6">
        <f t="shared" si="14"/>
        <v>43.651720860959507</v>
      </c>
      <c r="K85" s="6">
        <f t="shared" si="15"/>
        <v>6.6815549384852986</v>
      </c>
      <c r="L85" s="6">
        <f t="shared" si="16"/>
        <v>0.33782173323638032</v>
      </c>
      <c r="M85" s="6">
        <f t="shared" si="17"/>
        <v>23.267484698012751</v>
      </c>
      <c r="N85" s="9"/>
    </row>
    <row r="86" spans="1:14" x14ac:dyDescent="0.3">
      <c r="A86" s="6">
        <v>102.33499999999999</v>
      </c>
      <c r="B86" s="6">
        <f t="shared" si="11"/>
        <v>4950</v>
      </c>
      <c r="C86" s="6">
        <v>0.32845000000000002</v>
      </c>
      <c r="D86" s="6">
        <v>1.08823</v>
      </c>
      <c r="G86" s="9">
        <f t="shared" si="12"/>
        <v>518.36278784231581</v>
      </c>
      <c r="H86" s="9">
        <f t="shared" si="13"/>
        <v>83.482436959999987</v>
      </c>
      <c r="I86" s="6">
        <f t="shared" si="10"/>
        <v>43.274188758455978</v>
      </c>
      <c r="J86" s="6">
        <f t="shared" si="14"/>
        <v>43.54525142501123</v>
      </c>
      <c r="K86" s="6">
        <f t="shared" si="15"/>
        <v>6.5979323435800996</v>
      </c>
      <c r="L86" s="6">
        <f t="shared" si="16"/>
        <v>0.33942277323746534</v>
      </c>
      <c r="M86" s="6">
        <f t="shared" si="17"/>
        <v>23.157733153144875</v>
      </c>
      <c r="N86" s="9"/>
    </row>
    <row r="87" spans="1:14" x14ac:dyDescent="0.3">
      <c r="A87" s="6">
        <v>101.10599999999999</v>
      </c>
      <c r="B87" s="6">
        <f t="shared" si="11"/>
        <v>5000</v>
      </c>
      <c r="C87" s="6">
        <v>0.32869999999999999</v>
      </c>
      <c r="D87" s="6">
        <v>1.08687</v>
      </c>
      <c r="G87" s="9">
        <f t="shared" si="12"/>
        <v>523.59877559829886</v>
      </c>
      <c r="H87" s="9">
        <f t="shared" si="13"/>
        <v>82.479848255999997</v>
      </c>
      <c r="I87" s="6">
        <f t="shared" si="10"/>
        <v>43.186347558375083</v>
      </c>
      <c r="J87" s="6">
        <f t="shared" si="14"/>
        <v>43.456860001561381</v>
      </c>
      <c r="K87" s="6">
        <f t="shared" si="15"/>
        <v>6.5186939710754839</v>
      </c>
      <c r="L87" s="6">
        <f t="shared" si="16"/>
        <v>0.34037203791227783</v>
      </c>
      <c r="M87" s="6">
        <f t="shared" si="17"/>
        <v>23.093148476430976</v>
      </c>
      <c r="N87" s="9"/>
    </row>
    <row r="88" spans="1:14" x14ac:dyDescent="0.3">
      <c r="A88" s="6">
        <v>99.314899999999994</v>
      </c>
      <c r="B88" s="6">
        <f t="shared" si="11"/>
        <v>5050</v>
      </c>
      <c r="C88" s="6">
        <v>0.32984999999999998</v>
      </c>
      <c r="D88" s="6">
        <v>1.0891</v>
      </c>
      <c r="G88" s="9">
        <f t="shared" si="12"/>
        <v>528.83476335428179</v>
      </c>
      <c r="H88" s="9">
        <f t="shared" si="13"/>
        <v>81.018711862399996</v>
      </c>
      <c r="I88" s="6">
        <f t="shared" si="10"/>
        <v>42.845511315021042</v>
      </c>
      <c r="J88" s="6">
        <f t="shared" si="14"/>
        <v>43.113888813945351</v>
      </c>
      <c r="K88" s="6">
        <f t="shared" si="15"/>
        <v>6.4032148425213595</v>
      </c>
      <c r="L88" s="6">
        <f t="shared" si="16"/>
        <v>0.34428000832991185</v>
      </c>
      <c r="M88" s="6">
        <f t="shared" si="17"/>
        <v>22.831014925506221</v>
      </c>
      <c r="N88" s="9"/>
    </row>
    <row r="89" spans="1:14" x14ac:dyDescent="0.3">
      <c r="A89" s="6">
        <v>97.581500000000005</v>
      </c>
      <c r="B89" s="6">
        <f t="shared" si="11"/>
        <v>5100</v>
      </c>
      <c r="C89" s="6">
        <v>0.32969999999999999</v>
      </c>
      <c r="D89" s="6">
        <v>1.09185</v>
      </c>
      <c r="G89" s="9">
        <f t="shared" si="12"/>
        <v>534.07075111026484</v>
      </c>
      <c r="H89" s="9">
        <f t="shared" si="13"/>
        <v>79.604645743999995</v>
      </c>
      <c r="I89" s="6">
        <f t="shared" si="10"/>
        <v>42.514512944364625</v>
      </c>
      <c r="J89" s="6">
        <f t="shared" si="14"/>
        <v>42.780817121903837</v>
      </c>
      <c r="K89" s="6">
        <f t="shared" si="15"/>
        <v>6.2914558556218454</v>
      </c>
      <c r="L89" s="6">
        <f t="shared" si="16"/>
        <v>0.34680263253792998</v>
      </c>
      <c r="M89" s="6">
        <f t="shared" si="17"/>
        <v>22.664943317216437</v>
      </c>
      <c r="N89" s="9"/>
    </row>
    <row r="90" spans="1:14" x14ac:dyDescent="0.3">
      <c r="A90" s="6">
        <v>95.848600000000005</v>
      </c>
      <c r="B90" s="6">
        <f t="shared" si="11"/>
        <v>5150</v>
      </c>
      <c r="C90" s="6">
        <v>0.33095000000000002</v>
      </c>
      <c r="D90" s="6">
        <v>1.0940700000000001</v>
      </c>
      <c r="G90" s="9">
        <f t="shared" si="12"/>
        <v>539.30673886624777</v>
      </c>
      <c r="H90" s="9">
        <f t="shared" si="13"/>
        <v>78.190987513599993</v>
      </c>
      <c r="I90" s="6">
        <f t="shared" si="10"/>
        <v>42.168926484691113</v>
      </c>
      <c r="J90" s="6">
        <f t="shared" si="14"/>
        <v>42.433065963365436</v>
      </c>
      <c r="K90" s="6">
        <f t="shared" si="15"/>
        <v>6.1797291056517478</v>
      </c>
      <c r="L90" s="6">
        <f t="shared" si="16"/>
        <v>0.3509703968329238</v>
      </c>
      <c r="M90" s="6">
        <f t="shared" si="17"/>
        <v>22.395797707336065</v>
      </c>
      <c r="N90" s="9"/>
    </row>
    <row r="91" spans="1:14" x14ac:dyDescent="0.3">
      <c r="A91" s="6">
        <v>94.803299999999993</v>
      </c>
      <c r="B91" s="6">
        <f t="shared" si="11"/>
        <v>5200</v>
      </c>
      <c r="C91" s="6">
        <v>0.33379999999999999</v>
      </c>
      <c r="D91" s="6">
        <v>1.0934600000000001</v>
      </c>
      <c r="G91" s="9">
        <f t="shared" si="12"/>
        <v>544.54272662223082</v>
      </c>
      <c r="H91" s="9">
        <f t="shared" si="13"/>
        <v>77.338256860799987</v>
      </c>
      <c r="I91" s="6">
        <f t="shared" si="10"/>
        <v>42.113985263190472</v>
      </c>
      <c r="J91" s="6">
        <f t="shared" si="14"/>
        <v>42.377780598752445</v>
      </c>
      <c r="K91" s="6">
        <f t="shared" si="15"/>
        <v>6.1123345810145828</v>
      </c>
      <c r="L91" s="6">
        <f t="shared" si="16"/>
        <v>0.35445461720197302</v>
      </c>
      <c r="M91" s="6">
        <f t="shared" si="17"/>
        <v>22.175651345105038</v>
      </c>
      <c r="N91" s="9"/>
    </row>
    <row r="92" spans="1:14" x14ac:dyDescent="0.3">
      <c r="A92" s="6">
        <v>93.0976</v>
      </c>
      <c r="B92" s="6">
        <f t="shared" si="11"/>
        <v>5250</v>
      </c>
      <c r="C92" s="6">
        <v>0.33129999999999998</v>
      </c>
      <c r="D92" s="6">
        <v>1.0880399999999999</v>
      </c>
      <c r="G92" s="9">
        <f t="shared" si="12"/>
        <v>549.77871437821375</v>
      </c>
      <c r="H92" s="9">
        <f t="shared" si="13"/>
        <v>75.94678773759999</v>
      </c>
      <c r="I92" s="6">
        <f t="shared" si="10"/>
        <v>41.753927323532814</v>
      </c>
      <c r="J92" s="6">
        <f t="shared" si="14"/>
        <v>42.015467313170618</v>
      </c>
      <c r="K92" s="6">
        <f t="shared" si="15"/>
        <v>6.0023615200047171</v>
      </c>
      <c r="L92" s="6">
        <f t="shared" si="16"/>
        <v>0.35483361136689351</v>
      </c>
      <c r="M92" s="6">
        <f t="shared" si="17"/>
        <v>22.151965757849844</v>
      </c>
      <c r="N92" s="9"/>
    </row>
    <row r="93" spans="1:14" x14ac:dyDescent="0.3">
      <c r="A93" s="6">
        <v>91.788600000000002</v>
      </c>
      <c r="B93" s="6">
        <f t="shared" si="11"/>
        <v>5300</v>
      </c>
      <c r="C93" s="6">
        <v>0.33239999999999997</v>
      </c>
      <c r="D93" s="6">
        <v>1.0833900000000001</v>
      </c>
      <c r="G93" s="9">
        <f t="shared" si="12"/>
        <v>555.0147021341968</v>
      </c>
      <c r="H93" s="9">
        <f t="shared" si="13"/>
        <v>74.878936953600004</v>
      </c>
      <c r="I93" s="6">
        <f t="shared" si="10"/>
        <v>41.558910889427608</v>
      </c>
      <c r="J93" s="6">
        <f t="shared" si="14"/>
        <v>41.819229327000144</v>
      </c>
      <c r="K93" s="6">
        <f t="shared" si="15"/>
        <v>5.9179652387935358</v>
      </c>
      <c r="L93" s="6">
        <f t="shared" si="16"/>
        <v>0.35768234471845045</v>
      </c>
      <c r="M93" s="6">
        <f t="shared" si="17"/>
        <v>21.975538141030768</v>
      </c>
      <c r="N93" s="9"/>
    </row>
    <row r="94" spans="1:14" x14ac:dyDescent="0.3">
      <c r="A94" s="6">
        <v>90.593800000000002</v>
      </c>
      <c r="B94" s="6">
        <f t="shared" si="11"/>
        <v>5350</v>
      </c>
      <c r="C94" s="6">
        <v>0.33079999999999998</v>
      </c>
      <c r="D94" s="6">
        <v>1.0800700000000001</v>
      </c>
      <c r="G94" s="9">
        <f t="shared" si="12"/>
        <v>560.25068989017973</v>
      </c>
      <c r="H94" s="9">
        <f t="shared" si="13"/>
        <v>73.904247788799992</v>
      </c>
      <c r="I94" s="6">
        <f t="shared" si="10"/>
        <v>41.404905809489989</v>
      </c>
      <c r="J94" s="6">
        <f t="shared" si="14"/>
        <v>41.664259583626226</v>
      </c>
      <c r="K94" s="6">
        <f t="shared" si="15"/>
        <v>5.8409318722609758</v>
      </c>
      <c r="L94" s="6">
        <f t="shared" si="16"/>
        <v>0.35728464033116042</v>
      </c>
      <c r="M94" s="6">
        <f t="shared" si="17"/>
        <v>21.999999780141952</v>
      </c>
      <c r="N94" s="9"/>
    </row>
    <row r="95" spans="1:14" x14ac:dyDescent="0.3">
      <c r="A95" s="6">
        <v>89.6374</v>
      </c>
      <c r="B95" s="6">
        <f t="shared" si="11"/>
        <v>5400</v>
      </c>
      <c r="C95" s="6">
        <v>0.33879999999999999</v>
      </c>
      <c r="D95" s="6">
        <v>1.0789500000000001</v>
      </c>
      <c r="G95" s="9">
        <f t="shared" si="12"/>
        <v>565.48667764616278</v>
      </c>
      <c r="H95" s="9">
        <f t="shared" si="13"/>
        <v>73.124039622399991</v>
      </c>
      <c r="I95" s="6">
        <f t="shared" si="10"/>
        <v>41.350670222137332</v>
      </c>
      <c r="J95" s="6">
        <f t="shared" si="14"/>
        <v>41.609684273141795</v>
      </c>
      <c r="K95" s="6">
        <f t="shared" si="15"/>
        <v>5.7792690736739818</v>
      </c>
      <c r="L95" s="6">
        <f t="shared" si="16"/>
        <v>0.36640508733302218</v>
      </c>
      <c r="M95" s="6">
        <f t="shared" si="17"/>
        <v>21.452382296181124</v>
      </c>
      <c r="N95" s="9"/>
    </row>
    <row r="96" spans="1:14" x14ac:dyDescent="0.3">
      <c r="A96" s="6">
        <v>88.925600000000003</v>
      </c>
      <c r="B96" s="6">
        <f t="shared" si="11"/>
        <v>5450</v>
      </c>
      <c r="C96" s="6">
        <v>0.34379999999999999</v>
      </c>
      <c r="D96" s="6">
        <v>1.0792299999999999</v>
      </c>
      <c r="G96" s="9">
        <f t="shared" si="12"/>
        <v>570.72266540214571</v>
      </c>
      <c r="H96" s="9">
        <f t="shared" si="13"/>
        <v>72.543370265600004</v>
      </c>
      <c r="I96" s="6">
        <f t="shared" si="10"/>
        <v>41.402145635238</v>
      </c>
      <c r="J96" s="6">
        <f t="shared" si="14"/>
        <v>41.661482120079754</v>
      </c>
      <c r="K96" s="6">
        <f t="shared" si="15"/>
        <v>5.7333765809573132</v>
      </c>
      <c r="L96" s="6">
        <f t="shared" si="16"/>
        <v>0.37135020677873054</v>
      </c>
      <c r="M96" s="6">
        <f t="shared" si="17"/>
        <v>21.166709659104004</v>
      </c>
      <c r="N96" s="9"/>
    </row>
    <row r="97" spans="1:14" x14ac:dyDescent="0.3">
      <c r="A97" s="6">
        <v>88.647400000000005</v>
      </c>
      <c r="B97" s="6">
        <f t="shared" si="11"/>
        <v>5500</v>
      </c>
      <c r="C97" s="6">
        <v>0.3488</v>
      </c>
      <c r="D97" s="6">
        <v>1.0836600000000001</v>
      </c>
      <c r="G97" s="9">
        <f t="shared" si="12"/>
        <v>575.95865315812875</v>
      </c>
      <c r="H97" s="9">
        <f t="shared" si="13"/>
        <v>72.316421382399994</v>
      </c>
      <c r="I97" s="6">
        <f t="shared" si="10"/>
        <v>41.651268660622804</v>
      </c>
      <c r="J97" s="6">
        <f t="shared" si="14"/>
        <v>41.912165612650618</v>
      </c>
      <c r="K97" s="6">
        <f t="shared" si="15"/>
        <v>5.7154399534302298</v>
      </c>
      <c r="L97" s="6">
        <f t="shared" si="16"/>
        <v>0.37449747037796527</v>
      </c>
      <c r="M97" s="6">
        <f t="shared" si="17"/>
        <v>20.988825373908604</v>
      </c>
      <c r="N97" s="9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DB2659-A537-4F56-BCA1-5378162B9427}">
  <ds:schemaRefs>
    <ds:schemaRef ds:uri="1684eeaa-63d5-4a8a-805f-2a73dd5a7c6a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24cecc8-5b1a-4f4b-aa1d-4508502f11c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Ethan Davies (2305338)</cp:lastModifiedBy>
  <cp:revision/>
  <dcterms:created xsi:type="dcterms:W3CDTF">2019-10-18T15:00:30Z</dcterms:created>
  <dcterms:modified xsi:type="dcterms:W3CDTF">2025-03-30T17:19:28Z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