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persons/person.xml" ContentType="application/vnd.ms-excel.person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6227"/>
  <workbookPr/>
  <mc:AlternateContent xmlns:mc="http://schemas.openxmlformats.org/markup-compatibility/2006">
    <mc:Choice Requires="x15">
      <x15ac:absPath xmlns:x15ac="http://schemas.microsoft.com/office/spreadsheetml/2010/11/ac" url="https://uowtsd-my.sharepoint.com/personal/i_rozic_uwtsd_ac_uk/Documents/Accounting Fundamentals/Teaching/"/>
    </mc:Choice>
  </mc:AlternateContent>
  <xr:revisionPtr revIDLastSave="1155" documentId="11_F25DC773A252ABDACC104823199B58F05BDE58E8" xr6:coauthVersionLast="47" xr6:coauthVersionMax="47" xr10:uidLastSave="{867BC6FC-5F51-46A2-BA2D-22379A6994FE}"/>
  <bookViews>
    <workbookView xWindow="-110" yWindow="-110" windowWidth="19420" windowHeight="10300" activeTab="1" xr2:uid="{00000000-000D-0000-FFFF-FFFF00000000}"/>
  </bookViews>
  <sheets>
    <sheet name="Formula Sheet" sheetId="2" r:id="rId1"/>
    <sheet name="Question 1" sheetId="3" r:id="rId2"/>
    <sheet name="Question 2" sheetId="4" r:id="rId3"/>
  </sheets>
  <definedNames>
    <definedName name="_xlnm.Print_Area" localSheetId="0">'Formula Sheet'!$A$1:$I$29</definedName>
    <definedName name="_xlnm.Print_Area" localSheetId="1">'Question 1'!$A$1:$L$95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D83" i="3" l="1"/>
  <c r="D90" i="3"/>
  <c r="D47" i="3"/>
  <c r="D38" i="3"/>
  <c r="C38" i="3"/>
  <c r="C99" i="4"/>
  <c r="C83" i="4"/>
  <c r="D89" i="4" s="1"/>
  <c r="C96" i="4"/>
  <c r="C95" i="4"/>
  <c r="C94" i="4"/>
  <c r="C93" i="4"/>
  <c r="C92" i="4"/>
  <c r="C91" i="4"/>
  <c r="C90" i="4"/>
  <c r="C89" i="4"/>
  <c r="C88" i="4"/>
  <c r="C87" i="4"/>
  <c r="D62" i="4"/>
  <c r="D63" i="4"/>
  <c r="D64" i="4"/>
  <c r="D65" i="4"/>
  <c r="D66" i="4"/>
  <c r="D67" i="4"/>
  <c r="D68" i="4"/>
  <c r="D69" i="4"/>
  <c r="D70" i="4"/>
  <c r="D61" i="4"/>
  <c r="C60" i="4"/>
  <c r="E60" i="4" s="1"/>
  <c r="C70" i="4"/>
  <c r="C69" i="4"/>
  <c r="C68" i="4"/>
  <c r="C67" i="4"/>
  <c r="C66" i="4"/>
  <c r="C65" i="4"/>
  <c r="C64" i="4"/>
  <c r="C63" i="4"/>
  <c r="C62" i="4"/>
  <c r="C61" i="4"/>
  <c r="J62" i="4"/>
  <c r="J63" i="4"/>
  <c r="J64" i="4"/>
  <c r="J65" i="4"/>
  <c r="J66" i="4"/>
  <c r="J67" i="4"/>
  <c r="J68" i="4"/>
  <c r="J69" i="4"/>
  <c r="J70" i="4"/>
  <c r="J61" i="4"/>
  <c r="I70" i="4"/>
  <c r="I69" i="4"/>
  <c r="I68" i="4"/>
  <c r="I67" i="4"/>
  <c r="I66" i="4"/>
  <c r="I65" i="4"/>
  <c r="I64" i="4"/>
  <c r="I63" i="4"/>
  <c r="I62" i="4"/>
  <c r="I61" i="4"/>
  <c r="D44" i="4"/>
  <c r="D45" i="4"/>
  <c r="D46" i="4"/>
  <c r="D47" i="4"/>
  <c r="D48" i="4"/>
  <c r="D49" i="4"/>
  <c r="D50" i="4"/>
  <c r="D51" i="4"/>
  <c r="D52" i="4"/>
  <c r="D43" i="4"/>
  <c r="C44" i="4"/>
  <c r="C45" i="4"/>
  <c r="C46" i="4"/>
  <c r="C47" i="4"/>
  <c r="C48" i="4"/>
  <c r="C49" i="4"/>
  <c r="C50" i="4"/>
  <c r="C51" i="4"/>
  <c r="C52" i="4"/>
  <c r="C43" i="4"/>
  <c r="C42" i="4"/>
  <c r="I60" i="4" s="1"/>
  <c r="K60" i="4" s="1"/>
  <c r="E33" i="4"/>
  <c r="F33" i="4"/>
  <c r="G33" i="4"/>
  <c r="H33" i="4"/>
  <c r="I33" i="4"/>
  <c r="J33" i="4"/>
  <c r="K33" i="4"/>
  <c r="L33" i="4"/>
  <c r="M33" i="4"/>
  <c r="D33" i="4"/>
  <c r="C35" i="4"/>
  <c r="D67" i="3"/>
  <c r="E67" i="3" s="1"/>
  <c r="C88" i="3"/>
  <c r="H87" i="3"/>
  <c r="G87" i="3"/>
  <c r="F87" i="3"/>
  <c r="E87" i="3"/>
  <c r="D87" i="3"/>
  <c r="E80" i="3"/>
  <c r="F80" i="3"/>
  <c r="G80" i="3"/>
  <c r="H80" i="3"/>
  <c r="D80" i="3"/>
  <c r="C81" i="3"/>
  <c r="D82" i="3" s="1"/>
  <c r="D71" i="3"/>
  <c r="E71" i="3" s="1"/>
  <c r="D70" i="3"/>
  <c r="E70" i="3" s="1"/>
  <c r="D69" i="3"/>
  <c r="E69" i="3" s="1"/>
  <c r="D68" i="3"/>
  <c r="E68" i="3" s="1"/>
  <c r="C66" i="3"/>
  <c r="E66" i="3" s="1"/>
  <c r="D58" i="3"/>
  <c r="E58" i="3" s="1"/>
  <c r="D59" i="3"/>
  <c r="E59" i="3" s="1"/>
  <c r="D60" i="3"/>
  <c r="E60" i="3" s="1"/>
  <c r="D61" i="3"/>
  <c r="E61" i="3" s="1"/>
  <c r="D62" i="3"/>
  <c r="E62" i="3" s="1"/>
  <c r="C57" i="3"/>
  <c r="E57" i="3" s="1"/>
  <c r="C50" i="3"/>
  <c r="D49" i="3" s="1"/>
  <c r="E49" i="3" s="1"/>
  <c r="F49" i="3" s="1"/>
  <c r="G49" i="3" s="1"/>
  <c r="H49" i="3" s="1"/>
  <c r="C46" i="3"/>
  <c r="D45" i="3" s="1"/>
  <c r="E45" i="3" s="1"/>
  <c r="F45" i="3" s="1"/>
  <c r="G45" i="3" s="1"/>
  <c r="H45" i="3" s="1"/>
  <c r="D36" i="3"/>
  <c r="C36" i="3"/>
  <c r="E89" i="4" l="1"/>
  <c r="D96" i="4"/>
  <c r="E96" i="4" s="1"/>
  <c r="D87" i="4"/>
  <c r="E87" i="4" s="1"/>
  <c r="D95" i="4"/>
  <c r="E95" i="4" s="1"/>
  <c r="D94" i="4"/>
  <c r="E94" i="4" s="1"/>
  <c r="D93" i="4"/>
  <c r="E93" i="4" s="1"/>
  <c r="D92" i="4"/>
  <c r="E92" i="4" s="1"/>
  <c r="D91" i="4"/>
  <c r="E91" i="4" s="1"/>
  <c r="D88" i="4"/>
  <c r="E88" i="4" s="1"/>
  <c r="D34" i="4"/>
  <c r="E34" i="4" s="1"/>
  <c r="F34" i="4" s="1"/>
  <c r="G34" i="4" s="1"/>
  <c r="D36" i="4" s="1"/>
  <c r="D90" i="4"/>
  <c r="E90" i="4" s="1"/>
  <c r="E51" i="4"/>
  <c r="E45" i="4"/>
  <c r="E42" i="4"/>
  <c r="E44" i="4"/>
  <c r="E52" i="4"/>
  <c r="E69" i="4"/>
  <c r="E50" i="4"/>
  <c r="E43" i="4"/>
  <c r="K64" i="4"/>
  <c r="E68" i="4"/>
  <c r="E47" i="4"/>
  <c r="E70" i="4"/>
  <c r="E46" i="4"/>
  <c r="E62" i="4"/>
  <c r="E61" i="4"/>
  <c r="E49" i="4"/>
  <c r="K62" i="4"/>
  <c r="E64" i="4"/>
  <c r="E48" i="4"/>
  <c r="K63" i="4"/>
  <c r="E66" i="4"/>
  <c r="E65" i="4"/>
  <c r="E63" i="4"/>
  <c r="E67" i="4"/>
  <c r="K61" i="4"/>
  <c r="K67" i="4"/>
  <c r="K68" i="4"/>
  <c r="K69" i="4"/>
  <c r="K70" i="4"/>
  <c r="K65" i="4"/>
  <c r="K66" i="4"/>
  <c r="D89" i="3"/>
  <c r="E82" i="3"/>
  <c r="F82" i="3" s="1"/>
  <c r="G82" i="3" s="1"/>
  <c r="H82" i="3" s="1"/>
  <c r="E89" i="3"/>
  <c r="F89" i="3" s="1"/>
  <c r="E72" i="3"/>
  <c r="E63" i="3"/>
  <c r="C98" i="4" l="1"/>
  <c r="C101" i="4" s="1"/>
  <c r="E53" i="4"/>
  <c r="H34" i="4"/>
  <c r="I34" i="4" s="1"/>
  <c r="J34" i="4" s="1"/>
  <c r="K34" i="4" s="1"/>
  <c r="L34" i="4" s="1"/>
  <c r="M34" i="4" s="1"/>
  <c r="E71" i="4"/>
  <c r="K71" i="4"/>
  <c r="G89" i="3"/>
  <c r="H89" i="3" s="1"/>
  <c r="C74" i="4" l="1"/>
</calcChain>
</file>

<file path=xl/sharedStrings.xml><?xml version="1.0" encoding="utf-8"?>
<sst xmlns="http://schemas.openxmlformats.org/spreadsheetml/2006/main" count="205" uniqueCount="104">
  <si>
    <t>=</t>
  </si>
  <si>
    <t>INVESTMENT APPRAISAL</t>
  </si>
  <si>
    <t>ACCOUNTING RATE OF RETURN (ARR)</t>
  </si>
  <si>
    <t>Average annual operating profit</t>
  </si>
  <si>
    <t>X</t>
  </si>
  <si>
    <t>PAYBACK PERIOD (PP)</t>
  </si>
  <si>
    <t>Initial investment or Average investment</t>
  </si>
  <si>
    <t>lower discount rate</t>
  </si>
  <si>
    <t>higher discount rate</t>
  </si>
  <si>
    <t>NPV at lower discount rate</t>
  </si>
  <si>
    <t>NPV at higher discount rate</t>
  </si>
  <si>
    <t>Net cash inflow</t>
  </si>
  <si>
    <t>Project Alpha</t>
  </si>
  <si>
    <t>Project Beta</t>
  </si>
  <si>
    <t>Year 1</t>
  </si>
  <si>
    <t>Year 2</t>
  </si>
  <si>
    <t>Year 3</t>
  </si>
  <si>
    <t>Year 4</t>
  </si>
  <si>
    <t>Year 5</t>
  </si>
  <si>
    <r>
      <t xml:space="preserve">EXERCISE 1
</t>
    </r>
    <r>
      <rPr>
        <sz val="12"/>
        <color theme="1"/>
        <rFont val="Arial"/>
        <family val="2"/>
      </rPr>
      <t>Rocket Enterprises have two investment opportunities but only access to sufficient funds to pursue ONE project. 
The company has a cost of capital of 12% and has a successful history of investing in riskier projects than some its main competitors. 
Project Alpha requires an initial outlay of £80,000 while project Beta would require an outlay of £100,000. Both the Alpha and Beta will have a NIL scrap value at the end of the project. 
The net cash inflows for each project are as follows:</t>
    </r>
  </si>
  <si>
    <t xml:space="preserve">Required: </t>
  </si>
  <si>
    <t>Calculate the following:</t>
  </si>
  <si>
    <t xml:space="preserve">iii)        The net present value and </t>
  </si>
  <si>
    <t>ii)         Payback period</t>
  </si>
  <si>
    <t>i)          ARR based on initial investment</t>
  </si>
  <si>
    <t>iv)        Discounted payback period to the nearest month</t>
  </si>
  <si>
    <t>Details from question:</t>
  </si>
  <si>
    <t>Project Aplha an Initial Outlay</t>
  </si>
  <si>
    <t>Project Beta an Initial Outlay</t>
  </si>
  <si>
    <t>EXERCISE 2</t>
  </si>
  <si>
    <t>An Initial Outlay</t>
  </si>
  <si>
    <t>Saving per year</t>
  </si>
  <si>
    <t>Useful life</t>
  </si>
  <si>
    <t>years</t>
  </si>
  <si>
    <t>Disposal value</t>
  </si>
  <si>
    <t>Average profit (b)</t>
  </si>
  <si>
    <t>An initial outlay (a)</t>
  </si>
  <si>
    <t>ARR (b/a) x100%</t>
  </si>
  <si>
    <t>1 year +</t>
  </si>
  <si>
    <t>Cumulative cash flows</t>
  </si>
  <si>
    <t>Payback period</t>
  </si>
  <si>
    <t>1 year</t>
  </si>
  <si>
    <t>days</t>
  </si>
  <si>
    <t>3 year</t>
  </si>
  <si>
    <t>Year 0</t>
  </si>
  <si>
    <t>Discount factor</t>
  </si>
  <si>
    <t>Year</t>
  </si>
  <si>
    <t>PV</t>
  </si>
  <si>
    <t>0 Initial investment</t>
  </si>
  <si>
    <t>NPV</t>
  </si>
  <si>
    <t xml:space="preserve">Present value </t>
  </si>
  <si>
    <t>Initial Investment</t>
  </si>
  <si>
    <t>Initial investment</t>
  </si>
  <si>
    <t>Workings</t>
  </si>
  <si>
    <t>3 years +</t>
  </si>
  <si>
    <t>=22,638/31,776*365</t>
  </si>
  <si>
    <t>1) Payback period</t>
  </si>
  <si>
    <t>Year 6</t>
  </si>
  <si>
    <t>Year 7</t>
  </si>
  <si>
    <t>Year 8</t>
  </si>
  <si>
    <t>Year 9</t>
  </si>
  <si>
    <t>Year 10</t>
  </si>
  <si>
    <t>4 years</t>
  </si>
  <si>
    <t>2) Net Present value</t>
  </si>
  <si>
    <t>365 days</t>
  </si>
  <si>
    <t>The projected cash inflow from the first year with positive cumulative cash flow</t>
  </si>
  <si>
    <t>The last cumulative cash flow with negative value</t>
  </si>
  <si>
    <r>
      <t xml:space="preserve">PV of the cash flow of year </t>
    </r>
    <r>
      <rPr>
        <i/>
        <sz val="18"/>
        <color theme="1"/>
        <rFont val="Arial"/>
        <family val="2"/>
      </rPr>
      <t>n</t>
    </r>
  </si>
  <si>
    <r>
      <t xml:space="preserve">Actual cash flow of year </t>
    </r>
    <r>
      <rPr>
        <i/>
        <sz val="18"/>
        <color theme="1"/>
        <rFont val="Arial"/>
        <family val="2"/>
      </rPr>
      <t>n</t>
    </r>
  </si>
  <si>
    <r>
      <t>(1+r)^</t>
    </r>
    <r>
      <rPr>
        <i/>
        <sz val="18"/>
        <color theme="1"/>
        <rFont val="Arial"/>
        <family val="2"/>
      </rPr>
      <t>n</t>
    </r>
  </si>
  <si>
    <r>
      <t>IRR = r</t>
    </r>
    <r>
      <rPr>
        <vertAlign val="subscript"/>
        <sz val="18"/>
        <color theme="1"/>
        <rFont val="Arial"/>
        <family val="2"/>
      </rPr>
      <t>a</t>
    </r>
    <r>
      <rPr>
        <sz val="18"/>
        <color theme="1"/>
        <rFont val="Arial"/>
        <family val="2"/>
      </rPr>
      <t xml:space="preserve"> +</t>
    </r>
  </si>
  <si>
    <r>
      <t>NPV</t>
    </r>
    <r>
      <rPr>
        <vertAlign val="subscript"/>
        <sz val="18"/>
        <color theme="1"/>
        <rFont val="Arial"/>
        <family val="2"/>
      </rPr>
      <t>a</t>
    </r>
  </si>
  <si>
    <r>
      <t>(r</t>
    </r>
    <r>
      <rPr>
        <vertAlign val="subscript"/>
        <sz val="18"/>
        <color theme="1"/>
        <rFont val="Arial"/>
        <family val="2"/>
      </rPr>
      <t>b</t>
    </r>
    <r>
      <rPr>
        <sz val="18"/>
        <color theme="1"/>
        <rFont val="Arial"/>
        <family val="2"/>
      </rPr>
      <t xml:space="preserve"> - r</t>
    </r>
    <r>
      <rPr>
        <vertAlign val="subscript"/>
        <sz val="18"/>
        <color theme="1"/>
        <rFont val="Arial"/>
        <family val="2"/>
      </rPr>
      <t>a</t>
    </r>
    <r>
      <rPr>
        <sz val="18"/>
        <color theme="1"/>
        <rFont val="Arial"/>
        <family val="2"/>
      </rPr>
      <t>)</t>
    </r>
  </si>
  <si>
    <r>
      <t>NPV</t>
    </r>
    <r>
      <rPr>
        <vertAlign val="subscript"/>
        <sz val="18"/>
        <color theme="1"/>
        <rFont val="Arial"/>
        <family val="2"/>
      </rPr>
      <t>a</t>
    </r>
    <r>
      <rPr>
        <sz val="18"/>
        <color theme="1"/>
        <rFont val="Arial"/>
        <family val="2"/>
      </rPr>
      <t xml:space="preserve"> - NPV</t>
    </r>
    <r>
      <rPr>
        <vertAlign val="subscript"/>
        <sz val="18"/>
        <color theme="1"/>
        <rFont val="Arial"/>
        <family val="2"/>
      </rPr>
      <t>b</t>
    </r>
  </si>
  <si>
    <r>
      <t>r</t>
    </r>
    <r>
      <rPr>
        <vertAlign val="subscript"/>
        <sz val="18"/>
        <color theme="1"/>
        <rFont val="Arial"/>
        <family val="2"/>
      </rPr>
      <t>a</t>
    </r>
  </si>
  <si>
    <r>
      <t>r</t>
    </r>
    <r>
      <rPr>
        <vertAlign val="subscript"/>
        <sz val="18"/>
        <color theme="1"/>
        <rFont val="Arial"/>
        <family val="2"/>
      </rPr>
      <t>b</t>
    </r>
  </si>
  <si>
    <r>
      <t>NPV</t>
    </r>
    <r>
      <rPr>
        <vertAlign val="subscript"/>
        <sz val="18"/>
        <color theme="1"/>
        <rFont val="Arial"/>
        <family val="2"/>
      </rPr>
      <t>b</t>
    </r>
  </si>
  <si>
    <t>Cash flows</t>
  </si>
  <si>
    <t>3) Internal rate of return</t>
  </si>
  <si>
    <t>Discount factor, 19%</t>
  </si>
  <si>
    <t xml:space="preserve">IRR = </t>
  </si>
  <si>
    <t>Discount factor, 18%</t>
  </si>
  <si>
    <t>WORKINGS FOR IRR</t>
  </si>
  <si>
    <t>Some results in the word file are slightly different due to rounding.</t>
  </si>
  <si>
    <t>4)</t>
  </si>
  <si>
    <t>Accounting rate of return based on net initial investment</t>
  </si>
  <si>
    <t>1. Step: Calculate depreciation</t>
  </si>
  <si>
    <t>Net initial ivestment</t>
  </si>
  <si>
    <t>Estimated useful life</t>
  </si>
  <si>
    <t>Net Cash inflow</t>
  </si>
  <si>
    <t>Depreciation straight line</t>
  </si>
  <si>
    <t>per year</t>
  </si>
  <si>
    <t>Annual depreciaton</t>
  </si>
  <si>
    <t>Profit for the year</t>
  </si>
  <si>
    <t>Since net cash inflow and profit are equal every year, we could calculate ARR as follows:</t>
  </si>
  <si>
    <t>ARR = ((50,000 - 22,000) / 220,000 ) * 100 = 12.73%</t>
  </si>
  <si>
    <t>=18%+(4,704/(4,704-(-3,053)))*(19%-18%)= 18.61%</t>
  </si>
  <si>
    <t>WORKINGS</t>
  </si>
  <si>
    <t>1/(1+r)^n</t>
  </si>
  <si>
    <t xml:space="preserve">Cost of capital = r = </t>
  </si>
  <si>
    <t xml:space="preserve">Required rate of return  = r = </t>
  </si>
  <si>
    <t xml:space="preserve">DISCOUNT FACTOR </t>
  </si>
  <si>
    <t>(1+r)^n</t>
  </si>
  <si>
    <t>=44,286/47,832*365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</si>
</sst>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6" formatCode="&quot;£&quot;#,##0;[Red]\-&quot;£&quot;#,##0"/>
    <numFmt numFmtId="164" formatCode="_-&quot;£&quot;* #,##0_-;\-&quot;£&quot;* #,##0_-;_-&quot;£&quot;* &quot;-&quot;??_-;_-@_-"/>
    <numFmt numFmtId="165" formatCode="0.000"/>
    <numFmt numFmtId="166" formatCode="_-&quot;£&quot;* #,##0_-;\-&quot;£&quot;* #,##0_-;_-&quot;£&quot;* &quot;-&quot;???_-;_-@_-"/>
    <numFmt numFmtId="167" formatCode="[$€-2]\ #,##0;[Red]\-[$€-2]\ #,##0"/>
  </numFmts>
  <fonts count="14" x14ac:knownFonts="1">
    <font>
      <sz val="11"/>
      <color theme="1"/>
      <name val="Calibri"/>
      <family val="2"/>
      <scheme val="minor"/>
    </font>
    <font>
      <sz val="11"/>
      <color theme="1"/>
      <name val="Arial"/>
      <family val="2"/>
    </font>
    <font>
      <sz val="12"/>
      <color theme="1"/>
      <name val="Arial"/>
      <family val="2"/>
    </font>
    <font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2"/>
      <name val="Arial"/>
      <family val="2"/>
    </font>
    <font>
      <b/>
      <sz val="12"/>
      <color theme="1"/>
      <name val="Arial"/>
      <family val="2"/>
    </font>
    <font>
      <b/>
      <sz val="12"/>
      <name val="Arial"/>
      <family val="2"/>
    </font>
    <font>
      <sz val="8"/>
      <name val="Calibri"/>
      <family val="2"/>
      <scheme val="minor"/>
    </font>
    <font>
      <sz val="18"/>
      <color theme="1"/>
      <name val="Arial"/>
      <family val="2"/>
    </font>
    <font>
      <b/>
      <u/>
      <sz val="18"/>
      <color theme="1"/>
      <name val="Arial"/>
      <family val="2"/>
    </font>
    <font>
      <i/>
      <sz val="18"/>
      <color theme="1"/>
      <name val="Arial"/>
      <family val="2"/>
    </font>
    <font>
      <vertAlign val="subscript"/>
      <sz val="18"/>
      <color theme="1"/>
      <name val="Arial"/>
      <family val="2"/>
    </font>
    <font>
      <b/>
      <sz val="16"/>
      <color theme="1"/>
      <name val="Arial"/>
      <family val="2"/>
    </font>
  </fonts>
  <fills count="8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5" tint="0.59999389629810485"/>
        <bgColor indexed="64"/>
      </patternFill>
    </fill>
  </fills>
  <borders count="7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9" fontId="4" fillId="0" borderId="0" applyFont="0" applyFill="0" applyBorder="0" applyAlignment="0" applyProtection="0"/>
  </cellStyleXfs>
  <cellXfs count="90">
    <xf numFmtId="0" fontId="0" fillId="0" borderId="0" xfId="0"/>
    <xf numFmtId="0" fontId="0" fillId="2" borderId="0" xfId="0" applyFill="1" applyAlignment="1">
      <alignment horizontal="left"/>
    </xf>
    <xf numFmtId="0" fontId="0" fillId="2" borderId="0" xfId="0" applyFill="1"/>
    <xf numFmtId="0" fontId="1" fillId="2" borderId="0" xfId="0" applyFont="1" applyFill="1" applyAlignment="1">
      <alignment horizontal="left" vertical="center"/>
    </xf>
    <xf numFmtId="0" fontId="3" fillId="2" borderId="0" xfId="0" applyFont="1" applyFill="1" applyAlignment="1">
      <alignment horizontal="left"/>
    </xf>
    <xf numFmtId="0" fontId="3" fillId="2" borderId="0" xfId="0" applyFont="1" applyFill="1"/>
    <xf numFmtId="0" fontId="6" fillId="3" borderId="0" xfId="0" applyFont="1" applyFill="1"/>
    <xf numFmtId="0" fontId="6" fillId="3" borderId="3" xfId="0" applyFont="1" applyFill="1" applyBorder="1" applyAlignment="1">
      <alignment horizontal="center" vertical="center" wrapText="1"/>
    </xf>
    <xf numFmtId="0" fontId="2" fillId="3" borderId="3" xfId="0" applyFont="1" applyFill="1" applyBorder="1" applyAlignment="1">
      <alignment horizontal="justify" vertical="center" wrapText="1"/>
    </xf>
    <xf numFmtId="6" fontId="2" fillId="3" borderId="3" xfId="0" applyNumberFormat="1" applyFont="1" applyFill="1" applyBorder="1" applyAlignment="1">
      <alignment horizontal="center" vertical="center" wrapText="1"/>
    </xf>
    <xf numFmtId="0" fontId="2" fillId="0" borderId="0" xfId="0" applyFont="1"/>
    <xf numFmtId="0" fontId="2" fillId="3" borderId="0" xfId="0" applyFont="1" applyFill="1"/>
    <xf numFmtId="0" fontId="2" fillId="0" borderId="0" xfId="0" applyFont="1" applyAlignment="1">
      <alignment wrapText="1"/>
    </xf>
    <xf numFmtId="0" fontId="6" fillId="0" borderId="0" xfId="0" applyFont="1"/>
    <xf numFmtId="9" fontId="2" fillId="0" borderId="0" xfId="1" applyFont="1"/>
    <xf numFmtId="164" fontId="2" fillId="0" borderId="0" xfId="0" applyNumberFormat="1" applyFont="1"/>
    <xf numFmtId="6" fontId="2" fillId="0" borderId="0" xfId="0" applyNumberFormat="1" applyFont="1" applyAlignment="1">
      <alignment horizontal="center" vertical="center"/>
    </xf>
    <xf numFmtId="164" fontId="6" fillId="0" borderId="0" xfId="0" applyNumberFormat="1" applyFont="1"/>
    <xf numFmtId="0" fontId="6" fillId="0" borderId="3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left" vertical="center" wrapText="1"/>
    </xf>
    <xf numFmtId="165" fontId="2" fillId="0" borderId="0" xfId="0" applyNumberFormat="1" applyFont="1" applyAlignment="1">
      <alignment horizontal="center"/>
    </xf>
    <xf numFmtId="166" fontId="2" fillId="0" borderId="0" xfId="0" applyNumberFormat="1" applyFont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6" fillId="0" borderId="0" xfId="0" applyFont="1" applyAlignment="1">
      <alignment horizontal="center"/>
    </xf>
    <xf numFmtId="166" fontId="6" fillId="4" borderId="0" xfId="0" applyNumberFormat="1" applyFont="1" applyFill="1"/>
    <xf numFmtId="165" fontId="2" fillId="0" borderId="0" xfId="0" applyNumberFormat="1" applyFont="1"/>
    <xf numFmtId="164" fontId="5" fillId="0" borderId="0" xfId="0" applyNumberFormat="1" applyFont="1"/>
    <xf numFmtId="0" fontId="6" fillId="3" borderId="4" xfId="0" applyFont="1" applyFill="1" applyBorder="1" applyAlignment="1">
      <alignment horizontal="center" vertical="center" wrapText="1"/>
    </xf>
    <xf numFmtId="0" fontId="2" fillId="3" borderId="5" xfId="0" applyFont="1" applyFill="1" applyBorder="1" applyAlignment="1">
      <alignment horizontal="justify" vertical="center" wrapText="1"/>
    </xf>
    <xf numFmtId="6" fontId="2" fillId="3" borderId="5" xfId="0" applyNumberFormat="1" applyFont="1" applyFill="1" applyBorder="1" applyAlignment="1">
      <alignment horizontal="center" vertical="center" wrapText="1"/>
    </xf>
    <xf numFmtId="0" fontId="6" fillId="0" borderId="0" xfId="0" applyFont="1" applyAlignment="1">
      <alignment horizontal="center" vertical="center" wrapText="1"/>
    </xf>
    <xf numFmtId="0" fontId="6" fillId="5" borderId="0" xfId="0" applyFont="1" applyFill="1"/>
    <xf numFmtId="0" fontId="6" fillId="5" borderId="0" xfId="0" quotePrefix="1" applyFont="1" applyFill="1" applyAlignment="1">
      <alignment horizontal="right"/>
    </xf>
    <xf numFmtId="1" fontId="7" fillId="5" borderId="0" xfId="0" quotePrefix="1" applyNumberFormat="1" applyFont="1" applyFill="1" applyAlignment="1">
      <alignment horizontal="center"/>
    </xf>
    <xf numFmtId="167" fontId="2" fillId="0" borderId="0" xfId="0" applyNumberFormat="1" applyFont="1" applyAlignment="1">
      <alignment horizontal="center" vertical="center"/>
    </xf>
    <xf numFmtId="0" fontId="2" fillId="0" borderId="3" xfId="0" applyFont="1" applyBorder="1" applyAlignment="1">
      <alignment horizontal="justify" vertical="center" wrapText="1"/>
    </xf>
    <xf numFmtId="167" fontId="2" fillId="0" borderId="3" xfId="0" applyNumberFormat="1" applyFont="1" applyBorder="1" applyAlignment="1">
      <alignment horizontal="justify" vertical="center" wrapText="1"/>
    </xf>
    <xf numFmtId="0" fontId="9" fillId="2" borderId="0" xfId="0" applyFont="1" applyFill="1"/>
    <xf numFmtId="0" fontId="10" fillId="2" borderId="0" xfId="0" applyFont="1" applyFill="1" applyAlignment="1">
      <alignment horizontal="left"/>
    </xf>
    <xf numFmtId="0" fontId="9" fillId="2" borderId="0" xfId="0" applyFont="1" applyFill="1" applyAlignment="1">
      <alignment horizontal="center" vertical="center"/>
    </xf>
    <xf numFmtId="0" fontId="9" fillId="2" borderId="0" xfId="0" applyFont="1" applyFill="1" applyAlignment="1">
      <alignment horizontal="left" vertical="center"/>
    </xf>
    <xf numFmtId="0" fontId="9" fillId="2" borderId="0" xfId="0" applyFont="1" applyFill="1" applyAlignment="1">
      <alignment horizontal="left"/>
    </xf>
    <xf numFmtId="0" fontId="9" fillId="2" borderId="2" xfId="0" applyFont="1" applyFill="1" applyBorder="1" applyAlignment="1">
      <alignment horizontal="center"/>
    </xf>
    <xf numFmtId="0" fontId="9" fillId="2" borderId="0" xfId="0" applyFont="1" applyFill="1" applyAlignment="1">
      <alignment horizontal="right" vertical="center"/>
    </xf>
    <xf numFmtId="0" fontId="9" fillId="2" borderId="0" xfId="0" applyFont="1" applyFill="1" applyAlignment="1">
      <alignment horizontal="center"/>
    </xf>
    <xf numFmtId="0" fontId="9" fillId="2" borderId="0" xfId="0" applyFont="1" applyFill="1" applyAlignment="1">
      <alignment vertical="center"/>
    </xf>
    <xf numFmtId="0" fontId="2" fillId="0" borderId="3" xfId="0" applyFont="1" applyBorder="1"/>
    <xf numFmtId="165" fontId="2" fillId="0" borderId="3" xfId="0" applyNumberFormat="1" applyFont="1" applyBorder="1"/>
    <xf numFmtId="0" fontId="6" fillId="4" borderId="0" xfId="0" applyFont="1" applyFill="1"/>
    <xf numFmtId="0" fontId="2" fillId="4" borderId="0" xfId="0" applyFont="1" applyFill="1"/>
    <xf numFmtId="0" fontId="6" fillId="4" borderId="0" xfId="0" applyFont="1" applyFill="1" applyAlignment="1">
      <alignment horizontal="right"/>
    </xf>
    <xf numFmtId="1" fontId="7" fillId="4" borderId="0" xfId="0" applyNumberFormat="1" applyFont="1" applyFill="1" applyAlignment="1">
      <alignment horizontal="center"/>
    </xf>
    <xf numFmtId="6" fontId="2" fillId="6" borderId="0" xfId="0" applyNumberFormat="1" applyFont="1" applyFill="1" applyAlignment="1">
      <alignment horizontal="center" vertical="center"/>
    </xf>
    <xf numFmtId="164" fontId="6" fillId="4" borderId="0" xfId="0" applyNumberFormat="1" applyFont="1" applyFill="1"/>
    <xf numFmtId="9" fontId="2" fillId="4" borderId="0" xfId="1" applyFont="1" applyFill="1" applyAlignment="1">
      <alignment horizontal="center" vertical="center"/>
    </xf>
    <xf numFmtId="10" fontId="6" fillId="4" borderId="0" xfId="1" applyNumberFormat="1" applyFont="1" applyFill="1"/>
    <xf numFmtId="0" fontId="7" fillId="5" borderId="0" xfId="0" applyFont="1" applyFill="1"/>
    <xf numFmtId="167" fontId="2" fillId="0" borderId="3" xfId="0" applyNumberFormat="1" applyFont="1" applyBorder="1" applyAlignment="1">
      <alignment horizontal="center" vertical="center"/>
    </xf>
    <xf numFmtId="167" fontId="6" fillId="4" borderId="3" xfId="0" applyNumberFormat="1" applyFont="1" applyFill="1" applyBorder="1" applyAlignment="1">
      <alignment horizontal="center" vertical="center"/>
    </xf>
    <xf numFmtId="167" fontId="2" fillId="7" borderId="3" xfId="0" applyNumberFormat="1" applyFont="1" applyFill="1" applyBorder="1" applyAlignment="1">
      <alignment horizontal="justify" vertical="center" wrapText="1"/>
    </xf>
    <xf numFmtId="167" fontId="2" fillId="0" borderId="0" xfId="0" applyNumberFormat="1" applyFont="1"/>
    <xf numFmtId="167" fontId="6" fillId="0" borderId="0" xfId="0" applyNumberFormat="1" applyFont="1"/>
    <xf numFmtId="1" fontId="6" fillId="0" borderId="0" xfId="0" applyNumberFormat="1" applyFont="1"/>
    <xf numFmtId="0" fontId="2" fillId="0" borderId="0" xfId="0" applyFont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167" fontId="2" fillId="7" borderId="0" xfId="0" applyNumberFormat="1" applyFont="1" applyFill="1"/>
    <xf numFmtId="10" fontId="2" fillId="4" borderId="0" xfId="1" applyNumberFormat="1" applyFont="1" applyFill="1" applyAlignment="1">
      <alignment horizontal="center" vertical="center"/>
    </xf>
    <xf numFmtId="0" fontId="2" fillId="5" borderId="0" xfId="0" applyFont="1" applyFill="1"/>
    <xf numFmtId="0" fontId="2" fillId="5" borderId="0" xfId="0" quotePrefix="1" applyFont="1" applyFill="1"/>
    <xf numFmtId="0" fontId="7" fillId="0" borderId="0" xfId="0" quotePrefix="1" applyFont="1" applyAlignment="1">
      <alignment horizontal="center" vertical="center"/>
    </xf>
    <xf numFmtId="0" fontId="6" fillId="0" borderId="0" xfId="0" applyFont="1" applyAlignment="1">
      <alignment wrapText="1"/>
    </xf>
    <xf numFmtId="9" fontId="9" fillId="2" borderId="0" xfId="0" applyNumberFormat="1" applyFont="1" applyFill="1" applyAlignment="1">
      <alignment horizontal="center" vertical="center"/>
    </xf>
    <xf numFmtId="0" fontId="9" fillId="2" borderId="0" xfId="0" applyFont="1" applyFill="1" applyAlignment="1">
      <alignment horizontal="center" vertical="center"/>
    </xf>
    <xf numFmtId="0" fontId="9" fillId="2" borderId="2" xfId="0" applyFont="1" applyFill="1" applyBorder="1" applyAlignment="1">
      <alignment horizontal="center"/>
    </xf>
    <xf numFmtId="0" fontId="9" fillId="2" borderId="0" xfId="0" applyFont="1" applyFill="1" applyAlignment="1">
      <alignment horizontal="left" vertical="center"/>
    </xf>
    <xf numFmtId="0" fontId="9" fillId="2" borderId="0" xfId="0" applyFont="1" applyFill="1" applyAlignment="1">
      <alignment horizontal="center" vertical="center" wrapText="1"/>
    </xf>
    <xf numFmtId="0" fontId="9" fillId="2" borderId="1" xfId="0" applyFont="1" applyFill="1" applyBorder="1" applyAlignment="1">
      <alignment horizontal="center"/>
    </xf>
    <xf numFmtId="0" fontId="9" fillId="2" borderId="0" xfId="0" applyFont="1" applyFill="1" applyAlignment="1">
      <alignment horizontal="right" vertical="center"/>
    </xf>
    <xf numFmtId="0" fontId="6" fillId="3" borderId="0" xfId="0" applyFont="1" applyFill="1" applyAlignment="1">
      <alignment horizontal="left" wrapText="1"/>
    </xf>
    <xf numFmtId="0" fontId="6" fillId="3" borderId="0" xfId="0" applyFont="1" applyFill="1" applyAlignment="1">
      <alignment horizontal="left"/>
    </xf>
    <xf numFmtId="0" fontId="2" fillId="3" borderId="0" xfId="0" applyFont="1" applyFill="1" applyAlignment="1">
      <alignment horizontal="left"/>
    </xf>
    <xf numFmtId="0" fontId="2" fillId="3" borderId="0" xfId="0" applyFont="1" applyFill="1" applyAlignment="1">
      <alignment horizontal="left" vertical="center" wrapText="1"/>
    </xf>
    <xf numFmtId="0" fontId="13" fillId="4" borderId="0" xfId="0" applyFont="1" applyFill="1" applyAlignment="1">
      <alignment horizontal="center" vertical="center"/>
    </xf>
    <xf numFmtId="0" fontId="2" fillId="0" borderId="0" xfId="0" applyFont="1" applyAlignment="1">
      <alignment horizontal="left" vertical="center" wrapText="1"/>
    </xf>
    <xf numFmtId="0" fontId="6" fillId="0" borderId="0" xfId="0" applyFont="1" applyAlignment="1">
      <alignment horizontal="left" vertical="center" wrapText="1"/>
    </xf>
    <xf numFmtId="0" fontId="13" fillId="4" borderId="0" xfId="0" applyFont="1" applyFill="1" applyAlignment="1">
      <alignment horizontal="center" vertical="center" wrapText="1"/>
    </xf>
    <xf numFmtId="0" fontId="6" fillId="0" borderId="4" xfId="0" applyFont="1" applyBorder="1" applyAlignment="1">
      <alignment horizontal="left"/>
    </xf>
    <xf numFmtId="0" fontId="6" fillId="0" borderId="6" xfId="0" applyFont="1" applyBorder="1" applyAlignment="1">
      <alignment horizontal="left"/>
    </xf>
    <xf numFmtId="0" fontId="6" fillId="0" borderId="5" xfId="0" applyFont="1" applyBorder="1" applyAlignment="1">
      <alignment horizontal="left"/>
    </xf>
    <xf numFmtId="0" fontId="7" fillId="5" borderId="0" xfId="0" quotePrefix="1" applyFont="1" applyFill="1" applyAlignment="1">
      <alignment horizontal="left"/>
    </xf>
  </cellXfs>
  <cellStyles count="2">
    <cellStyle name="Normal" xfId="0" builtinId="0"/>
    <cellStyle name="Percent" xfId="1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microsoft.com/office/2017/10/relationships/person" Target="persons/perso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1</xdr:row>
      <xdr:rowOff>38100</xdr:rowOff>
    </xdr:from>
    <xdr:to>
      <xdr:col>5</xdr:col>
      <xdr:colOff>102235</xdr:colOff>
      <xdr:row>16</xdr:row>
      <xdr:rowOff>134620</xdr:rowOff>
    </xdr:to>
    <xdr:pic>
      <xdr:nvPicPr>
        <xdr:cNvPr id="2" name="Content Placeholder 3">
          <a:extLst>
            <a:ext uri="{FF2B5EF4-FFF2-40B4-BE49-F238E27FC236}">
              <a16:creationId xmlns:a16="http://schemas.microsoft.com/office/drawing/2014/main" id="{EAFF5461-43A9-1215-2EDD-426F50D5C17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219075"/>
          <a:ext cx="5731510" cy="2998470"/>
        </a:xfrm>
        <a:prstGeom prst="rect">
          <a:avLst/>
        </a:prstGeom>
      </xdr:spPr>
    </xdr:pic>
    <xdr:clientData/>
  </xdr:twoCellAnchor>
</xdr:wsDr>
</file>

<file path=xl/persons/person.xml><?xml version="1.0" encoding="utf-8"?>
<personList xmlns="http://schemas.microsoft.com/office/spreadsheetml/2018/threadedcomments" xmlns:x="http://schemas.openxmlformats.org/spreadsheetml/2006/main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D33A43B-93E4-495B-A129-38C11D095F3E}">
  <sheetPr>
    <tabColor rgb="FF00B0F0"/>
  </sheetPr>
  <dimension ref="A1:I29"/>
  <sheetViews>
    <sheetView topLeftCell="A13" zoomScale="70" zoomScaleNormal="70" workbookViewId="0">
      <selection activeCell="B7" sqref="B7:B8"/>
    </sheetView>
  </sheetViews>
  <sheetFormatPr defaultRowHeight="15.5" x14ac:dyDescent="0.35"/>
  <cols>
    <col min="1" max="1" width="8.7265625" style="2"/>
    <col min="2" max="2" width="55.26953125" style="5" customWidth="1"/>
    <col min="3" max="3" width="6.453125" style="5" customWidth="1"/>
    <col min="4" max="4" width="21.7265625" style="4" customWidth="1"/>
    <col min="5" max="5" width="14.54296875" style="4" customWidth="1"/>
    <col min="6" max="6" width="93" style="4" customWidth="1"/>
    <col min="7" max="7" width="5.26953125" style="4" customWidth="1"/>
    <col min="8" max="8" width="17.453125" style="4" customWidth="1"/>
    <col min="9" max="9" width="5.54296875" style="1" customWidth="1"/>
    <col min="10" max="16384" width="8.7265625" style="2"/>
  </cols>
  <sheetData>
    <row r="1" spans="1:9" ht="23" x14ac:dyDescent="0.5">
      <c r="A1" s="37"/>
      <c r="B1" s="38" t="s">
        <v>1</v>
      </c>
      <c r="C1" s="39"/>
      <c r="D1" s="40"/>
      <c r="E1" s="40"/>
      <c r="F1" s="40"/>
      <c r="G1" s="41"/>
      <c r="H1" s="41"/>
    </row>
    <row r="2" spans="1:9" ht="22.5" x14ac:dyDescent="0.45">
      <c r="A2" s="37"/>
      <c r="B2" s="41"/>
      <c r="C2" s="37"/>
      <c r="D2" s="41"/>
      <c r="E2" s="41"/>
      <c r="F2" s="41"/>
      <c r="G2" s="41"/>
      <c r="H2" s="41"/>
    </row>
    <row r="3" spans="1:9" ht="22.5" x14ac:dyDescent="0.45">
      <c r="A3" s="37"/>
      <c r="B3" s="41"/>
      <c r="C3" s="37"/>
      <c r="D3" s="41"/>
      <c r="E3" s="41"/>
      <c r="F3" s="41"/>
      <c r="G3" s="41"/>
      <c r="H3" s="41"/>
    </row>
    <row r="4" spans="1:9" ht="22.5" x14ac:dyDescent="0.45">
      <c r="A4" s="37"/>
      <c r="B4" s="41"/>
      <c r="C4" s="37"/>
      <c r="D4" s="41"/>
      <c r="E4" s="41"/>
      <c r="F4" s="41"/>
      <c r="G4" s="41"/>
      <c r="H4" s="41"/>
    </row>
    <row r="5" spans="1:9" ht="22.5" x14ac:dyDescent="0.45">
      <c r="A5" s="37"/>
      <c r="B5" s="72"/>
      <c r="C5" s="72"/>
      <c r="D5" s="74"/>
      <c r="E5" s="74"/>
      <c r="F5" s="74"/>
      <c r="G5" s="74"/>
      <c r="H5" s="74"/>
      <c r="I5" s="3"/>
    </row>
    <row r="6" spans="1:9" ht="22.5" x14ac:dyDescent="0.45">
      <c r="A6" s="37"/>
      <c r="B6" s="72"/>
      <c r="C6" s="72"/>
      <c r="D6" s="74"/>
      <c r="E6" s="74"/>
      <c r="F6" s="74"/>
      <c r="G6" s="74"/>
      <c r="H6" s="74"/>
      <c r="I6" s="3"/>
    </row>
    <row r="7" spans="1:9" ht="22.5" customHeight="1" x14ac:dyDescent="0.45">
      <c r="A7" s="37"/>
      <c r="B7" s="75" t="s">
        <v>2</v>
      </c>
      <c r="C7" s="72" t="s">
        <v>0</v>
      </c>
      <c r="D7" s="73" t="s">
        <v>3</v>
      </c>
      <c r="E7" s="73"/>
      <c r="F7" s="73"/>
      <c r="G7" s="74" t="s">
        <v>4</v>
      </c>
      <c r="H7" s="71">
        <v>1</v>
      </c>
      <c r="I7" s="72" t="s">
        <v>0</v>
      </c>
    </row>
    <row r="8" spans="1:9" ht="22.5" x14ac:dyDescent="0.45">
      <c r="A8" s="37"/>
      <c r="B8" s="75"/>
      <c r="C8" s="72"/>
      <c r="D8" s="76" t="s">
        <v>6</v>
      </c>
      <c r="E8" s="76"/>
      <c r="F8" s="76"/>
      <c r="G8" s="74"/>
      <c r="H8" s="71"/>
      <c r="I8" s="72"/>
    </row>
    <row r="9" spans="1:9" ht="22.5" x14ac:dyDescent="0.45">
      <c r="A9" s="37"/>
      <c r="B9" s="43"/>
      <c r="C9" s="39"/>
      <c r="D9" s="40"/>
      <c r="E9" s="40"/>
      <c r="F9" s="40"/>
      <c r="G9" s="40"/>
      <c r="H9" s="40"/>
      <c r="I9" s="3"/>
    </row>
    <row r="10" spans="1:9" ht="22.5" x14ac:dyDescent="0.45">
      <c r="A10" s="37"/>
      <c r="B10" s="72" t="s">
        <v>5</v>
      </c>
      <c r="C10" s="72" t="s">
        <v>0</v>
      </c>
      <c r="D10" s="73" t="s">
        <v>66</v>
      </c>
      <c r="E10" s="73"/>
      <c r="F10" s="73"/>
      <c r="G10" s="74" t="s">
        <v>4</v>
      </c>
      <c r="H10" s="74" t="s">
        <v>64</v>
      </c>
      <c r="I10" s="72" t="s">
        <v>0</v>
      </c>
    </row>
    <row r="11" spans="1:9" ht="22.5" x14ac:dyDescent="0.45">
      <c r="A11" s="37"/>
      <c r="B11" s="72"/>
      <c r="C11" s="72"/>
      <c r="D11" s="76" t="s">
        <v>65</v>
      </c>
      <c r="E11" s="76"/>
      <c r="F11" s="76"/>
      <c r="G11" s="74"/>
      <c r="H11" s="74"/>
      <c r="I11" s="72"/>
    </row>
    <row r="12" spans="1:9" ht="22.5" x14ac:dyDescent="0.45">
      <c r="A12" s="37"/>
      <c r="B12" s="39"/>
      <c r="C12" s="39"/>
      <c r="D12" s="40"/>
      <c r="E12" s="40"/>
      <c r="F12" s="40"/>
      <c r="G12" s="41"/>
      <c r="H12" s="41"/>
    </row>
    <row r="13" spans="1:9" ht="22.5" x14ac:dyDescent="0.45">
      <c r="A13" s="37"/>
      <c r="B13" s="72" t="s">
        <v>67</v>
      </c>
      <c r="C13" s="72" t="s">
        <v>0</v>
      </c>
      <c r="D13" s="73" t="s">
        <v>68</v>
      </c>
      <c r="E13" s="73"/>
      <c r="F13" s="73"/>
      <c r="G13" s="72" t="s">
        <v>0</v>
      </c>
      <c r="H13" s="74"/>
      <c r="I13" s="3"/>
    </row>
    <row r="14" spans="1:9" ht="22.5" x14ac:dyDescent="0.45">
      <c r="A14" s="37"/>
      <c r="B14" s="72"/>
      <c r="C14" s="72"/>
      <c r="D14" s="76" t="s">
        <v>69</v>
      </c>
      <c r="E14" s="76"/>
      <c r="F14" s="76"/>
      <c r="G14" s="72"/>
      <c r="H14" s="74"/>
      <c r="I14" s="3"/>
    </row>
    <row r="15" spans="1:9" ht="22.5" x14ac:dyDescent="0.45">
      <c r="A15" s="37"/>
      <c r="B15" s="44"/>
      <c r="C15" s="37"/>
      <c r="D15" s="41"/>
      <c r="E15" s="41"/>
      <c r="F15" s="41"/>
      <c r="G15" s="41"/>
      <c r="H15" s="41"/>
    </row>
    <row r="16" spans="1:9" ht="22.5" x14ac:dyDescent="0.45">
      <c r="A16" s="37"/>
      <c r="B16" s="72" t="s">
        <v>101</v>
      </c>
      <c r="C16" s="72" t="s">
        <v>0</v>
      </c>
      <c r="D16" s="42">
        <v>1</v>
      </c>
      <c r="E16" s="45"/>
      <c r="F16" s="45"/>
      <c r="G16" s="74"/>
      <c r="H16" s="74"/>
      <c r="I16" s="3"/>
    </row>
    <row r="17" spans="1:9" ht="22.5" x14ac:dyDescent="0.45">
      <c r="A17" s="37"/>
      <c r="B17" s="72"/>
      <c r="C17" s="72"/>
      <c r="D17" s="44" t="s">
        <v>102</v>
      </c>
      <c r="E17" s="45"/>
      <c r="F17" s="45"/>
      <c r="G17" s="74"/>
      <c r="H17" s="74"/>
      <c r="I17" s="3"/>
    </row>
    <row r="18" spans="1:9" ht="22.5" x14ac:dyDescent="0.45">
      <c r="A18" s="37"/>
      <c r="B18" s="44"/>
      <c r="C18" s="37"/>
      <c r="D18" s="41"/>
      <c r="E18" s="41"/>
      <c r="F18" s="41"/>
      <c r="G18" s="41"/>
      <c r="H18" s="41"/>
    </row>
    <row r="19" spans="1:9" s="1" customFormat="1" ht="23.5" customHeight="1" x14ac:dyDescent="0.45">
      <c r="A19" s="41"/>
      <c r="G19" s="74"/>
      <c r="H19" s="74"/>
      <c r="I19" s="3"/>
    </row>
    <row r="20" spans="1:9" s="1" customFormat="1" ht="24" customHeight="1" x14ac:dyDescent="0.45">
      <c r="A20" s="41"/>
      <c r="G20" s="74"/>
      <c r="H20" s="74"/>
      <c r="I20" s="3"/>
    </row>
    <row r="21" spans="1:9" ht="27.5" x14ac:dyDescent="0.7">
      <c r="A21" s="37"/>
      <c r="B21" s="77" t="s">
        <v>70</v>
      </c>
      <c r="C21" s="77"/>
      <c r="D21" s="42" t="s">
        <v>71</v>
      </c>
      <c r="E21" s="74" t="s">
        <v>72</v>
      </c>
      <c r="F21" s="45"/>
      <c r="G21" s="41"/>
      <c r="H21" s="41"/>
    </row>
    <row r="22" spans="1:9" s="1" customFormat="1" ht="27.5" x14ac:dyDescent="0.7">
      <c r="A22" s="41"/>
      <c r="B22" s="77"/>
      <c r="C22" s="77"/>
      <c r="D22" s="44" t="s">
        <v>73</v>
      </c>
      <c r="E22" s="74"/>
      <c r="F22" s="45"/>
      <c r="G22" s="74"/>
      <c r="H22" s="74"/>
      <c r="I22" s="3"/>
    </row>
    <row r="23" spans="1:9" s="1" customFormat="1" ht="22.5" x14ac:dyDescent="0.45">
      <c r="A23" s="41"/>
      <c r="B23" s="37"/>
      <c r="C23" s="37"/>
      <c r="D23" s="41"/>
      <c r="E23" s="41"/>
      <c r="F23" s="41"/>
      <c r="G23" s="74"/>
      <c r="H23" s="74"/>
      <c r="I23" s="3"/>
    </row>
    <row r="24" spans="1:9" ht="27.5" x14ac:dyDescent="0.45">
      <c r="A24" s="37"/>
      <c r="B24" s="43" t="s">
        <v>74</v>
      </c>
      <c r="C24" s="39" t="s">
        <v>0</v>
      </c>
      <c r="D24" s="41" t="s">
        <v>7</v>
      </c>
      <c r="E24" s="41"/>
      <c r="F24" s="41"/>
      <c r="G24" s="41"/>
      <c r="H24" s="41"/>
    </row>
    <row r="25" spans="1:9" ht="27.5" x14ac:dyDescent="0.45">
      <c r="A25" s="37"/>
      <c r="B25" s="43" t="s">
        <v>75</v>
      </c>
      <c r="C25" s="39" t="s">
        <v>0</v>
      </c>
      <c r="D25" s="41" t="s">
        <v>8</v>
      </c>
      <c r="E25" s="41"/>
      <c r="F25" s="41"/>
      <c r="G25" s="41"/>
      <c r="H25" s="41"/>
    </row>
    <row r="26" spans="1:9" ht="27.5" x14ac:dyDescent="0.45">
      <c r="A26" s="37"/>
      <c r="B26" s="43" t="s">
        <v>71</v>
      </c>
      <c r="C26" s="44" t="s">
        <v>0</v>
      </c>
      <c r="D26" s="41" t="s">
        <v>9</v>
      </c>
      <c r="E26" s="41"/>
      <c r="F26" s="41"/>
      <c r="G26" s="41"/>
      <c r="H26" s="41"/>
    </row>
    <row r="27" spans="1:9" ht="27.5" x14ac:dyDescent="0.45">
      <c r="A27" s="37"/>
      <c r="B27" s="43" t="s">
        <v>76</v>
      </c>
      <c r="C27" s="44" t="s">
        <v>0</v>
      </c>
      <c r="D27" s="41" t="s">
        <v>10</v>
      </c>
      <c r="E27" s="41"/>
      <c r="F27" s="41"/>
      <c r="G27" s="41"/>
      <c r="H27" s="41"/>
    </row>
    <row r="28" spans="1:9" ht="22.5" x14ac:dyDescent="0.45">
      <c r="A28" s="37"/>
      <c r="E28" s="37"/>
      <c r="F28" s="41"/>
      <c r="G28" s="41"/>
      <c r="H28" s="41"/>
    </row>
    <row r="29" spans="1:9" ht="22.5" x14ac:dyDescent="0.45">
      <c r="A29" s="37"/>
      <c r="B29" s="37"/>
      <c r="C29" s="37"/>
      <c r="D29" s="41"/>
      <c r="E29" s="41"/>
      <c r="F29" s="41"/>
      <c r="G29" s="41"/>
      <c r="H29" s="41"/>
    </row>
  </sheetData>
  <mergeCells count="35">
    <mergeCell ref="B5:B6"/>
    <mergeCell ref="C5:C6"/>
    <mergeCell ref="D5:F6"/>
    <mergeCell ref="G5:G6"/>
    <mergeCell ref="H5:H6"/>
    <mergeCell ref="B21:C22"/>
    <mergeCell ref="E21:E22"/>
    <mergeCell ref="B13:B14"/>
    <mergeCell ref="C13:C14"/>
    <mergeCell ref="G13:G14"/>
    <mergeCell ref="D13:F13"/>
    <mergeCell ref="D14:F14"/>
    <mergeCell ref="G22:G23"/>
    <mergeCell ref="C16:C17"/>
    <mergeCell ref="B16:B17"/>
    <mergeCell ref="H22:H23"/>
    <mergeCell ref="G19:G20"/>
    <mergeCell ref="H19:H20"/>
    <mergeCell ref="H13:H14"/>
    <mergeCell ref="G16:G17"/>
    <mergeCell ref="H16:H17"/>
    <mergeCell ref="H7:H8"/>
    <mergeCell ref="I7:I8"/>
    <mergeCell ref="I10:I11"/>
    <mergeCell ref="B10:B11"/>
    <mergeCell ref="C10:C11"/>
    <mergeCell ref="D10:F10"/>
    <mergeCell ref="G10:G11"/>
    <mergeCell ref="B7:B8"/>
    <mergeCell ref="C7:C8"/>
    <mergeCell ref="D7:F7"/>
    <mergeCell ref="G7:G8"/>
    <mergeCell ref="D8:F8"/>
    <mergeCell ref="H10:H11"/>
    <mergeCell ref="D11:F11"/>
  </mergeCells>
  <pageMargins left="0.70866141732283472" right="0.70866141732283472" top="0.74803149606299213" bottom="0.74803149606299213" header="0.31496062992125984" footer="0.31496062992125984"/>
  <pageSetup paperSize="9" scale="55" orientation="landscape" horizontalDpi="1200" verticalDpi="1200" r:id="rId1"/>
  <colBreaks count="1" manualBreakCount="1">
    <brk id="8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1A4B868-E4BC-427B-A449-3007B94170CB}">
  <dimension ref="A1:L95"/>
  <sheetViews>
    <sheetView tabSelected="1" topLeftCell="A82" zoomScaleNormal="100" workbookViewId="0">
      <selection activeCell="D90" sqref="D90"/>
    </sheetView>
  </sheetViews>
  <sheetFormatPr defaultRowHeight="15.5" x14ac:dyDescent="0.35"/>
  <cols>
    <col min="1" max="1" width="8.7265625" style="10"/>
    <col min="2" max="2" width="30.6328125" style="10" customWidth="1"/>
    <col min="3" max="3" width="19.81640625" style="10" customWidth="1"/>
    <col min="4" max="4" width="22.453125" style="10" customWidth="1"/>
    <col min="5" max="5" width="16.7265625" style="10" customWidth="1"/>
    <col min="6" max="6" width="17.6328125" style="10" customWidth="1"/>
    <col min="7" max="7" width="21.6328125" style="10" customWidth="1"/>
    <col min="8" max="8" width="15.453125" style="10" customWidth="1"/>
    <col min="9" max="16384" width="8.7265625" style="10"/>
  </cols>
  <sheetData>
    <row r="1" spans="1:12" ht="15.5" customHeight="1" x14ac:dyDescent="0.35">
      <c r="A1" s="78" t="s">
        <v>19</v>
      </c>
      <c r="B1" s="79"/>
      <c r="C1" s="79"/>
      <c r="D1" s="79"/>
      <c r="E1" s="79"/>
      <c r="F1" s="79"/>
      <c r="G1" s="79"/>
      <c r="H1" s="79"/>
      <c r="I1" s="79"/>
      <c r="J1" s="79"/>
      <c r="K1" s="79"/>
      <c r="L1" s="79"/>
    </row>
    <row r="2" spans="1:12" ht="15.5" customHeight="1" x14ac:dyDescent="0.35">
      <c r="A2" s="79"/>
      <c r="B2" s="79"/>
      <c r="C2" s="79"/>
      <c r="D2" s="79"/>
      <c r="E2" s="79"/>
      <c r="F2" s="79"/>
      <c r="G2" s="79"/>
      <c r="H2" s="79"/>
      <c r="I2" s="79"/>
      <c r="J2" s="79"/>
      <c r="K2" s="79"/>
      <c r="L2" s="79"/>
    </row>
    <row r="3" spans="1:12" ht="15.5" customHeight="1" x14ac:dyDescent="0.35">
      <c r="A3" s="79"/>
      <c r="B3" s="79"/>
      <c r="C3" s="79"/>
      <c r="D3" s="79"/>
      <c r="E3" s="79"/>
      <c r="F3" s="79"/>
      <c r="G3" s="79"/>
      <c r="H3" s="79"/>
      <c r="I3" s="79"/>
      <c r="J3" s="79"/>
      <c r="K3" s="79"/>
      <c r="L3" s="79"/>
    </row>
    <row r="4" spans="1:12" ht="15.5" customHeight="1" x14ac:dyDescent="0.35">
      <c r="A4" s="79"/>
      <c r="B4" s="79"/>
      <c r="C4" s="79"/>
      <c r="D4" s="79"/>
      <c r="E4" s="79"/>
      <c r="F4" s="79"/>
      <c r="G4" s="79"/>
      <c r="H4" s="79"/>
      <c r="I4" s="79"/>
      <c r="J4" s="79"/>
      <c r="K4" s="79"/>
      <c r="L4" s="79"/>
    </row>
    <row r="5" spans="1:12" ht="15.5" customHeight="1" x14ac:dyDescent="0.35">
      <c r="A5" s="79"/>
      <c r="B5" s="79"/>
      <c r="C5" s="79"/>
      <c r="D5" s="79"/>
      <c r="E5" s="79"/>
      <c r="F5" s="79"/>
      <c r="G5" s="79"/>
      <c r="H5" s="79"/>
      <c r="I5" s="79"/>
      <c r="J5" s="79"/>
      <c r="K5" s="79"/>
      <c r="L5" s="79"/>
    </row>
    <row r="6" spans="1:12" ht="15.5" customHeight="1" x14ac:dyDescent="0.35">
      <c r="A6" s="79"/>
      <c r="B6" s="79"/>
      <c r="C6" s="79"/>
      <c r="D6" s="79"/>
      <c r="E6" s="79"/>
      <c r="F6" s="79"/>
      <c r="G6" s="79"/>
      <c r="H6" s="79"/>
      <c r="I6" s="79"/>
      <c r="J6" s="79"/>
      <c r="K6" s="79"/>
      <c r="L6" s="79"/>
    </row>
    <row r="7" spans="1:12" x14ac:dyDescent="0.35">
      <c r="A7" s="11"/>
      <c r="B7" s="7" t="s">
        <v>11</v>
      </c>
      <c r="C7" s="7" t="s">
        <v>12</v>
      </c>
      <c r="D7" s="7" t="s">
        <v>13</v>
      </c>
      <c r="E7" s="11"/>
      <c r="F7" s="11"/>
      <c r="G7" s="11"/>
      <c r="H7" s="11"/>
      <c r="I7" s="11"/>
      <c r="J7" s="11"/>
      <c r="K7" s="11"/>
      <c r="L7" s="11"/>
    </row>
    <row r="8" spans="1:12" x14ac:dyDescent="0.35">
      <c r="A8" s="11"/>
      <c r="B8" s="8" t="s">
        <v>14</v>
      </c>
      <c r="C8" s="9">
        <v>40000</v>
      </c>
      <c r="D8" s="9">
        <v>20000</v>
      </c>
      <c r="E8" s="11"/>
      <c r="F8" s="11"/>
      <c r="G8" s="11"/>
      <c r="H8" s="11"/>
      <c r="I8" s="11"/>
      <c r="J8" s="11"/>
      <c r="K8" s="11"/>
      <c r="L8" s="11"/>
    </row>
    <row r="9" spans="1:12" x14ac:dyDescent="0.35">
      <c r="A9" s="11"/>
      <c r="B9" s="8" t="s">
        <v>15</v>
      </c>
      <c r="C9" s="9">
        <v>60000</v>
      </c>
      <c r="D9" s="9">
        <v>30000</v>
      </c>
      <c r="E9" s="11"/>
      <c r="F9" s="11"/>
      <c r="G9" s="11"/>
      <c r="H9" s="11"/>
      <c r="I9" s="11"/>
      <c r="J9" s="11"/>
      <c r="K9" s="11"/>
      <c r="L9" s="11"/>
    </row>
    <row r="10" spans="1:12" x14ac:dyDescent="0.35">
      <c r="A10" s="11"/>
      <c r="B10" s="8" t="s">
        <v>16</v>
      </c>
      <c r="C10" s="9">
        <v>10000</v>
      </c>
      <c r="D10" s="9">
        <v>50000</v>
      </c>
      <c r="E10" s="11"/>
      <c r="F10" s="11"/>
      <c r="G10" s="11"/>
      <c r="H10" s="11"/>
      <c r="I10" s="11"/>
      <c r="J10" s="11"/>
      <c r="K10" s="11"/>
      <c r="L10" s="11"/>
    </row>
    <row r="11" spans="1:12" x14ac:dyDescent="0.35">
      <c r="A11" s="11"/>
      <c r="B11" s="8" t="s">
        <v>17</v>
      </c>
      <c r="C11" s="9">
        <v>5000</v>
      </c>
      <c r="D11" s="9">
        <v>50000</v>
      </c>
      <c r="E11" s="11"/>
      <c r="F11" s="11"/>
      <c r="G11" s="11"/>
      <c r="H11" s="11"/>
      <c r="I11" s="11"/>
      <c r="J11" s="11"/>
      <c r="K11" s="11"/>
      <c r="L11" s="11"/>
    </row>
    <row r="12" spans="1:12" x14ac:dyDescent="0.35">
      <c r="A12" s="11"/>
      <c r="B12" s="8" t="s">
        <v>18</v>
      </c>
      <c r="C12" s="9">
        <v>5000</v>
      </c>
      <c r="D12" s="9">
        <v>50000</v>
      </c>
      <c r="E12" s="11"/>
      <c r="F12" s="11"/>
      <c r="G12" s="11"/>
      <c r="H12" s="11"/>
      <c r="I12" s="11"/>
      <c r="J12" s="11"/>
      <c r="K12" s="11"/>
      <c r="L12" s="11"/>
    </row>
    <row r="13" spans="1:12" x14ac:dyDescent="0.35">
      <c r="A13" s="11"/>
      <c r="B13" s="11"/>
      <c r="C13" s="11"/>
      <c r="D13" s="11"/>
      <c r="E13" s="11"/>
      <c r="F13" s="11"/>
      <c r="G13" s="11"/>
      <c r="H13" s="11"/>
      <c r="I13" s="11"/>
      <c r="J13" s="11"/>
      <c r="K13" s="11"/>
      <c r="L13" s="11"/>
    </row>
    <row r="14" spans="1:12" x14ac:dyDescent="0.35">
      <c r="A14" s="79" t="s">
        <v>20</v>
      </c>
      <c r="B14" s="80"/>
      <c r="C14" s="80"/>
      <c r="D14" s="80"/>
      <c r="E14" s="80"/>
      <c r="F14" s="80"/>
      <c r="G14" s="80"/>
      <c r="H14" s="80"/>
      <c r="I14" s="80"/>
      <c r="J14" s="80"/>
      <c r="K14" s="80"/>
      <c r="L14" s="80"/>
    </row>
    <row r="15" spans="1:12" x14ac:dyDescent="0.35">
      <c r="A15" s="80" t="s">
        <v>21</v>
      </c>
      <c r="B15" s="80"/>
      <c r="C15" s="80"/>
      <c r="D15" s="80"/>
      <c r="E15" s="80"/>
      <c r="F15" s="80"/>
      <c r="G15" s="80"/>
      <c r="H15" s="80"/>
      <c r="I15" s="80"/>
      <c r="J15" s="80"/>
      <c r="K15" s="80"/>
      <c r="L15" s="80"/>
    </row>
    <row r="16" spans="1:12" s="12" customFormat="1" x14ac:dyDescent="0.35">
      <c r="A16" s="81" t="s">
        <v>24</v>
      </c>
      <c r="B16" s="81"/>
      <c r="C16" s="81"/>
      <c r="D16" s="81"/>
      <c r="E16" s="81"/>
      <c r="F16" s="81"/>
      <c r="G16" s="81"/>
      <c r="H16" s="81"/>
      <c r="I16" s="81"/>
      <c r="J16" s="81"/>
      <c r="K16" s="81"/>
      <c r="L16" s="81"/>
    </row>
    <row r="17" spans="1:12" s="12" customFormat="1" x14ac:dyDescent="0.35">
      <c r="A17" s="81" t="s">
        <v>23</v>
      </c>
      <c r="B17" s="81"/>
      <c r="C17" s="81"/>
      <c r="D17" s="81"/>
      <c r="E17" s="81"/>
      <c r="F17" s="81"/>
      <c r="G17" s="81"/>
      <c r="H17" s="81"/>
      <c r="I17" s="81"/>
      <c r="J17" s="81"/>
      <c r="K17" s="81"/>
      <c r="L17" s="81"/>
    </row>
    <row r="18" spans="1:12" s="12" customFormat="1" x14ac:dyDescent="0.35">
      <c r="A18" s="81" t="s">
        <v>22</v>
      </c>
      <c r="B18" s="81"/>
      <c r="C18" s="81"/>
      <c r="D18" s="81"/>
      <c r="E18" s="81"/>
      <c r="F18" s="81"/>
      <c r="G18" s="81"/>
      <c r="H18" s="81"/>
      <c r="I18" s="81"/>
      <c r="J18" s="81"/>
      <c r="K18" s="81"/>
      <c r="L18" s="81"/>
    </row>
    <row r="19" spans="1:12" s="12" customFormat="1" x14ac:dyDescent="0.35">
      <c r="A19" s="81" t="s">
        <v>25</v>
      </c>
      <c r="B19" s="81"/>
      <c r="C19" s="81"/>
      <c r="D19" s="81"/>
      <c r="E19" s="81"/>
      <c r="F19" s="81"/>
      <c r="G19" s="81"/>
      <c r="H19" s="81"/>
      <c r="I19" s="81"/>
      <c r="J19" s="81"/>
      <c r="K19" s="81"/>
      <c r="L19" s="81"/>
    </row>
    <row r="21" spans="1:12" x14ac:dyDescent="0.35">
      <c r="A21" s="13" t="s">
        <v>26</v>
      </c>
    </row>
    <row r="22" spans="1:12" x14ac:dyDescent="0.35">
      <c r="B22" s="13" t="s">
        <v>99</v>
      </c>
      <c r="C22" s="14">
        <v>0.12</v>
      </c>
    </row>
    <row r="23" spans="1:12" x14ac:dyDescent="0.35">
      <c r="B23" s="13" t="s">
        <v>27</v>
      </c>
      <c r="C23" s="16">
        <v>-80000</v>
      </c>
    </row>
    <row r="24" spans="1:12" x14ac:dyDescent="0.35">
      <c r="B24" s="13" t="s">
        <v>28</v>
      </c>
      <c r="C24" s="16">
        <v>-100000</v>
      </c>
    </row>
    <row r="28" spans="1:12" x14ac:dyDescent="0.35">
      <c r="A28" s="84" t="s">
        <v>24</v>
      </c>
      <c r="B28" s="84"/>
      <c r="C28" s="84"/>
      <c r="D28" s="84"/>
      <c r="E28" s="84"/>
      <c r="F28" s="84"/>
      <c r="G28" s="84"/>
      <c r="H28" s="84"/>
      <c r="I28" s="84"/>
      <c r="J28" s="84"/>
      <c r="K28" s="84"/>
      <c r="L28" s="84"/>
    </row>
    <row r="30" spans="1:12" x14ac:dyDescent="0.35">
      <c r="B30" s="7" t="s">
        <v>11</v>
      </c>
      <c r="C30" s="7" t="s">
        <v>12</v>
      </c>
      <c r="D30" s="7" t="s">
        <v>13</v>
      </c>
    </row>
    <row r="31" spans="1:12" x14ac:dyDescent="0.35">
      <c r="B31" s="8" t="s">
        <v>14</v>
      </c>
      <c r="C31" s="9">
        <v>40000</v>
      </c>
      <c r="D31" s="9">
        <v>20000</v>
      </c>
    </row>
    <row r="32" spans="1:12" x14ac:dyDescent="0.35">
      <c r="B32" s="8" t="s">
        <v>15</v>
      </c>
      <c r="C32" s="9">
        <v>60000</v>
      </c>
      <c r="D32" s="9">
        <v>30000</v>
      </c>
    </row>
    <row r="33" spans="1:12" x14ac:dyDescent="0.35">
      <c r="B33" s="8" t="s">
        <v>16</v>
      </c>
      <c r="C33" s="9">
        <v>10000</v>
      </c>
      <c r="D33" s="9">
        <v>50000</v>
      </c>
    </row>
    <row r="34" spans="1:12" x14ac:dyDescent="0.35">
      <c r="B34" s="8" t="s">
        <v>17</v>
      </c>
      <c r="C34" s="9">
        <v>5000</v>
      </c>
      <c r="D34" s="9">
        <v>50000</v>
      </c>
    </row>
    <row r="35" spans="1:12" x14ac:dyDescent="0.35">
      <c r="B35" s="8" t="s">
        <v>18</v>
      </c>
      <c r="C35" s="9">
        <v>5000</v>
      </c>
      <c r="D35" s="9">
        <v>50000</v>
      </c>
    </row>
    <row r="36" spans="1:12" x14ac:dyDescent="0.35">
      <c r="B36" s="10" t="s">
        <v>35</v>
      </c>
      <c r="C36" s="16">
        <f>AVERAGE(C31:C35)</f>
        <v>24000</v>
      </c>
      <c r="D36" s="16">
        <f>AVERAGE(D31:D35)</f>
        <v>40000</v>
      </c>
    </row>
    <row r="37" spans="1:12" x14ac:dyDescent="0.35">
      <c r="B37" s="10" t="s">
        <v>36</v>
      </c>
      <c r="C37" s="16">
        <v>80000</v>
      </c>
      <c r="D37" s="16">
        <v>100000</v>
      </c>
    </row>
    <row r="38" spans="1:12" x14ac:dyDescent="0.35">
      <c r="B38" s="10" t="s">
        <v>37</v>
      </c>
      <c r="C38" s="54">
        <f>C36/C37</f>
        <v>0.3</v>
      </c>
      <c r="D38" s="54">
        <f>D36/D37</f>
        <v>0.4</v>
      </c>
    </row>
    <row r="41" spans="1:12" x14ac:dyDescent="0.35">
      <c r="A41" s="84" t="s">
        <v>23</v>
      </c>
      <c r="B41" s="84"/>
      <c r="C41" s="84"/>
      <c r="D41" s="84"/>
      <c r="E41" s="84"/>
      <c r="F41" s="84"/>
      <c r="G41" s="84"/>
      <c r="H41" s="84"/>
      <c r="I41" s="84"/>
      <c r="J41" s="84"/>
      <c r="K41" s="84"/>
      <c r="L41" s="84"/>
    </row>
    <row r="43" spans="1:12" x14ac:dyDescent="0.35">
      <c r="B43" s="7" t="s">
        <v>11</v>
      </c>
      <c r="C43" s="30" t="s">
        <v>44</v>
      </c>
      <c r="D43" s="8" t="s">
        <v>14</v>
      </c>
      <c r="E43" s="8" t="s">
        <v>15</v>
      </c>
      <c r="F43" s="8" t="s">
        <v>16</v>
      </c>
      <c r="G43" s="8" t="s">
        <v>17</v>
      </c>
      <c r="H43" s="8" t="s">
        <v>18</v>
      </c>
    </row>
    <row r="44" spans="1:12" x14ac:dyDescent="0.35">
      <c r="B44" s="7" t="s">
        <v>12</v>
      </c>
      <c r="C44" s="30"/>
      <c r="D44" s="9">
        <v>40000</v>
      </c>
      <c r="E44" s="9">
        <v>60000</v>
      </c>
      <c r="F44" s="9">
        <v>10000</v>
      </c>
      <c r="G44" s="9">
        <v>5000</v>
      </c>
      <c r="H44" s="9">
        <v>5000</v>
      </c>
    </row>
    <row r="45" spans="1:12" x14ac:dyDescent="0.35">
      <c r="B45" s="10" t="s">
        <v>39</v>
      </c>
      <c r="C45" s="30"/>
      <c r="D45" s="16">
        <f>C46+D44</f>
        <v>-40000</v>
      </c>
      <c r="E45" s="52">
        <f>D45+E44</f>
        <v>20000</v>
      </c>
      <c r="F45" s="16">
        <f>E45+F44</f>
        <v>30000</v>
      </c>
      <c r="G45" s="16">
        <f>F45+G44</f>
        <v>35000</v>
      </c>
      <c r="H45" s="16">
        <f>G45+H44</f>
        <v>40000</v>
      </c>
    </row>
    <row r="46" spans="1:12" x14ac:dyDescent="0.35">
      <c r="B46" s="10" t="s">
        <v>51</v>
      </c>
      <c r="C46" s="16">
        <f>C23</f>
        <v>-80000</v>
      </c>
      <c r="E46" s="15"/>
      <c r="F46" s="15"/>
      <c r="G46" s="15"/>
      <c r="H46" s="15"/>
    </row>
    <row r="47" spans="1:12" x14ac:dyDescent="0.35">
      <c r="B47" s="13" t="s">
        <v>40</v>
      </c>
      <c r="C47" s="50" t="s">
        <v>41</v>
      </c>
      <c r="D47" s="51">
        <f>-D45/E44*365</f>
        <v>243.33333333333331</v>
      </c>
      <c r="E47" s="53" t="s">
        <v>42</v>
      </c>
      <c r="G47" s="15"/>
      <c r="H47" s="15"/>
    </row>
    <row r="48" spans="1:12" x14ac:dyDescent="0.35">
      <c r="B48" s="7" t="s">
        <v>13</v>
      </c>
      <c r="C48" s="30"/>
      <c r="D48" s="9">
        <v>20000</v>
      </c>
      <c r="E48" s="9">
        <v>30000</v>
      </c>
      <c r="F48" s="9">
        <v>50000</v>
      </c>
      <c r="G48" s="9">
        <v>50000</v>
      </c>
      <c r="H48" s="9">
        <v>50000</v>
      </c>
    </row>
    <row r="49" spans="1:12" x14ac:dyDescent="0.35">
      <c r="B49" s="10" t="s">
        <v>39</v>
      </c>
      <c r="C49" s="30"/>
      <c r="D49" s="16">
        <f>C50+D48</f>
        <v>-80000</v>
      </c>
      <c r="E49" s="16">
        <f>D49+E48</f>
        <v>-50000</v>
      </c>
      <c r="F49" s="52">
        <f>E49+F48</f>
        <v>0</v>
      </c>
      <c r="G49" s="16">
        <f>F49+G48</f>
        <v>50000</v>
      </c>
      <c r="H49" s="16">
        <f>G49+H48</f>
        <v>100000</v>
      </c>
    </row>
    <row r="50" spans="1:12" x14ac:dyDescent="0.35">
      <c r="B50" s="10" t="s">
        <v>51</v>
      </c>
      <c r="C50" s="16">
        <f>C24</f>
        <v>-100000</v>
      </c>
      <c r="E50" s="15"/>
      <c r="F50" s="15"/>
      <c r="G50" s="15"/>
      <c r="H50" s="15"/>
    </row>
    <row r="51" spans="1:12" x14ac:dyDescent="0.35">
      <c r="B51" s="13" t="s">
        <v>40</v>
      </c>
      <c r="C51" s="50" t="s">
        <v>43</v>
      </c>
    </row>
    <row r="54" spans="1:12" x14ac:dyDescent="0.35">
      <c r="A54" s="84" t="s">
        <v>22</v>
      </c>
      <c r="B54" s="84"/>
      <c r="C54" s="84"/>
      <c r="D54" s="84"/>
      <c r="E54" s="84"/>
      <c r="F54" s="84"/>
      <c r="G54" s="84"/>
      <c r="H54" s="84"/>
      <c r="I54" s="84"/>
      <c r="J54" s="84"/>
      <c r="K54" s="84"/>
      <c r="L54" s="84"/>
    </row>
    <row r="55" spans="1:12" x14ac:dyDescent="0.35">
      <c r="D55" s="69" t="s">
        <v>98</v>
      </c>
    </row>
    <row r="56" spans="1:12" x14ac:dyDescent="0.35">
      <c r="B56" s="7" t="s">
        <v>46</v>
      </c>
      <c r="C56" s="7" t="s">
        <v>12</v>
      </c>
      <c r="D56" s="23" t="s">
        <v>45</v>
      </c>
      <c r="E56" s="22" t="s">
        <v>47</v>
      </c>
    </row>
    <row r="57" spans="1:12" x14ac:dyDescent="0.35">
      <c r="B57" s="19" t="s">
        <v>48</v>
      </c>
      <c r="C57" s="16">
        <f>C23</f>
        <v>-80000</v>
      </c>
      <c r="D57" s="20">
        <v>1</v>
      </c>
      <c r="E57" s="16">
        <f>C57*D57</f>
        <v>-80000</v>
      </c>
    </row>
    <row r="58" spans="1:12" x14ac:dyDescent="0.35">
      <c r="B58" s="8">
        <v>1</v>
      </c>
      <c r="C58" s="9">
        <v>40000</v>
      </c>
      <c r="D58" s="20">
        <f t="shared" ref="D58:D62" si="0">1/(1+$C$22)^B58</f>
        <v>0.89285714285714279</v>
      </c>
      <c r="E58" s="21">
        <f t="shared" ref="E58:E62" si="1">C58*D58</f>
        <v>35714.28571428571</v>
      </c>
    </row>
    <row r="59" spans="1:12" x14ac:dyDescent="0.35">
      <c r="B59" s="8">
        <v>2</v>
      </c>
      <c r="C59" s="9">
        <v>60000</v>
      </c>
      <c r="D59" s="20">
        <f t="shared" si="0"/>
        <v>0.79719387755102034</v>
      </c>
      <c r="E59" s="21">
        <f t="shared" si="1"/>
        <v>47831.63265306122</v>
      </c>
    </row>
    <row r="60" spans="1:12" x14ac:dyDescent="0.35">
      <c r="B60" s="8">
        <v>3</v>
      </c>
      <c r="C60" s="9">
        <v>10000</v>
      </c>
      <c r="D60" s="20">
        <f t="shared" si="0"/>
        <v>0.71178024781341087</v>
      </c>
      <c r="E60" s="21">
        <f t="shared" si="1"/>
        <v>7117.8024781341092</v>
      </c>
    </row>
    <row r="61" spans="1:12" x14ac:dyDescent="0.35">
      <c r="B61" s="8">
        <v>4</v>
      </c>
      <c r="C61" s="9">
        <v>5000</v>
      </c>
      <c r="D61" s="20">
        <f t="shared" si="0"/>
        <v>0.63551807840483121</v>
      </c>
      <c r="E61" s="21">
        <f t="shared" si="1"/>
        <v>3177.5903920241562</v>
      </c>
    </row>
    <row r="62" spans="1:12" x14ac:dyDescent="0.35">
      <c r="B62" s="8">
        <v>5</v>
      </c>
      <c r="C62" s="9">
        <v>5000</v>
      </c>
      <c r="D62" s="20">
        <f t="shared" si="0"/>
        <v>0.56742685571859919</v>
      </c>
      <c r="E62" s="21">
        <f t="shared" si="1"/>
        <v>2837.134278592996</v>
      </c>
    </row>
    <row r="63" spans="1:12" x14ac:dyDescent="0.35">
      <c r="B63" s="13" t="s">
        <v>49</v>
      </c>
      <c r="E63" s="24">
        <f>SUM(E57:E62)</f>
        <v>16678.445516098192</v>
      </c>
    </row>
    <row r="64" spans="1:12" x14ac:dyDescent="0.35">
      <c r="D64" s="69" t="s">
        <v>98</v>
      </c>
    </row>
    <row r="65" spans="1:12" x14ac:dyDescent="0.35">
      <c r="B65" s="7" t="s">
        <v>11</v>
      </c>
      <c r="C65" s="7" t="s">
        <v>13</v>
      </c>
      <c r="D65" s="23" t="s">
        <v>45</v>
      </c>
      <c r="E65" s="22" t="s">
        <v>47</v>
      </c>
    </row>
    <row r="66" spans="1:12" x14ac:dyDescent="0.35">
      <c r="B66" s="19" t="s">
        <v>48</v>
      </c>
      <c r="C66" s="16">
        <f>C24</f>
        <v>-100000</v>
      </c>
      <c r="D66" s="20">
        <v>1</v>
      </c>
      <c r="E66" s="16">
        <f>C66*D66</f>
        <v>-100000</v>
      </c>
    </row>
    <row r="67" spans="1:12" x14ac:dyDescent="0.35">
      <c r="B67" s="8">
        <v>1</v>
      </c>
      <c r="C67" s="9">
        <v>20000</v>
      </c>
      <c r="D67" s="20">
        <f>1/(1+$C$22)^B67</f>
        <v>0.89285714285714279</v>
      </c>
      <c r="E67" s="21">
        <f t="shared" ref="E67:E71" si="2">C67*D67</f>
        <v>17857.142857142855</v>
      </c>
    </row>
    <row r="68" spans="1:12" x14ac:dyDescent="0.35">
      <c r="B68" s="8">
        <v>2</v>
      </c>
      <c r="C68" s="9">
        <v>30000</v>
      </c>
      <c r="D68" s="20">
        <f t="shared" ref="D68:D71" si="3">1/(1+$C$22)^B68</f>
        <v>0.79719387755102034</v>
      </c>
      <c r="E68" s="21">
        <f t="shared" si="2"/>
        <v>23915.81632653061</v>
      </c>
    </row>
    <row r="69" spans="1:12" x14ac:dyDescent="0.35">
      <c r="B69" s="8">
        <v>3</v>
      </c>
      <c r="C69" s="9">
        <v>50000</v>
      </c>
      <c r="D69" s="20">
        <f t="shared" si="3"/>
        <v>0.71178024781341087</v>
      </c>
      <c r="E69" s="21">
        <f t="shared" si="2"/>
        <v>35589.012390670541</v>
      </c>
    </row>
    <row r="70" spans="1:12" x14ac:dyDescent="0.35">
      <c r="B70" s="8">
        <v>4</v>
      </c>
      <c r="C70" s="9">
        <v>50000</v>
      </c>
      <c r="D70" s="20">
        <f t="shared" si="3"/>
        <v>0.63551807840483121</v>
      </c>
      <c r="E70" s="21">
        <f t="shared" si="2"/>
        <v>31775.903920241559</v>
      </c>
    </row>
    <row r="71" spans="1:12" x14ac:dyDescent="0.35">
      <c r="B71" s="8">
        <v>5</v>
      </c>
      <c r="C71" s="9">
        <v>50000</v>
      </c>
      <c r="D71" s="20">
        <f t="shared" si="3"/>
        <v>0.56742685571859919</v>
      </c>
      <c r="E71" s="21">
        <f t="shared" si="2"/>
        <v>28371.342785929959</v>
      </c>
    </row>
    <row r="72" spans="1:12" x14ac:dyDescent="0.35">
      <c r="B72" s="13" t="s">
        <v>49</v>
      </c>
      <c r="E72" s="24">
        <f>SUM(E66:E71)</f>
        <v>37509.218280515517</v>
      </c>
    </row>
    <row r="75" spans="1:12" x14ac:dyDescent="0.35">
      <c r="A75" s="83" t="s">
        <v>25</v>
      </c>
      <c r="B75" s="83"/>
      <c r="C75" s="83"/>
      <c r="D75" s="83"/>
      <c r="E75" s="83"/>
      <c r="F75" s="83"/>
      <c r="G75" s="83"/>
      <c r="H75" s="83"/>
      <c r="I75" s="83"/>
      <c r="J75" s="83"/>
      <c r="K75" s="83"/>
      <c r="L75" s="83"/>
    </row>
    <row r="77" spans="1:12" x14ac:dyDescent="0.35">
      <c r="B77" s="27" t="s">
        <v>11</v>
      </c>
      <c r="C77" s="30" t="s">
        <v>44</v>
      </c>
      <c r="D77" s="28" t="s">
        <v>14</v>
      </c>
      <c r="E77" s="8" t="s">
        <v>15</v>
      </c>
      <c r="F77" s="8" t="s">
        <v>16</v>
      </c>
      <c r="G77" s="8" t="s">
        <v>17</v>
      </c>
      <c r="H77" s="8" t="s">
        <v>18</v>
      </c>
    </row>
    <row r="78" spans="1:12" x14ac:dyDescent="0.35">
      <c r="B78" s="27" t="s">
        <v>12</v>
      </c>
      <c r="C78" s="30"/>
      <c r="D78" s="29">
        <v>40000</v>
      </c>
      <c r="E78" s="9">
        <v>60000</v>
      </c>
      <c r="F78" s="9">
        <v>10000</v>
      </c>
      <c r="G78" s="9">
        <v>5000</v>
      </c>
      <c r="H78" s="9">
        <v>5000</v>
      </c>
    </row>
    <row r="79" spans="1:12" x14ac:dyDescent="0.35">
      <c r="B79" s="10" t="s">
        <v>45</v>
      </c>
      <c r="D79" s="25">
        <v>0.89285714285714279</v>
      </c>
      <c r="E79" s="25">
        <v>0.79719387755102034</v>
      </c>
      <c r="F79" s="25">
        <v>0.71178024781341087</v>
      </c>
      <c r="G79" s="25">
        <v>0.63551807840483121</v>
      </c>
      <c r="H79" s="25">
        <v>0.56742685571859919</v>
      </c>
      <c r="I79" s="25"/>
    </row>
    <row r="80" spans="1:12" x14ac:dyDescent="0.35">
      <c r="B80" s="10" t="s">
        <v>50</v>
      </c>
      <c r="D80" s="16">
        <f>D78*D79</f>
        <v>35714.28571428571</v>
      </c>
      <c r="E80" s="16">
        <f t="shared" ref="E80:H80" si="4">E78*E79</f>
        <v>47831.63265306122</v>
      </c>
      <c r="F80" s="16">
        <f t="shared" si="4"/>
        <v>7117.8024781341092</v>
      </c>
      <c r="G80" s="16">
        <f t="shared" si="4"/>
        <v>3177.5903920241562</v>
      </c>
      <c r="H80" s="16">
        <f t="shared" si="4"/>
        <v>2837.134278592996</v>
      </c>
      <c r="I80" s="25"/>
    </row>
    <row r="81" spans="2:9" x14ac:dyDescent="0.35">
      <c r="B81" s="10" t="s">
        <v>52</v>
      </c>
      <c r="C81" s="16">
        <f>C23</f>
        <v>-80000</v>
      </c>
      <c r="E81" s="16"/>
      <c r="F81" s="16"/>
      <c r="G81" s="16"/>
      <c r="H81" s="16"/>
      <c r="I81" s="25"/>
    </row>
    <row r="82" spans="2:9" x14ac:dyDescent="0.35">
      <c r="B82" s="10" t="s">
        <v>39</v>
      </c>
      <c r="D82" s="16">
        <f>C81+D80</f>
        <v>-44285.71428571429</v>
      </c>
      <c r="E82" s="52">
        <f>D82+E80</f>
        <v>3545.9183673469306</v>
      </c>
      <c r="F82" s="16">
        <f t="shared" ref="F82:H82" si="5">E82+F80</f>
        <v>10663.720845481039</v>
      </c>
      <c r="G82" s="16">
        <f t="shared" si="5"/>
        <v>13841.311237505195</v>
      </c>
      <c r="H82" s="16">
        <f t="shared" si="5"/>
        <v>16678.445516098192</v>
      </c>
      <c r="I82" s="26"/>
    </row>
    <row r="83" spans="2:9" x14ac:dyDescent="0.35">
      <c r="B83" s="13" t="s">
        <v>40</v>
      </c>
      <c r="C83" s="50" t="s">
        <v>41</v>
      </c>
      <c r="D83" s="51">
        <f>-D82/E80*365</f>
        <v>337.94133333333338</v>
      </c>
      <c r="E83" s="53" t="s">
        <v>42</v>
      </c>
      <c r="G83" s="15"/>
      <c r="H83" s="15"/>
    </row>
    <row r="84" spans="2:9" x14ac:dyDescent="0.35">
      <c r="B84" s="31" t="s">
        <v>53</v>
      </c>
      <c r="C84" s="32" t="s">
        <v>38</v>
      </c>
      <c r="D84" s="33" t="s">
        <v>103</v>
      </c>
      <c r="E84" s="17"/>
      <c r="G84" s="15"/>
      <c r="H84" s="15"/>
    </row>
    <row r="85" spans="2:9" x14ac:dyDescent="0.35">
      <c r="B85" s="7" t="s">
        <v>13</v>
      </c>
      <c r="C85" s="30"/>
      <c r="D85" s="9">
        <v>20000</v>
      </c>
      <c r="E85" s="9">
        <v>30000</v>
      </c>
      <c r="F85" s="9">
        <v>50000</v>
      </c>
      <c r="G85" s="9">
        <v>50000</v>
      </c>
      <c r="H85" s="9">
        <v>50000</v>
      </c>
    </row>
    <row r="86" spans="2:9" x14ac:dyDescent="0.35">
      <c r="B86" s="10" t="s">
        <v>45</v>
      </c>
      <c r="C86" s="30"/>
      <c r="D86" s="25">
        <v>0.89285714285714279</v>
      </c>
      <c r="E86" s="25">
        <v>0.79719387755102034</v>
      </c>
      <c r="F86" s="25">
        <v>0.71178024781341087</v>
      </c>
      <c r="G86" s="25">
        <v>0.63551807840483121</v>
      </c>
      <c r="H86" s="25">
        <v>0.56742685571859919</v>
      </c>
    </row>
    <row r="87" spans="2:9" x14ac:dyDescent="0.35">
      <c r="B87" s="10" t="s">
        <v>50</v>
      </c>
      <c r="D87" s="16">
        <f>D85*D86</f>
        <v>17857.142857142855</v>
      </c>
      <c r="E87" s="16">
        <f t="shared" ref="E87" si="6">E85*E86</f>
        <v>23915.81632653061</v>
      </c>
      <c r="F87" s="16">
        <f t="shared" ref="F87" si="7">F85*F86</f>
        <v>35589.012390670541</v>
      </c>
      <c r="G87" s="16">
        <f t="shared" ref="G87" si="8">G85*G86</f>
        <v>31775.903920241559</v>
      </c>
      <c r="H87" s="16">
        <f t="shared" ref="H87" si="9">H85*H86</f>
        <v>28371.342785929959</v>
      </c>
    </row>
    <row r="88" spans="2:9" x14ac:dyDescent="0.35">
      <c r="B88" s="10" t="s">
        <v>52</v>
      </c>
      <c r="C88" s="16">
        <f>C24</f>
        <v>-100000</v>
      </c>
      <c r="E88" s="16"/>
      <c r="F88" s="16"/>
      <c r="G88" s="16"/>
      <c r="H88" s="16"/>
    </row>
    <row r="89" spans="2:9" x14ac:dyDescent="0.35">
      <c r="B89" s="10" t="s">
        <v>39</v>
      </c>
      <c r="D89" s="16">
        <f>C88+D87</f>
        <v>-82142.857142857145</v>
      </c>
      <c r="E89" s="16">
        <f>D89+E87</f>
        <v>-58227.040816326538</v>
      </c>
      <c r="F89" s="16">
        <f t="shared" ref="F89:H89" si="10">E89+F87</f>
        <v>-22638.028425655997</v>
      </c>
      <c r="G89" s="52">
        <f t="shared" si="10"/>
        <v>9137.8754945855617</v>
      </c>
      <c r="H89" s="16">
        <f t="shared" si="10"/>
        <v>37509.218280515517</v>
      </c>
    </row>
    <row r="90" spans="2:9" x14ac:dyDescent="0.35">
      <c r="B90" s="13" t="s">
        <v>40</v>
      </c>
      <c r="C90" s="50" t="s">
        <v>54</v>
      </c>
      <c r="D90" s="51">
        <f>-F89/G87*365</f>
        <v>260.0360448000003</v>
      </c>
      <c r="E90" s="53" t="s">
        <v>42</v>
      </c>
      <c r="G90" s="15"/>
      <c r="H90" s="15"/>
    </row>
    <row r="91" spans="2:9" x14ac:dyDescent="0.35">
      <c r="B91" s="31" t="s">
        <v>53</v>
      </c>
      <c r="C91" s="32" t="s">
        <v>54</v>
      </c>
      <c r="D91" s="33" t="s">
        <v>55</v>
      </c>
    </row>
    <row r="93" spans="2:9" x14ac:dyDescent="0.35">
      <c r="B93" s="82" t="s">
        <v>83</v>
      </c>
      <c r="C93" s="82"/>
      <c r="D93" s="82"/>
      <c r="E93" s="82"/>
      <c r="F93" s="82"/>
    </row>
    <row r="94" spans="2:9" x14ac:dyDescent="0.35">
      <c r="B94" s="82"/>
      <c r="C94" s="82"/>
      <c r="D94" s="82"/>
      <c r="E94" s="82"/>
      <c r="F94" s="82"/>
    </row>
    <row r="95" spans="2:9" x14ac:dyDescent="0.35">
      <c r="B95" s="82"/>
      <c r="C95" s="82"/>
      <c r="D95" s="82"/>
      <c r="E95" s="82"/>
      <c r="F95" s="82"/>
    </row>
  </sheetData>
  <mergeCells count="12">
    <mergeCell ref="A1:L6"/>
    <mergeCell ref="A14:L14"/>
    <mergeCell ref="A15:L15"/>
    <mergeCell ref="A16:L16"/>
    <mergeCell ref="B93:F95"/>
    <mergeCell ref="A75:L75"/>
    <mergeCell ref="A17:L17"/>
    <mergeCell ref="A18:L18"/>
    <mergeCell ref="A19:L19"/>
    <mergeCell ref="A28:L28"/>
    <mergeCell ref="A41:L41"/>
    <mergeCell ref="A54:L54"/>
  </mergeCells>
  <pageMargins left="0.25" right="0.25" top="0.75" bottom="0.75" header="0.3" footer="0.3"/>
  <pageSetup paperSize="9" scale="60" orientation="landscape" horizontalDpi="1200" verticalDpi="1200" r:id="rId1"/>
  <rowBreaks count="1" manualBreakCount="1">
    <brk id="52" max="11" man="1"/>
  </row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F582325-3245-4049-A32C-AA28052AD55B}">
  <dimension ref="A1:M104"/>
  <sheetViews>
    <sheetView topLeftCell="A92" zoomScaleNormal="100" workbookViewId="0">
      <selection activeCell="B75" sqref="B75"/>
    </sheetView>
  </sheetViews>
  <sheetFormatPr defaultRowHeight="15.5" x14ac:dyDescent="0.35"/>
  <cols>
    <col min="1" max="1" width="8.7265625" style="10"/>
    <col min="2" max="2" width="32.54296875" style="10" customWidth="1"/>
    <col min="3" max="3" width="15.26953125" style="10" customWidth="1"/>
    <col min="4" max="4" width="12.6328125" style="10" customWidth="1"/>
    <col min="5" max="5" width="11.36328125" style="10" customWidth="1"/>
    <col min="6" max="6" width="23.7265625" style="10" bestFit="1" customWidth="1"/>
    <col min="7" max="7" width="11.36328125" style="10" customWidth="1"/>
    <col min="8" max="8" width="11.26953125" style="10" customWidth="1"/>
    <col min="9" max="9" width="22.54296875" style="10" customWidth="1"/>
    <col min="10" max="10" width="14.08984375" style="10" customWidth="1"/>
    <col min="11" max="13" width="11.36328125" style="10" customWidth="1"/>
    <col min="14" max="16384" width="8.7265625" style="10"/>
  </cols>
  <sheetData>
    <row r="1" spans="1:12" ht="16" customHeight="1" x14ac:dyDescent="0.35">
      <c r="A1" s="78" t="s">
        <v>29</v>
      </c>
      <c r="B1" s="78"/>
      <c r="C1" s="78"/>
      <c r="D1" s="78"/>
      <c r="E1" s="78"/>
      <c r="F1" s="78"/>
      <c r="G1" s="78"/>
      <c r="H1" s="78"/>
      <c r="I1" s="78"/>
      <c r="J1" s="78"/>
      <c r="K1" s="78"/>
      <c r="L1" s="78"/>
    </row>
    <row r="2" spans="1:12" ht="14.5" customHeight="1" x14ac:dyDescent="0.35">
      <c r="A2" s="6"/>
      <c r="B2" s="6"/>
      <c r="C2" s="6"/>
      <c r="D2" s="6"/>
      <c r="E2" s="6"/>
      <c r="F2" s="6"/>
      <c r="G2" s="6"/>
      <c r="H2" s="6"/>
      <c r="I2" s="6"/>
      <c r="J2" s="6"/>
      <c r="K2" s="6"/>
      <c r="L2" s="6"/>
    </row>
    <row r="3" spans="1:12" ht="14.5" customHeight="1" x14ac:dyDescent="0.35">
      <c r="A3" s="6"/>
      <c r="B3" s="6"/>
      <c r="C3" s="6"/>
      <c r="D3" s="6"/>
      <c r="E3" s="6"/>
      <c r="F3" s="6"/>
      <c r="G3" s="6"/>
      <c r="H3" s="6"/>
      <c r="I3" s="6"/>
      <c r="J3" s="6"/>
      <c r="K3" s="6"/>
      <c r="L3" s="6"/>
    </row>
    <row r="4" spans="1:12" ht="14.5" customHeight="1" x14ac:dyDescent="0.35">
      <c r="A4" s="6"/>
      <c r="B4" s="6"/>
      <c r="C4" s="6"/>
      <c r="D4" s="6"/>
      <c r="E4" s="6"/>
      <c r="F4" s="6"/>
      <c r="G4" s="6"/>
      <c r="H4" s="6"/>
      <c r="I4" s="6"/>
      <c r="J4" s="6"/>
      <c r="K4" s="6"/>
      <c r="L4" s="6"/>
    </row>
    <row r="5" spans="1:12" ht="14.5" customHeight="1" x14ac:dyDescent="0.35">
      <c r="A5" s="6"/>
      <c r="B5" s="6"/>
      <c r="C5" s="6"/>
      <c r="D5" s="6"/>
      <c r="E5" s="6"/>
      <c r="F5" s="6"/>
      <c r="G5" s="6"/>
      <c r="H5" s="6"/>
      <c r="I5" s="6"/>
      <c r="J5" s="6"/>
      <c r="K5" s="6"/>
      <c r="L5" s="6"/>
    </row>
    <row r="6" spans="1:12" ht="14.5" customHeight="1" x14ac:dyDescent="0.35">
      <c r="A6" s="6"/>
      <c r="B6" s="6"/>
      <c r="C6" s="6"/>
      <c r="D6" s="6"/>
      <c r="E6" s="6"/>
      <c r="F6" s="6"/>
      <c r="G6" s="6"/>
      <c r="H6" s="6"/>
      <c r="I6" s="6"/>
      <c r="J6" s="6"/>
      <c r="K6" s="6"/>
      <c r="L6" s="6"/>
    </row>
    <row r="7" spans="1:12" x14ac:dyDescent="0.35">
      <c r="A7" s="11"/>
      <c r="B7" s="11"/>
      <c r="C7" s="11"/>
      <c r="D7" s="11"/>
      <c r="E7" s="11"/>
      <c r="F7" s="11"/>
      <c r="G7" s="11"/>
      <c r="H7" s="11"/>
      <c r="I7" s="11"/>
      <c r="J7" s="11"/>
      <c r="K7" s="11"/>
      <c r="L7" s="11"/>
    </row>
    <row r="8" spans="1:12" x14ac:dyDescent="0.35">
      <c r="A8" s="11"/>
      <c r="B8" s="11"/>
      <c r="C8" s="11"/>
      <c r="D8" s="11"/>
      <c r="E8" s="11"/>
      <c r="F8" s="11"/>
      <c r="G8" s="11"/>
      <c r="H8" s="11"/>
      <c r="I8" s="11"/>
      <c r="J8" s="11"/>
      <c r="K8" s="11"/>
      <c r="L8" s="11"/>
    </row>
    <row r="9" spans="1:12" x14ac:dyDescent="0.35">
      <c r="A9" s="11"/>
      <c r="B9" s="11"/>
      <c r="C9" s="11"/>
      <c r="D9" s="11"/>
      <c r="E9" s="11"/>
      <c r="F9" s="11"/>
      <c r="G9" s="11"/>
      <c r="H9" s="11"/>
      <c r="I9" s="11"/>
      <c r="J9" s="11"/>
      <c r="K9" s="11"/>
      <c r="L9" s="11"/>
    </row>
    <row r="10" spans="1:12" x14ac:dyDescent="0.35">
      <c r="A10" s="11"/>
      <c r="B10" s="11"/>
      <c r="C10" s="11"/>
      <c r="D10" s="11"/>
      <c r="E10" s="11"/>
      <c r="F10" s="11"/>
      <c r="G10" s="11"/>
      <c r="H10" s="11"/>
      <c r="I10" s="11"/>
      <c r="J10" s="11"/>
      <c r="K10" s="11"/>
      <c r="L10" s="11"/>
    </row>
    <row r="11" spans="1:12" x14ac:dyDescent="0.35">
      <c r="A11" s="11"/>
      <c r="B11" s="11"/>
      <c r="C11" s="11"/>
      <c r="D11" s="11"/>
      <c r="E11" s="11"/>
      <c r="F11" s="11"/>
      <c r="G11" s="11"/>
      <c r="H11" s="11"/>
      <c r="I11" s="11"/>
      <c r="J11" s="11"/>
      <c r="K11" s="11"/>
      <c r="L11" s="11"/>
    </row>
    <row r="12" spans="1:12" x14ac:dyDescent="0.35">
      <c r="A12" s="11"/>
      <c r="B12" s="11"/>
      <c r="C12" s="11"/>
      <c r="D12" s="11"/>
      <c r="E12" s="11"/>
      <c r="F12" s="11"/>
      <c r="G12" s="11"/>
      <c r="H12" s="11"/>
      <c r="I12" s="11"/>
      <c r="J12" s="11"/>
      <c r="K12" s="11"/>
      <c r="L12" s="11"/>
    </row>
    <row r="13" spans="1:12" x14ac:dyDescent="0.35">
      <c r="A13" s="11"/>
      <c r="B13" s="11"/>
      <c r="C13" s="11"/>
      <c r="D13" s="11"/>
      <c r="E13" s="11"/>
      <c r="F13" s="11"/>
      <c r="G13" s="11"/>
      <c r="H13" s="11"/>
      <c r="I13" s="11"/>
      <c r="J13" s="11"/>
      <c r="K13" s="11"/>
      <c r="L13" s="11"/>
    </row>
    <row r="14" spans="1:12" x14ac:dyDescent="0.35">
      <c r="A14" s="11"/>
      <c r="B14" s="11"/>
      <c r="C14" s="11"/>
      <c r="D14" s="11"/>
      <c r="E14" s="11"/>
      <c r="F14" s="11"/>
      <c r="G14" s="11"/>
      <c r="H14" s="11"/>
      <c r="I14" s="11"/>
      <c r="J14" s="11"/>
      <c r="K14" s="11"/>
      <c r="L14" s="11"/>
    </row>
    <row r="15" spans="1:12" x14ac:dyDescent="0.35">
      <c r="A15" s="11"/>
      <c r="B15" s="11"/>
      <c r="C15" s="11"/>
      <c r="D15" s="11"/>
      <c r="E15" s="11"/>
      <c r="F15" s="11"/>
      <c r="G15" s="11"/>
      <c r="H15" s="11"/>
      <c r="I15" s="11"/>
      <c r="J15" s="11"/>
      <c r="K15" s="11"/>
      <c r="L15" s="11"/>
    </row>
    <row r="16" spans="1:12" x14ac:dyDescent="0.35">
      <c r="A16" s="11"/>
      <c r="B16" s="11"/>
      <c r="C16" s="11"/>
      <c r="D16" s="11"/>
      <c r="E16" s="11"/>
      <c r="F16" s="11"/>
      <c r="G16" s="11"/>
      <c r="H16" s="11"/>
      <c r="I16" s="11"/>
      <c r="J16" s="11"/>
      <c r="K16" s="11"/>
      <c r="L16" s="11"/>
    </row>
    <row r="17" spans="1:13" x14ac:dyDescent="0.35">
      <c r="A17" s="11"/>
      <c r="B17" s="11"/>
      <c r="C17" s="11"/>
      <c r="D17" s="11"/>
      <c r="E17" s="11"/>
      <c r="F17" s="11"/>
      <c r="G17" s="11"/>
      <c r="H17" s="11"/>
      <c r="I17" s="11"/>
      <c r="J17" s="11"/>
      <c r="K17" s="11"/>
      <c r="L17" s="11"/>
    </row>
    <row r="18" spans="1:13" x14ac:dyDescent="0.35">
      <c r="A18" s="11"/>
      <c r="B18" s="11"/>
      <c r="C18" s="11"/>
      <c r="D18" s="11"/>
      <c r="E18" s="11"/>
      <c r="F18" s="11"/>
      <c r="G18" s="11"/>
      <c r="H18" s="11"/>
      <c r="I18" s="11"/>
      <c r="J18" s="11"/>
      <c r="K18" s="11"/>
      <c r="L18" s="11"/>
    </row>
    <row r="19" spans="1:13" x14ac:dyDescent="0.35">
      <c r="A19" s="11"/>
      <c r="B19" s="11"/>
      <c r="C19" s="11"/>
      <c r="D19" s="11"/>
      <c r="E19" s="11"/>
      <c r="F19" s="11"/>
      <c r="G19" s="11"/>
      <c r="H19" s="11"/>
      <c r="I19" s="11"/>
      <c r="J19" s="11"/>
      <c r="K19" s="11"/>
      <c r="L19" s="11"/>
    </row>
    <row r="22" spans="1:13" x14ac:dyDescent="0.35">
      <c r="A22" s="13" t="s">
        <v>26</v>
      </c>
    </row>
    <row r="23" spans="1:13" ht="36" customHeight="1" x14ac:dyDescent="0.35">
      <c r="B23" s="70" t="s">
        <v>100</v>
      </c>
      <c r="C23" s="14">
        <v>0.16</v>
      </c>
    </row>
    <row r="24" spans="1:13" x14ac:dyDescent="0.35">
      <c r="B24" s="13" t="s">
        <v>30</v>
      </c>
      <c r="C24" s="34">
        <v>-220000</v>
      </c>
    </row>
    <row r="25" spans="1:13" x14ac:dyDescent="0.35">
      <c r="B25" s="13" t="s">
        <v>31</v>
      </c>
      <c r="C25" s="34">
        <v>50000</v>
      </c>
    </row>
    <row r="26" spans="1:13" x14ac:dyDescent="0.35">
      <c r="B26" s="13" t="s">
        <v>32</v>
      </c>
      <c r="C26" s="10">
        <v>10</v>
      </c>
      <c r="D26" s="10" t="s">
        <v>33</v>
      </c>
    </row>
    <row r="27" spans="1:13" x14ac:dyDescent="0.35">
      <c r="B27" s="13" t="s">
        <v>34</v>
      </c>
      <c r="C27" s="10">
        <v>0</v>
      </c>
    </row>
    <row r="30" spans="1:13" x14ac:dyDescent="0.35">
      <c r="A30" s="10" t="s">
        <v>56</v>
      </c>
    </row>
    <row r="32" spans="1:13" x14ac:dyDescent="0.35">
      <c r="B32" s="18" t="s">
        <v>11</v>
      </c>
      <c r="C32" s="30" t="s">
        <v>44</v>
      </c>
      <c r="D32" s="35" t="s">
        <v>14</v>
      </c>
      <c r="E32" s="35" t="s">
        <v>15</v>
      </c>
      <c r="F32" s="35" t="s">
        <v>16</v>
      </c>
      <c r="G32" s="35" t="s">
        <v>17</v>
      </c>
      <c r="H32" s="35" t="s">
        <v>18</v>
      </c>
      <c r="I32" s="35" t="s">
        <v>57</v>
      </c>
      <c r="J32" s="35" t="s">
        <v>58</v>
      </c>
      <c r="K32" s="35" t="s">
        <v>59</v>
      </c>
      <c r="L32" s="35" t="s">
        <v>60</v>
      </c>
      <c r="M32" s="35" t="s">
        <v>61</v>
      </c>
    </row>
    <row r="33" spans="1:13" x14ac:dyDescent="0.35">
      <c r="B33" s="18"/>
      <c r="C33" s="30"/>
      <c r="D33" s="36">
        <f>$C$25</f>
        <v>50000</v>
      </c>
      <c r="E33" s="36">
        <f t="shared" ref="E33:M33" si="0">$C$25</f>
        <v>50000</v>
      </c>
      <c r="F33" s="36">
        <f t="shared" si="0"/>
        <v>50000</v>
      </c>
      <c r="G33" s="36">
        <f t="shared" si="0"/>
        <v>50000</v>
      </c>
      <c r="H33" s="36">
        <f t="shared" si="0"/>
        <v>50000</v>
      </c>
      <c r="I33" s="36">
        <f t="shared" si="0"/>
        <v>50000</v>
      </c>
      <c r="J33" s="36">
        <f t="shared" si="0"/>
        <v>50000</v>
      </c>
      <c r="K33" s="36">
        <f t="shared" si="0"/>
        <v>50000</v>
      </c>
      <c r="L33" s="36">
        <f t="shared" si="0"/>
        <v>50000</v>
      </c>
      <c r="M33" s="36">
        <f t="shared" si="0"/>
        <v>50000</v>
      </c>
    </row>
    <row r="34" spans="1:13" x14ac:dyDescent="0.35">
      <c r="B34" s="10" t="s">
        <v>39</v>
      </c>
      <c r="C34" s="30"/>
      <c r="D34" s="36">
        <f>C35+D33</f>
        <v>-170000</v>
      </c>
      <c r="E34" s="36">
        <f>D34+E33</f>
        <v>-120000</v>
      </c>
      <c r="F34" s="36">
        <f t="shared" ref="F34:M34" si="1">E34+F33</f>
        <v>-70000</v>
      </c>
      <c r="G34" s="36">
        <f t="shared" si="1"/>
        <v>-20000</v>
      </c>
      <c r="H34" s="59">
        <f t="shared" si="1"/>
        <v>30000</v>
      </c>
      <c r="I34" s="36">
        <f t="shared" si="1"/>
        <v>80000</v>
      </c>
      <c r="J34" s="36">
        <f t="shared" si="1"/>
        <v>130000</v>
      </c>
      <c r="K34" s="36">
        <f t="shared" si="1"/>
        <v>180000</v>
      </c>
      <c r="L34" s="36">
        <f t="shared" si="1"/>
        <v>230000</v>
      </c>
      <c r="M34" s="36">
        <f t="shared" si="1"/>
        <v>280000</v>
      </c>
    </row>
    <row r="35" spans="1:13" x14ac:dyDescent="0.35">
      <c r="B35" s="10" t="s">
        <v>51</v>
      </c>
      <c r="C35" s="34">
        <f>C24</f>
        <v>-220000</v>
      </c>
      <c r="E35" s="15"/>
      <c r="F35" s="15"/>
      <c r="G35" s="15"/>
      <c r="H35" s="15"/>
    </row>
    <row r="36" spans="1:13" x14ac:dyDescent="0.35">
      <c r="B36" s="48" t="s">
        <v>40</v>
      </c>
      <c r="C36" s="50" t="s">
        <v>62</v>
      </c>
      <c r="D36" s="51">
        <f>-G34/H33*365</f>
        <v>146</v>
      </c>
      <c r="E36" s="53" t="s">
        <v>42</v>
      </c>
      <c r="G36" s="15"/>
      <c r="H36" s="15"/>
    </row>
    <row r="39" spans="1:13" x14ac:dyDescent="0.35">
      <c r="A39" s="10" t="s">
        <v>63</v>
      </c>
    </row>
    <row r="40" spans="1:13" x14ac:dyDescent="0.35">
      <c r="D40" s="69" t="s">
        <v>98</v>
      </c>
    </row>
    <row r="41" spans="1:13" ht="31" x14ac:dyDescent="0.35">
      <c r="B41" s="18" t="s">
        <v>46</v>
      </c>
      <c r="C41" s="18" t="s">
        <v>77</v>
      </c>
      <c r="D41" s="18" t="s">
        <v>45</v>
      </c>
      <c r="E41" s="18" t="s">
        <v>47</v>
      </c>
    </row>
    <row r="42" spans="1:13" x14ac:dyDescent="0.35">
      <c r="B42" s="19" t="s">
        <v>48</v>
      </c>
      <c r="C42" s="57">
        <f>C24</f>
        <v>-220000</v>
      </c>
      <c r="D42" s="46">
        <v>1</v>
      </c>
      <c r="E42" s="57">
        <f>C42*D42</f>
        <v>-220000</v>
      </c>
    </row>
    <row r="43" spans="1:13" x14ac:dyDescent="0.35">
      <c r="B43" s="35">
        <v>1</v>
      </c>
      <c r="C43" s="57">
        <f>$C$25</f>
        <v>50000</v>
      </c>
      <c r="D43" s="47">
        <f>1/(1+$C$23)^B43</f>
        <v>0.86206896551724144</v>
      </c>
      <c r="E43" s="57">
        <f t="shared" ref="E43:E52" si="2">C43*D43</f>
        <v>43103.448275862072</v>
      </c>
    </row>
    <row r="44" spans="1:13" x14ac:dyDescent="0.35">
      <c r="B44" s="35">
        <v>2</v>
      </c>
      <c r="C44" s="57">
        <f t="shared" ref="C44:C52" si="3">$C$25</f>
        <v>50000</v>
      </c>
      <c r="D44" s="47">
        <f t="shared" ref="D44:D52" si="4">1/(1+$C$23)^B44</f>
        <v>0.74316290130796681</v>
      </c>
      <c r="E44" s="57">
        <f t="shared" si="2"/>
        <v>37158.145065398341</v>
      </c>
    </row>
    <row r="45" spans="1:13" x14ac:dyDescent="0.35">
      <c r="B45" s="35">
        <v>3</v>
      </c>
      <c r="C45" s="57">
        <f t="shared" si="3"/>
        <v>50000</v>
      </c>
      <c r="D45" s="47">
        <f t="shared" si="4"/>
        <v>0.64065767354135073</v>
      </c>
      <c r="E45" s="57">
        <f t="shared" si="2"/>
        <v>32032.883677067537</v>
      </c>
    </row>
    <row r="46" spans="1:13" x14ac:dyDescent="0.35">
      <c r="B46" s="35">
        <v>4</v>
      </c>
      <c r="C46" s="57">
        <f t="shared" si="3"/>
        <v>50000</v>
      </c>
      <c r="D46" s="47">
        <f t="shared" si="4"/>
        <v>0.5522910978804747</v>
      </c>
      <c r="E46" s="57">
        <f t="shared" si="2"/>
        <v>27614.554894023735</v>
      </c>
    </row>
    <row r="47" spans="1:13" x14ac:dyDescent="0.35">
      <c r="B47" s="35">
        <v>5</v>
      </c>
      <c r="C47" s="57">
        <f t="shared" si="3"/>
        <v>50000</v>
      </c>
      <c r="D47" s="47">
        <f t="shared" si="4"/>
        <v>0.47611301541420237</v>
      </c>
      <c r="E47" s="57">
        <f t="shared" si="2"/>
        <v>23805.650770710119</v>
      </c>
    </row>
    <row r="48" spans="1:13" x14ac:dyDescent="0.35">
      <c r="B48" s="35">
        <v>6</v>
      </c>
      <c r="C48" s="57">
        <f t="shared" si="3"/>
        <v>50000</v>
      </c>
      <c r="D48" s="47">
        <f t="shared" si="4"/>
        <v>0.41044225466741585</v>
      </c>
      <c r="E48" s="57">
        <f t="shared" si="2"/>
        <v>20522.112733370792</v>
      </c>
    </row>
    <row r="49" spans="1:11" x14ac:dyDescent="0.35">
      <c r="B49" s="35">
        <v>7</v>
      </c>
      <c r="C49" s="57">
        <f t="shared" si="3"/>
        <v>50000</v>
      </c>
      <c r="D49" s="47">
        <f t="shared" si="4"/>
        <v>0.35382952988570338</v>
      </c>
      <c r="E49" s="57">
        <f t="shared" si="2"/>
        <v>17691.476494285169</v>
      </c>
    </row>
    <row r="50" spans="1:11" x14ac:dyDescent="0.35">
      <c r="B50" s="35">
        <v>8</v>
      </c>
      <c r="C50" s="57">
        <f t="shared" si="3"/>
        <v>50000</v>
      </c>
      <c r="D50" s="47">
        <f t="shared" si="4"/>
        <v>0.30502545679802012</v>
      </c>
      <c r="E50" s="57">
        <f t="shared" si="2"/>
        <v>15251.272839901007</v>
      </c>
    </row>
    <row r="51" spans="1:11" x14ac:dyDescent="0.35">
      <c r="B51" s="35">
        <v>9</v>
      </c>
      <c r="C51" s="57">
        <f t="shared" si="3"/>
        <v>50000</v>
      </c>
      <c r="D51" s="47">
        <f t="shared" si="4"/>
        <v>0.26295297999829326</v>
      </c>
      <c r="E51" s="57">
        <f t="shared" si="2"/>
        <v>13147.648999914663</v>
      </c>
    </row>
    <row r="52" spans="1:11" x14ac:dyDescent="0.35">
      <c r="B52" s="35">
        <v>10</v>
      </c>
      <c r="C52" s="57">
        <f t="shared" si="3"/>
        <v>50000</v>
      </c>
      <c r="D52" s="47">
        <f t="shared" si="4"/>
        <v>0.22668360344680452</v>
      </c>
      <c r="E52" s="57">
        <f t="shared" si="2"/>
        <v>11334.180172340226</v>
      </c>
    </row>
    <row r="53" spans="1:11" x14ac:dyDescent="0.35">
      <c r="B53" s="86" t="s">
        <v>49</v>
      </c>
      <c r="C53" s="87"/>
      <c r="D53" s="88"/>
      <c r="E53" s="58">
        <f>SUM(E42:E52)</f>
        <v>21661.373922873674</v>
      </c>
    </row>
    <row r="57" spans="1:11" x14ac:dyDescent="0.35">
      <c r="A57" s="10" t="s">
        <v>78</v>
      </c>
    </row>
    <row r="58" spans="1:11" x14ac:dyDescent="0.35">
      <c r="D58" s="69" t="s">
        <v>98</v>
      </c>
      <c r="J58" s="69" t="s">
        <v>98</v>
      </c>
    </row>
    <row r="59" spans="1:11" ht="31" x14ac:dyDescent="0.35">
      <c r="B59" s="18" t="s">
        <v>46</v>
      </c>
      <c r="C59" s="18" t="s">
        <v>77</v>
      </c>
      <c r="D59" s="18" t="s">
        <v>81</v>
      </c>
      <c r="E59" s="18" t="s">
        <v>47</v>
      </c>
      <c r="H59" s="18" t="s">
        <v>46</v>
      </c>
      <c r="I59" s="18" t="s">
        <v>77</v>
      </c>
      <c r="J59" s="18" t="s">
        <v>79</v>
      </c>
      <c r="K59" s="18" t="s">
        <v>47</v>
      </c>
    </row>
    <row r="60" spans="1:11" ht="46.5" x14ac:dyDescent="0.35">
      <c r="B60" s="19" t="s">
        <v>48</v>
      </c>
      <c r="C60" s="57">
        <f>C24</f>
        <v>-220000</v>
      </c>
      <c r="D60" s="46">
        <v>1</v>
      </c>
      <c r="E60" s="57">
        <f>C60*D60</f>
        <v>-220000</v>
      </c>
      <c r="H60" s="19" t="s">
        <v>48</v>
      </c>
      <c r="I60" s="57">
        <f>C42</f>
        <v>-220000</v>
      </c>
      <c r="J60" s="46">
        <v>1</v>
      </c>
      <c r="K60" s="57">
        <f>I60*J60</f>
        <v>-220000</v>
      </c>
    </row>
    <row r="61" spans="1:11" x14ac:dyDescent="0.35">
      <c r="B61" s="35">
        <v>1</v>
      </c>
      <c r="C61" s="57">
        <f>$C$25</f>
        <v>50000</v>
      </c>
      <c r="D61" s="47">
        <f>1/(1+0.18)^B61</f>
        <v>0.84745762711864414</v>
      </c>
      <c r="E61" s="57">
        <f t="shared" ref="E61:E70" si="5">C61*D61</f>
        <v>42372.881355932208</v>
      </c>
      <c r="H61" s="35">
        <v>1</v>
      </c>
      <c r="I61" s="57">
        <f>$C$25</f>
        <v>50000</v>
      </c>
      <c r="J61" s="47">
        <f>1/(1+0.19)^H61</f>
        <v>0.84033613445378152</v>
      </c>
      <c r="K61" s="57">
        <f t="shared" ref="K61:K70" si="6">I61*J61</f>
        <v>42016.806722689078</v>
      </c>
    </row>
    <row r="62" spans="1:11" x14ac:dyDescent="0.35">
      <c r="B62" s="35">
        <v>2</v>
      </c>
      <c r="C62" s="57">
        <f t="shared" ref="C62:C70" si="7">$C$25</f>
        <v>50000</v>
      </c>
      <c r="D62" s="47">
        <f t="shared" ref="D62:D70" si="8">1/(1+0.18)^B62</f>
        <v>0.71818442976156283</v>
      </c>
      <c r="E62" s="57">
        <f t="shared" si="5"/>
        <v>35909.221488078139</v>
      </c>
      <c r="H62" s="35">
        <v>2</v>
      </c>
      <c r="I62" s="57">
        <f t="shared" ref="I62:I70" si="9">$C$25</f>
        <v>50000</v>
      </c>
      <c r="J62" s="47">
        <f t="shared" ref="J62:J70" si="10">1/(1+0.19)^H62</f>
        <v>0.70616481886872395</v>
      </c>
      <c r="K62" s="57">
        <f t="shared" si="6"/>
        <v>35308.240943436198</v>
      </c>
    </row>
    <row r="63" spans="1:11" x14ac:dyDescent="0.35">
      <c r="B63" s="35">
        <v>3</v>
      </c>
      <c r="C63" s="57">
        <f t="shared" si="7"/>
        <v>50000</v>
      </c>
      <c r="D63" s="47">
        <f t="shared" si="8"/>
        <v>0.6086308726792905</v>
      </c>
      <c r="E63" s="57">
        <f t="shared" si="5"/>
        <v>30431.543633964524</v>
      </c>
      <c r="H63" s="35">
        <v>3</v>
      </c>
      <c r="I63" s="57">
        <f t="shared" si="9"/>
        <v>50000</v>
      </c>
      <c r="J63" s="47">
        <f t="shared" si="10"/>
        <v>0.59341581417539835</v>
      </c>
      <c r="K63" s="57">
        <f t="shared" si="6"/>
        <v>29670.790708769917</v>
      </c>
    </row>
    <row r="64" spans="1:11" x14ac:dyDescent="0.35">
      <c r="B64" s="35">
        <v>4</v>
      </c>
      <c r="C64" s="57">
        <f t="shared" si="7"/>
        <v>50000</v>
      </c>
      <c r="D64" s="47">
        <f t="shared" si="8"/>
        <v>0.51578887515194116</v>
      </c>
      <c r="E64" s="57">
        <f t="shared" si="5"/>
        <v>25789.443757597059</v>
      </c>
      <c r="H64" s="35">
        <v>4</v>
      </c>
      <c r="I64" s="57">
        <f t="shared" si="9"/>
        <v>50000</v>
      </c>
      <c r="J64" s="47">
        <f t="shared" si="10"/>
        <v>0.49866875140789779</v>
      </c>
      <c r="K64" s="57">
        <f t="shared" si="6"/>
        <v>24933.43757039489</v>
      </c>
    </row>
    <row r="65" spans="1:11" x14ac:dyDescent="0.35">
      <c r="B65" s="35">
        <v>5</v>
      </c>
      <c r="C65" s="57">
        <f t="shared" si="7"/>
        <v>50000</v>
      </c>
      <c r="D65" s="47">
        <f t="shared" si="8"/>
        <v>0.43710921623045873</v>
      </c>
      <c r="E65" s="57">
        <f t="shared" si="5"/>
        <v>21855.460811522935</v>
      </c>
      <c r="H65" s="35">
        <v>5</v>
      </c>
      <c r="I65" s="57">
        <f t="shared" si="9"/>
        <v>50000</v>
      </c>
      <c r="J65" s="47">
        <f t="shared" si="10"/>
        <v>0.41904937093100653</v>
      </c>
      <c r="K65" s="57">
        <f t="shared" si="6"/>
        <v>20952.468546550328</v>
      </c>
    </row>
    <row r="66" spans="1:11" x14ac:dyDescent="0.35">
      <c r="B66" s="35">
        <v>6</v>
      </c>
      <c r="C66" s="57">
        <f t="shared" si="7"/>
        <v>50000</v>
      </c>
      <c r="D66" s="47">
        <f t="shared" si="8"/>
        <v>0.37043153917835481</v>
      </c>
      <c r="E66" s="57">
        <f t="shared" si="5"/>
        <v>18521.57695891774</v>
      </c>
      <c r="H66" s="35">
        <v>6</v>
      </c>
      <c r="I66" s="57">
        <f t="shared" si="9"/>
        <v>50000</v>
      </c>
      <c r="J66" s="47">
        <f t="shared" si="10"/>
        <v>0.3521423285134509</v>
      </c>
      <c r="K66" s="57">
        <f t="shared" si="6"/>
        <v>17607.116425672546</v>
      </c>
    </row>
    <row r="67" spans="1:11" x14ac:dyDescent="0.35">
      <c r="B67" s="35">
        <v>7</v>
      </c>
      <c r="C67" s="57">
        <f t="shared" si="7"/>
        <v>50000</v>
      </c>
      <c r="D67" s="47">
        <f t="shared" si="8"/>
        <v>0.31392503320199561</v>
      </c>
      <c r="E67" s="57">
        <f t="shared" si="5"/>
        <v>15696.251660099781</v>
      </c>
      <c r="H67" s="35">
        <v>7</v>
      </c>
      <c r="I67" s="57">
        <f t="shared" si="9"/>
        <v>50000</v>
      </c>
      <c r="J67" s="47">
        <f t="shared" si="10"/>
        <v>0.29591792312054699</v>
      </c>
      <c r="K67" s="57">
        <f t="shared" si="6"/>
        <v>14795.896156027349</v>
      </c>
    </row>
    <row r="68" spans="1:11" x14ac:dyDescent="0.35">
      <c r="B68" s="35">
        <v>8</v>
      </c>
      <c r="C68" s="57">
        <f t="shared" si="7"/>
        <v>50000</v>
      </c>
      <c r="D68" s="47">
        <f t="shared" si="8"/>
        <v>0.26603816373050476</v>
      </c>
      <c r="E68" s="57">
        <f t="shared" si="5"/>
        <v>13301.908186525237</v>
      </c>
      <c r="H68" s="35">
        <v>8</v>
      </c>
      <c r="I68" s="57">
        <f t="shared" si="9"/>
        <v>50000</v>
      </c>
      <c r="J68" s="47">
        <f t="shared" si="10"/>
        <v>0.24867052363071171</v>
      </c>
      <c r="K68" s="57">
        <f t="shared" si="6"/>
        <v>12433.526181535586</v>
      </c>
    </row>
    <row r="69" spans="1:11" x14ac:dyDescent="0.35">
      <c r="B69" s="35">
        <v>9</v>
      </c>
      <c r="C69" s="57">
        <f t="shared" si="7"/>
        <v>50000</v>
      </c>
      <c r="D69" s="47">
        <f t="shared" si="8"/>
        <v>0.22545607095805489</v>
      </c>
      <c r="E69" s="57">
        <f t="shared" si="5"/>
        <v>11272.803547902744</v>
      </c>
      <c r="H69" s="35">
        <v>9</v>
      </c>
      <c r="I69" s="57">
        <f t="shared" si="9"/>
        <v>50000</v>
      </c>
      <c r="J69" s="47">
        <f t="shared" si="10"/>
        <v>0.20896682658043003</v>
      </c>
      <c r="K69" s="57">
        <f t="shared" si="6"/>
        <v>10448.341329021501</v>
      </c>
    </row>
    <row r="70" spans="1:11" x14ac:dyDescent="0.35">
      <c r="B70" s="35">
        <v>10</v>
      </c>
      <c r="C70" s="57">
        <f t="shared" si="7"/>
        <v>50000</v>
      </c>
      <c r="D70" s="47">
        <f t="shared" si="8"/>
        <v>0.19106446691360587</v>
      </c>
      <c r="E70" s="57">
        <f t="shared" si="5"/>
        <v>9553.2233456802933</v>
      </c>
      <c r="H70" s="35">
        <v>10</v>
      </c>
      <c r="I70" s="57">
        <f t="shared" si="9"/>
        <v>50000</v>
      </c>
      <c r="J70" s="47">
        <f t="shared" si="10"/>
        <v>0.17560237527767228</v>
      </c>
      <c r="K70" s="57">
        <f t="shared" si="6"/>
        <v>8780.1187638836145</v>
      </c>
    </row>
    <row r="71" spans="1:11" x14ac:dyDescent="0.35">
      <c r="B71" s="86" t="s">
        <v>49</v>
      </c>
      <c r="C71" s="87"/>
      <c r="D71" s="88"/>
      <c r="E71" s="58">
        <f>SUM(E60:E70)</f>
        <v>4704.3147462206562</v>
      </c>
      <c r="H71" s="86" t="s">
        <v>49</v>
      </c>
      <c r="I71" s="87"/>
      <c r="J71" s="88"/>
      <c r="K71" s="58">
        <f>SUM(K60:K70)</f>
        <v>-3053.2566520190157</v>
      </c>
    </row>
    <row r="74" spans="1:11" x14ac:dyDescent="0.35">
      <c r="B74" s="48" t="s">
        <v>80</v>
      </c>
      <c r="C74" s="55">
        <f>0.18+((E71/(E53-K71))*(0.19-0.18))</f>
        <v>0.18190345339452482</v>
      </c>
    </row>
    <row r="75" spans="1:11" x14ac:dyDescent="0.35">
      <c r="B75" s="56" t="s">
        <v>82</v>
      </c>
      <c r="C75" s="89" t="s">
        <v>96</v>
      </c>
      <c r="D75" s="89"/>
      <c r="E75" s="89"/>
      <c r="F75" s="89"/>
    </row>
    <row r="76" spans="1:11" ht="15.5" customHeight="1" x14ac:dyDescent="0.35"/>
    <row r="77" spans="1:11" ht="20" customHeight="1" x14ac:dyDescent="0.35"/>
    <row r="78" spans="1:11" ht="15.5" customHeight="1" x14ac:dyDescent="0.35">
      <c r="A78" s="10" t="s">
        <v>84</v>
      </c>
      <c r="B78" s="10" t="s">
        <v>85</v>
      </c>
      <c r="G78" s="85" t="s">
        <v>83</v>
      </c>
      <c r="H78" s="85"/>
      <c r="I78" s="85"/>
      <c r="J78" s="85"/>
      <c r="K78" s="85"/>
    </row>
    <row r="79" spans="1:11" ht="15.5" customHeight="1" x14ac:dyDescent="0.35">
      <c r="G79" s="85"/>
      <c r="H79" s="85"/>
      <c r="I79" s="85"/>
      <c r="J79" s="85"/>
      <c r="K79" s="85"/>
    </row>
    <row r="80" spans="1:11" ht="15.5" customHeight="1" x14ac:dyDescent="0.35">
      <c r="B80" s="13" t="s">
        <v>86</v>
      </c>
      <c r="G80" s="85"/>
      <c r="H80" s="85"/>
      <c r="I80" s="85"/>
      <c r="J80" s="85"/>
      <c r="K80" s="85"/>
    </row>
    <row r="81" spans="2:11" x14ac:dyDescent="0.35">
      <c r="B81" s="13" t="s">
        <v>87</v>
      </c>
      <c r="C81" s="61">
        <v>220000</v>
      </c>
      <c r="G81" s="85"/>
      <c r="H81" s="85"/>
      <c r="I81" s="85"/>
      <c r="J81" s="85"/>
      <c r="K81" s="85"/>
    </row>
    <row r="82" spans="2:11" x14ac:dyDescent="0.35">
      <c r="B82" s="13" t="s">
        <v>88</v>
      </c>
      <c r="C82" s="62">
        <v>10</v>
      </c>
      <c r="D82" s="10" t="s">
        <v>33</v>
      </c>
      <c r="G82" s="85"/>
      <c r="H82" s="85"/>
      <c r="I82" s="85"/>
      <c r="J82" s="85"/>
      <c r="K82" s="85"/>
    </row>
    <row r="83" spans="2:11" x14ac:dyDescent="0.35">
      <c r="B83" s="10" t="s">
        <v>90</v>
      </c>
      <c r="C83" s="60">
        <f>C81/C82</f>
        <v>22000</v>
      </c>
      <c r="D83" s="10" t="s">
        <v>91</v>
      </c>
    </row>
    <row r="86" spans="2:11" s="63" customFormat="1" ht="31" x14ac:dyDescent="0.35">
      <c r="B86" s="63" t="s">
        <v>46</v>
      </c>
      <c r="C86" s="63" t="s">
        <v>89</v>
      </c>
      <c r="D86" s="63" t="s">
        <v>92</v>
      </c>
      <c r="E86" s="63" t="s">
        <v>93</v>
      </c>
    </row>
    <row r="87" spans="2:11" x14ac:dyDescent="0.35">
      <c r="B87" s="64">
        <v>1</v>
      </c>
      <c r="C87" s="57">
        <f>$C$25</f>
        <v>50000</v>
      </c>
      <c r="D87" s="57">
        <f>-$C$83</f>
        <v>-22000</v>
      </c>
      <c r="E87" s="60">
        <f>SUM(C87:D87)</f>
        <v>28000</v>
      </c>
    </row>
    <row r="88" spans="2:11" x14ac:dyDescent="0.35">
      <c r="B88" s="64">
        <v>2</v>
      </c>
      <c r="C88" s="57">
        <f t="shared" ref="C88:C96" si="11">$C$25</f>
        <v>50000</v>
      </c>
      <c r="D88" s="57">
        <f t="shared" ref="D88:D96" si="12">-$C$83</f>
        <v>-22000</v>
      </c>
      <c r="E88" s="60">
        <f t="shared" ref="E88:E96" si="13">SUM(C88:D88)</f>
        <v>28000</v>
      </c>
    </row>
    <row r="89" spans="2:11" x14ac:dyDescent="0.35">
      <c r="B89" s="64">
        <v>3</v>
      </c>
      <c r="C89" s="57">
        <f t="shared" si="11"/>
        <v>50000</v>
      </c>
      <c r="D89" s="57">
        <f t="shared" si="12"/>
        <v>-22000</v>
      </c>
      <c r="E89" s="60">
        <f t="shared" si="13"/>
        <v>28000</v>
      </c>
    </row>
    <row r="90" spans="2:11" x14ac:dyDescent="0.35">
      <c r="B90" s="64">
        <v>4</v>
      </c>
      <c r="C90" s="57">
        <f t="shared" si="11"/>
        <v>50000</v>
      </c>
      <c r="D90" s="57">
        <f t="shared" si="12"/>
        <v>-22000</v>
      </c>
      <c r="E90" s="60">
        <f t="shared" si="13"/>
        <v>28000</v>
      </c>
    </row>
    <row r="91" spans="2:11" x14ac:dyDescent="0.35">
      <c r="B91" s="64">
        <v>5</v>
      </c>
      <c r="C91" s="57">
        <f t="shared" si="11"/>
        <v>50000</v>
      </c>
      <c r="D91" s="57">
        <f t="shared" si="12"/>
        <v>-22000</v>
      </c>
      <c r="E91" s="60">
        <f t="shared" si="13"/>
        <v>28000</v>
      </c>
    </row>
    <row r="92" spans="2:11" x14ac:dyDescent="0.35">
      <c r="B92" s="64">
        <v>6</v>
      </c>
      <c r="C92" s="57">
        <f t="shared" si="11"/>
        <v>50000</v>
      </c>
      <c r="D92" s="57">
        <f t="shared" si="12"/>
        <v>-22000</v>
      </c>
      <c r="E92" s="60">
        <f t="shared" si="13"/>
        <v>28000</v>
      </c>
    </row>
    <row r="93" spans="2:11" x14ac:dyDescent="0.35">
      <c r="B93" s="64">
        <v>7</v>
      </c>
      <c r="C93" s="57">
        <f t="shared" si="11"/>
        <v>50000</v>
      </c>
      <c r="D93" s="57">
        <f t="shared" si="12"/>
        <v>-22000</v>
      </c>
      <c r="E93" s="60">
        <f t="shared" si="13"/>
        <v>28000</v>
      </c>
    </row>
    <row r="94" spans="2:11" x14ac:dyDescent="0.35">
      <c r="B94" s="64">
        <v>8</v>
      </c>
      <c r="C94" s="57">
        <f t="shared" si="11"/>
        <v>50000</v>
      </c>
      <c r="D94" s="57">
        <f t="shared" si="12"/>
        <v>-22000</v>
      </c>
      <c r="E94" s="60">
        <f t="shared" si="13"/>
        <v>28000</v>
      </c>
    </row>
    <row r="95" spans="2:11" x14ac:dyDescent="0.35">
      <c r="B95" s="64">
        <v>9</v>
      </c>
      <c r="C95" s="57">
        <f t="shared" si="11"/>
        <v>50000</v>
      </c>
      <c r="D95" s="57">
        <f t="shared" si="12"/>
        <v>-22000</v>
      </c>
      <c r="E95" s="60">
        <f t="shared" si="13"/>
        <v>28000</v>
      </c>
    </row>
    <row r="96" spans="2:11" x14ac:dyDescent="0.35">
      <c r="B96" s="64">
        <v>10</v>
      </c>
      <c r="C96" s="57">
        <f t="shared" si="11"/>
        <v>50000</v>
      </c>
      <c r="D96" s="57">
        <f t="shared" si="12"/>
        <v>-22000</v>
      </c>
      <c r="E96" s="60">
        <f t="shared" si="13"/>
        <v>28000</v>
      </c>
    </row>
    <row r="97" spans="2:7" x14ac:dyDescent="0.35">
      <c r="B97" s="63"/>
      <c r="C97" s="34"/>
      <c r="D97" s="34"/>
      <c r="E97" s="60"/>
    </row>
    <row r="98" spans="2:7" x14ac:dyDescent="0.35">
      <c r="B98" s="10" t="s">
        <v>35</v>
      </c>
      <c r="C98" s="65">
        <f>AVERAGE(E87:E96)</f>
        <v>28000</v>
      </c>
    </row>
    <row r="99" spans="2:7" ht="15.5" customHeight="1" x14ac:dyDescent="0.35">
      <c r="B99" s="10" t="s">
        <v>36</v>
      </c>
      <c r="C99" s="57">
        <f>C81</f>
        <v>220000</v>
      </c>
      <c r="F99" s="60"/>
    </row>
    <row r="100" spans="2:7" ht="15.5" customHeight="1" x14ac:dyDescent="0.35">
      <c r="C100" s="34"/>
    </row>
    <row r="101" spans="2:7" ht="15.5" customHeight="1" x14ac:dyDescent="0.35">
      <c r="B101" s="49" t="s">
        <v>37</v>
      </c>
      <c r="C101" s="66">
        <f>C98/C99</f>
        <v>0.12727272727272726</v>
      </c>
    </row>
    <row r="102" spans="2:7" ht="15.5" customHeight="1" x14ac:dyDescent="0.35"/>
    <row r="103" spans="2:7" x14ac:dyDescent="0.35">
      <c r="B103" s="67" t="s">
        <v>94</v>
      </c>
      <c r="C103" s="67"/>
      <c r="D103" s="67"/>
      <c r="E103" s="67"/>
      <c r="F103" s="67"/>
      <c r="G103" s="67"/>
    </row>
    <row r="104" spans="2:7" x14ac:dyDescent="0.35">
      <c r="B104" s="67" t="s">
        <v>97</v>
      </c>
      <c r="C104" s="68" t="s">
        <v>95</v>
      </c>
      <c r="D104" s="67"/>
      <c r="E104" s="67"/>
      <c r="F104" s="67"/>
      <c r="G104" s="67"/>
    </row>
  </sheetData>
  <mergeCells count="6">
    <mergeCell ref="G78:K82"/>
    <mergeCell ref="A1:L1"/>
    <mergeCell ref="B53:D53"/>
    <mergeCell ref="H71:J71"/>
    <mergeCell ref="B71:D71"/>
    <mergeCell ref="C75:F75"/>
  </mergeCells>
  <phoneticPr fontId="8" type="noConversion"/>
  <pageMargins left="0.23622047244094491" right="0.23622047244094491" top="0.74803149606299213" bottom="0.74803149606299213" header="0.31496062992125984" footer="0.31496062992125984"/>
  <pageSetup paperSize="9" scale="53" orientation="landscape" horizontalDpi="1200" verticalDpi="1200" r:id="rId1"/>
  <rowBreaks count="1" manualBreakCount="1">
    <brk id="54" max="16383" man="1"/>
  </rowBreaks>
  <ignoredErrors>
    <ignoredError xmlns:x16r3="http://schemas.microsoft.com/office/spreadsheetml/2018/08/main" sqref="C42:C52 C60:C70 I61:I70" x16r3:misleadingFormat="1"/>
  </ignoredError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2</vt:i4>
      </vt:variant>
    </vt:vector>
  </HeadingPairs>
  <TitlesOfParts>
    <vt:vector size="5" baseType="lpstr">
      <vt:lpstr>Formula Sheet</vt:lpstr>
      <vt:lpstr>Question 1</vt:lpstr>
      <vt:lpstr>Question 2</vt:lpstr>
      <vt:lpstr>'Formula Sheet'!Print_Area</vt:lpstr>
      <vt:lpstr>'Question 1'!Print_Area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Ivana Rozic</dc:creator>
  <cp:lastModifiedBy>Ivana Rozic</cp:lastModifiedBy>
  <cp:lastPrinted>2023-03-28T15:25:05Z</cp:lastPrinted>
  <dcterms:created xsi:type="dcterms:W3CDTF">2015-06-05T18:17:20Z</dcterms:created>
  <dcterms:modified xsi:type="dcterms:W3CDTF">2023-04-12T13:07:47Z</dcterms:modified>
</cp:coreProperties>
</file>