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246" documentId="8_{C7AE7D77-661E-4E80-8151-2760B97877F0}" xr6:coauthVersionLast="47" xr6:coauthVersionMax="47" xr10:uidLastSave="{79493B3A-F704-4CC9-B0D5-052D28DD82CD}"/>
  <bookViews>
    <workbookView xWindow="-110" yWindow="-110" windowWidth="19420" windowHeight="10300" tabRatio="840" activeTab="1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5" i="44" l="1"/>
  <c r="D33" i="44"/>
  <c r="X18" i="61"/>
  <c r="AC23" i="52"/>
  <c r="B32" i="46" l="1"/>
  <c r="C32" i="46"/>
  <c r="D32" i="46"/>
  <c r="E32" i="46"/>
  <c r="G32" i="46"/>
  <c r="H32" i="46"/>
  <c r="I32" i="46"/>
  <c r="J32" i="46"/>
  <c r="K32" i="46"/>
  <c r="L32" i="46"/>
  <c r="M32" i="46"/>
  <c r="N32" i="46"/>
  <c r="O32" i="46"/>
  <c r="P32" i="46"/>
  <c r="F32" i="46"/>
</calcChain>
</file>

<file path=xl/sharedStrings.xml><?xml version="1.0" encoding="utf-8"?>
<sst xmlns="http://schemas.openxmlformats.org/spreadsheetml/2006/main" count="118" uniqueCount="112">
  <si>
    <t>Value of construction output by type of work: New Work for Public Sector, Great Britain, Current Prices</t>
  </si>
  <si>
    <t>£ million</t>
  </si>
  <si>
    <t>Time period</t>
  </si>
  <si>
    <t>Total public new housing</t>
  </si>
  <si>
    <t>Total public infrastructure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</si>
  <si>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</si>
  <si>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</si>
  <si>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</si>
  <si>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</si>
  <si>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</si>
  <si>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</si>
  <si>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</si>
  <si>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</si>
  <si>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</si>
  <si>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</si>
  <si>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</si>
  <si>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All Public Sector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</si>
  <si>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</si>
  <si>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Value of construction output by type of work: New Work for Private Sector, Great Britain, Current Prices</t>
  </si>
  <si>
    <t>Total private new housing</t>
  </si>
  <si>
    <t>Total private Infrastructure</t>
  </si>
  <si>
    <t>Private industrial: factories</t>
  </si>
  <si>
    <t>Private industrial: warehouses</t>
  </si>
  <si>
    <t>Private industrial: oil, steel &amp; coal</t>
  </si>
  <si>
    <t>All private industrial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</si>
  <si>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</si>
  <si>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</si>
  <si>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</si>
  <si>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</si>
  <si>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</si>
  <si>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</si>
  <si>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</si>
  <si>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>All private commercial</t>
  </si>
  <si>
    <t>All Private Sector</t>
  </si>
  <si>
    <t xml:space="preserve"> Construction firms:  Number of Firms, by size of Firm, Great Britain    </t>
  </si>
  <si>
    <t xml:space="preserve">Size of Firm 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</si>
  <si>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</si>
  <si>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</si>
  <si>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</si>
  <si>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</si>
  <si>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</si>
  <si>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</si>
  <si>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</si>
  <si>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</si>
  <si>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</si>
  <si>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</si>
  <si>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</si>
  <si>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</si>
  <si>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</si>
  <si>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</si>
  <si>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</si>
  <si>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</si>
  <si>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</si>
  <si>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</si>
  <si>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</si>
  <si>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</si>
  <si>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</si>
  <si>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</si>
  <si>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</si>
  <si>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</si>
  <si>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</si>
  <si>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</si>
  <si>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</si>
  <si>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</si>
  <si>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</si>
  <si>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</si>
  <si>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</si>
  <si>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</si>
  <si>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</si>
  <si>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</si>
  <si>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</si>
  <si>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</si>
  <si>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</si>
  <si>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</si>
  <si>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</si>
  <si>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</si>
  <si>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</si>
  <si>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 xml:space="preserve">Construction firms:  Number of Firms, By turnover size band, Great Britain       </t>
  </si>
  <si>
    <t>Size of firm (by turnover size band)</t>
  </si>
  <si>
    <t xml:space="preserve">2009 </t>
  </si>
  <si>
    <t xml:space="preserve">2010 </t>
  </si>
  <si>
    <t xml:space="preserve">2011 </t>
  </si>
  <si>
    <t xml:space="preserve">2012 </t>
  </si>
  <si>
    <t xml:space="preserve">2013 </t>
  </si>
  <si>
    <t xml:space="preserve">2014 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</si>
  <si>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</si>
  <si>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</si>
  <si>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</si>
  <si>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</si>
  <si>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</si>
  <si>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</si>
  <si>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 xml:space="preserve">2021 </t>
  </si>
  <si>
    <t xml:space="preserve">2022 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</si>
  <si>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</si>
  <si>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</si>
  <si>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</si>
  <si>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</si>
  <si>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</si>
  <si>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</si>
  <si>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</si>
  <si>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</si>
  <si>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</si>
  <si>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</si>
  <si>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</si>
  <si>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</si>
  <si>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Median</t>
  </si>
  <si>
    <t>The Mean of 1997 &amp; 2023 for size of firm 2-3</t>
  </si>
  <si>
    <t xml:space="preserve">Mean of the total size of all firms </t>
  </si>
  <si>
    <t>24845,9</t>
  </si>
  <si>
    <t>The range of all firms from 2007-2023</t>
  </si>
  <si>
    <t xml:space="preserve">The mode of-Public other new work: oil, steel &amp; coal Across the time scale </t>
  </si>
  <si>
    <t>The Standard Deviation of Public other new work: garages &amp; shops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</si>
</sst>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  <font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35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0" fontId="36" fillId="0" borderId="0" xfId="0" applyFont="1"/>
    <xf numFmtId="3" fontId="36" fillId="0" borderId="0" xfId="0" applyNumberFormat="1" applyFont="1"/>
    <xf numFmtId="3" fontId="0" fillId="0" borderId="0" xfId="0" applyNumberFormat="1"/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Public sector</a:t>
            </a:r>
            <a:r>
              <a:rPr lang="en-GB" baseline="0"/>
              <a:t> value for</a:t>
            </a:r>
            <a:r>
              <a:rPr lang="en-GB"/>
              <a:t> new work: oil, steel &amp; coal </a:t>
            </a:r>
          </a:p>
        </c:rich>
      </c:tx>
      <c:layout>
        <c:manualLayout>
          <c:xMode val="edge"/>
          <c:yMode val="edge"/>
          <c:x val="0.21961360621666184"/>
          <c:y val="7.5722985962352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9884502348752138E-2"/>
          <c:y val="0.12626855321893665"/>
          <c:w val="0.8785692172170384"/>
          <c:h val="0.6937170299500984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yVal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305-4506-B4BB-4BA9D837864F}"/>
            </c:ext>
          </c:extLst>
        </c:ser>
        <c:ser>
          <c:idx val="1"/>
          <c:order val="1"/>
          <c:tx>
            <c:strRef>
              <c:f>'Public Sector Value'!$A$4</c:f>
              <c:strCache>
                <c:ptCount val="1"/>
                <c:pt idx="0">
                  <c:v>Time period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5-3305-4506-B4BB-4BA9D83786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7279039"/>
        <c:axId val="1919059055"/>
      </c:scatterChart>
      <c:valAx>
        <c:axId val="11072790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9059055"/>
        <c:crosses val="autoZero"/>
        <c:crossBetween val="midCat"/>
      </c:valAx>
      <c:valAx>
        <c:axId val="19190590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7279039"/>
        <c:crosses val="autoZero"/>
        <c:crossBetween val="midCat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The</a:t>
            </a:r>
            <a:r>
              <a:rPr lang="en-GB" baseline="0"/>
              <a:t> Median output for each New type of construction Work for private sectors across a 14</a:t>
            </a:r>
          </a:p>
          <a:p>
            <a:pPr>
              <a:defRPr/>
            </a:pPr>
            <a:r>
              <a:rPr lang="en-GB" baseline="0"/>
              <a:t> year period  </a:t>
            </a:r>
            <a:endParaRPr lang="en-GB"/>
          </a:p>
        </c:rich>
      </c:tx>
      <c:layout>
        <c:manualLayout>
          <c:xMode val="edge"/>
          <c:yMode val="edge"/>
          <c:x val="0.12146757056437464"/>
          <c:y val="2.12483370108943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'Private Sector Value'!$A$32</c:f>
              <c:strCache>
                <c:ptCount val="1"/>
                <c:pt idx="0">
                  <c:v>Median</c:v>
                </c:pt>
              </c:strCache>
            </c:strRef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Value'!$B$32:$P$32</c:f>
              <c:numCache>
                <c:formatCode>General</c:formatCode>
                <c:ptCount val="15"/>
                <c:pt idx="0">
                  <c:v>19846</c:v>
                </c:pt>
                <c:pt idx="1">
                  <c:v>8715.5</c:v>
                </c:pt>
                <c:pt idx="2">
                  <c:v>2678</c:v>
                </c:pt>
                <c:pt idx="3">
                  <c:v>2025.5</c:v>
                </c:pt>
                <c:pt idx="4">
                  <c:v>151</c:v>
                </c:pt>
                <c:pt idx="5">
                  <c:v>4859.5</c:v>
                </c:pt>
                <c:pt idx="6">
                  <c:v>3188.5</c:v>
                </c:pt>
                <c:pt idx="7">
                  <c:v>1196.5</c:v>
                </c:pt>
                <c:pt idx="8">
                  <c:v>8883.5</c:v>
                </c:pt>
                <c:pt idx="9">
                  <c:v>4749</c:v>
                </c:pt>
                <c:pt idx="10">
                  <c:v>499</c:v>
                </c:pt>
                <c:pt idx="11">
                  <c:v>4989.5</c:v>
                </c:pt>
                <c:pt idx="12">
                  <c:v>1266.5</c:v>
                </c:pt>
                <c:pt idx="13">
                  <c:v>25533.5</c:v>
                </c:pt>
                <c:pt idx="14">
                  <c:v>60478.5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93-4B37-AF38-F675A79F4D28}"/>
            </c:ext>
          </c:extLst>
        </c:ser>
        <c:ser>
          <c:idx val="1"/>
          <c:order val="1"/>
          <c:tx>
            <c:strRef>
              <c:f>'Private Sector Value'!#REF!</c:f>
              <c:strCache>
                <c:ptCount val="1"/>
                <c:pt idx="0">
                  <c:v>#REF!</c:v>
                </c:pt>
              </c:strCache>
            </c:strRef>
          </c:tx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93-4B37-AF38-F675A79F4D28}"/>
            </c:ext>
          </c:extLst>
        </c:ser>
        <c:ser>
          <c:idx val="2"/>
          <c:order val="2"/>
          <c:tx>
            <c:strRef>
              <c:f>'Private Sector Value'!#REF!</c:f>
              <c:strCache>
                <c:ptCount val="1"/>
                <c:pt idx="0">
                  <c:v>#REF!</c:v>
                </c:pt>
              </c:strCache>
            </c:strRef>
          </c:tx>
          <c:spPr>
            <a:ln w="22225" cap="rnd" cmpd="sng" algn="ctr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093-4B37-AF38-F675A79F4D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726405152"/>
        <c:axId val="567175615"/>
      </c:lineChart>
      <c:catAx>
        <c:axId val="17264051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175615"/>
        <c:crosses val="autoZero"/>
        <c:auto val="1"/>
        <c:lblAlgn val="ctr"/>
        <c:lblOffset val="100"/>
        <c:noMultiLvlLbl val="0"/>
      </c:catAx>
      <c:valAx>
        <c:axId val="56717561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6405152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b"/>
      <c:legendEntry>
        <c:idx val="1"/>
        <c:delete val="1"/>
      </c:legendEntry>
      <c:legendEntry>
        <c:idx val="2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Size of Firm in 1997 &amp; 2023</a:t>
            </a:r>
          </a:p>
          <a:p>
            <a:pPr>
              <a:defRPr/>
            </a:pPr>
            <a:endParaRPr lang="en-GB"/>
          </a:p>
        </c:rich>
      </c:tx>
      <c:layout>
        <c:manualLayout>
          <c:xMode val="edge"/>
          <c:yMode val="edge"/>
          <c:x val="0.46667152127208317"/>
          <c:y val="5.4363031357966265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3638051213290679E-2"/>
          <c:y val="0.11392048173748441"/>
          <c:w val="0.81578053639466885"/>
          <c:h val="0.829678246946560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'Firm Size'!$B$3</c:f>
              <c:strCache>
                <c:ptCount val="1"/>
                <c:pt idx="0">
                  <c:v>1997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Size'!$B$4:$B$16</c:f>
              <c:numCache>
                <c:formatCode>#,##0</c:formatCode>
                <c:ptCount val="13"/>
                <c:pt idx="0">
                  <c:v>86269</c:v>
                </c:pt>
                <c:pt idx="1">
                  <c:v>47644</c:v>
                </c:pt>
                <c:pt idx="2">
                  <c:v>15737</c:v>
                </c:pt>
                <c:pt idx="3">
                  <c:v>3787</c:v>
                </c:pt>
                <c:pt idx="4">
                  <c:v>3101</c:v>
                </c:pt>
                <c:pt idx="5">
                  <c:v>1176</c:v>
                </c:pt>
                <c:pt idx="6">
                  <c:v>1156</c:v>
                </c:pt>
                <c:pt idx="7">
                  <c:v>396</c:v>
                </c:pt>
                <c:pt idx="8">
                  <c:v>296</c:v>
                </c:pt>
                <c:pt idx="9">
                  <c:v>381</c:v>
                </c:pt>
                <c:pt idx="10">
                  <c:v>107</c:v>
                </c:pt>
                <c:pt idx="11">
                  <c:v>60</c:v>
                </c:pt>
                <c:pt idx="12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AE-483C-864A-74FEC55DB3E2}"/>
            </c:ext>
          </c:extLst>
        </c:ser>
        <c:ser>
          <c:idx val="26"/>
          <c:order val="26"/>
          <c:tx>
            <c:strRef>
              <c:f>'Firm Size'!$AB$3</c:f>
              <c:strCache>
                <c:ptCount val="1"/>
                <c:pt idx="0">
                  <c:v>2023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3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3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Size'!$AB$4:$AB$16</c:f>
              <c:numCache>
                <c:formatCode>#,##0</c:formatCode>
                <c:ptCount val="13"/>
                <c:pt idx="0">
                  <c:v>156153</c:v>
                </c:pt>
                <c:pt idx="1">
                  <c:v>103337</c:v>
                </c:pt>
                <c:pt idx="2">
                  <c:v>40345</c:v>
                </c:pt>
                <c:pt idx="3">
                  <c:v>14283</c:v>
                </c:pt>
                <c:pt idx="4">
                  <c:v>7291</c:v>
                </c:pt>
                <c:pt idx="5">
                  <c:v>1952</c:v>
                </c:pt>
                <c:pt idx="6">
                  <c:v>1888</c:v>
                </c:pt>
                <c:pt idx="7">
                  <c:v>591</c:v>
                </c:pt>
                <c:pt idx="8">
                  <c:v>428</c:v>
                </c:pt>
                <c:pt idx="9">
                  <c:v>560</c:v>
                </c:pt>
                <c:pt idx="10">
                  <c:v>125</c:v>
                </c:pt>
                <c:pt idx="11">
                  <c:v>58</c:v>
                </c:pt>
                <c:pt idx="12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56AE-483C-864A-74FEC55DB3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629814992"/>
        <c:axId val="162980779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'Firm Size'!$C$3</c15:sqref>
                        </c15:formulaRef>
                      </c:ext>
                    </c:extLst>
                    <c:strCache>
                      <c:ptCount val="1"/>
                      <c:pt idx="0">
                        <c:v>1998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'Firm Size'!$C$4:$C$16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87837</c:v>
                      </c:pt>
                      <c:pt idx="1">
                        <c:v>47918</c:v>
                      </c:pt>
                      <c:pt idx="2">
                        <c:v>16391</c:v>
                      </c:pt>
                      <c:pt idx="3">
                        <c:v>3988</c:v>
                      </c:pt>
                      <c:pt idx="4">
                        <c:v>3274</c:v>
                      </c:pt>
                      <c:pt idx="5">
                        <c:v>1201</c:v>
                      </c:pt>
                      <c:pt idx="6">
                        <c:v>1263</c:v>
                      </c:pt>
                      <c:pt idx="7">
                        <c:v>419</c:v>
                      </c:pt>
                      <c:pt idx="8">
                        <c:v>319</c:v>
                      </c:pt>
                      <c:pt idx="9">
                        <c:v>405</c:v>
                      </c:pt>
                      <c:pt idx="10">
                        <c:v>125</c:v>
                      </c:pt>
                      <c:pt idx="11">
                        <c:v>56</c:v>
                      </c:pt>
                      <c:pt idx="12">
                        <c:v>40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56AE-483C-864A-74FEC55DB3E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Size'!$D$3</c15:sqref>
                        </c15:formulaRef>
                      </c:ext>
                    </c:extLst>
                    <c:strCache>
                      <c:ptCount val="1"/>
                      <c:pt idx="0">
                        <c:v>1999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Size'!$D$4:$D$16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88018</c:v>
                      </c:pt>
                      <c:pt idx="1">
                        <c:v>49350</c:v>
                      </c:pt>
                      <c:pt idx="2">
                        <c:v>16969</c:v>
                      </c:pt>
                      <c:pt idx="3">
                        <c:v>4148</c:v>
                      </c:pt>
                      <c:pt idx="4">
                        <c:v>3271</c:v>
                      </c:pt>
                      <c:pt idx="5">
                        <c:v>1332</c:v>
                      </c:pt>
                      <c:pt idx="6">
                        <c:v>1188</c:v>
                      </c:pt>
                      <c:pt idx="7">
                        <c:v>397</c:v>
                      </c:pt>
                      <c:pt idx="8">
                        <c:v>304</c:v>
                      </c:pt>
                      <c:pt idx="9">
                        <c:v>379</c:v>
                      </c:pt>
                      <c:pt idx="10">
                        <c:v>105</c:v>
                      </c:pt>
                      <c:pt idx="11">
                        <c:v>58</c:v>
                      </c:pt>
                      <c:pt idx="12">
                        <c:v>42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56AE-483C-864A-74FEC55DB3E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Size'!$E$3</c15:sqref>
                        </c15:formulaRef>
                      </c:ext>
                    </c:extLst>
                    <c:strCache>
                      <c:ptCount val="1"/>
                      <c:pt idx="0">
                        <c:v>2000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Size'!$E$4:$E$16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87712</c:v>
                      </c:pt>
                      <c:pt idx="1">
                        <c:v>48773</c:v>
                      </c:pt>
                      <c:pt idx="2">
                        <c:v>16584</c:v>
                      </c:pt>
                      <c:pt idx="3">
                        <c:v>3790</c:v>
                      </c:pt>
                      <c:pt idx="4">
                        <c:v>3104</c:v>
                      </c:pt>
                      <c:pt idx="5">
                        <c:v>1201</c:v>
                      </c:pt>
                      <c:pt idx="6">
                        <c:v>1109</c:v>
                      </c:pt>
                      <c:pt idx="7">
                        <c:v>364</c:v>
                      </c:pt>
                      <c:pt idx="8">
                        <c:v>271</c:v>
                      </c:pt>
                      <c:pt idx="9">
                        <c:v>341</c:v>
                      </c:pt>
                      <c:pt idx="10">
                        <c:v>91</c:v>
                      </c:pt>
                      <c:pt idx="11">
                        <c:v>51</c:v>
                      </c:pt>
                      <c:pt idx="12">
                        <c:v>35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56AE-483C-864A-74FEC55DB3E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Size'!$F$3</c15:sqref>
                        </c15:formulaRef>
                      </c:ext>
                    </c:extLst>
                    <c:strCache>
                      <c:ptCount val="1"/>
                      <c:pt idx="0">
                        <c:v>2001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Size'!$F$4:$F$16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77926</c:v>
                      </c:pt>
                      <c:pt idx="1">
                        <c:v>50653</c:v>
                      </c:pt>
                      <c:pt idx="2">
                        <c:v>22455</c:v>
                      </c:pt>
                      <c:pt idx="3">
                        <c:v>8044</c:v>
                      </c:pt>
                      <c:pt idx="4">
                        <c:v>4920</c:v>
                      </c:pt>
                      <c:pt idx="5">
                        <c:v>1782</c:v>
                      </c:pt>
                      <c:pt idx="6">
                        <c:v>999</c:v>
                      </c:pt>
                      <c:pt idx="7">
                        <c:v>354</c:v>
                      </c:pt>
                      <c:pt idx="8">
                        <c:v>304</c:v>
                      </c:pt>
                      <c:pt idx="9">
                        <c:v>433</c:v>
                      </c:pt>
                      <c:pt idx="10">
                        <c:v>129</c:v>
                      </c:pt>
                      <c:pt idx="11">
                        <c:v>68</c:v>
                      </c:pt>
                      <c:pt idx="12">
                        <c:v>56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56AE-483C-864A-74FEC55DB3E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Size'!$G$3</c15:sqref>
                        </c15:formulaRef>
                      </c:ext>
                    </c:extLst>
                    <c:strCache>
                      <c:ptCount val="1"/>
                      <c:pt idx="0">
                        <c:v>2002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Size'!$G$4:$G$16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71431</c:v>
                      </c:pt>
                      <c:pt idx="1">
                        <c:v>50306</c:v>
                      </c:pt>
                      <c:pt idx="2">
                        <c:v>23963</c:v>
                      </c:pt>
                      <c:pt idx="3">
                        <c:v>9819</c:v>
                      </c:pt>
                      <c:pt idx="4">
                        <c:v>5427</c:v>
                      </c:pt>
                      <c:pt idx="5">
                        <c:v>1809</c:v>
                      </c:pt>
                      <c:pt idx="6">
                        <c:v>1782</c:v>
                      </c:pt>
                      <c:pt idx="7">
                        <c:v>457</c:v>
                      </c:pt>
                      <c:pt idx="8">
                        <c:v>425</c:v>
                      </c:pt>
                      <c:pt idx="9">
                        <c:v>520</c:v>
                      </c:pt>
                      <c:pt idx="10">
                        <c:v>123</c:v>
                      </c:pt>
                      <c:pt idx="11">
                        <c:v>62</c:v>
                      </c:pt>
                      <c:pt idx="12">
                        <c:v>57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56AE-483C-864A-74FEC55DB3E2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Size'!$H$3</c15:sqref>
                        </c15:formulaRef>
                      </c:ext>
                    </c:extLst>
                    <c:strCache>
                      <c:ptCount val="1"/>
                      <c:pt idx="0">
                        <c:v>2003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Size'!$H$4:$H$16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70370</c:v>
                      </c:pt>
                      <c:pt idx="1">
                        <c:v>53022</c:v>
                      </c:pt>
                      <c:pt idx="2">
                        <c:v>25704</c:v>
                      </c:pt>
                      <c:pt idx="3">
                        <c:v>10508</c:v>
                      </c:pt>
                      <c:pt idx="4">
                        <c:v>5892</c:v>
                      </c:pt>
                      <c:pt idx="5">
                        <c:v>1932</c:v>
                      </c:pt>
                      <c:pt idx="6">
                        <c:v>1821</c:v>
                      </c:pt>
                      <c:pt idx="7">
                        <c:v>583</c:v>
                      </c:pt>
                      <c:pt idx="8">
                        <c:v>451</c:v>
                      </c:pt>
                      <c:pt idx="9">
                        <c:v>535</c:v>
                      </c:pt>
                      <c:pt idx="10">
                        <c:v>135</c:v>
                      </c:pt>
                      <c:pt idx="11">
                        <c:v>75</c:v>
                      </c:pt>
                      <c:pt idx="12">
                        <c:v>64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56AE-483C-864A-74FEC55DB3E2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Size'!$I$3</c15:sqref>
                        </c15:formulaRef>
                      </c:ext>
                    </c:extLst>
                    <c:strCache>
                      <c:ptCount val="1"/>
                      <c:pt idx="0">
                        <c:v>2004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Size'!$I$4:$I$16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71620</c:v>
                      </c:pt>
                      <c:pt idx="1">
                        <c:v>55027</c:v>
                      </c:pt>
                      <c:pt idx="2">
                        <c:v>26865</c:v>
                      </c:pt>
                      <c:pt idx="3">
                        <c:v>10982</c:v>
                      </c:pt>
                      <c:pt idx="4">
                        <c:v>6161</c:v>
                      </c:pt>
                      <c:pt idx="5">
                        <c:v>1985</c:v>
                      </c:pt>
                      <c:pt idx="6">
                        <c:v>1906</c:v>
                      </c:pt>
                      <c:pt idx="7">
                        <c:v>550</c:v>
                      </c:pt>
                      <c:pt idx="8">
                        <c:v>464</c:v>
                      </c:pt>
                      <c:pt idx="9">
                        <c:v>560</c:v>
                      </c:pt>
                      <c:pt idx="10">
                        <c:v>148</c:v>
                      </c:pt>
                      <c:pt idx="11">
                        <c:v>75</c:v>
                      </c:pt>
                      <c:pt idx="12">
                        <c:v>60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56AE-483C-864A-74FEC55DB3E2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Size'!$J$3</c15:sqref>
                        </c15:formulaRef>
                      </c:ext>
                    </c:extLst>
                    <c:strCache>
                      <c:ptCount val="1"/>
                      <c:pt idx="0">
                        <c:v>2005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Size'!$J$4:$J$16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73117</c:v>
                      </c:pt>
                      <c:pt idx="1">
                        <c:v>57320</c:v>
                      </c:pt>
                      <c:pt idx="2">
                        <c:v>28435</c:v>
                      </c:pt>
                      <c:pt idx="3">
                        <c:v>11599</c:v>
                      </c:pt>
                      <c:pt idx="4">
                        <c:v>6341</c:v>
                      </c:pt>
                      <c:pt idx="5">
                        <c:v>2037</c:v>
                      </c:pt>
                      <c:pt idx="6">
                        <c:v>1928</c:v>
                      </c:pt>
                      <c:pt idx="7">
                        <c:v>573</c:v>
                      </c:pt>
                      <c:pt idx="8">
                        <c:v>469</c:v>
                      </c:pt>
                      <c:pt idx="9">
                        <c:v>556</c:v>
                      </c:pt>
                      <c:pt idx="10">
                        <c:v>148</c:v>
                      </c:pt>
                      <c:pt idx="11">
                        <c:v>65</c:v>
                      </c:pt>
                      <c:pt idx="12">
                        <c:v>56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56AE-483C-864A-74FEC55DB3E2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Size'!$K$3</c15:sqref>
                        </c15:formulaRef>
                      </c:ext>
                    </c:extLst>
                    <c:strCache>
                      <c:ptCount val="1"/>
                      <c:pt idx="0">
                        <c:v>2006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Size'!$K$4:$K$16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71960</c:v>
                      </c:pt>
                      <c:pt idx="1">
                        <c:v>58910</c:v>
                      </c:pt>
                      <c:pt idx="2">
                        <c:v>30375</c:v>
                      </c:pt>
                      <c:pt idx="3">
                        <c:v>12230</c:v>
                      </c:pt>
                      <c:pt idx="4">
                        <c:v>6656</c:v>
                      </c:pt>
                      <c:pt idx="5">
                        <c:v>2056</c:v>
                      </c:pt>
                      <c:pt idx="6">
                        <c:v>2034</c:v>
                      </c:pt>
                      <c:pt idx="7">
                        <c:v>583</c:v>
                      </c:pt>
                      <c:pt idx="8">
                        <c:v>467</c:v>
                      </c:pt>
                      <c:pt idx="9">
                        <c:v>562</c:v>
                      </c:pt>
                      <c:pt idx="10">
                        <c:v>148</c:v>
                      </c:pt>
                      <c:pt idx="11">
                        <c:v>72</c:v>
                      </c:pt>
                      <c:pt idx="12">
                        <c:v>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56AE-483C-864A-74FEC55DB3E2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Size'!$L$3</c15:sqref>
                        </c15:formulaRef>
                      </c:ext>
                    </c:extLst>
                    <c:strCache>
                      <c:ptCount val="1"/>
                      <c:pt idx="0">
                        <c:v>2007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Size'!$L$4:$L$16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74325</c:v>
                      </c:pt>
                      <c:pt idx="1">
                        <c:v>60313</c:v>
                      </c:pt>
                      <c:pt idx="2">
                        <c:v>31814</c:v>
                      </c:pt>
                      <c:pt idx="3">
                        <c:v>12669</c:v>
                      </c:pt>
                      <c:pt idx="4">
                        <c:v>6860</c:v>
                      </c:pt>
                      <c:pt idx="5">
                        <c:v>2128</c:v>
                      </c:pt>
                      <c:pt idx="6">
                        <c:v>2129</c:v>
                      </c:pt>
                      <c:pt idx="7">
                        <c:v>597</c:v>
                      </c:pt>
                      <c:pt idx="8">
                        <c:v>490</c:v>
                      </c:pt>
                      <c:pt idx="9">
                        <c:v>595</c:v>
                      </c:pt>
                      <c:pt idx="10">
                        <c:v>154</c:v>
                      </c:pt>
                      <c:pt idx="11">
                        <c:v>65</c:v>
                      </c:pt>
                      <c:pt idx="12">
                        <c:v>60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56AE-483C-864A-74FEC55DB3E2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Size'!$M$3</c15:sqref>
                        </c15:formulaRef>
                      </c:ext>
                    </c:extLst>
                    <c:strCache>
                      <c:ptCount val="1"/>
                      <c:pt idx="0">
                        <c:v>2008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Size'!$M$4:$M$16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78826</c:v>
                      </c:pt>
                      <c:pt idx="1">
                        <c:v>62910</c:v>
                      </c:pt>
                      <c:pt idx="2">
                        <c:v>33594</c:v>
                      </c:pt>
                      <c:pt idx="3">
                        <c:v>13459</c:v>
                      </c:pt>
                      <c:pt idx="4">
                        <c:v>7102</c:v>
                      </c:pt>
                      <c:pt idx="5">
                        <c:v>2262</c:v>
                      </c:pt>
                      <c:pt idx="6">
                        <c:v>2211</c:v>
                      </c:pt>
                      <c:pt idx="7">
                        <c:v>647</c:v>
                      </c:pt>
                      <c:pt idx="8">
                        <c:v>511</c:v>
                      </c:pt>
                      <c:pt idx="9">
                        <c:v>602</c:v>
                      </c:pt>
                      <c:pt idx="10">
                        <c:v>164</c:v>
                      </c:pt>
                      <c:pt idx="11">
                        <c:v>60</c:v>
                      </c:pt>
                      <c:pt idx="12">
                        <c:v>59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56AE-483C-864A-74FEC55DB3E2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Size'!$N$3</c15:sqref>
                        </c15:formulaRef>
                      </c:ext>
                    </c:extLst>
                    <c:strCache>
                      <c:ptCount val="1"/>
                      <c:pt idx="0">
                        <c:v>2009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Size'!$N$4:$N$16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75382</c:v>
                      </c:pt>
                      <c:pt idx="1">
                        <c:v>60625</c:v>
                      </c:pt>
                      <c:pt idx="2">
                        <c:v>33069</c:v>
                      </c:pt>
                      <c:pt idx="3">
                        <c:v>12390</c:v>
                      </c:pt>
                      <c:pt idx="4">
                        <c:v>6502</c:v>
                      </c:pt>
                      <c:pt idx="5">
                        <c:v>2104</c:v>
                      </c:pt>
                      <c:pt idx="6">
                        <c:v>2064</c:v>
                      </c:pt>
                      <c:pt idx="7">
                        <c:v>596</c:v>
                      </c:pt>
                      <c:pt idx="8">
                        <c:v>484</c:v>
                      </c:pt>
                      <c:pt idx="9">
                        <c:v>531</c:v>
                      </c:pt>
                      <c:pt idx="10">
                        <c:v>154</c:v>
                      </c:pt>
                      <c:pt idx="11">
                        <c:v>62</c:v>
                      </c:pt>
                      <c:pt idx="12">
                        <c:v>62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56AE-483C-864A-74FEC55DB3E2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Size'!$O$3</c15:sqref>
                        </c15:formulaRef>
                      </c:ext>
                    </c:extLst>
                    <c:strCache>
                      <c:ptCount val="1"/>
                      <c:pt idx="0">
                        <c:v>2010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Size'!$O$4:$O$16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86274</c:v>
                      </c:pt>
                      <c:pt idx="1">
                        <c:v>65432</c:v>
                      </c:pt>
                      <c:pt idx="2">
                        <c:v>32119</c:v>
                      </c:pt>
                      <c:pt idx="3">
                        <c:v>11774</c:v>
                      </c:pt>
                      <c:pt idx="4">
                        <c:v>6029</c:v>
                      </c:pt>
                      <c:pt idx="5">
                        <c:v>1864</c:v>
                      </c:pt>
                      <c:pt idx="6">
                        <c:v>1896</c:v>
                      </c:pt>
                      <c:pt idx="7">
                        <c:v>593</c:v>
                      </c:pt>
                      <c:pt idx="8">
                        <c:v>472</c:v>
                      </c:pt>
                      <c:pt idx="9">
                        <c:v>525</c:v>
                      </c:pt>
                      <c:pt idx="10">
                        <c:v>145</c:v>
                      </c:pt>
                      <c:pt idx="11">
                        <c:v>60</c:v>
                      </c:pt>
                      <c:pt idx="12">
                        <c:v>62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56AE-483C-864A-74FEC55DB3E2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Size'!$P$3</c15:sqref>
                        </c15:formulaRef>
                      </c:ext>
                    </c:extLst>
                    <c:strCache>
                      <c:ptCount val="1"/>
                      <c:pt idx="0">
                        <c:v>2011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Size'!$P$4:$P$16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89132</c:v>
                      </c:pt>
                      <c:pt idx="1">
                        <c:v>65689</c:v>
                      </c:pt>
                      <c:pt idx="2">
                        <c:v>30142</c:v>
                      </c:pt>
                      <c:pt idx="3">
                        <c:v>11234</c:v>
                      </c:pt>
                      <c:pt idx="4">
                        <c:v>5778</c:v>
                      </c:pt>
                      <c:pt idx="5">
                        <c:v>1713</c:v>
                      </c:pt>
                      <c:pt idx="6">
                        <c:v>1774</c:v>
                      </c:pt>
                      <c:pt idx="7">
                        <c:v>547</c:v>
                      </c:pt>
                      <c:pt idx="8">
                        <c:v>450</c:v>
                      </c:pt>
                      <c:pt idx="9">
                        <c:v>483</c:v>
                      </c:pt>
                      <c:pt idx="10">
                        <c:v>147</c:v>
                      </c:pt>
                      <c:pt idx="11">
                        <c:v>56</c:v>
                      </c:pt>
                      <c:pt idx="12">
                        <c:v>60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56AE-483C-864A-74FEC55DB3E2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Size'!$Q$3</c15:sqref>
                        </c15:formulaRef>
                      </c:ext>
                    </c:extLst>
                    <c:strCache>
                      <c:ptCount val="1"/>
                      <c:pt idx="0">
                        <c:v>2012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Size'!$Q$4:$Q$16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90647</c:v>
                      </c:pt>
                      <c:pt idx="1">
                        <c:v>62008</c:v>
                      </c:pt>
                      <c:pt idx="2">
                        <c:v>28875</c:v>
                      </c:pt>
                      <c:pt idx="3">
                        <c:v>11455</c:v>
                      </c:pt>
                      <c:pt idx="4">
                        <c:v>6078</c:v>
                      </c:pt>
                      <c:pt idx="5">
                        <c:v>1815</c:v>
                      </c:pt>
                      <c:pt idx="6">
                        <c:v>1796</c:v>
                      </c:pt>
                      <c:pt idx="7">
                        <c:v>530</c:v>
                      </c:pt>
                      <c:pt idx="8">
                        <c:v>417</c:v>
                      </c:pt>
                      <c:pt idx="9">
                        <c:v>483</c:v>
                      </c:pt>
                      <c:pt idx="10">
                        <c:v>145</c:v>
                      </c:pt>
                      <c:pt idx="11">
                        <c:v>55</c:v>
                      </c:pt>
                      <c:pt idx="12">
                        <c:v>59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56AE-483C-864A-74FEC55DB3E2}"/>
                  </c:ext>
                </c:extLst>
              </c15:ser>
            </c15:filteredBarSeries>
            <c15:filteredBar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Size'!$R$3</c15:sqref>
                        </c15:formulaRef>
                      </c:ext>
                    </c:extLst>
                    <c:strCache>
                      <c:ptCount val="1"/>
                      <c:pt idx="0">
                        <c:v>2013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Size'!$R$4:$R$16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92635</c:v>
                      </c:pt>
                      <c:pt idx="1">
                        <c:v>66054</c:v>
                      </c:pt>
                      <c:pt idx="2">
                        <c:v>29014</c:v>
                      </c:pt>
                      <c:pt idx="3">
                        <c:v>11425</c:v>
                      </c:pt>
                      <c:pt idx="4">
                        <c:v>5985</c:v>
                      </c:pt>
                      <c:pt idx="5">
                        <c:v>1757</c:v>
                      </c:pt>
                      <c:pt idx="6">
                        <c:v>1756</c:v>
                      </c:pt>
                      <c:pt idx="7">
                        <c:v>523</c:v>
                      </c:pt>
                      <c:pt idx="8">
                        <c:v>406</c:v>
                      </c:pt>
                      <c:pt idx="9">
                        <c:v>481</c:v>
                      </c:pt>
                      <c:pt idx="10">
                        <c:v>136</c:v>
                      </c:pt>
                      <c:pt idx="11">
                        <c:v>51</c:v>
                      </c:pt>
                      <c:pt idx="12">
                        <c:v>60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56AE-483C-864A-74FEC55DB3E2}"/>
                  </c:ext>
                </c:extLst>
              </c15:ser>
            </c15:filteredBarSeries>
            <c15:filteredBarSeries>
              <c15:ser>
                <c:idx val="17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Size'!$S$3</c15:sqref>
                        </c15:formulaRef>
                      </c:ext>
                    </c:extLst>
                    <c:strCache>
                      <c:ptCount val="1"/>
                      <c:pt idx="0">
                        <c:v>2014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Size'!$S$4:$S$16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92926</c:v>
                      </c:pt>
                      <c:pt idx="1">
                        <c:v>66135</c:v>
                      </c:pt>
                      <c:pt idx="2">
                        <c:v>29142</c:v>
                      </c:pt>
                      <c:pt idx="3">
                        <c:v>11455</c:v>
                      </c:pt>
                      <c:pt idx="4">
                        <c:v>6016</c:v>
                      </c:pt>
                      <c:pt idx="5">
                        <c:v>1756</c:v>
                      </c:pt>
                      <c:pt idx="6">
                        <c:v>1752</c:v>
                      </c:pt>
                      <c:pt idx="7">
                        <c:v>521</c:v>
                      </c:pt>
                      <c:pt idx="8">
                        <c:v>405</c:v>
                      </c:pt>
                      <c:pt idx="9">
                        <c:v>482</c:v>
                      </c:pt>
                      <c:pt idx="10">
                        <c:v>138</c:v>
                      </c:pt>
                      <c:pt idx="11">
                        <c:v>48</c:v>
                      </c:pt>
                      <c:pt idx="12">
                        <c:v>60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56AE-483C-864A-74FEC55DB3E2}"/>
                  </c:ext>
                </c:extLst>
              </c15:ser>
            </c15:filteredBarSeries>
            <c15:filteredBarSeries>
              <c15:ser>
                <c:idx val="18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Size'!$T$3</c15:sqref>
                        </c15:formulaRef>
                      </c:ext>
                    </c:extLst>
                    <c:strCache>
                      <c:ptCount val="1"/>
                      <c:pt idx="0">
                        <c:v>2015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Size'!$T$4:$T$16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108691</c:v>
                      </c:pt>
                      <c:pt idx="1">
                        <c:v>72128</c:v>
                      </c:pt>
                      <c:pt idx="2">
                        <c:v>30855</c:v>
                      </c:pt>
                      <c:pt idx="3">
                        <c:v>11923</c:v>
                      </c:pt>
                      <c:pt idx="4">
                        <c:v>6203</c:v>
                      </c:pt>
                      <c:pt idx="5">
                        <c:v>1722</c:v>
                      </c:pt>
                      <c:pt idx="6">
                        <c:v>1849</c:v>
                      </c:pt>
                      <c:pt idx="7">
                        <c:v>511</c:v>
                      </c:pt>
                      <c:pt idx="8">
                        <c:v>436</c:v>
                      </c:pt>
                      <c:pt idx="9">
                        <c:v>489</c:v>
                      </c:pt>
                      <c:pt idx="10">
                        <c:v>143</c:v>
                      </c:pt>
                      <c:pt idx="11">
                        <c:v>56</c:v>
                      </c:pt>
                      <c:pt idx="12">
                        <c:v>58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56AE-483C-864A-74FEC55DB3E2}"/>
                  </c:ext>
                </c:extLst>
              </c15:ser>
            </c15:filteredBarSeries>
            <c15:filteredBar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Size'!$U$3</c15:sqref>
                        </c15:formulaRef>
                      </c:ext>
                    </c:extLst>
                    <c:strCache>
                      <c:ptCount val="1"/>
                      <c:pt idx="0">
                        <c:v>2016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Size'!$U$4:$U$16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123489</c:v>
                      </c:pt>
                      <c:pt idx="1">
                        <c:v>76845</c:v>
                      </c:pt>
                      <c:pt idx="2">
                        <c:v>32339</c:v>
                      </c:pt>
                      <c:pt idx="3">
                        <c:v>12255</c:v>
                      </c:pt>
                      <c:pt idx="4">
                        <c:v>6230</c:v>
                      </c:pt>
                      <c:pt idx="5">
                        <c:v>1842</c:v>
                      </c:pt>
                      <c:pt idx="6">
                        <c:v>1848</c:v>
                      </c:pt>
                      <c:pt idx="7">
                        <c:v>534</c:v>
                      </c:pt>
                      <c:pt idx="8">
                        <c:v>468</c:v>
                      </c:pt>
                      <c:pt idx="9">
                        <c:v>498</c:v>
                      </c:pt>
                      <c:pt idx="10">
                        <c:v>147</c:v>
                      </c:pt>
                      <c:pt idx="11">
                        <c:v>57</c:v>
                      </c:pt>
                      <c:pt idx="12">
                        <c:v>57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56AE-483C-864A-74FEC55DB3E2}"/>
                  </c:ext>
                </c:extLst>
              </c15:ser>
            </c15:filteredBarSeries>
            <c15:filteredBar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Size'!$V$3</c15:sqref>
                        </c15:formulaRef>
                      </c:ext>
                    </c:extLst>
                    <c:strCache>
                      <c:ptCount val="1"/>
                      <c:pt idx="0">
                        <c:v>2017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Size'!$V$4:$V$16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133472</c:v>
                      </c:pt>
                      <c:pt idx="1">
                        <c:v>82783</c:v>
                      </c:pt>
                      <c:pt idx="2">
                        <c:v>33933</c:v>
                      </c:pt>
                      <c:pt idx="3">
                        <c:v>12665</c:v>
                      </c:pt>
                      <c:pt idx="4">
                        <c:v>6328</c:v>
                      </c:pt>
                      <c:pt idx="5">
                        <c:v>1885</c:v>
                      </c:pt>
                      <c:pt idx="6">
                        <c:v>1879</c:v>
                      </c:pt>
                      <c:pt idx="7">
                        <c:v>542</c:v>
                      </c:pt>
                      <c:pt idx="8">
                        <c:v>486</c:v>
                      </c:pt>
                      <c:pt idx="9">
                        <c:v>538</c:v>
                      </c:pt>
                      <c:pt idx="10">
                        <c:v>144</c:v>
                      </c:pt>
                      <c:pt idx="11">
                        <c:v>60</c:v>
                      </c:pt>
                      <c:pt idx="12">
                        <c:v>56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56AE-483C-864A-74FEC55DB3E2}"/>
                  </c:ext>
                </c:extLst>
              </c15:ser>
            </c15:filteredBarSeries>
            <c15:filteredBar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Size'!$W$3</c15:sqref>
                        </c15:formulaRef>
                      </c:ext>
                    </c:extLst>
                    <c:strCache>
                      <c:ptCount val="1"/>
                      <c:pt idx="0">
                        <c:v>2018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Size'!$W$4:$W$16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138069</c:v>
                      </c:pt>
                      <c:pt idx="1">
                        <c:v>88297</c:v>
                      </c:pt>
                      <c:pt idx="2">
                        <c:v>35434</c:v>
                      </c:pt>
                      <c:pt idx="3">
                        <c:v>12890</c:v>
                      </c:pt>
                      <c:pt idx="4">
                        <c:v>6444</c:v>
                      </c:pt>
                      <c:pt idx="5">
                        <c:v>1939</c:v>
                      </c:pt>
                      <c:pt idx="6">
                        <c:v>1932</c:v>
                      </c:pt>
                      <c:pt idx="7">
                        <c:v>556</c:v>
                      </c:pt>
                      <c:pt idx="8">
                        <c:v>474</c:v>
                      </c:pt>
                      <c:pt idx="9">
                        <c:v>554</c:v>
                      </c:pt>
                      <c:pt idx="10">
                        <c:v>145</c:v>
                      </c:pt>
                      <c:pt idx="11">
                        <c:v>56</c:v>
                      </c:pt>
                      <c:pt idx="12">
                        <c:v>58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56AE-483C-864A-74FEC55DB3E2}"/>
                  </c:ext>
                </c:extLst>
              </c15:ser>
            </c15:filteredBarSeries>
            <c15:filteredBarSeries>
              <c15:ser>
                <c:idx val="22"/>
                <c:order val="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Size'!$X$3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Size'!$X$4:$X$16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144229</c:v>
                      </c:pt>
                      <c:pt idx="1">
                        <c:v>91843</c:v>
                      </c:pt>
                      <c:pt idx="2">
                        <c:v>36071</c:v>
                      </c:pt>
                      <c:pt idx="3">
                        <c:v>12908</c:v>
                      </c:pt>
                      <c:pt idx="4">
                        <c:v>6508</c:v>
                      </c:pt>
                      <c:pt idx="5">
                        <c:v>1905</c:v>
                      </c:pt>
                      <c:pt idx="6">
                        <c:v>1918</c:v>
                      </c:pt>
                      <c:pt idx="7">
                        <c:v>549</c:v>
                      </c:pt>
                      <c:pt idx="8">
                        <c:v>445</c:v>
                      </c:pt>
                      <c:pt idx="9">
                        <c:v>573</c:v>
                      </c:pt>
                      <c:pt idx="10">
                        <c:v>149</c:v>
                      </c:pt>
                      <c:pt idx="11">
                        <c:v>59</c:v>
                      </c:pt>
                      <c:pt idx="12">
                        <c:v>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56AE-483C-864A-74FEC55DB3E2}"/>
                  </c:ext>
                </c:extLst>
              </c15:ser>
            </c15:filteredBarSeries>
            <c15:filteredBar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Size'!$Y$3</c15:sqref>
                        </c15:formulaRef>
                      </c:ext>
                    </c:extLst>
                    <c:strCache>
                      <c:ptCount val="1"/>
                      <c:pt idx="0">
                        <c:v>2020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Size'!$Y$4:$Y$16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148584</c:v>
                      </c:pt>
                      <c:pt idx="1">
                        <c:v>94651</c:v>
                      </c:pt>
                      <c:pt idx="2">
                        <c:v>36725</c:v>
                      </c:pt>
                      <c:pt idx="3">
                        <c:v>13269</c:v>
                      </c:pt>
                      <c:pt idx="4">
                        <c:v>6633</c:v>
                      </c:pt>
                      <c:pt idx="5">
                        <c:v>1937</c:v>
                      </c:pt>
                      <c:pt idx="6">
                        <c:v>1913</c:v>
                      </c:pt>
                      <c:pt idx="7">
                        <c:v>584</c:v>
                      </c:pt>
                      <c:pt idx="8">
                        <c:v>441</c:v>
                      </c:pt>
                      <c:pt idx="9">
                        <c:v>573</c:v>
                      </c:pt>
                      <c:pt idx="10">
                        <c:v>143</c:v>
                      </c:pt>
                      <c:pt idx="11">
                        <c:v>58</c:v>
                      </c:pt>
                      <c:pt idx="12">
                        <c:v>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56AE-483C-864A-74FEC55DB3E2}"/>
                  </c:ext>
                </c:extLst>
              </c15:ser>
            </c15:filteredBarSeries>
            <c15:filteredBarSeries>
              <c15:ser>
                <c:idx val="24"/>
                <c:order val="2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Size'!$Z$3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lumOff val="4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lumOff val="4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lumOff val="4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Size'!$Z$4:$Z$16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153622</c:v>
                      </c:pt>
                      <c:pt idx="1">
                        <c:v>100218</c:v>
                      </c:pt>
                      <c:pt idx="2">
                        <c:v>38353</c:v>
                      </c:pt>
                      <c:pt idx="3">
                        <c:v>13509</c:v>
                      </c:pt>
                      <c:pt idx="4">
                        <c:v>6648</c:v>
                      </c:pt>
                      <c:pt idx="5">
                        <c:v>1993</c:v>
                      </c:pt>
                      <c:pt idx="6">
                        <c:v>1847</c:v>
                      </c:pt>
                      <c:pt idx="7">
                        <c:v>602</c:v>
                      </c:pt>
                      <c:pt idx="8">
                        <c:v>441</c:v>
                      </c:pt>
                      <c:pt idx="9">
                        <c:v>544</c:v>
                      </c:pt>
                      <c:pt idx="10">
                        <c:v>124</c:v>
                      </c:pt>
                      <c:pt idx="11">
                        <c:v>56</c:v>
                      </c:pt>
                      <c:pt idx="12">
                        <c:v>56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56AE-483C-864A-74FEC55DB3E2}"/>
                  </c:ext>
                </c:extLst>
              </c15:ser>
            </c15:filteredBarSeries>
            <c15:filteredBarSeries>
              <c15:ser>
                <c:idx val="25"/>
                <c:order val="2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Size'!$AA$3</c15:sqref>
                        </c15:formulaRef>
                      </c:ext>
                    </c:extLst>
                    <c:strCache>
                      <c:ptCount val="1"/>
                      <c:pt idx="0">
                        <c:v>2022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lumOff val="4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lumOff val="4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lumOff val="4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Size'!$AA$4:$AA$16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157012</c:v>
                      </c:pt>
                      <c:pt idx="1">
                        <c:v>103938</c:v>
                      </c:pt>
                      <c:pt idx="2">
                        <c:v>41044</c:v>
                      </c:pt>
                      <c:pt idx="3">
                        <c:v>14378</c:v>
                      </c:pt>
                      <c:pt idx="4">
                        <c:v>7089</c:v>
                      </c:pt>
                      <c:pt idx="5">
                        <c:v>2068</c:v>
                      </c:pt>
                      <c:pt idx="6">
                        <c:v>1860</c:v>
                      </c:pt>
                      <c:pt idx="7">
                        <c:v>617</c:v>
                      </c:pt>
                      <c:pt idx="8">
                        <c:v>433</c:v>
                      </c:pt>
                      <c:pt idx="9">
                        <c:v>553</c:v>
                      </c:pt>
                      <c:pt idx="10">
                        <c:v>125</c:v>
                      </c:pt>
                      <c:pt idx="11">
                        <c:v>62</c:v>
                      </c:pt>
                      <c:pt idx="12">
                        <c:v>52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56AE-483C-864A-74FEC55DB3E2}"/>
                  </c:ext>
                </c:extLst>
              </c15:ser>
            </c15:filteredBarSeries>
          </c:ext>
        </c:extLst>
      </c:barChart>
      <c:catAx>
        <c:axId val="1629814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9807792"/>
        <c:crosses val="autoZero"/>
        <c:auto val="1"/>
        <c:lblAlgn val="ctr"/>
        <c:lblOffset val="100"/>
        <c:noMultiLvlLbl val="0"/>
      </c:catAx>
      <c:valAx>
        <c:axId val="1629807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9814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9045873411215284"/>
          <c:y val="3.7270887526506976E-4"/>
          <c:w val="0.15370032957680985"/>
          <c:h val="0.142430909378569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kumimoji="0" lang="en-GB" sz="1400" b="0" i="0" u="none" strike="noStrike" kern="1200" cap="none" spc="0" normalizeH="0" baseline="0" noProof="0">
                <a:ln>
                  <a:noFill/>
                </a:ln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uLnTx/>
                <a:uFillTx/>
                <a:latin typeface="Calibri"/>
              </a:rPr>
              <a:t>The Number of Firms by turnover over 20-100m+ size bands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'No. of Firms - Turnover'!$A$9</c:f>
              <c:strCache>
                <c:ptCount val="1"/>
                <c:pt idx="0">
                  <c:v>£20m - &lt;£30m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Turnover'!$B$9:$R$9</c:f>
              <c:numCache>
                <c:formatCode>#,##0</c:formatCode>
                <c:ptCount val="17"/>
                <c:pt idx="0">
                  <c:v>390</c:v>
                </c:pt>
                <c:pt idx="1">
                  <c:v>400</c:v>
                </c:pt>
                <c:pt idx="2">
                  <c:v>381</c:v>
                </c:pt>
                <c:pt idx="3">
                  <c:v>336</c:v>
                </c:pt>
                <c:pt idx="4">
                  <c:v>319</c:v>
                </c:pt>
                <c:pt idx="5">
                  <c:v>294</c:v>
                </c:pt>
                <c:pt idx="6">
                  <c:v>284</c:v>
                </c:pt>
                <c:pt idx="7">
                  <c:v>312</c:v>
                </c:pt>
                <c:pt idx="8">
                  <c:v>324</c:v>
                </c:pt>
                <c:pt idx="9">
                  <c:v>377</c:v>
                </c:pt>
                <c:pt idx="10">
                  <c:v>430</c:v>
                </c:pt>
                <c:pt idx="11">
                  <c:v>477</c:v>
                </c:pt>
                <c:pt idx="12">
                  <c:v>490</c:v>
                </c:pt>
                <c:pt idx="13">
                  <c:v>499</c:v>
                </c:pt>
                <c:pt idx="14">
                  <c:v>468</c:v>
                </c:pt>
                <c:pt idx="15">
                  <c:v>432</c:v>
                </c:pt>
                <c:pt idx="16">
                  <c:v>518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44-4BB5-8CEA-79E0FC985C8B}"/>
            </c:ext>
          </c:extLst>
        </c:ser>
        <c:ser>
          <c:idx val="1"/>
          <c:order val="1"/>
          <c:tx>
            <c:strRef>
              <c:f>'No. of Firms - Turnover'!$A$10</c:f>
              <c:strCache>
                <c:ptCount val="1"/>
                <c:pt idx="0">
                  <c:v>£30m - &lt;£40m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Turnover'!$B$10:$R$10</c:f>
              <c:numCache>
                <c:formatCode>#,##0</c:formatCode>
                <c:ptCount val="17"/>
                <c:pt idx="0">
                  <c:v>160</c:v>
                </c:pt>
                <c:pt idx="1">
                  <c:v>174</c:v>
                </c:pt>
                <c:pt idx="2">
                  <c:v>162</c:v>
                </c:pt>
                <c:pt idx="3">
                  <c:v>143</c:v>
                </c:pt>
                <c:pt idx="4">
                  <c:v>135</c:v>
                </c:pt>
                <c:pt idx="5">
                  <c:v>142</c:v>
                </c:pt>
                <c:pt idx="6">
                  <c:v>155</c:v>
                </c:pt>
                <c:pt idx="7">
                  <c:v>134</c:v>
                </c:pt>
                <c:pt idx="8">
                  <c:v>180</c:v>
                </c:pt>
                <c:pt idx="9">
                  <c:v>186</c:v>
                </c:pt>
                <c:pt idx="10">
                  <c:v>216</c:v>
                </c:pt>
                <c:pt idx="11">
                  <c:v>243</c:v>
                </c:pt>
                <c:pt idx="12">
                  <c:v>287</c:v>
                </c:pt>
                <c:pt idx="13">
                  <c:v>278</c:v>
                </c:pt>
                <c:pt idx="14">
                  <c:v>256</c:v>
                </c:pt>
                <c:pt idx="15">
                  <c:v>243</c:v>
                </c:pt>
                <c:pt idx="16">
                  <c:v>254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B44-4BB5-8CEA-79E0FC985C8B}"/>
            </c:ext>
          </c:extLst>
        </c:ser>
        <c:ser>
          <c:idx val="2"/>
          <c:order val="2"/>
          <c:tx>
            <c:strRef>
              <c:f>'No. of Firms - Turnover'!$A$11</c:f>
              <c:strCache>
                <c:ptCount val="1"/>
                <c:pt idx="0">
                  <c:v>£40m - &lt;£50m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Turnover'!$B$11:$R$11</c:f>
              <c:numCache>
                <c:formatCode>#,##0</c:formatCode>
                <c:ptCount val="17"/>
                <c:pt idx="0">
                  <c:v>114</c:v>
                </c:pt>
                <c:pt idx="1">
                  <c:v>117</c:v>
                </c:pt>
                <c:pt idx="2">
                  <c:v>112</c:v>
                </c:pt>
                <c:pt idx="3">
                  <c:v>98</c:v>
                </c:pt>
                <c:pt idx="4">
                  <c:v>91</c:v>
                </c:pt>
                <c:pt idx="5">
                  <c:v>78</c:v>
                </c:pt>
                <c:pt idx="6">
                  <c:v>84</c:v>
                </c:pt>
                <c:pt idx="7">
                  <c:v>98</c:v>
                </c:pt>
                <c:pt idx="8">
                  <c:v>123</c:v>
                </c:pt>
                <c:pt idx="9">
                  <c:v>113</c:v>
                </c:pt>
                <c:pt idx="10">
                  <c:v>129</c:v>
                </c:pt>
                <c:pt idx="11">
                  <c:v>152</c:v>
                </c:pt>
                <c:pt idx="12">
                  <c:v>141</c:v>
                </c:pt>
                <c:pt idx="13">
                  <c:v>149</c:v>
                </c:pt>
                <c:pt idx="14">
                  <c:v>176</c:v>
                </c:pt>
                <c:pt idx="15">
                  <c:v>170</c:v>
                </c:pt>
                <c:pt idx="16">
                  <c:v>179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B44-4BB5-8CEA-79E0FC985C8B}"/>
            </c:ext>
          </c:extLst>
        </c:ser>
        <c:ser>
          <c:idx val="3"/>
          <c:order val="3"/>
          <c:tx>
            <c:strRef>
              <c:f>'No. of Firms - Turnover'!$A$12</c:f>
              <c:strCache>
                <c:ptCount val="1"/>
                <c:pt idx="0">
                  <c:v>£50m - &lt;£100m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Turnover'!$B$12:$R$12</c:f>
              <c:numCache>
                <c:formatCode>#,##0</c:formatCode>
                <c:ptCount val="17"/>
                <c:pt idx="0">
                  <c:v>203</c:v>
                </c:pt>
                <c:pt idx="1">
                  <c:v>224</c:v>
                </c:pt>
                <c:pt idx="2">
                  <c:v>227</c:v>
                </c:pt>
                <c:pt idx="3">
                  <c:v>195</c:v>
                </c:pt>
                <c:pt idx="4">
                  <c:v>186</c:v>
                </c:pt>
                <c:pt idx="5">
                  <c:v>189</c:v>
                </c:pt>
                <c:pt idx="6">
                  <c:v>194</c:v>
                </c:pt>
                <c:pt idx="7">
                  <c:v>197</c:v>
                </c:pt>
                <c:pt idx="8">
                  <c:v>201</c:v>
                </c:pt>
                <c:pt idx="9">
                  <c:v>262</c:v>
                </c:pt>
                <c:pt idx="10">
                  <c:v>273</c:v>
                </c:pt>
                <c:pt idx="11">
                  <c:v>283</c:v>
                </c:pt>
                <c:pt idx="12">
                  <c:v>306</c:v>
                </c:pt>
                <c:pt idx="13">
                  <c:v>353</c:v>
                </c:pt>
                <c:pt idx="14">
                  <c:v>292</c:v>
                </c:pt>
                <c:pt idx="15">
                  <c:v>276</c:v>
                </c:pt>
                <c:pt idx="16">
                  <c:v>330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B44-4BB5-8CEA-79E0FC985C8B}"/>
            </c:ext>
          </c:extLst>
        </c:ser>
        <c:ser>
          <c:idx val="4"/>
          <c:order val="4"/>
          <c:tx>
            <c:strRef>
              <c:f>'No. of Firms - Turnover'!$A$13</c:f>
              <c:strCache>
                <c:ptCount val="1"/>
                <c:pt idx="0">
                  <c:v>£100m - &lt;£500m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Turnover'!$B$13:$R$13</c:f>
              <c:numCache>
                <c:formatCode>#,##0</c:formatCode>
                <c:ptCount val="17"/>
                <c:pt idx="0">
                  <c:v>179</c:v>
                </c:pt>
                <c:pt idx="1">
                  <c:v>200</c:v>
                </c:pt>
                <c:pt idx="2">
                  <c:v>201</c:v>
                </c:pt>
                <c:pt idx="3">
                  <c:v>163</c:v>
                </c:pt>
                <c:pt idx="4">
                  <c:v>161</c:v>
                </c:pt>
                <c:pt idx="5">
                  <c:v>156</c:v>
                </c:pt>
                <c:pt idx="6">
                  <c:v>174</c:v>
                </c:pt>
                <c:pt idx="7">
                  <c:v>190</c:v>
                </c:pt>
                <c:pt idx="8">
                  <c:v>205</c:v>
                </c:pt>
                <c:pt idx="9">
                  <c:v>208</c:v>
                </c:pt>
                <c:pt idx="10">
                  <c:v>229</c:v>
                </c:pt>
                <c:pt idx="11">
                  <c:v>241</c:v>
                </c:pt>
                <c:pt idx="12">
                  <c:v>244</c:v>
                </c:pt>
                <c:pt idx="13">
                  <c:v>254</c:v>
                </c:pt>
                <c:pt idx="14">
                  <c:v>258</c:v>
                </c:pt>
                <c:pt idx="15">
                  <c:v>230</c:v>
                </c:pt>
                <c:pt idx="16">
                  <c:v>235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B44-4BB5-8CEA-79E0FC985C8B}"/>
            </c:ext>
          </c:extLst>
        </c:ser>
        <c:ser>
          <c:idx val="5"/>
          <c:order val="5"/>
          <c:tx>
            <c:strRef>
              <c:f>'No. of Firms - Turnover'!$A$14</c:f>
              <c:strCache>
                <c:ptCount val="1"/>
                <c:pt idx="0">
                  <c:v>£500m - &lt;£1000m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Turnover'!$B$14:$R$14</c:f>
              <c:numCache>
                <c:formatCode>#,##0</c:formatCode>
                <c:ptCount val="17"/>
                <c:pt idx="0">
                  <c:v>14</c:v>
                </c:pt>
                <c:pt idx="1">
                  <c:v>20</c:v>
                </c:pt>
                <c:pt idx="2">
                  <c:v>18</c:v>
                </c:pt>
                <c:pt idx="3">
                  <c:v>19</c:v>
                </c:pt>
                <c:pt idx="4">
                  <c:v>17</c:v>
                </c:pt>
                <c:pt idx="5">
                  <c:v>20</c:v>
                </c:pt>
                <c:pt idx="6">
                  <c:v>21</c:v>
                </c:pt>
                <c:pt idx="7">
                  <c:v>21</c:v>
                </c:pt>
                <c:pt idx="8">
                  <c:v>15</c:v>
                </c:pt>
                <c:pt idx="9">
                  <c:v>20</c:v>
                </c:pt>
                <c:pt idx="10">
                  <c:v>20</c:v>
                </c:pt>
                <c:pt idx="11">
                  <c:v>19</c:v>
                </c:pt>
                <c:pt idx="12">
                  <c:v>21</c:v>
                </c:pt>
                <c:pt idx="13">
                  <c:v>23</c:v>
                </c:pt>
                <c:pt idx="14">
                  <c:v>26</c:v>
                </c:pt>
                <c:pt idx="15">
                  <c:v>30</c:v>
                </c:pt>
                <c:pt idx="16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B44-4BB5-8CEA-79E0FC985C8B}"/>
            </c:ext>
          </c:extLst>
        </c:ser>
        <c:ser>
          <c:idx val="6"/>
          <c:order val="6"/>
          <c:tx>
            <c:strRef>
              <c:f>'No. of Firms - Turnover'!$A$15</c:f>
              <c:strCache>
                <c:ptCount val="1"/>
                <c:pt idx="0">
                  <c:v>£1000m +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Turnover'!$B$15:$R$15</c:f>
              <c:numCache>
                <c:formatCode>#,##0</c:formatCode>
                <c:ptCount val="17"/>
                <c:pt idx="0">
                  <c:v>10</c:v>
                </c:pt>
                <c:pt idx="1">
                  <c:v>10</c:v>
                </c:pt>
                <c:pt idx="2">
                  <c:v>14</c:v>
                </c:pt>
                <c:pt idx="3">
                  <c:v>8</c:v>
                </c:pt>
                <c:pt idx="4">
                  <c:v>7</c:v>
                </c:pt>
                <c:pt idx="5">
                  <c:v>6</c:v>
                </c:pt>
                <c:pt idx="6">
                  <c:v>8</c:v>
                </c:pt>
                <c:pt idx="7">
                  <c:v>9</c:v>
                </c:pt>
                <c:pt idx="8">
                  <c:v>8</c:v>
                </c:pt>
                <c:pt idx="9">
                  <c:v>10</c:v>
                </c:pt>
                <c:pt idx="10">
                  <c:v>13</c:v>
                </c:pt>
                <c:pt idx="11">
                  <c:v>19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16</c:v>
                </c:pt>
                <c:pt idx="16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B44-4BB5-8CEA-79E0FC985C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966319"/>
        <c:axId val="6968239"/>
      </c:barChart>
      <c:catAx>
        <c:axId val="69663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68239"/>
        <c:crosses val="autoZero"/>
        <c:auto val="1"/>
        <c:lblAlgn val="ctr"/>
        <c:lblOffset val="100"/>
        <c:noMultiLvlLbl val="0"/>
      </c:catAx>
      <c:valAx>
        <c:axId val="69682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Number</a:t>
                </a:r>
                <a:r>
                  <a:rPr lang="en-GB" sz="1400" baseline="0"/>
                  <a:t> of firms across the years 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663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354819</xdr:colOff>
      <xdr:row>13</xdr:row>
      <xdr:rowOff>127001</xdr:rowOff>
    </xdr:from>
    <xdr:to>
      <xdr:col>20</xdr:col>
      <xdr:colOff>400538</xdr:colOff>
      <xdr:row>13</xdr:row>
      <xdr:rowOff>175847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D520E5C-E507-E9C1-09D9-6F0E5A6EC6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638175</xdr:colOff>
      <xdr:row>36</xdr:row>
      <xdr:rowOff>157161</xdr:rowOff>
    </xdr:from>
    <xdr:to>
      <xdr:col>14</xdr:col>
      <xdr:colOff>76199</xdr:colOff>
      <xdr:row>55</xdr:row>
      <xdr:rowOff>123824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73498E4-0401-FF3C-21F9-E87C99D0B6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123263</xdr:colOff>
      <xdr:row>20</xdr:row>
      <xdr:rowOff>79240</xdr:rowOff>
    </xdr:from>
    <xdr:to>
      <xdr:col>19</xdr:col>
      <xdr:colOff>452437</xdr:colOff>
      <xdr:row>52</xdr:row>
      <xdr:rowOff>95249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875CC2C-8ABD-A783-752C-F6EA2688B1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1260796</xdr:colOff>
      <xdr:row>23</xdr:row>
      <xdr:rowOff>42901</xdr:rowOff>
    </xdr:from>
    <xdr:to>
      <xdr:col>16</xdr:col>
      <xdr:colOff>269622</xdr:colOff>
      <xdr:row>56</xdr:row>
      <xdr:rowOff>73075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E1A1846-C2D0-9ED2-0058-3C7F8B4379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36" headerRowBorderDxfId="135" tableBorderDxfId="134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topLeftCell="A7" zoomScale="65" zoomScaleNormal="63" workbookViewId="0">
      <selection activeCell="D35" sqref="D35"/>
    </sheetView>
  </sheetViews>
  <sheetFormatPr defaultColWidth="8.7265625" defaultRowHeight="14.5"/>
  <cols>
    <col min="1" max="1" width="13" customWidth="1"/>
    <col min="2" max="2" width="12" customWidth="1"/>
    <col min="3" max="3" width="16.26953125" customWidth="1"/>
    <col min="4" max="4" width="12.26953125" customWidth="1"/>
    <col min="5" max="5" width="12.54296875" customWidth="1"/>
    <col min="6" max="6" width="12.26953125" customWidth="1"/>
    <col min="7" max="7" width="12.7265625" customWidth="1"/>
    <col min="8" max="8" width="12.26953125" customWidth="1"/>
    <col min="9" max="9" width="11.7265625" customWidth="1"/>
    <col min="10" max="10" width="11.453125" customWidth="1"/>
    <col min="11" max="11" width="13.453125" customWidth="1"/>
    <col min="12" max="12" width="12.7265625" customWidth="1"/>
    <col min="13" max="13" width="14.7265625" customWidth="1"/>
    <col min="14" max="14" width="13.7265625" customWidth="1"/>
    <col min="15" max="15" width="16.81640625" customWidth="1"/>
  </cols>
  <sheetData>
    <row r="1" spans="1:17" ht="19">
      <c r="A1" s="4" t="s">
        <v>0</v>
      </c>
    </row>
    <row r="2" spans="1:17">
      <c r="A2" s="5" t="s">
        <v>1</v>
      </c>
    </row>
    <row r="3" spans="1:17">
      <c r="A3" s="5"/>
    </row>
    <row r="4" spans="1:17" ht="58.15" customHeight="1">
      <c r="A4" s="9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11" t="s">
        <v>13</v>
      </c>
      <c r="M4" s="12" t="s">
        <v>14</v>
      </c>
      <c r="N4" s="13" t="s">
        <v>15</v>
      </c>
      <c r="O4" s="14" t="s">
        <v>16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17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>
      <c r="F32" s="18"/>
    </row>
    <row r="33" spans="1:6">
      <c r="A33" t="s">
        <v>110</v>
      </c>
      <c r="D33">
        <f>_xlfn.MODE.SNGL(Table1.1[Public other new work: oil, steel &amp; coal])</f>
        <v>4</v>
      </c>
      <c r="F33" s="18"/>
    </row>
    <row r="34" spans="1:6">
      <c r="F34" s="18"/>
    </row>
    <row r="35" spans="1:6">
      <c r="A35" t="s">
        <v>111</v>
      </c>
      <c r="D35">
        <f>_xlfn.STDEV.S(Table1.1[Public other new work: garages &amp; shops])</f>
        <v>150.02627974919801</v>
      </c>
      <c r="F35" s="18"/>
    </row>
    <row r="36" spans="1:6">
      <c r="F36" s="18"/>
    </row>
    <row r="37" spans="1:6">
      <c r="F37" s="18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6"/>
  <sheetViews>
    <sheetView tabSelected="1" topLeftCell="A18" zoomScale="49" workbookViewId="0">
      <selection activeCell="C34" sqref="C34"/>
    </sheetView>
  </sheetViews>
  <sheetFormatPr defaultColWidth="8.7265625" defaultRowHeight="14.5"/>
  <cols>
    <col min="1" max="1" width="13" customWidth="1"/>
    <col min="2" max="2" width="14.7265625" customWidth="1"/>
    <col min="3" max="3" width="14" customWidth="1"/>
    <col min="4" max="4" width="9.7265625" customWidth="1"/>
    <col min="5" max="5" width="11.26953125" customWidth="1"/>
    <col min="6" max="6" width="10.7265625" customWidth="1"/>
    <col min="7" max="7" width="11.26953125" customWidth="1"/>
    <col min="8" max="8" width="11.54296875" customWidth="1"/>
    <col min="9" max="9" width="11.7265625" customWidth="1"/>
    <col min="10" max="10" width="12.26953125" customWidth="1"/>
    <col min="11" max="11" width="13.1796875" customWidth="1"/>
    <col min="12" max="12" width="11.26953125" customWidth="1"/>
    <col min="13" max="13" width="11.453125" customWidth="1"/>
    <col min="14" max="14" width="13.7265625" customWidth="1"/>
    <col min="15" max="15" width="10.7265625" customWidth="1"/>
    <col min="16" max="16" width="15.54296875" customWidth="1"/>
  </cols>
  <sheetData>
    <row r="1" spans="1:16" ht="19">
      <c r="A1" s="7" t="s">
        <v>18</v>
      </c>
    </row>
    <row r="2" spans="1:16">
      <c r="A2" s="5" t="s">
        <v>1</v>
      </c>
    </row>
    <row r="3" spans="1:16">
      <c r="A3" s="5"/>
    </row>
    <row r="4" spans="1:16" ht="54" customHeight="1">
      <c r="A4" s="9" t="s">
        <v>2</v>
      </c>
      <c r="B4" s="10" t="s">
        <v>19</v>
      </c>
      <c r="C4" s="10" t="s">
        <v>20</v>
      </c>
      <c r="D4" s="11" t="s">
        <v>21</v>
      </c>
      <c r="E4" s="11" t="s">
        <v>22</v>
      </c>
      <c r="F4" s="12" t="s">
        <v>23</v>
      </c>
      <c r="G4" s="12" t="s">
        <v>24</v>
      </c>
      <c r="H4" s="11" t="s">
        <v>25</v>
      </c>
      <c r="I4" s="11" t="s">
        <v>26</v>
      </c>
      <c r="J4" s="11" t="s">
        <v>27</v>
      </c>
      <c r="K4" s="11" t="s">
        <v>28</v>
      </c>
      <c r="L4" s="11" t="s">
        <v>29</v>
      </c>
      <c r="M4" s="11" t="s">
        <v>30</v>
      </c>
      <c r="N4" s="12" t="s">
        <v>31</v>
      </c>
      <c r="O4" s="13" t="s">
        <v>32</v>
      </c>
      <c r="P4" s="14" t="s">
        <v>33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31" spans="1:16">
      <c r="A31" s="1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</row>
    <row r="32" spans="1:16">
      <c r="A32" t="s">
        <v>105</v>
      </c>
      <c r="B32">
        <f>MEDIAN(Table1.2[Total private new housing])</f>
        <v>19846</v>
      </c>
      <c r="C32">
        <f>MEDIAN(Table1.2[Total private Infrastructure])</f>
        <v>8715.5</v>
      </c>
      <c r="D32">
        <f>MEDIAN(Table1.2[Private industrial: factories])</f>
        <v>2678</v>
      </c>
      <c r="E32">
        <f>MEDIAN(Table1.2[Private industrial: warehouses])</f>
        <v>2025.5</v>
      </c>
      <c r="F32">
        <f>MEDIAN(Table1.2[Private industrial: oil, steel &amp; coal])</f>
        <v>151</v>
      </c>
      <c r="G32">
        <f>MEDIAN(Table1.2[All private industrial])</f>
        <v>4859.5</v>
      </c>
      <c r="H32">
        <f>MEDIAN(Table1.2[Private commercial: schools &amp; universities])</f>
        <v>3188.5</v>
      </c>
      <c r="I32">
        <f>MEDIAN(Table1.2[Private commercial: health])</f>
        <v>1196.5</v>
      </c>
      <c r="J32">
        <f>MEDIAN(Table1.2[Private commercial: offices])</f>
        <v>8883.5</v>
      </c>
      <c r="K32">
        <f>MEDIAN(Table1.2[Private commercial: entertainment])</f>
        <v>4749</v>
      </c>
      <c r="L32">
        <f>MEDIAN(Table1.2[Private commercial: garages])</f>
        <v>499</v>
      </c>
      <c r="M32">
        <f>MEDIAN(Table1.2[Private commercial: shops])</f>
        <v>4989.5</v>
      </c>
      <c r="N32">
        <f>MEDIAN(Table1.2[Private commercial: agriculture &amp; miscellaneous])</f>
        <v>1266.5</v>
      </c>
      <c r="O32">
        <f>MEDIAN(Table1.2[All private commercial])</f>
        <v>25533.5</v>
      </c>
      <c r="P32">
        <f>MEDIAN(Table1.2[All Private Sector])</f>
        <v>60478.5</v>
      </c>
    </row>
    <row r="35" customFormat="1"/>
    <row r="36" customFormat="1"/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C23"/>
  <sheetViews>
    <sheetView topLeftCell="C12" zoomScale="39" zoomScaleNormal="85" workbookViewId="0">
      <selection activeCell="V36" sqref="V36"/>
    </sheetView>
  </sheetViews>
  <sheetFormatPr defaultColWidth="8.7265625" defaultRowHeight="14.5"/>
  <cols>
    <col min="1" max="1" width="17.453125" customWidth="1"/>
    <col min="2" max="23" width="8.81640625" customWidth="1"/>
    <col min="24" max="24" width="10.54296875" customWidth="1"/>
    <col min="25" max="27" width="8.81640625" customWidth="1"/>
    <col min="29" max="29" width="15.1796875" bestFit="1" customWidth="1"/>
  </cols>
  <sheetData>
    <row r="1" spans="1:28" ht="19">
      <c r="A1" s="3" t="s">
        <v>34</v>
      </c>
    </row>
    <row r="2" spans="1:28" ht="19">
      <c r="A2" s="3"/>
    </row>
    <row r="3" spans="1:28">
      <c r="A3" s="25" t="s">
        <v>35</v>
      </c>
      <c r="B3" s="15" t="s">
        <v>36</v>
      </c>
      <c r="C3" s="15" t="s">
        <v>37</v>
      </c>
      <c r="D3" s="15" t="s">
        <v>38</v>
      </c>
      <c r="E3" s="15" t="s">
        <v>39</v>
      </c>
      <c r="F3" s="15" t="s">
        <v>40</v>
      </c>
      <c r="G3" s="15" t="s">
        <v>41</v>
      </c>
      <c r="H3" s="15" t="s">
        <v>42</v>
      </c>
      <c r="I3" s="15" t="s">
        <v>43</v>
      </c>
      <c r="J3" s="15" t="s">
        <v>44</v>
      </c>
      <c r="K3" s="15" t="s">
        <v>45</v>
      </c>
      <c r="L3" s="15" t="s">
        <v>46</v>
      </c>
      <c r="M3" s="15" t="s">
        <v>47</v>
      </c>
      <c r="N3" s="8" t="s">
        <v>48</v>
      </c>
      <c r="O3" s="15" t="s">
        <v>49</v>
      </c>
      <c r="P3" s="15" t="s">
        <v>50</v>
      </c>
      <c r="Q3" s="15" t="s">
        <v>51</v>
      </c>
      <c r="R3" s="15" t="s">
        <v>52</v>
      </c>
      <c r="S3" s="15" t="s">
        <v>53</v>
      </c>
      <c r="T3" s="15" t="s">
        <v>54</v>
      </c>
      <c r="U3" s="15" t="s">
        <v>55</v>
      </c>
      <c r="V3" s="15" t="s">
        <v>56</v>
      </c>
      <c r="W3" s="15" t="s">
        <v>57</v>
      </c>
      <c r="X3" s="15" t="s">
        <v>58</v>
      </c>
      <c r="Y3" s="15" t="s">
        <v>59</v>
      </c>
      <c r="Z3" s="15" t="s">
        <v>60</v>
      </c>
      <c r="AA3" s="15" t="s">
        <v>61</v>
      </c>
      <c r="AB3" s="15" t="s">
        <v>62</v>
      </c>
    </row>
    <row r="4" spans="1:28">
      <c r="A4" s="6" t="s">
        <v>63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64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65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66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67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68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69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70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71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72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73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74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75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9" ht="25.15" customHeight="1">
      <c r="A17" s="16" t="s">
        <v>76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</row>
    <row r="18" spans="1:29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</row>
    <row r="23" spans="1:29" ht="15.5">
      <c r="X23" s="32" t="s">
        <v>106</v>
      </c>
      <c r="AC23" s="33">
        <f>AVERAGE(B5)*(AB5)</f>
        <v>4923388028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X18"/>
  <sheetViews>
    <sheetView topLeftCell="A14" zoomScale="44" zoomScaleNormal="100" workbookViewId="0">
      <selection activeCell="W16" sqref="W16"/>
    </sheetView>
  </sheetViews>
  <sheetFormatPr defaultRowHeight="14.5"/>
  <cols>
    <col min="1" max="1" width="35.26953125" customWidth="1"/>
    <col min="22" max="22" width="11.81640625" customWidth="1"/>
  </cols>
  <sheetData>
    <row r="1" spans="1:23" ht="19">
      <c r="A1" s="7" t="s">
        <v>77</v>
      </c>
    </row>
    <row r="2" spans="1:23" ht="19">
      <c r="A2" s="7"/>
    </row>
    <row r="3" spans="1:23" ht="28" customHeight="1">
      <c r="A3" s="25" t="s">
        <v>78</v>
      </c>
      <c r="B3" s="29" t="s">
        <v>46</v>
      </c>
      <c r="C3" s="30" t="s">
        <v>47</v>
      </c>
      <c r="D3" s="26" t="s">
        <v>79</v>
      </c>
      <c r="E3" s="26" t="s">
        <v>80</v>
      </c>
      <c r="F3" s="26" t="s">
        <v>81</v>
      </c>
      <c r="G3" s="26" t="s">
        <v>82</v>
      </c>
      <c r="H3" s="26" t="s">
        <v>83</v>
      </c>
      <c r="I3" s="26" t="s">
        <v>84</v>
      </c>
      <c r="J3" s="26" t="s">
        <v>85</v>
      </c>
      <c r="K3" s="26" t="s">
        <v>86</v>
      </c>
      <c r="L3" s="26" t="s">
        <v>87</v>
      </c>
      <c r="M3" s="26" t="s">
        <v>88</v>
      </c>
      <c r="N3" s="26" t="s">
        <v>89</v>
      </c>
      <c r="O3" s="26" t="s">
        <v>90</v>
      </c>
      <c r="P3" s="26" t="s">
        <v>91</v>
      </c>
      <c r="Q3" s="26" t="s">
        <v>92</v>
      </c>
      <c r="R3" s="26" t="s">
        <v>62</v>
      </c>
    </row>
    <row r="4" spans="1:23">
      <c r="A4" s="27" t="s">
        <v>93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23">
      <c r="A5" s="24" t="s">
        <v>94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23">
      <c r="A6" s="24" t="s">
        <v>95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23">
      <c r="A7" s="24" t="s">
        <v>96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23">
      <c r="A8" s="24" t="s">
        <v>97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23">
      <c r="A9" s="24" t="s">
        <v>98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23">
      <c r="A10" s="24" t="s">
        <v>99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23">
      <c r="A11" s="24" t="s">
        <v>100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23">
      <c r="A12" s="24" t="s">
        <v>101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23">
      <c r="A13" s="24" t="s">
        <v>102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23">
      <c r="A14" s="24" t="s">
        <v>103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23">
      <c r="A15" s="24" t="s">
        <v>104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23">
      <c r="A16" s="28" t="s">
        <v>76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  <c r="T16" t="s">
        <v>107</v>
      </c>
      <c r="W16" t="s">
        <v>108</v>
      </c>
    </row>
    <row r="17" spans="1:24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18" spans="1:24">
      <c r="T18" t="s">
        <v>109</v>
      </c>
      <c r="X18" s="34">
        <f>MAX(R16)-MIN(B16)</f>
        <v>87234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BCEDCB0A13E24B9F084ADC54387FAB" ma:contentTypeVersion="3" ma:contentTypeDescription="Create a new document." ma:contentTypeScope="" ma:versionID="70e7583d5cbf7f9cc6cb2c1c5de33bd5">
  <xsd:schema xmlns:xsd="http://www.w3.org/2001/XMLSchema" xmlns:xs="http://www.w3.org/2001/XMLSchema" xmlns:p="http://schemas.microsoft.com/office/2006/metadata/properties" xmlns:ns2="89e56c63-a953-42dc-a043-e059f94b1806" targetNamespace="http://schemas.microsoft.com/office/2006/metadata/properties" ma:root="true" ma:fieldsID="f9f065b326b2de9d65d98178f034dc9d" ns2:_="">
    <xsd:import namespace="89e56c63-a953-42dc-a043-e059f94b180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e56c63-a953-42dc-a043-e059f94b18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5CFDA11B-9985-4C5D-9982-CC5BC344E1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e56c63-a953-42dc-a043-e059f94b18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2025-12-11T12:50:21Z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0x01010089BCEDCB0A13E24B9F084ADC54387FAB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