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ink/ink1.xml" ContentType="application/inkml+xml"/>
  <Override PartName="/xl/drawings/drawing3.xml" ContentType="application/vnd.openxmlformats-officedocument.drawing+xml"/>
  <Override PartName="/xl/ink/ink2.xml" ContentType="application/inkml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3/"/>
    </mc:Choice>
  </mc:AlternateContent>
  <xr:revisionPtr revIDLastSave="1111" documentId="8_{C7476D5E-CB58-47DE-8332-7B26FFDB7F11}" xr6:coauthVersionLast="47" xr6:coauthVersionMax="47" xr10:uidLastSave="{CC182EE6-525C-4266-BB32-7F1A65299D24}"/>
  <bookViews>
    <workbookView xWindow="-28920" yWindow="-120" windowWidth="29040" windowHeight="15840" activeTab="4" xr2:uid="{86345280-0892-4A29-8E3F-AA5801522381}"/>
  </bookViews>
  <sheets>
    <sheet name="Take-off List" sheetId="1" r:id="rId1"/>
    <sheet name="Measurement " sheetId="2" r:id="rId2"/>
    <sheet name="BOQ V6" sheetId="4" r:id="rId3"/>
    <sheet name="BoQ Summary" sheetId="5" r:id="rId4"/>
    <sheet name="Sheet3" sheetId="6" r:id="rId5"/>
    <sheet name="Sheet4" sheetId="7" r:id="rId6"/>
    <sheet name="SJT Practice" sheetId="3" r:id="rId7"/>
  </sheets>
  <externalReferences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2" l="1"/>
  <c r="I10" i="2"/>
  <c r="D178" i="2"/>
  <c r="D186" i="2"/>
  <c r="D169" i="2"/>
  <c r="D162" i="2"/>
  <c r="D160" i="2"/>
  <c r="D154" i="2"/>
  <c r="D132" i="2"/>
  <c r="D116" i="2"/>
  <c r="D111" i="2"/>
  <c r="D106" i="2"/>
  <c r="D67" i="2"/>
  <c r="D57" i="2"/>
  <c r="D30" i="2"/>
  <c r="D36" i="2" s="1"/>
  <c r="L49" i="2"/>
  <c r="L54" i="2" s="1"/>
  <c r="L98" i="2" s="1"/>
  <c r="E21" i="5"/>
  <c r="G7" i="5"/>
  <c r="G14" i="5" s="1"/>
  <c r="G16" i="5" s="1"/>
  <c r="G21" i="5" s="1"/>
  <c r="G23" i="5" s="1"/>
  <c r="G24" i="5" l="1"/>
  <c r="G25" i="5" s="1"/>
  <c r="G27" i="5" s="1"/>
  <c r="G28" i="5" l="1"/>
  <c r="G29" i="5" s="1"/>
  <c r="G31" i="5" s="1"/>
  <c r="G33" i="5" s="1"/>
  <c r="G51" i="4" l="1"/>
  <c r="G56" i="4" s="1"/>
  <c r="G100" i="4" s="1"/>
  <c r="T144" i="2" l="1"/>
  <c r="T145" i="2" s="1"/>
  <c r="T140" i="2"/>
  <c r="T118" i="2"/>
  <c r="T120" i="2" s="1"/>
  <c r="T90" i="2"/>
  <c r="T84" i="2"/>
  <c r="T87" i="2" s="1"/>
  <c r="T80" i="2"/>
  <c r="T86" i="2" s="1"/>
  <c r="T74" i="2"/>
  <c r="T98" i="2"/>
  <c r="T100" i="2" s="1"/>
  <c r="T48" i="2"/>
  <c r="T46" i="2"/>
  <c r="T47" i="2" s="1"/>
  <c r="T40" i="2"/>
  <c r="T7" i="2"/>
  <c r="T23" i="2" s="1"/>
  <c r="D151" i="3"/>
  <c r="D139" i="3"/>
  <c r="T128" i="3"/>
  <c r="T124" i="3"/>
  <c r="T111" i="3"/>
  <c r="T113" i="3" s="1"/>
  <c r="D106" i="3"/>
  <c r="D96" i="3"/>
  <c r="D101" i="3"/>
  <c r="T91" i="3"/>
  <c r="T85" i="3"/>
  <c r="T88" i="3" s="1"/>
  <c r="T81" i="3"/>
  <c r="T87" i="3" s="1"/>
  <c r="T75" i="3"/>
  <c r="T67" i="3"/>
  <c r="T69" i="3" s="1"/>
  <c r="D61" i="3"/>
  <c r="T7" i="3"/>
  <c r="T10" i="3" s="1"/>
  <c r="T11" i="3" s="1"/>
  <c r="T12" i="3" s="1"/>
  <c r="T16" i="3" s="1"/>
  <c r="T21" i="3" s="1"/>
  <c r="D51" i="3"/>
  <c r="T42" i="3"/>
  <c r="T43" i="3" s="1"/>
  <c r="T74" i="3" s="1"/>
  <c r="T36" i="3"/>
  <c r="D26" i="3"/>
  <c r="T49" i="2" l="1"/>
  <c r="T73" i="2"/>
  <c r="T75" i="2" s="1"/>
  <c r="T88" i="2"/>
  <c r="T89" i="2" s="1"/>
  <c r="T91" i="2" s="1"/>
  <c r="T17" i="2"/>
  <c r="T11" i="2"/>
  <c r="T12" i="2" s="1"/>
  <c r="T13" i="2" s="1"/>
  <c r="T76" i="3"/>
  <c r="T127" i="3"/>
  <c r="T129" i="3" s="1"/>
  <c r="T15" i="3"/>
  <c r="T20" i="3" s="1"/>
  <c r="T22" i="3" s="1"/>
  <c r="T89" i="3"/>
  <c r="T90" i="3" s="1"/>
  <c r="T92" i="3" s="1"/>
  <c r="T44" i="3"/>
  <c r="T45" i="3" s="1"/>
  <c r="T18" i="2" l="1"/>
  <c r="T19" i="2" s="1"/>
  <c r="T24" i="2"/>
  <c r="T25" i="2" s="1"/>
  <c r="T17" i="3"/>
</calcChain>
</file>

<file path=xl/sharedStrings.xml><?xml version="1.0" encoding="utf-8"?>
<sst xmlns="http://schemas.openxmlformats.org/spreadsheetml/2006/main" count="356" uniqueCount="206">
  <si>
    <t>Take-off List</t>
  </si>
  <si>
    <t>Class example - Substructure</t>
  </si>
  <si>
    <t>NRM2 Ref.</t>
  </si>
  <si>
    <t>Retaining Topsoil</t>
  </si>
  <si>
    <t>Topsoil exc.</t>
  </si>
  <si>
    <t>Foundation Exc.</t>
  </si>
  <si>
    <t>Disposal of soil</t>
  </si>
  <si>
    <t>Concrete foundations</t>
  </si>
  <si>
    <t>Cavity wall</t>
  </si>
  <si>
    <t>Brick</t>
  </si>
  <si>
    <t>Block</t>
  </si>
  <si>
    <t xml:space="preserve">Form Cavity </t>
  </si>
  <si>
    <t>Hardcore fill</t>
  </si>
  <si>
    <t>DPC</t>
  </si>
  <si>
    <t>Concrete Bed</t>
  </si>
  <si>
    <t>DPM</t>
  </si>
  <si>
    <t>DPM upturn</t>
  </si>
  <si>
    <t>Concrete treatment</t>
  </si>
  <si>
    <t>5.5.2</t>
  </si>
  <si>
    <t>5.10.1</t>
  </si>
  <si>
    <t>5.6.2</t>
  </si>
  <si>
    <t>5.9.2</t>
  </si>
  <si>
    <t>11.2.1</t>
  </si>
  <si>
    <t>14.1.1</t>
  </si>
  <si>
    <t>14.14.1</t>
  </si>
  <si>
    <t>Cavity Fill</t>
  </si>
  <si>
    <t>11.5.1</t>
  </si>
  <si>
    <t>5.12.3</t>
  </si>
  <si>
    <t>14.16.1.3</t>
  </si>
  <si>
    <t>5.16.2</t>
  </si>
  <si>
    <t>11.8.1</t>
  </si>
  <si>
    <t>m2</t>
  </si>
  <si>
    <t>m3</t>
  </si>
  <si>
    <t>m</t>
  </si>
  <si>
    <t>Substructure 1</t>
  </si>
  <si>
    <t>Hardcore Bed</t>
  </si>
  <si>
    <t>ü</t>
  </si>
  <si>
    <t>Measured?</t>
  </si>
  <si>
    <t>Cavity</t>
  </si>
  <si>
    <t xml:space="preserve">trench </t>
  </si>
  <si>
    <t>wall total</t>
  </si>
  <si>
    <t>Found. Spread</t>
  </si>
  <si>
    <t>Length</t>
  </si>
  <si>
    <t>2 x wall</t>
  </si>
  <si>
    <t>2 x spread</t>
  </si>
  <si>
    <t>Width</t>
  </si>
  <si>
    <t>Site Preperation, removal of the topsoil to an average 150mm depth</t>
  </si>
  <si>
    <t>&amp;</t>
  </si>
  <si>
    <t>Retaining excavated material on site, topsoil, to tempory</t>
  </si>
  <si>
    <t xml:space="preserve">spoil heaps, onsite spoil heaps left to contractors discretion. </t>
  </si>
  <si>
    <t>x 0.150 =        m3</t>
  </si>
  <si>
    <t>depth of trench</t>
  </si>
  <si>
    <t>total</t>
  </si>
  <si>
    <t>less topsoil</t>
  </si>
  <si>
    <t>Centre Line of Trench</t>
  </si>
  <si>
    <t>length</t>
  </si>
  <si>
    <t>width</t>
  </si>
  <si>
    <t>x 2</t>
  </si>
  <si>
    <t>add 4/2/0.5/0.278</t>
  </si>
  <si>
    <t>Excavation commencing 150mm below original ground level,</t>
  </si>
  <si>
    <t>strip foundation excavation not exceeding 2m deep.</t>
  </si>
  <si>
    <t xml:space="preserve">Disposal of excavated material off site left to contractors </t>
  </si>
  <si>
    <t>discretion.</t>
  </si>
  <si>
    <t>In-Situ Concrete foundation 20kN, horizontal work, less than</t>
  </si>
  <si>
    <t>300mm thick in structures and poured against face of earth.</t>
  </si>
  <si>
    <t>Height of Masonary</t>
  </si>
  <si>
    <t>to DPC</t>
  </si>
  <si>
    <t>less concrete</t>
  </si>
  <si>
    <t>Centre Lines of Masonary</t>
  </si>
  <si>
    <t>perimeter abd</t>
  </si>
  <si>
    <t>add 4/2/0.5/0.100</t>
  </si>
  <si>
    <t>Cavity x2</t>
  </si>
  <si>
    <t>Block x2</t>
  </si>
  <si>
    <t>add 4/2/0.5/0.1025</t>
  </si>
  <si>
    <t>walls, laid in cement mortar (1:4)</t>
  </si>
  <si>
    <t>Walls, 100mm thick, in trench blocks, skins to hollow</t>
  </si>
  <si>
    <t>Forming Cavities, 75mm thick in hollow walls, to include</t>
  </si>
  <si>
    <t>stainless steel wall ties 5 per m2.</t>
  </si>
  <si>
    <t>Cavity fill conc.</t>
  </si>
  <si>
    <t>trench</t>
  </si>
  <si>
    <t xml:space="preserve">less concrete </t>
  </si>
  <si>
    <t>add splay</t>
  </si>
  <si>
    <t>In-Situ Concrete (1:6 with 20mm aggregate), vertical work, less than</t>
  </si>
  <si>
    <t>300mm thick filling to hollow cavity walls.</t>
  </si>
  <si>
    <t>Hardcore Fill</t>
  </si>
  <si>
    <t>depth of exc.</t>
  </si>
  <si>
    <t xml:space="preserve">Less 150mm </t>
  </si>
  <si>
    <t>less 4/2/0.5/0.211</t>
  </si>
  <si>
    <t xml:space="preserve">Imported hardcore filling, to trench excavations, exceeding </t>
  </si>
  <si>
    <t>500mm deep.</t>
  </si>
  <si>
    <t>Damp Proof Courses not exceeding 300mm wide, pitch polymer,</t>
  </si>
  <si>
    <t>vertical, bedded in cement mortar (1:4)</t>
  </si>
  <si>
    <t>In-Situ Concrete bed 20N/mm2, horizontal work, less than</t>
  </si>
  <si>
    <t>300mm thick and poured against face of DPM.</t>
  </si>
  <si>
    <t>x 0.15mm =           m3</t>
  </si>
  <si>
    <t xml:space="preserve">Imported hardcore filling, horizontal beds over 50mm thick but  </t>
  </si>
  <si>
    <t>not exceeding 500mm thick, finished thickness 150mm in one</t>
  </si>
  <si>
    <t xml:space="preserve">layer. </t>
  </si>
  <si>
    <t xml:space="preserve">Damp Proof Membrane, over 500mm wide, 1200 gauge </t>
  </si>
  <si>
    <t>polythene, horizontal on blinded harcore.</t>
  </si>
  <si>
    <t>DPM, width not exceeding 500mm wide, 1200 gauge polythene,</t>
  </si>
  <si>
    <t>vertical up turn to bock walls.</t>
  </si>
  <si>
    <t>Surface treatments to concrete, power float finish</t>
  </si>
  <si>
    <t>Wall Thickness</t>
  </si>
  <si>
    <t>Foundation Spread</t>
  </si>
  <si>
    <t>Foundation</t>
  </si>
  <si>
    <t>wall</t>
  </si>
  <si>
    <t>Spread</t>
  </si>
  <si>
    <t>Total Length</t>
  </si>
  <si>
    <t>wall x2</t>
  </si>
  <si>
    <t>Total</t>
  </si>
  <si>
    <t>Total Width</t>
  </si>
  <si>
    <t>Remove topsoil: 150mm depth.</t>
  </si>
  <si>
    <t>Depth</t>
  </si>
  <si>
    <t>less Top Soil</t>
  </si>
  <si>
    <t>Total Depth</t>
  </si>
  <si>
    <t xml:space="preserve">x2 </t>
  </si>
  <si>
    <t>4/2/0.5/0.278</t>
  </si>
  <si>
    <t>Add</t>
  </si>
  <si>
    <t>Disposal of excavated material off site. Destination at contractors</t>
  </si>
  <si>
    <t>Walls, 102.5mm thick, in half brick commons, skins to hollow</t>
  </si>
  <si>
    <t xml:space="preserve">Foundation Excavation, commencing level 150mm below ground level. </t>
  </si>
  <si>
    <t>Excavation not exceeding 2m deep.</t>
  </si>
  <si>
    <t>Plain in-situ concrete foundation 20kN, horizontal work, less than</t>
  </si>
  <si>
    <t>Walls 100mm thick in trench blocks, to skins of hollow walls.</t>
  </si>
  <si>
    <t>Walls 102.5mm thick in half brick commons, to skins of hollow</t>
  </si>
  <si>
    <t>walls.</t>
  </si>
  <si>
    <t xml:space="preserve">Forming Cavity, 75mm thick formed as brick and blockwork </t>
  </si>
  <si>
    <t>proceeds. Wall ties at 5 per m2.</t>
  </si>
  <si>
    <t>DDT Conc Found.</t>
  </si>
  <si>
    <t>Splay</t>
  </si>
  <si>
    <t xml:space="preserve">In-Situ concrete (1:6; 20mm agg), vertical work, less than </t>
  </si>
  <si>
    <t>300mm thick. Fill to cavity wall.</t>
  </si>
  <si>
    <t>Imported hardcore filling, to beds level exceeding 500mm deep.</t>
  </si>
  <si>
    <t>To foundation trench.</t>
  </si>
  <si>
    <t>the location left to the discretion of the contractor.</t>
  </si>
  <si>
    <t xml:space="preserve">Retain excavated topsoil on site. To tempory spoil heaps, </t>
  </si>
  <si>
    <t>Code</t>
  </si>
  <si>
    <t>Description</t>
  </si>
  <si>
    <t>Unit</t>
  </si>
  <si>
    <t>Unit Rate</t>
  </si>
  <si>
    <t>Total £</t>
  </si>
  <si>
    <t>Brought Forward £</t>
  </si>
  <si>
    <t>nil</t>
  </si>
  <si>
    <t>Carried Forward £</t>
  </si>
  <si>
    <t xml:space="preserve">Bill Number: </t>
  </si>
  <si>
    <t xml:space="preserve">NRM Title: </t>
  </si>
  <si>
    <t>Total Carried to main summary £</t>
  </si>
  <si>
    <t>4.3.1</t>
  </si>
  <si>
    <t>GROUNDWORKS (package)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</si>
  <si>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</si>
  <si>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>4.3.2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</si>
  <si>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</si>
  <si>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Evcavation &amp; Groundworks</t>
  </si>
  <si>
    <t xml:space="preserve">Title: 4.3  Excavation &amp; Groundworks </t>
  </si>
  <si>
    <t>CODE</t>
  </si>
  <si>
    <t>NRM Works Package Bill No.: 4. Groundworks</t>
  </si>
  <si>
    <t>Bill Summary (condensed version)</t>
  </si>
  <si>
    <t>Contract:</t>
  </si>
  <si>
    <t>Cost Centre</t>
  </si>
  <si>
    <t>Element</t>
  </si>
  <si>
    <t>£/p</t>
  </si>
  <si>
    <t>**Hide**</t>
  </si>
  <si>
    <t>Facilities works</t>
  </si>
  <si>
    <t>Substructure</t>
  </si>
  <si>
    <t>Superstructure</t>
  </si>
  <si>
    <t>Internal finishes</t>
  </si>
  <si>
    <t>Fittings, furnishings &amp; equipment</t>
  </si>
  <si>
    <t>Services</t>
  </si>
  <si>
    <t>Prefabricated Buildings &amp; Building Units</t>
  </si>
  <si>
    <t>Work to existing buildings</t>
  </si>
  <si>
    <t>External Works</t>
  </si>
  <si>
    <t>TOTAL (Building works, including M&amp;E services)</t>
  </si>
  <si>
    <t>Main Contractors Preliminaries</t>
  </si>
  <si>
    <t>Sub-total</t>
  </si>
  <si>
    <t>Provisional Sums:</t>
  </si>
  <si>
    <t>Defined provisional sums</t>
  </si>
  <si>
    <t>Undefined provisional sums</t>
  </si>
  <si>
    <t>Works to be carried out by statutory undertakers</t>
  </si>
  <si>
    <t>Risks</t>
  </si>
  <si>
    <t>Main Contractors overheads &amp; profit (insert required % adjustment)</t>
  </si>
  <si>
    <t>%</t>
  </si>
  <si>
    <t>Credit (for retained arisings)</t>
  </si>
  <si>
    <t>Ddt.</t>
  </si>
  <si>
    <t>Main Contractors fixed price adjustment (insert required % adjustment)</t>
  </si>
  <si>
    <r>
      <t>Directors adjustments (insert required adjustment (</t>
    </r>
    <r>
      <rPr>
        <b/>
        <sz val="11"/>
        <color theme="1"/>
        <rFont val="Calibri"/>
        <family val="2"/>
      </rPr>
      <t>+/-))</t>
    </r>
  </si>
  <si>
    <t>+/-</t>
  </si>
  <si>
    <t>Dayworks (provisional)</t>
  </si>
  <si>
    <t>TOTAL TENDER PRICE, exclusive of VAT (carried to 'Form of Tender')</t>
  </si>
  <si>
    <t xml:space="preserve">Damp-proof courses less than 300mm. Pitch polymer dpc. Laid in cement </t>
  </si>
  <si>
    <t>mortar as work proceeeds. Horizontal.</t>
  </si>
  <si>
    <t>Plain in-situ concrete bed. Horizontal work, less than 300mm thick.</t>
  </si>
  <si>
    <t>poured on or against unblionded harcore.</t>
  </si>
  <si>
    <t>Imported harcore filling. Beds over 50mm thick, but not exceeding 500mm thick.</t>
  </si>
  <si>
    <t>Fishinshed thickness 150mm to level beds.</t>
  </si>
  <si>
    <t xml:space="preserve">Damp proof Membrane. Over 500mm width, 1200 gauage polythene dpm. </t>
  </si>
  <si>
    <t>Horizontal.</t>
  </si>
  <si>
    <t>5.16.1</t>
  </si>
  <si>
    <t>Surface finishes to insitu concrete bed. Trowelling finish, to top surfaces.</t>
  </si>
  <si>
    <t>polythene. Vertical.</t>
  </si>
  <si>
    <t>Damp proof Membrane. Over exceeding 500mm width, 1200 gauage</t>
  </si>
  <si>
    <t>Hide Cells</t>
  </si>
  <si>
    <t>4.3.3</t>
  </si>
  <si>
    <t>GL</t>
  </si>
  <si>
    <t>Section</t>
  </si>
  <si>
    <t>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</si>
</sst>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£&quot;#,##0.00;\-&quot;£&quot;#,##0.00"/>
    <numFmt numFmtId="44" formatCode="_-&quot;£&quot;* #,##0.00_-;\-&quot;£&quot;* #,##0.00_-;_-&quot;£&quot;* &quot;-&quot;??_-;_-@_-"/>
    <numFmt numFmtId="164" formatCode="0.000"/>
    <numFmt numFmtId="165" formatCode="0.0"/>
    <numFmt numFmtId="166" formatCode="&quot;£&quot;#,##0.00"/>
    <numFmt numFmtId="167" formatCode="#,##0_ ;\-#,##0\ 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Wingdings"/>
      <charset val="2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15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  <xf numFmtId="164" fontId="0" fillId="0" borderId="2" xfId="0" applyNumberFormat="1" applyBorder="1"/>
    <xf numFmtId="164" fontId="0" fillId="0" borderId="3" xfId="0" applyNumberFormat="1" applyBorder="1"/>
    <xf numFmtId="0" fontId="7" fillId="0" borderId="0" xfId="0" applyFont="1"/>
    <xf numFmtId="164" fontId="0" fillId="0" borderId="6" xfId="0" applyNumberFormat="1" applyBorder="1"/>
    <xf numFmtId="0" fontId="8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164" fontId="0" fillId="0" borderId="7" xfId="0" applyNumberFormat="1" applyBorder="1"/>
    <xf numFmtId="0" fontId="0" fillId="0" borderId="4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1" fillId="0" borderId="2" xfId="0" applyNumberFormat="1" applyFont="1" applyBorder="1"/>
    <xf numFmtId="0" fontId="7" fillId="2" borderId="1" xfId="0" applyFont="1" applyFill="1" applyBorder="1"/>
    <xf numFmtId="164" fontId="1" fillId="0" borderId="7" xfId="0" applyNumberFormat="1" applyFont="1" applyBorder="1"/>
    <xf numFmtId="0" fontId="1" fillId="0" borderId="0" xfId="0" applyFont="1" applyAlignment="1">
      <alignment horizontal="right"/>
    </xf>
    <xf numFmtId="0" fontId="0" fillId="0" borderId="5" xfId="0" applyBorder="1"/>
    <xf numFmtId="0" fontId="0" fillId="2" borderId="10" xfId="0" applyFill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/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2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44" fontId="0" fillId="0" borderId="14" xfId="1" applyFont="1" applyBorder="1"/>
    <xf numFmtId="44" fontId="0" fillId="0" borderId="15" xfId="1" applyFont="1" applyBorder="1"/>
    <xf numFmtId="0" fontId="0" fillId="0" borderId="12" xfId="0" applyBorder="1" applyAlignment="1">
      <alignment horizontal="left"/>
    </xf>
    <xf numFmtId="0" fontId="0" fillId="0" borderId="12" xfId="0" applyBorder="1" applyAlignment="1">
      <alignment horizontal="center"/>
    </xf>
    <xf numFmtId="44" fontId="0" fillId="0" borderId="17" xfId="1" applyFont="1" applyBorder="1"/>
    <xf numFmtId="2" fontId="0" fillId="0" borderId="12" xfId="0" applyNumberFormat="1" applyBorder="1" applyAlignment="1">
      <alignment horizontal="center"/>
    </xf>
    <xf numFmtId="44" fontId="0" fillId="0" borderId="12" xfId="1" applyFont="1" applyBorder="1"/>
    <xf numFmtId="0" fontId="10" fillId="0" borderId="12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0" fillId="0" borderId="18" xfId="0" applyBorder="1" applyAlignment="1">
      <alignment horizontal="left"/>
    </xf>
    <xf numFmtId="2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44" fontId="0" fillId="0" borderId="16" xfId="1" applyFont="1" applyBorder="1" applyAlignment="1">
      <alignment horizontal="right"/>
    </xf>
    <xf numFmtId="0" fontId="11" fillId="2" borderId="10" xfId="0" applyFont="1" applyFill="1" applyBorder="1" applyAlignment="1">
      <alignment horizontal="center" wrapText="1"/>
    </xf>
    <xf numFmtId="2" fontId="0" fillId="0" borderId="8" xfId="0" applyNumberFormat="1" applyBorder="1" applyAlignment="1">
      <alignment horizontal="center"/>
    </xf>
    <xf numFmtId="0" fontId="7" fillId="0" borderId="12" xfId="0" applyFont="1" applyBorder="1" applyAlignment="1">
      <alignment horizontal="left"/>
    </xf>
    <xf numFmtId="165" fontId="3" fillId="0" borderId="0" xfId="0" applyNumberFormat="1" applyFont="1" applyAlignment="1">
      <alignment horizontal="left"/>
    </xf>
    <xf numFmtId="7" fontId="0" fillId="0" borderId="0" xfId="1" applyNumberFormat="1" applyFont="1"/>
    <xf numFmtId="166" fontId="0" fillId="0" borderId="0" xfId="0" applyNumberFormat="1"/>
    <xf numFmtId="165" fontId="0" fillId="2" borderId="19" xfId="0" applyNumberFormat="1" applyFill="1" applyBorder="1" applyAlignment="1">
      <alignment horizontal="center" wrapText="1"/>
    </xf>
    <xf numFmtId="0" fontId="13" fillId="2" borderId="20" xfId="0" applyFont="1" applyFill="1" applyBorder="1"/>
    <xf numFmtId="7" fontId="1" fillId="2" borderId="19" xfId="1" applyNumberFormat="1" applyFont="1" applyFill="1" applyBorder="1" applyAlignment="1">
      <alignment horizontal="right"/>
    </xf>
    <xf numFmtId="7" fontId="0" fillId="0" borderId="19" xfId="1" applyNumberFormat="1" applyFont="1" applyBorder="1" applyAlignment="1">
      <alignment horizontal="right"/>
    </xf>
    <xf numFmtId="0" fontId="0" fillId="2" borderId="19" xfId="0" applyFill="1" applyBorder="1" applyAlignment="1">
      <alignment horizontal="right"/>
    </xf>
    <xf numFmtId="166" fontId="1" fillId="2" borderId="19" xfId="0" applyNumberFormat="1" applyFont="1" applyFill="1" applyBorder="1" applyAlignment="1">
      <alignment horizontal="right"/>
    </xf>
    <xf numFmtId="165" fontId="0" fillId="0" borderId="0" xfId="0" applyNumberFormat="1" applyAlignment="1">
      <alignment horizontal="center"/>
    </xf>
    <xf numFmtId="0" fontId="0" fillId="0" borderId="21" xfId="0" applyBorder="1"/>
    <xf numFmtId="7" fontId="0" fillId="0" borderId="0" xfId="1" applyNumberFormat="1" applyFont="1" applyBorder="1"/>
    <xf numFmtId="165" fontId="1" fillId="0" borderId="0" xfId="0" applyNumberFormat="1" applyFont="1" applyAlignment="1">
      <alignment horizontal="center"/>
    </xf>
    <xf numFmtId="0" fontId="1" fillId="0" borderId="21" xfId="0" applyFont="1" applyBorder="1"/>
    <xf numFmtId="166" fontId="0" fillId="0" borderId="22" xfId="0" applyNumberFormat="1" applyBorder="1"/>
    <xf numFmtId="167" fontId="0" fillId="0" borderId="0" xfId="1" applyNumberFormat="1" applyFont="1" applyBorder="1"/>
    <xf numFmtId="167" fontId="0" fillId="0" borderId="0" xfId="1" applyNumberFormat="1" applyFont="1"/>
    <xf numFmtId="7" fontId="0" fillId="0" borderId="0" xfId="0" applyNumberFormat="1"/>
    <xf numFmtId="0" fontId="15" fillId="0" borderId="0" xfId="0" applyFont="1" applyAlignment="1">
      <alignment horizontal="right"/>
    </xf>
    <xf numFmtId="0" fontId="13" fillId="0" borderId="21" xfId="0" applyFont="1" applyBorder="1"/>
    <xf numFmtId="0" fontId="13" fillId="0" borderId="0" xfId="0" applyFont="1"/>
    <xf numFmtId="166" fontId="16" fillId="0" borderId="23" xfId="0" applyNumberFormat="1" applyFont="1" applyBorder="1"/>
    <xf numFmtId="0" fontId="1" fillId="2" borderId="1" xfId="0" applyFont="1" applyFill="1" applyBorder="1" applyAlignment="1">
      <alignment horizontal="center"/>
    </xf>
    <xf numFmtId="2" fontId="0" fillId="0" borderId="25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2" borderId="24" xfId="0" applyFill="1" applyBorder="1"/>
    <xf numFmtId="0" fontId="1" fillId="2" borderId="24" xfId="0" applyFont="1" applyFill="1" applyBorder="1" applyAlignment="1">
      <alignment horizontal="center"/>
    </xf>
    <xf numFmtId="0" fontId="0" fillId="3" borderId="0" xfId="0" applyFill="1"/>
    <xf numFmtId="0" fontId="1" fillId="3" borderId="0" xfId="0" applyFont="1" applyFill="1" applyAlignment="1">
      <alignment horizontal="center"/>
    </xf>
    <xf numFmtId="0" fontId="7" fillId="3" borderId="0" xfId="0" applyFont="1" applyFill="1"/>
    <xf numFmtId="0" fontId="0" fillId="3" borderId="24" xfId="0" applyFill="1" applyBorder="1"/>
    <xf numFmtId="0" fontId="0" fillId="3" borderId="1" xfId="0" applyFill="1" applyBorder="1"/>
    <xf numFmtId="0" fontId="0" fillId="0" borderId="8" xfId="0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" fillId="0" borderId="1" xfId="0" applyFont="1" applyBorder="1"/>
    <xf numFmtId="0" fontId="0" fillId="0" borderId="9" xfId="0" applyBorder="1" applyAlignment="1">
      <alignment horizontal="left"/>
    </xf>
    <xf numFmtId="44" fontId="0" fillId="0" borderId="16" xfId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14" xfId="0" applyBorder="1"/>
    <xf numFmtId="0" fontId="0" fillId="0" borderId="26" xfId="0" applyBorder="1"/>
    <xf numFmtId="0" fontId="0" fillId="0" borderId="27" xfId="0" applyBorder="1"/>
    <xf numFmtId="0" fontId="0" fillId="0" borderId="15" xfId="0" applyBorder="1"/>
    <xf numFmtId="0" fontId="0" fillId="0" borderId="28" xfId="0" applyBorder="1"/>
    <xf numFmtId="0" fontId="0" fillId="0" borderId="11" xfId="0" applyBorder="1"/>
    <xf numFmtId="0" fontId="0" fillId="0" borderId="0" xfId="0" applyBorder="1"/>
    <xf numFmtId="2" fontId="0" fillId="0" borderId="2" xfId="0" applyNumberFormat="1" applyBorder="1" applyAlignment="1">
      <alignment horizontal="center" vertical="center"/>
    </xf>
    <xf numFmtId="0" fontId="0" fillId="0" borderId="10" xfId="0" applyBorder="1"/>
    <xf numFmtId="0" fontId="0" fillId="0" borderId="29" xfId="0" applyBorder="1"/>
    <xf numFmtId="2" fontId="0" fillId="0" borderId="3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30" xfId="0" applyBorder="1"/>
    <xf numFmtId="2" fontId="0" fillId="0" borderId="31" xfId="0" applyNumberFormat="1" applyBorder="1" applyAlignment="1">
      <alignment horizontal="center"/>
    </xf>
    <xf numFmtId="2" fontId="0" fillId="0" borderId="33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  <xf numFmtId="0" fontId="0" fillId="0" borderId="34" xfId="0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image" Target="../media/image3.png"/><Relationship Id="rId7" Type="http://schemas.openxmlformats.org/officeDocument/2006/relationships/image" Target="../media/image5.emf"/><Relationship Id="rId1" Type="http://schemas.openxmlformats.org/officeDocument/2006/relationships/customXml" Target="../ink/ink1.xml"/><Relationship Id="rId6" Type="http://schemas.openxmlformats.org/officeDocument/2006/relationships/image" Target="../media/image4.emf"/><Relationship Id="rId5" Type="http://schemas.openxmlformats.org/officeDocument/2006/relationships/image" Target="../media/image3.emf"/><Relationship Id="rId4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3" Type="http://schemas.openxmlformats.org/officeDocument/2006/relationships/image" Target="../media/image3.png"/><Relationship Id="rId7" Type="http://schemas.openxmlformats.org/officeDocument/2006/relationships/image" Target="../media/image10.emf"/><Relationship Id="rId1" Type="http://schemas.openxmlformats.org/officeDocument/2006/relationships/customXml" Target="../ink/ink2.xml"/><Relationship Id="rId6" Type="http://schemas.openxmlformats.org/officeDocument/2006/relationships/image" Target="../media/image9.emf"/><Relationship Id="rId5" Type="http://schemas.openxmlformats.org/officeDocument/2006/relationships/image" Target="../media/image8.emf"/><Relationship Id="rId4" Type="http://schemas.openxmlformats.org/officeDocument/2006/relationships/image" Target="../media/image7.png"/><Relationship Id="rId9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58385</xdr:colOff>
      <xdr:row>0</xdr:row>
      <xdr:rowOff>0</xdr:rowOff>
    </xdr:from>
    <xdr:to>
      <xdr:col>13</xdr:col>
      <xdr:colOff>292276</xdr:colOff>
      <xdr:row>30</xdr:row>
      <xdr:rowOff>93198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18F0C4AF-8433-ABA5-2981-0A75F81EB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66607" y="0"/>
          <a:ext cx="4767791" cy="64177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27420</xdr:colOff>
      <xdr:row>17</xdr:row>
      <xdr:rowOff>156690</xdr:rowOff>
    </xdr:from>
    <xdr:to>
      <xdr:col>2</xdr:col>
      <xdr:colOff>28500</xdr:colOff>
      <xdr:row>17</xdr:row>
      <xdr:rowOff>161812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1DE9B538-E0A9-2C0E-DEC5-EE032ECE5F1F}"/>
                </a:ext>
              </a:extLst>
            </xdr14:cNvPr>
            <xdr14:cNvContentPartPr/>
          </xdr14:nvContentPartPr>
          <xdr14:nvPr macro=""/>
          <xdr14:xfrm>
            <a:off x="979920" y="3414240"/>
            <a:ext cx="1080" cy="36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1DE9B538-E0A9-2C0E-DEC5-EE032ECE5F1F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973800" y="3408120"/>
              <a:ext cx="1332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2798647</xdr:colOff>
      <xdr:row>0</xdr:row>
      <xdr:rowOff>156142</xdr:rowOff>
    </xdr:from>
    <xdr:to>
      <xdr:col>4</xdr:col>
      <xdr:colOff>4629035</xdr:colOff>
      <xdr:row>24</xdr:row>
      <xdr:rowOff>49383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888426C-0F23-8514-E4F8-ADA9646A8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3210" y="156142"/>
          <a:ext cx="1830388" cy="4334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2762683</xdr:colOff>
      <xdr:row>35</xdr:row>
      <xdr:rowOff>174047</xdr:rowOff>
    </xdr:from>
    <xdr:to>
      <xdr:col>4</xdr:col>
      <xdr:colOff>4715308</xdr:colOff>
      <xdr:row>48</xdr:row>
      <xdr:rowOff>189525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DC7019B-C68B-5EB8-E1B9-50C76C87F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7246" y="6579610"/>
          <a:ext cx="1952625" cy="23491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3223859</xdr:colOff>
      <xdr:row>67</xdr:row>
      <xdr:rowOff>69143</xdr:rowOff>
    </xdr:from>
    <xdr:to>
      <xdr:col>4</xdr:col>
      <xdr:colOff>4457346</xdr:colOff>
      <xdr:row>97</xdr:row>
      <xdr:rowOff>84579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BA0D969-9B8C-413F-6199-F5E3EA5D8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422" y="12332581"/>
          <a:ext cx="1228725" cy="54327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2601118</xdr:colOff>
      <xdr:row>118</xdr:row>
      <xdr:rowOff>154781</xdr:rowOff>
    </xdr:from>
    <xdr:to>
      <xdr:col>4</xdr:col>
      <xdr:colOff>4439443</xdr:colOff>
      <xdr:row>125</xdr:row>
      <xdr:rowOff>164304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3365990-9624-1DF7-CBDC-C0CC32BE6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7587" y="21633656"/>
          <a:ext cx="1838325" cy="1259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2661331</xdr:colOff>
      <xdr:row>136</xdr:row>
      <xdr:rowOff>9297</xdr:rowOff>
    </xdr:from>
    <xdr:to>
      <xdr:col>4</xdr:col>
      <xdr:colOff>4504418</xdr:colOff>
      <xdr:row>147</xdr:row>
      <xdr:rowOff>18822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FC353274-336B-92FE-2525-8C9D17D00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7800" y="24702860"/>
          <a:ext cx="1838325" cy="19740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27420</xdr:colOff>
      <xdr:row>18</xdr:row>
      <xdr:rowOff>156690</xdr:rowOff>
    </xdr:from>
    <xdr:to>
      <xdr:col>2</xdr:col>
      <xdr:colOff>28500</xdr:colOff>
      <xdr:row>18</xdr:row>
      <xdr:rowOff>161812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C512501F-6CE8-4481-8CCF-067E28096AB7}"/>
                </a:ext>
              </a:extLst>
            </xdr14:cNvPr>
            <xdr14:cNvContentPartPr/>
          </xdr14:nvContentPartPr>
          <xdr14:nvPr macro=""/>
          <xdr14:xfrm>
            <a:off x="979920" y="3414240"/>
            <a:ext cx="1080" cy="36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1DE9B538-E0A9-2C0E-DEC5-EE032ECE5F1F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973800" y="3408120"/>
              <a:ext cx="1332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438150</xdr:colOff>
      <xdr:row>1</xdr:row>
      <xdr:rowOff>19050</xdr:rowOff>
    </xdr:from>
    <xdr:to>
      <xdr:col>13</xdr:col>
      <xdr:colOff>438599</xdr:colOff>
      <xdr:row>36</xdr:row>
      <xdr:rowOff>121524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CD9A288-E3FF-A939-B37E-0289D2EDF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2250" y="200025"/>
          <a:ext cx="5182049" cy="6436599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2095500</xdr:colOff>
      <xdr:row>2</xdr:row>
      <xdr:rowOff>142875</xdr:rowOff>
    </xdr:from>
    <xdr:to>
      <xdr:col>4</xdr:col>
      <xdr:colOff>3400425</xdr:colOff>
      <xdr:row>21</xdr:row>
      <xdr:rowOff>152400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5A1C09C-A675-945D-6AA5-0EC308099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0" y="504825"/>
          <a:ext cx="1304925" cy="3448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2219325</xdr:colOff>
      <xdr:row>31</xdr:row>
      <xdr:rowOff>142875</xdr:rowOff>
    </xdr:from>
    <xdr:to>
      <xdr:col>4</xdr:col>
      <xdr:colOff>3524250</xdr:colOff>
      <xdr:row>45</xdr:row>
      <xdr:rowOff>152400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59DA07B5-96B8-8F93-1BDB-B81795BCA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7225" y="5753100"/>
          <a:ext cx="1304925" cy="2543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1552575</xdr:colOff>
      <xdr:row>62</xdr:row>
      <xdr:rowOff>0</xdr:rowOff>
    </xdr:from>
    <xdr:to>
      <xdr:col>4</xdr:col>
      <xdr:colOff>3505200</xdr:colOff>
      <xdr:row>92</xdr:row>
      <xdr:rowOff>9525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8E65AA6E-7C09-A908-0F57-20A89B309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11220450"/>
          <a:ext cx="1952625" cy="5467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1514475</xdr:colOff>
      <xdr:row>107</xdr:row>
      <xdr:rowOff>95250</xdr:rowOff>
    </xdr:from>
    <xdr:to>
      <xdr:col>4</xdr:col>
      <xdr:colOff>3467100</xdr:colOff>
      <xdr:row>114</xdr:row>
      <xdr:rowOff>104775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8380786F-A8A1-586F-B472-392CE44A4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2375" y="19497675"/>
          <a:ext cx="1952625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1628775</xdr:colOff>
      <xdr:row>122</xdr:row>
      <xdr:rowOff>19050</xdr:rowOff>
    </xdr:from>
    <xdr:to>
      <xdr:col>4</xdr:col>
      <xdr:colOff>3581400</xdr:colOff>
      <xdr:row>133</xdr:row>
      <xdr:rowOff>28575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988560BA-7D4D-9500-6BA1-650897846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22136100"/>
          <a:ext cx="1952625" cy="2000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-my.sharepoint.com/personal/s_tindall_uwtsd_ac_uk/Documents/ACBA4000/Direct%20Billing%20Paper%20ST%20V6.xlsx" TargetMode="External"/><Relationship Id="rId1" Type="http://schemas.openxmlformats.org/officeDocument/2006/relationships/externalLinkPath" Target="/personal/s_tindall_uwtsd_ac_uk/Documents/ACBA4000/Direct%20Billing%20Paper%20ST%20V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irect Bill Sheet"/>
      <sheetName val="BoQ Summary"/>
    </sheetNames>
    <sheetDataSet>
      <sheetData sheetId="0"/>
      <sheetData sheetId="1"/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0-18T11:29:45.278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3 1 24575,'-2'0'0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0-25T13:04:18.502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3 1 24575,'-2'0'0</inkml:trace>
</inkml: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4C94C-FC8A-4AE7-9231-6B2CC7E5A2BE}">
  <dimension ref="A1:G21"/>
  <sheetViews>
    <sheetView zoomScale="90" zoomScaleNormal="90" workbookViewId="0">
      <selection activeCell="F16" sqref="F16"/>
    </sheetView>
  </sheetViews>
  <sheetFormatPr defaultRowHeight="14.25" x14ac:dyDescent="0.45"/>
  <cols>
    <col min="1" max="1" width="5.73046875" customWidth="1"/>
    <col min="2" max="2" width="30.265625" customWidth="1"/>
    <col min="3" max="3" width="10.265625" bestFit="1" customWidth="1"/>
    <col min="5" max="5" width="9.46484375" bestFit="1" customWidth="1"/>
  </cols>
  <sheetData>
    <row r="1" spans="1:7" ht="21" x14ac:dyDescent="0.65">
      <c r="A1" s="6" t="s">
        <v>1</v>
      </c>
    </row>
    <row r="3" spans="1:7" x14ac:dyDescent="0.45">
      <c r="B3" t="s">
        <v>0</v>
      </c>
      <c r="C3" t="s">
        <v>2</v>
      </c>
      <c r="E3" t="s">
        <v>37</v>
      </c>
      <c r="F3" s="3"/>
      <c r="G3" s="3"/>
    </row>
    <row r="5" spans="1:7" ht="18" x14ac:dyDescent="0.55000000000000004">
      <c r="A5" s="5">
        <v>1</v>
      </c>
      <c r="B5" s="4" t="s">
        <v>4</v>
      </c>
      <c r="C5" s="8" t="s">
        <v>18</v>
      </c>
      <c r="D5" s="4" t="s">
        <v>31</v>
      </c>
      <c r="E5" s="9" t="s">
        <v>36</v>
      </c>
    </row>
    <row r="6" spans="1:7" ht="18" x14ac:dyDescent="0.55000000000000004">
      <c r="A6" s="5">
        <v>2</v>
      </c>
      <c r="B6" s="4" t="s">
        <v>3</v>
      </c>
      <c r="C6" s="8" t="s">
        <v>19</v>
      </c>
      <c r="D6" s="4" t="s">
        <v>32</v>
      </c>
      <c r="E6" s="9" t="s">
        <v>36</v>
      </c>
    </row>
    <row r="7" spans="1:7" ht="18" x14ac:dyDescent="0.55000000000000004">
      <c r="A7" s="5">
        <v>3</v>
      </c>
      <c r="B7" s="4" t="s">
        <v>5</v>
      </c>
      <c r="C7" s="8" t="s">
        <v>20</v>
      </c>
      <c r="D7" s="4" t="s">
        <v>32</v>
      </c>
      <c r="E7" s="9" t="s">
        <v>36</v>
      </c>
    </row>
    <row r="8" spans="1:7" ht="18" x14ac:dyDescent="0.55000000000000004">
      <c r="A8" s="5">
        <v>4</v>
      </c>
      <c r="B8" s="4" t="s">
        <v>6</v>
      </c>
      <c r="C8" s="8" t="s">
        <v>21</v>
      </c>
      <c r="D8" s="4" t="s">
        <v>32</v>
      </c>
      <c r="E8" s="9" t="s">
        <v>36</v>
      </c>
    </row>
    <row r="9" spans="1:7" ht="18" x14ac:dyDescent="0.55000000000000004">
      <c r="A9" s="5">
        <v>5</v>
      </c>
      <c r="B9" s="4" t="s">
        <v>7</v>
      </c>
      <c r="C9" s="8" t="s">
        <v>22</v>
      </c>
      <c r="D9" s="4" t="s">
        <v>32</v>
      </c>
      <c r="E9" s="9" t="s">
        <v>36</v>
      </c>
    </row>
    <row r="10" spans="1:7" ht="18" x14ac:dyDescent="0.55000000000000004">
      <c r="A10" s="5">
        <v>6</v>
      </c>
      <c r="B10" s="4" t="s">
        <v>8</v>
      </c>
      <c r="C10" s="8" t="s">
        <v>23</v>
      </c>
      <c r="D10" s="4"/>
      <c r="E10" s="9" t="s">
        <v>36</v>
      </c>
    </row>
    <row r="11" spans="1:7" ht="18" x14ac:dyDescent="0.55000000000000004">
      <c r="A11" s="5">
        <v>7</v>
      </c>
      <c r="B11" s="7" t="s">
        <v>9</v>
      </c>
      <c r="C11" s="8"/>
      <c r="D11" s="4" t="s">
        <v>31</v>
      </c>
      <c r="E11" s="9" t="s">
        <v>36</v>
      </c>
    </row>
    <row r="12" spans="1:7" ht="18" x14ac:dyDescent="0.55000000000000004">
      <c r="A12" s="5">
        <v>8</v>
      </c>
      <c r="B12" s="7" t="s">
        <v>10</v>
      </c>
      <c r="C12" s="8"/>
      <c r="D12" s="4" t="s">
        <v>31</v>
      </c>
      <c r="E12" s="9" t="s">
        <v>36</v>
      </c>
    </row>
    <row r="13" spans="1:7" ht="18" x14ac:dyDescent="0.55000000000000004">
      <c r="A13" s="5">
        <v>9</v>
      </c>
      <c r="B13" s="7" t="s">
        <v>11</v>
      </c>
      <c r="C13" s="8" t="s">
        <v>24</v>
      </c>
      <c r="D13" s="4" t="s">
        <v>31</v>
      </c>
      <c r="E13" s="9" t="s">
        <v>36</v>
      </c>
    </row>
    <row r="14" spans="1:7" ht="18" x14ac:dyDescent="0.55000000000000004">
      <c r="A14" s="5">
        <v>10</v>
      </c>
      <c r="B14" s="4" t="s">
        <v>25</v>
      </c>
      <c r="C14" s="8" t="s">
        <v>26</v>
      </c>
      <c r="D14" s="4" t="s">
        <v>32</v>
      </c>
      <c r="E14" s="9" t="s">
        <v>36</v>
      </c>
    </row>
    <row r="15" spans="1:7" ht="18" x14ac:dyDescent="0.55000000000000004">
      <c r="A15" s="5">
        <v>11</v>
      </c>
      <c r="B15" s="4" t="s">
        <v>12</v>
      </c>
      <c r="C15" s="8" t="s">
        <v>27</v>
      </c>
      <c r="D15" s="4" t="s">
        <v>32</v>
      </c>
      <c r="E15" s="9" t="s">
        <v>36</v>
      </c>
    </row>
    <row r="16" spans="1:7" ht="18" x14ac:dyDescent="0.55000000000000004">
      <c r="A16" s="5">
        <v>12</v>
      </c>
      <c r="B16" s="4" t="s">
        <v>13</v>
      </c>
      <c r="C16" s="8" t="s">
        <v>28</v>
      </c>
      <c r="D16" s="4" t="s">
        <v>33</v>
      </c>
      <c r="E16" s="9" t="s">
        <v>36</v>
      </c>
    </row>
    <row r="17" spans="1:5" ht="18" x14ac:dyDescent="0.55000000000000004">
      <c r="A17" s="5">
        <v>13</v>
      </c>
      <c r="B17" s="4" t="s">
        <v>14</v>
      </c>
      <c r="C17" s="8" t="s">
        <v>22</v>
      </c>
      <c r="D17" s="4" t="s">
        <v>32</v>
      </c>
      <c r="E17" s="9" t="s">
        <v>36</v>
      </c>
    </row>
    <row r="18" spans="1:5" ht="18" x14ac:dyDescent="0.55000000000000004">
      <c r="A18" s="5">
        <v>14</v>
      </c>
      <c r="B18" s="4" t="s">
        <v>35</v>
      </c>
      <c r="C18" s="8" t="s">
        <v>27</v>
      </c>
      <c r="D18" s="4" t="s">
        <v>32</v>
      </c>
      <c r="E18" s="9" t="s">
        <v>36</v>
      </c>
    </row>
    <row r="19" spans="1:5" ht="18" x14ac:dyDescent="0.55000000000000004">
      <c r="A19" s="5">
        <v>15</v>
      </c>
      <c r="B19" s="4" t="s">
        <v>15</v>
      </c>
      <c r="C19" s="8" t="s">
        <v>29</v>
      </c>
      <c r="D19" s="4" t="s">
        <v>31</v>
      </c>
      <c r="E19" s="9" t="s">
        <v>36</v>
      </c>
    </row>
    <row r="20" spans="1:5" ht="18" x14ac:dyDescent="0.55000000000000004">
      <c r="A20" s="5">
        <v>16</v>
      </c>
      <c r="B20" s="4" t="s">
        <v>16</v>
      </c>
      <c r="C20" s="8" t="s">
        <v>197</v>
      </c>
      <c r="D20" s="4" t="s">
        <v>33</v>
      </c>
      <c r="E20" s="9" t="s">
        <v>36</v>
      </c>
    </row>
    <row r="21" spans="1:5" ht="18" x14ac:dyDescent="0.55000000000000004">
      <c r="A21" s="5">
        <v>17</v>
      </c>
      <c r="B21" s="4" t="s">
        <v>17</v>
      </c>
      <c r="C21" s="8" t="s">
        <v>30</v>
      </c>
      <c r="D21" s="4" t="s">
        <v>31</v>
      </c>
      <c r="E21" s="9" t="s">
        <v>36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F7F9F-EA74-4986-A890-09419581AADD}">
  <dimension ref="A1:T196"/>
  <sheetViews>
    <sheetView showGridLines="0" zoomScale="80" zoomScaleNormal="70" workbookViewId="0">
      <selection activeCell="H9" sqref="H9"/>
    </sheetView>
  </sheetViews>
  <sheetFormatPr defaultRowHeight="14.25" x14ac:dyDescent="0.45"/>
  <cols>
    <col min="1" max="1" width="3.46484375" customWidth="1"/>
    <col min="3" max="3" width="8.73046875" style="5"/>
    <col min="4" max="4" width="9.53125" style="5" bestFit="1" customWidth="1"/>
    <col min="5" max="5" width="71" customWidth="1"/>
    <col min="6" max="6" width="6.06640625" customWidth="1"/>
    <col min="7" max="7" width="6.59765625" customWidth="1"/>
    <col min="8" max="8" width="52.33203125" bestFit="1" customWidth="1"/>
    <col min="9" max="9" width="8.73046875" style="5" bestFit="1" customWidth="1"/>
    <col min="10" max="10" width="7.59765625" style="5" customWidth="1"/>
    <col min="11" max="12" width="10.59765625" customWidth="1"/>
  </cols>
  <sheetData>
    <row r="1" spans="2:20" ht="14.65" thickBot="1" x14ac:dyDescent="0.5">
      <c r="B1" s="1"/>
      <c r="C1" s="17"/>
      <c r="D1" s="17"/>
      <c r="E1" s="90" t="s">
        <v>34</v>
      </c>
      <c r="F1" s="83"/>
      <c r="G1" s="96" t="s">
        <v>156</v>
      </c>
      <c r="H1" s="96"/>
      <c r="R1" s="93" t="s">
        <v>201</v>
      </c>
      <c r="S1" s="94"/>
      <c r="T1" s="95"/>
    </row>
    <row r="2" spans="2:20" ht="14.65" thickBot="1" x14ac:dyDescent="0.5">
      <c r="B2" s="1"/>
      <c r="C2" s="17"/>
      <c r="D2" s="17"/>
      <c r="E2" s="1"/>
      <c r="F2" s="83"/>
      <c r="G2" s="91" t="s">
        <v>154</v>
      </c>
      <c r="H2" s="91"/>
    </row>
    <row r="3" spans="2:20" ht="14.65" thickBot="1" x14ac:dyDescent="0.5">
      <c r="B3" s="1"/>
      <c r="C3" s="17"/>
      <c r="D3" s="17"/>
      <c r="E3" s="1"/>
      <c r="F3" s="83"/>
      <c r="G3" s="53" t="s">
        <v>155</v>
      </c>
      <c r="H3" s="33" t="s">
        <v>138</v>
      </c>
      <c r="I3" s="33" t="s">
        <v>110</v>
      </c>
      <c r="J3" s="33" t="s">
        <v>139</v>
      </c>
      <c r="K3" s="33" t="s">
        <v>140</v>
      </c>
      <c r="L3" s="33" t="s">
        <v>141</v>
      </c>
      <c r="S3" s="14" t="s">
        <v>103</v>
      </c>
    </row>
    <row r="4" spans="2:20" ht="14.65" thickBot="1" x14ac:dyDescent="0.5">
      <c r="B4" s="1"/>
      <c r="C4" s="17"/>
      <c r="D4" s="17"/>
      <c r="E4" s="1"/>
      <c r="F4" s="83"/>
      <c r="G4" s="34"/>
      <c r="H4" s="37"/>
      <c r="I4" s="38"/>
      <c r="J4" s="39"/>
      <c r="K4" s="40"/>
      <c r="L4" s="41"/>
      <c r="S4" s="10" t="s">
        <v>10</v>
      </c>
      <c r="T4" s="11">
        <v>0.1</v>
      </c>
    </row>
    <row r="5" spans="2:20" ht="14.65" thickBot="1" x14ac:dyDescent="0.5">
      <c r="B5" s="1"/>
      <c r="C5" s="17"/>
      <c r="D5" s="17"/>
      <c r="E5" s="1"/>
      <c r="F5" s="83"/>
      <c r="G5" s="34"/>
      <c r="H5" s="42"/>
      <c r="I5" s="43"/>
      <c r="J5" s="92" t="s">
        <v>142</v>
      </c>
      <c r="K5" s="92"/>
      <c r="L5" s="44" t="s">
        <v>143</v>
      </c>
      <c r="S5" s="10" t="s">
        <v>38</v>
      </c>
      <c r="T5" s="11">
        <v>7.4999999999999997E-2</v>
      </c>
    </row>
    <row r="6" spans="2:20" x14ac:dyDescent="0.45">
      <c r="B6" s="1"/>
      <c r="C6" s="17"/>
      <c r="D6" s="17"/>
      <c r="E6" s="1"/>
      <c r="F6" s="83"/>
      <c r="G6" s="34">
        <v>4</v>
      </c>
      <c r="H6" s="55" t="s">
        <v>149</v>
      </c>
      <c r="I6" s="45"/>
      <c r="J6" s="43"/>
      <c r="K6" s="46"/>
      <c r="L6" s="41"/>
      <c r="S6" s="10" t="s">
        <v>9</v>
      </c>
      <c r="T6" s="11">
        <v>0.10249999999999999</v>
      </c>
    </row>
    <row r="7" spans="2:20" x14ac:dyDescent="0.45">
      <c r="B7" s="1"/>
      <c r="C7" s="17"/>
      <c r="D7" s="17"/>
      <c r="E7" s="1"/>
      <c r="F7" s="83"/>
      <c r="G7" s="34"/>
      <c r="H7" s="42"/>
      <c r="I7" s="45"/>
      <c r="J7" s="43"/>
      <c r="K7" s="46"/>
      <c r="L7" s="41"/>
      <c r="T7" s="12">
        <f>SUM(T4:T6)</f>
        <v>0.27749999999999997</v>
      </c>
    </row>
    <row r="8" spans="2:20" x14ac:dyDescent="0.45">
      <c r="B8" s="1"/>
      <c r="C8" s="17"/>
      <c r="D8" s="17"/>
      <c r="E8" s="1"/>
      <c r="F8" s="83"/>
      <c r="G8" s="34">
        <v>4.3</v>
      </c>
      <c r="H8" s="55" t="s">
        <v>153</v>
      </c>
      <c r="I8" s="45"/>
      <c r="J8" s="43"/>
      <c r="K8" s="46"/>
      <c r="L8" s="41"/>
      <c r="T8" s="11"/>
    </row>
    <row r="9" spans="2:20" x14ac:dyDescent="0.45">
      <c r="B9" s="1"/>
      <c r="C9" s="17"/>
      <c r="D9" s="17"/>
      <c r="E9" s="1"/>
      <c r="F9" s="83"/>
      <c r="G9" s="34"/>
      <c r="H9" s="42"/>
      <c r="I9" s="45"/>
      <c r="J9" s="43"/>
      <c r="K9" s="46"/>
      <c r="L9" s="41"/>
      <c r="S9" s="14" t="s">
        <v>104</v>
      </c>
      <c r="T9" s="11"/>
    </row>
    <row r="10" spans="2:20" ht="16.149999999999999" x14ac:dyDescent="0.5">
      <c r="B10" s="1"/>
      <c r="C10" s="17"/>
      <c r="D10" s="17"/>
      <c r="E10" s="1"/>
      <c r="F10" s="83"/>
      <c r="G10" s="34" t="s">
        <v>148</v>
      </c>
      <c r="H10" s="48" t="s">
        <v>112</v>
      </c>
      <c r="I10" s="45">
        <f>SUM(D30)</f>
        <v>54.690400000000004</v>
      </c>
      <c r="J10" s="43" t="s">
        <v>150</v>
      </c>
      <c r="K10" s="46"/>
      <c r="L10" s="41"/>
      <c r="S10" s="10" t="s">
        <v>105</v>
      </c>
      <c r="T10" s="11">
        <v>0.7</v>
      </c>
    </row>
    <row r="11" spans="2:20" x14ac:dyDescent="0.45">
      <c r="B11" s="1"/>
      <c r="C11" s="17"/>
      <c r="D11" s="17"/>
      <c r="E11" s="1"/>
      <c r="F11" s="83"/>
      <c r="G11" s="35"/>
      <c r="H11" s="35"/>
      <c r="I11" s="45"/>
      <c r="J11" s="43"/>
      <c r="K11" s="46"/>
      <c r="L11" s="41"/>
      <c r="S11" s="10" t="s">
        <v>106</v>
      </c>
      <c r="T11" s="11">
        <f>SUM(T7)</f>
        <v>0.27749999999999997</v>
      </c>
    </row>
    <row r="12" spans="2:20" ht="16.149999999999999" x14ac:dyDescent="0.5">
      <c r="B12" s="1"/>
      <c r="C12" s="17"/>
      <c r="D12" s="17"/>
      <c r="E12" s="1"/>
      <c r="F12" s="83"/>
      <c r="G12" s="34" t="s">
        <v>151</v>
      </c>
      <c r="H12" s="48" t="s">
        <v>136</v>
      </c>
      <c r="I12" s="45">
        <f>SUM(D36)</f>
        <v>8.2035599999999995</v>
      </c>
      <c r="J12" s="43" t="s">
        <v>152</v>
      </c>
      <c r="K12" s="46"/>
      <c r="L12" s="41"/>
      <c r="S12" s="10">
        <v>2</v>
      </c>
      <c r="T12" s="11">
        <f>SUM(T10-T11)</f>
        <v>0.42249999999999999</v>
      </c>
    </row>
    <row r="13" spans="2:20" ht="15.75" x14ac:dyDescent="0.5">
      <c r="B13" s="1"/>
      <c r="C13" s="17"/>
      <c r="D13" s="17"/>
      <c r="E13" s="1"/>
      <c r="F13" s="83"/>
      <c r="G13" s="34"/>
      <c r="H13" s="48" t="s">
        <v>135</v>
      </c>
      <c r="I13" s="45"/>
      <c r="J13" s="43"/>
      <c r="K13" s="46"/>
      <c r="L13" s="41"/>
      <c r="S13" s="10" t="s">
        <v>107</v>
      </c>
      <c r="T13" s="12">
        <f>SUM(T12/S12)</f>
        <v>0.21124999999999999</v>
      </c>
    </row>
    <row r="14" spans="2:20" x14ac:dyDescent="0.45">
      <c r="B14" s="1"/>
      <c r="C14" s="17"/>
      <c r="D14" s="17"/>
      <c r="E14" s="1"/>
      <c r="F14" s="83"/>
      <c r="G14" s="34"/>
      <c r="H14" s="42"/>
      <c r="I14" s="45"/>
      <c r="J14" s="43"/>
      <c r="K14" s="46"/>
      <c r="L14" s="41"/>
      <c r="T14" s="11"/>
    </row>
    <row r="15" spans="2:20" x14ac:dyDescent="0.45">
      <c r="B15" s="1"/>
      <c r="C15" s="17"/>
      <c r="D15" s="17"/>
      <c r="E15" s="1"/>
      <c r="F15" s="83"/>
      <c r="G15" s="34" t="s">
        <v>202</v>
      </c>
      <c r="H15" s="42"/>
      <c r="I15" s="45"/>
      <c r="J15" s="43"/>
      <c r="K15" s="46"/>
      <c r="L15" s="41"/>
      <c r="S15" s="14" t="s">
        <v>108</v>
      </c>
      <c r="T15" s="11"/>
    </row>
    <row r="16" spans="2:20" x14ac:dyDescent="0.45">
      <c r="B16" s="1"/>
      <c r="C16" s="17"/>
      <c r="D16" s="17"/>
      <c r="E16" s="1"/>
      <c r="F16" s="83"/>
      <c r="G16" s="34"/>
      <c r="H16" s="42"/>
      <c r="I16" s="45"/>
      <c r="J16" s="43"/>
      <c r="K16" s="46"/>
      <c r="L16" s="41"/>
      <c r="S16" s="10" t="s">
        <v>55</v>
      </c>
      <c r="T16" s="11">
        <v>9</v>
      </c>
    </row>
    <row r="17" spans="2:20" x14ac:dyDescent="0.45">
      <c r="B17" s="1"/>
      <c r="C17" s="17"/>
      <c r="D17" s="17"/>
      <c r="E17" s="1"/>
      <c r="F17" s="83"/>
      <c r="G17" s="34"/>
      <c r="H17" s="42"/>
      <c r="I17" s="45"/>
      <c r="J17" s="43"/>
      <c r="K17" s="46"/>
      <c r="L17" s="41"/>
      <c r="S17" s="10" t="s">
        <v>109</v>
      </c>
      <c r="T17" s="11">
        <f>SUM(T7*2)</f>
        <v>0.55499999999999994</v>
      </c>
    </row>
    <row r="18" spans="2:20" x14ac:dyDescent="0.45">
      <c r="B18" s="1"/>
      <c r="C18" s="17"/>
      <c r="D18" s="17"/>
      <c r="E18" s="1"/>
      <c r="F18" s="83"/>
      <c r="G18" s="34"/>
      <c r="H18" s="42"/>
      <c r="I18" s="45"/>
      <c r="J18" s="43"/>
      <c r="K18" s="46"/>
      <c r="L18" s="41"/>
      <c r="S18" s="10" t="s">
        <v>107</v>
      </c>
      <c r="T18" s="11">
        <f>SUM(T13*2)</f>
        <v>0.42249999999999999</v>
      </c>
    </row>
    <row r="19" spans="2:20" x14ac:dyDescent="0.45">
      <c r="B19" s="1"/>
      <c r="C19" s="17"/>
      <c r="D19" s="17"/>
      <c r="E19" s="1"/>
      <c r="F19" s="83"/>
      <c r="G19" s="34"/>
      <c r="H19" s="42"/>
      <c r="I19" s="45"/>
      <c r="J19" s="43"/>
      <c r="K19" s="46"/>
      <c r="L19" s="41"/>
      <c r="S19" s="10" t="s">
        <v>110</v>
      </c>
      <c r="T19" s="28">
        <f>SUM(T16:T18)</f>
        <v>9.9774999999999991</v>
      </c>
    </row>
    <row r="20" spans="2:20" x14ac:dyDescent="0.45">
      <c r="B20" s="1"/>
      <c r="C20" s="17"/>
      <c r="D20" s="17"/>
      <c r="E20" s="1"/>
      <c r="F20" s="83"/>
      <c r="G20" s="34"/>
      <c r="H20" s="42"/>
      <c r="I20" s="45"/>
      <c r="J20" s="43"/>
      <c r="K20" s="46"/>
      <c r="L20" s="41"/>
      <c r="T20" s="11"/>
    </row>
    <row r="21" spans="2:20" x14ac:dyDescent="0.45">
      <c r="B21" s="1"/>
      <c r="C21" s="17"/>
      <c r="D21" s="17"/>
      <c r="E21" s="1"/>
      <c r="F21" s="83"/>
      <c r="G21" s="34"/>
      <c r="H21" s="42"/>
      <c r="I21" s="45"/>
      <c r="J21" s="43"/>
      <c r="K21" s="46"/>
      <c r="L21" s="41"/>
      <c r="S21" s="14" t="s">
        <v>111</v>
      </c>
      <c r="T21" s="11"/>
    </row>
    <row r="22" spans="2:20" x14ac:dyDescent="0.45">
      <c r="B22" s="1"/>
      <c r="C22" s="17"/>
      <c r="D22" s="17"/>
      <c r="E22" s="1"/>
      <c r="F22" s="83"/>
      <c r="G22" s="34"/>
      <c r="H22" s="42"/>
      <c r="I22" s="45"/>
      <c r="J22" s="43"/>
      <c r="K22" s="46"/>
      <c r="L22" s="41"/>
      <c r="S22" s="10" t="s">
        <v>45</v>
      </c>
      <c r="T22" s="11">
        <v>4.5</v>
      </c>
    </row>
    <row r="23" spans="2:20" x14ac:dyDescent="0.45">
      <c r="B23" s="1"/>
      <c r="C23" s="17"/>
      <c r="D23" s="17"/>
      <c r="E23" s="1"/>
      <c r="F23" s="83"/>
      <c r="G23" s="34"/>
      <c r="H23" s="42"/>
      <c r="I23" s="45"/>
      <c r="J23" s="43"/>
      <c r="K23" s="46"/>
      <c r="L23" s="41"/>
      <c r="S23" s="10" t="s">
        <v>109</v>
      </c>
      <c r="T23" s="11">
        <f>SUM(T7*2)</f>
        <v>0.55499999999999994</v>
      </c>
    </row>
    <row r="24" spans="2:20" x14ac:dyDescent="0.45">
      <c r="B24" s="1"/>
      <c r="C24" s="17"/>
      <c r="D24" s="17"/>
      <c r="E24" s="1"/>
      <c r="F24" s="83"/>
      <c r="G24" s="34"/>
      <c r="H24" s="42"/>
      <c r="I24" s="45"/>
      <c r="J24" s="43"/>
      <c r="K24" s="46"/>
      <c r="L24" s="41"/>
      <c r="S24" s="10" t="s">
        <v>107</v>
      </c>
      <c r="T24" s="11">
        <f>SUM(T13*2)</f>
        <v>0.42249999999999999</v>
      </c>
    </row>
    <row r="25" spans="2:20" x14ac:dyDescent="0.45">
      <c r="B25" s="1"/>
      <c r="C25" s="17"/>
      <c r="D25" s="17"/>
      <c r="E25" s="1"/>
      <c r="F25" s="83"/>
      <c r="G25" s="34"/>
      <c r="H25" s="42"/>
      <c r="I25" s="45"/>
      <c r="J25" s="43"/>
      <c r="K25" s="46"/>
      <c r="L25" s="41"/>
      <c r="S25" s="10" t="s">
        <v>110</v>
      </c>
      <c r="T25" s="28">
        <f>SUM(T22:T24)</f>
        <v>5.4775</v>
      </c>
    </row>
    <row r="26" spans="2:20" x14ac:dyDescent="0.45">
      <c r="B26" s="1"/>
      <c r="C26" s="17"/>
      <c r="D26" s="17"/>
      <c r="E26" s="1"/>
      <c r="F26" s="83"/>
      <c r="G26" s="34"/>
      <c r="H26" s="42"/>
      <c r="I26" s="45"/>
      <c r="J26" s="43"/>
      <c r="K26" s="46"/>
      <c r="L26" s="41"/>
    </row>
    <row r="27" spans="2:20" x14ac:dyDescent="0.45">
      <c r="B27" s="1"/>
      <c r="C27" s="17"/>
      <c r="D27" s="17"/>
      <c r="E27" s="1"/>
      <c r="F27" s="83"/>
      <c r="G27" s="34"/>
      <c r="H27" s="42"/>
      <c r="I27" s="45"/>
      <c r="J27" s="43"/>
      <c r="K27" s="46"/>
      <c r="L27" s="41"/>
    </row>
    <row r="28" spans="2:20" x14ac:dyDescent="0.45">
      <c r="B28" s="1"/>
      <c r="C28" s="17">
        <v>9.98</v>
      </c>
      <c r="D28" s="17"/>
      <c r="E28" s="24" t="s">
        <v>112</v>
      </c>
      <c r="F28" s="83"/>
      <c r="G28" s="34"/>
      <c r="H28" s="42"/>
      <c r="I28" s="45"/>
      <c r="J28" s="43"/>
      <c r="K28" s="46"/>
      <c r="L28" s="41"/>
    </row>
    <row r="29" spans="2:20" x14ac:dyDescent="0.45">
      <c r="B29" s="1"/>
      <c r="C29" s="19">
        <v>5.48</v>
      </c>
      <c r="D29" s="19"/>
      <c r="E29" s="24"/>
      <c r="F29" s="83"/>
      <c r="G29" s="34"/>
      <c r="H29" s="42"/>
      <c r="I29" s="45"/>
      <c r="J29" s="43"/>
      <c r="K29" s="46"/>
      <c r="L29" s="41"/>
    </row>
    <row r="30" spans="2:20" x14ac:dyDescent="0.45">
      <c r="B30" s="1"/>
      <c r="C30" s="17"/>
      <c r="D30" s="54">
        <f>SUM(C28*C29)</f>
        <v>54.690400000000004</v>
      </c>
      <c r="E30" s="24"/>
      <c r="F30" s="83"/>
      <c r="G30" s="34"/>
      <c r="H30" s="42"/>
      <c r="I30" s="45"/>
      <c r="J30" s="43"/>
      <c r="K30" s="46"/>
      <c r="L30" s="41"/>
    </row>
    <row r="31" spans="2:20" x14ac:dyDescent="0.45">
      <c r="B31" s="1"/>
      <c r="C31" s="17"/>
      <c r="D31" s="17"/>
      <c r="E31" s="24"/>
      <c r="F31" s="83"/>
      <c r="G31" s="34"/>
      <c r="H31" s="42"/>
      <c r="I31" s="45"/>
      <c r="J31" s="43"/>
      <c r="K31" s="46"/>
      <c r="L31" s="41"/>
    </row>
    <row r="32" spans="2:20" x14ac:dyDescent="0.45">
      <c r="B32" s="1"/>
      <c r="C32" s="17"/>
      <c r="D32" s="17"/>
      <c r="E32" s="78" t="s">
        <v>47</v>
      </c>
      <c r="F32" s="84"/>
      <c r="G32" s="34"/>
      <c r="H32" s="42"/>
      <c r="I32" s="45"/>
      <c r="J32" s="43"/>
      <c r="K32" s="46"/>
      <c r="L32" s="41"/>
    </row>
    <row r="33" spans="1:20" x14ac:dyDescent="0.45">
      <c r="B33" s="1"/>
      <c r="C33" s="17"/>
      <c r="D33" s="17"/>
      <c r="E33" s="24"/>
      <c r="F33" s="83"/>
      <c r="G33" s="34"/>
      <c r="H33" s="42"/>
      <c r="I33" s="45"/>
      <c r="J33" s="43"/>
      <c r="K33" s="46"/>
      <c r="L33" s="41"/>
    </row>
    <row r="34" spans="1:20" x14ac:dyDescent="0.45">
      <c r="B34" s="1"/>
      <c r="C34" s="17"/>
      <c r="D34" s="17"/>
      <c r="E34" s="24" t="s">
        <v>136</v>
      </c>
      <c r="F34" s="83"/>
      <c r="G34" s="34"/>
      <c r="H34" s="42"/>
      <c r="I34" s="45"/>
      <c r="J34" s="43"/>
      <c r="K34" s="46"/>
      <c r="L34" s="41"/>
    </row>
    <row r="35" spans="1:20" x14ac:dyDescent="0.45">
      <c r="B35" s="1"/>
      <c r="C35" s="17"/>
      <c r="D35" s="17"/>
      <c r="E35" s="24" t="s">
        <v>135</v>
      </c>
      <c r="F35" s="83"/>
      <c r="G35" s="34"/>
      <c r="H35" s="42"/>
      <c r="I35" s="45"/>
      <c r="J35" s="43"/>
      <c r="K35" s="46"/>
      <c r="L35" s="41"/>
    </row>
    <row r="36" spans="1:20" x14ac:dyDescent="0.45">
      <c r="B36" s="1"/>
      <c r="C36" s="17"/>
      <c r="D36" s="21">
        <f>SUM(D30*0.15)</f>
        <v>8.2035599999999995</v>
      </c>
      <c r="E36" s="29" t="s">
        <v>50</v>
      </c>
      <c r="F36" s="85"/>
      <c r="G36" s="34"/>
      <c r="H36" s="42"/>
      <c r="I36" s="45"/>
      <c r="J36" s="43"/>
      <c r="K36" s="46"/>
      <c r="L36" s="41"/>
    </row>
    <row r="37" spans="1:20" x14ac:dyDescent="0.45">
      <c r="B37" s="1"/>
      <c r="C37" s="17"/>
      <c r="D37" s="17"/>
      <c r="E37" s="1"/>
      <c r="F37" s="83"/>
      <c r="G37" s="34"/>
      <c r="H37" s="42"/>
      <c r="I37" s="45"/>
      <c r="J37" s="43"/>
      <c r="K37" s="46"/>
      <c r="L37" s="41"/>
    </row>
    <row r="38" spans="1:20" x14ac:dyDescent="0.45">
      <c r="B38" s="1"/>
      <c r="C38" s="17"/>
      <c r="D38" s="17"/>
      <c r="E38" s="1"/>
      <c r="F38" s="83"/>
      <c r="G38" s="34"/>
      <c r="H38" s="42"/>
      <c r="I38" s="45"/>
      <c r="J38" s="43"/>
      <c r="K38" s="46"/>
      <c r="L38" s="41"/>
    </row>
    <row r="39" spans="1:20" x14ac:dyDescent="0.45">
      <c r="B39" s="1"/>
      <c r="C39" s="17"/>
      <c r="D39" s="17"/>
      <c r="E39" s="1"/>
      <c r="F39" s="83"/>
      <c r="G39" s="34"/>
      <c r="H39" s="42"/>
      <c r="I39" s="45"/>
      <c r="J39" s="43"/>
      <c r="K39" s="46"/>
      <c r="L39" s="41"/>
      <c r="S39" s="10" t="s">
        <v>114</v>
      </c>
      <c r="T39" s="11">
        <v>0.15</v>
      </c>
    </row>
    <row r="40" spans="1:20" x14ac:dyDescent="0.45">
      <c r="A40" s="1"/>
      <c r="B40" s="1"/>
      <c r="C40" s="17"/>
      <c r="D40" s="17"/>
      <c r="E40" s="1"/>
      <c r="F40" s="83"/>
      <c r="G40" s="34"/>
      <c r="H40" s="42"/>
      <c r="I40" s="45"/>
      <c r="J40" s="43"/>
      <c r="K40" s="46"/>
      <c r="L40" s="41"/>
      <c r="S40" s="10" t="s">
        <v>115</v>
      </c>
      <c r="T40" s="12" t="e">
        <f>SUM(#REF!-T39)</f>
        <v>#REF!</v>
      </c>
    </row>
    <row r="41" spans="1:20" x14ac:dyDescent="0.45">
      <c r="A41" s="1"/>
      <c r="B41" s="1"/>
      <c r="C41" s="17"/>
      <c r="D41" s="17"/>
      <c r="E41" s="1"/>
      <c r="F41" s="83"/>
      <c r="G41" s="34"/>
      <c r="H41" s="42"/>
      <c r="I41" s="45"/>
      <c r="J41" s="43"/>
      <c r="K41" s="46"/>
      <c r="L41" s="41"/>
    </row>
    <row r="42" spans="1:20" x14ac:dyDescent="0.45">
      <c r="A42" s="1"/>
      <c r="B42" s="1"/>
      <c r="C42" s="17"/>
      <c r="D42" s="17"/>
      <c r="E42" s="1"/>
      <c r="F42" s="83"/>
      <c r="G42" s="34"/>
      <c r="H42" s="42"/>
      <c r="I42" s="45"/>
      <c r="J42" s="43"/>
      <c r="K42" s="46"/>
      <c r="L42" s="41"/>
      <c r="S42" s="14" t="s">
        <v>54</v>
      </c>
    </row>
    <row r="43" spans="1:20" x14ac:dyDescent="0.45">
      <c r="A43" s="1"/>
      <c r="B43" s="1"/>
      <c r="C43" s="17"/>
      <c r="D43" s="17"/>
      <c r="E43" s="1"/>
      <c r="F43" s="83"/>
      <c r="G43" s="34"/>
      <c r="H43" s="42"/>
      <c r="I43" s="45"/>
      <c r="J43" s="43"/>
      <c r="K43" s="46"/>
      <c r="L43" s="41"/>
    </row>
    <row r="44" spans="1:20" x14ac:dyDescent="0.45">
      <c r="A44" s="1"/>
      <c r="B44" s="1"/>
      <c r="C44" s="17"/>
      <c r="D44" s="17"/>
      <c r="E44" s="1"/>
      <c r="F44" s="83"/>
      <c r="G44" s="34"/>
      <c r="H44" s="42"/>
      <c r="I44" s="45"/>
      <c r="J44" s="43"/>
      <c r="K44" s="46"/>
      <c r="L44" s="41"/>
      <c r="S44" s="10" t="s">
        <v>42</v>
      </c>
      <c r="T44" s="11">
        <v>9</v>
      </c>
    </row>
    <row r="45" spans="1:20" x14ac:dyDescent="0.45">
      <c r="A45" s="1"/>
      <c r="B45" s="1"/>
      <c r="C45" s="17"/>
      <c r="D45" s="17"/>
      <c r="E45" s="1"/>
      <c r="F45" s="83"/>
      <c r="G45" s="34"/>
      <c r="H45" s="42"/>
      <c r="I45" s="45"/>
      <c r="J45" s="43"/>
      <c r="K45" s="46"/>
      <c r="L45" s="41"/>
      <c r="S45" s="10" t="s">
        <v>45</v>
      </c>
      <c r="T45" s="13">
        <v>4.5</v>
      </c>
    </row>
    <row r="46" spans="1:20" x14ac:dyDescent="0.45">
      <c r="A46" s="1"/>
      <c r="B46" s="1"/>
      <c r="C46" s="17"/>
      <c r="D46" s="17"/>
      <c r="E46" s="1"/>
      <c r="F46" s="83"/>
      <c r="G46" s="34"/>
      <c r="H46" s="42"/>
      <c r="I46" s="45"/>
      <c r="J46" s="43"/>
      <c r="K46" s="46"/>
      <c r="L46" s="41"/>
      <c r="T46" s="11">
        <f>SUM(T44:T45)</f>
        <v>13.5</v>
      </c>
    </row>
    <row r="47" spans="1:20" x14ac:dyDescent="0.45">
      <c r="A47" s="1"/>
      <c r="B47" s="1"/>
      <c r="C47" s="17"/>
      <c r="D47" s="17"/>
      <c r="E47" s="1"/>
      <c r="F47" s="83"/>
      <c r="G47" s="34"/>
      <c r="H47" s="42"/>
      <c r="I47" s="45"/>
      <c r="J47" s="43"/>
      <c r="K47" s="46"/>
      <c r="L47" s="41"/>
      <c r="S47" s="10" t="s">
        <v>116</v>
      </c>
      <c r="T47" s="13">
        <f>SUM(T46*2)</f>
        <v>27</v>
      </c>
    </row>
    <row r="48" spans="1:20" ht="14.65" thickBot="1" x14ac:dyDescent="0.5">
      <c r="A48" s="1"/>
      <c r="B48" s="1"/>
      <c r="C48" s="17"/>
      <c r="D48" s="17"/>
      <c r="E48" s="1"/>
      <c r="F48" s="83"/>
      <c r="G48" s="34"/>
      <c r="H48" s="42"/>
      <c r="I48" s="45"/>
      <c r="J48" s="43"/>
      <c r="K48" s="46"/>
      <c r="L48" s="41"/>
      <c r="R48" s="10" t="s">
        <v>118</v>
      </c>
      <c r="S48" s="16" t="s">
        <v>117</v>
      </c>
      <c r="T48" s="11">
        <f>SUM(4*2*0.5)*0.278</f>
        <v>1.1120000000000001</v>
      </c>
    </row>
    <row r="49" spans="1:20" ht="14.65" thickBot="1" x14ac:dyDescent="0.5">
      <c r="A49" s="1"/>
      <c r="B49" s="1"/>
      <c r="C49" s="17"/>
      <c r="D49" s="17"/>
      <c r="E49" s="1"/>
      <c r="F49" s="83"/>
      <c r="G49" s="36"/>
      <c r="H49" s="49"/>
      <c r="I49" s="50"/>
      <c r="J49" s="51"/>
      <c r="K49" s="52" t="s">
        <v>144</v>
      </c>
      <c r="L49" s="44">
        <f>SUM(L4:L48)</f>
        <v>0</v>
      </c>
      <c r="S49" s="10" t="s">
        <v>108</v>
      </c>
      <c r="T49" s="12">
        <f>SUM(T47+T48)</f>
        <v>28.112000000000002</v>
      </c>
    </row>
    <row r="50" spans="1:20" x14ac:dyDescent="0.45">
      <c r="A50" s="1"/>
      <c r="B50" s="1"/>
      <c r="C50" s="17"/>
      <c r="D50" s="17"/>
      <c r="E50" s="1"/>
      <c r="F50" s="83"/>
      <c r="G50" s="96" t="s">
        <v>156</v>
      </c>
      <c r="H50" s="96"/>
    </row>
    <row r="51" spans="1:20" ht="14.65" thickBot="1" x14ac:dyDescent="0.5">
      <c r="A51" s="1"/>
      <c r="B51" s="1"/>
      <c r="C51" s="17"/>
      <c r="D51" s="17"/>
      <c r="E51" s="1"/>
      <c r="F51" s="83"/>
      <c r="G51" s="91" t="s">
        <v>154</v>
      </c>
      <c r="H51" s="91"/>
    </row>
    <row r="52" spans="1:20" ht="14.65" thickBot="1" x14ac:dyDescent="0.5">
      <c r="A52" s="1"/>
      <c r="B52" s="1"/>
      <c r="C52" s="17"/>
      <c r="D52" s="17"/>
      <c r="E52" s="1"/>
      <c r="F52" s="83"/>
      <c r="G52" s="33" t="s">
        <v>137</v>
      </c>
      <c r="H52" s="33" t="s">
        <v>138</v>
      </c>
      <c r="I52" s="33" t="s">
        <v>110</v>
      </c>
      <c r="J52" s="33" t="s">
        <v>139</v>
      </c>
      <c r="K52" s="33" t="s">
        <v>140</v>
      </c>
      <c r="L52" s="33" t="s">
        <v>141</v>
      </c>
    </row>
    <row r="53" spans="1:20" ht="14.65" thickBot="1" x14ac:dyDescent="0.5">
      <c r="A53" s="1"/>
      <c r="B53" s="1"/>
      <c r="C53" s="17"/>
      <c r="D53" s="17"/>
      <c r="E53" s="1"/>
      <c r="F53" s="83"/>
      <c r="G53" s="34"/>
      <c r="H53" s="37"/>
      <c r="I53" s="38"/>
      <c r="J53" s="39"/>
      <c r="K53" s="40"/>
      <c r="L53" s="41"/>
    </row>
    <row r="54" spans="1:20" ht="14.65" thickBot="1" x14ac:dyDescent="0.5">
      <c r="A54" s="1"/>
      <c r="B54" s="1"/>
      <c r="C54" s="17">
        <v>28.11</v>
      </c>
      <c r="D54" s="17"/>
      <c r="E54" s="24" t="s">
        <v>121</v>
      </c>
      <c r="F54" s="83"/>
      <c r="G54" s="34"/>
      <c r="H54" s="42"/>
      <c r="I54" s="43"/>
      <c r="J54" s="92" t="s">
        <v>142</v>
      </c>
      <c r="K54" s="92"/>
      <c r="L54" s="44">
        <f>SUM(L49)</f>
        <v>0</v>
      </c>
    </row>
    <row r="55" spans="1:20" x14ac:dyDescent="0.45">
      <c r="A55" s="1"/>
      <c r="B55" s="1"/>
      <c r="C55" s="20">
        <v>0.7</v>
      </c>
      <c r="D55" s="17"/>
      <c r="E55" s="24" t="s">
        <v>122</v>
      </c>
      <c r="F55" s="83"/>
      <c r="G55" s="34"/>
      <c r="H55" s="42"/>
      <c r="I55" s="45"/>
      <c r="J55" s="43"/>
      <c r="K55" s="46"/>
      <c r="L55" s="41"/>
    </row>
    <row r="56" spans="1:20" x14ac:dyDescent="0.45">
      <c r="A56" s="1"/>
      <c r="B56" s="1"/>
      <c r="C56" s="19">
        <v>0.75</v>
      </c>
      <c r="D56" s="19"/>
      <c r="E56" s="24"/>
      <c r="F56" s="83"/>
      <c r="G56" s="34"/>
      <c r="H56" s="42"/>
      <c r="I56" s="45"/>
      <c r="J56" s="43"/>
      <c r="K56" s="46"/>
      <c r="L56" s="41"/>
    </row>
    <row r="57" spans="1:20" ht="15.75" x14ac:dyDescent="0.5">
      <c r="A57" s="1"/>
      <c r="B57" s="1"/>
      <c r="C57" s="17"/>
      <c r="D57" s="88">
        <f>SUM(C54*C55*C56)</f>
        <v>14.75775</v>
      </c>
      <c r="E57" s="24"/>
      <c r="F57" s="83"/>
      <c r="G57" s="34"/>
      <c r="H57" s="47"/>
      <c r="I57" s="45"/>
      <c r="J57" s="43"/>
      <c r="K57" s="46"/>
      <c r="L57" s="41"/>
    </row>
    <row r="58" spans="1:20" x14ac:dyDescent="0.45">
      <c r="A58" s="1"/>
      <c r="B58" s="1"/>
      <c r="C58" s="17"/>
      <c r="D58" s="17"/>
      <c r="E58" s="78" t="s">
        <v>47</v>
      </c>
      <c r="F58" s="84"/>
      <c r="G58" s="35"/>
      <c r="H58" s="35"/>
      <c r="I58" s="45"/>
      <c r="J58" s="43"/>
      <c r="K58" s="46"/>
      <c r="L58" s="41"/>
    </row>
    <row r="59" spans="1:20" ht="15.75" x14ac:dyDescent="0.5">
      <c r="A59" s="1"/>
      <c r="B59" s="1"/>
      <c r="C59" s="17"/>
      <c r="D59" s="17"/>
      <c r="E59" s="24"/>
      <c r="F59" s="83"/>
      <c r="G59" s="34"/>
      <c r="H59" s="48"/>
      <c r="I59" s="45"/>
      <c r="J59" s="43"/>
      <c r="K59" s="46"/>
      <c r="L59" s="41"/>
    </row>
    <row r="60" spans="1:20" ht="15.75" x14ac:dyDescent="0.5">
      <c r="A60" s="1"/>
      <c r="B60" s="1"/>
      <c r="C60" s="17"/>
      <c r="D60" s="17"/>
      <c r="E60" s="24" t="s">
        <v>119</v>
      </c>
      <c r="F60" s="83"/>
      <c r="G60" s="34"/>
      <c r="H60" s="48"/>
      <c r="I60" s="45"/>
      <c r="J60" s="43"/>
      <c r="K60" s="46"/>
      <c r="L60" s="41"/>
    </row>
    <row r="61" spans="1:20" x14ac:dyDescent="0.45">
      <c r="A61" s="1"/>
      <c r="B61" s="1"/>
      <c r="C61" s="17"/>
      <c r="D61" s="17"/>
      <c r="E61" s="24" t="s">
        <v>62</v>
      </c>
      <c r="F61" s="83"/>
      <c r="G61" s="34"/>
      <c r="H61" s="42"/>
      <c r="I61" s="45"/>
      <c r="J61" s="43"/>
      <c r="K61" s="46"/>
      <c r="L61" s="41"/>
    </row>
    <row r="62" spans="1:20" x14ac:dyDescent="0.45">
      <c r="A62" s="1"/>
      <c r="B62" s="1"/>
      <c r="C62" s="17"/>
      <c r="D62" s="17"/>
      <c r="E62" s="1"/>
      <c r="F62" s="83"/>
      <c r="G62" s="34"/>
      <c r="H62" s="42"/>
      <c r="I62" s="45"/>
      <c r="J62" s="43"/>
      <c r="K62" s="46"/>
      <c r="L62" s="41"/>
    </row>
    <row r="63" spans="1:20" x14ac:dyDescent="0.45">
      <c r="A63" s="1"/>
      <c r="B63" s="1"/>
      <c r="C63" s="17"/>
      <c r="D63" s="17"/>
      <c r="E63" s="1"/>
      <c r="F63" s="83"/>
      <c r="G63" s="34"/>
      <c r="H63" s="42"/>
      <c r="I63" s="45"/>
      <c r="J63" s="43"/>
      <c r="K63" s="46"/>
      <c r="L63" s="41"/>
    </row>
    <row r="64" spans="1:20" x14ac:dyDescent="0.45">
      <c r="A64" s="1"/>
      <c r="B64" s="1"/>
      <c r="C64" s="20">
        <v>28.11</v>
      </c>
      <c r="D64" s="17"/>
      <c r="E64" s="24" t="s">
        <v>123</v>
      </c>
      <c r="F64" s="83"/>
      <c r="G64" s="34"/>
      <c r="H64" s="42"/>
      <c r="I64" s="45"/>
      <c r="J64" s="43"/>
      <c r="K64" s="46"/>
      <c r="L64" s="41"/>
    </row>
    <row r="65" spans="1:20" x14ac:dyDescent="0.45">
      <c r="A65" s="1"/>
      <c r="B65" s="1"/>
      <c r="C65" s="20">
        <v>0.7</v>
      </c>
      <c r="D65" s="17"/>
      <c r="E65" s="24" t="s">
        <v>64</v>
      </c>
      <c r="F65" s="83"/>
      <c r="G65" s="34"/>
      <c r="H65" s="42"/>
      <c r="I65" s="45"/>
      <c r="J65" s="43"/>
      <c r="K65" s="46"/>
      <c r="L65" s="41"/>
    </row>
    <row r="66" spans="1:20" x14ac:dyDescent="0.45">
      <c r="A66" s="1"/>
      <c r="B66" s="1"/>
      <c r="C66" s="21">
        <v>0.2</v>
      </c>
      <c r="D66" s="19"/>
      <c r="E66" s="24"/>
      <c r="F66" s="83"/>
      <c r="G66" s="34"/>
      <c r="H66" s="42"/>
      <c r="I66" s="45"/>
      <c r="J66" s="43"/>
      <c r="K66" s="46"/>
      <c r="L66" s="41"/>
    </row>
    <row r="67" spans="1:20" x14ac:dyDescent="0.45">
      <c r="A67" s="1"/>
      <c r="B67" s="1"/>
      <c r="C67" s="17"/>
      <c r="D67" s="88">
        <f>SUM(C64*C65*C66)</f>
        <v>3.9354</v>
      </c>
      <c r="E67" s="24"/>
      <c r="F67" s="83"/>
      <c r="G67" s="34"/>
      <c r="H67" s="42"/>
      <c r="I67" s="45"/>
      <c r="J67" s="43"/>
      <c r="K67" s="46"/>
      <c r="L67" s="41"/>
    </row>
    <row r="68" spans="1:20" x14ac:dyDescent="0.45">
      <c r="A68" s="1"/>
      <c r="B68" s="1"/>
      <c r="C68" s="17"/>
      <c r="D68" s="17"/>
      <c r="E68" s="1"/>
      <c r="F68" s="83"/>
      <c r="G68" s="34"/>
      <c r="H68" s="42"/>
      <c r="I68" s="45"/>
      <c r="J68" s="43"/>
      <c r="K68" s="46"/>
      <c r="L68" s="41"/>
    </row>
    <row r="69" spans="1:20" x14ac:dyDescent="0.45">
      <c r="A69" s="1"/>
      <c r="B69" s="1"/>
      <c r="C69" s="17"/>
      <c r="D69" s="17"/>
      <c r="E69" s="1"/>
      <c r="F69" s="83"/>
      <c r="G69" s="34"/>
      <c r="H69" s="42"/>
      <c r="I69" s="45"/>
      <c r="J69" s="43"/>
      <c r="K69" s="46"/>
      <c r="L69" s="41"/>
    </row>
    <row r="70" spans="1:20" x14ac:dyDescent="0.45">
      <c r="A70" s="1"/>
      <c r="B70" s="1"/>
      <c r="C70" s="17"/>
      <c r="D70" s="17"/>
      <c r="E70" s="1"/>
      <c r="F70" s="83"/>
      <c r="G70" s="34"/>
      <c r="H70" s="42"/>
      <c r="I70" s="45"/>
      <c r="J70" s="43"/>
      <c r="K70" s="46"/>
      <c r="L70" s="41"/>
    </row>
    <row r="71" spans="1:20" x14ac:dyDescent="0.45">
      <c r="A71" s="1"/>
      <c r="B71" s="1"/>
      <c r="C71" s="17"/>
      <c r="D71" s="17"/>
      <c r="E71" s="1"/>
      <c r="F71" s="83"/>
      <c r="G71" s="34"/>
      <c r="H71" s="42"/>
      <c r="I71" s="45"/>
      <c r="J71" s="43"/>
      <c r="K71" s="46"/>
      <c r="L71" s="41"/>
      <c r="S71" s="14" t="s">
        <v>68</v>
      </c>
      <c r="T71" s="11"/>
    </row>
    <row r="72" spans="1:20" x14ac:dyDescent="0.45">
      <c r="A72" s="1"/>
      <c r="B72" s="1"/>
      <c r="C72" s="17"/>
      <c r="D72" s="17"/>
      <c r="E72" s="1"/>
      <c r="F72" s="83"/>
      <c r="G72" s="34"/>
      <c r="H72" s="42"/>
      <c r="I72" s="45"/>
      <c r="J72" s="43"/>
      <c r="K72" s="46"/>
      <c r="L72" s="41"/>
      <c r="T72" s="11"/>
    </row>
    <row r="73" spans="1:20" x14ac:dyDescent="0.45">
      <c r="A73" s="1"/>
      <c r="B73" s="1"/>
      <c r="C73" s="17"/>
      <c r="D73" s="17"/>
      <c r="E73" s="1"/>
      <c r="F73" s="83"/>
      <c r="G73" s="34"/>
      <c r="H73" s="42"/>
      <c r="I73" s="45"/>
      <c r="J73" s="43"/>
      <c r="K73" s="46"/>
      <c r="L73" s="41"/>
      <c r="S73" s="10" t="s">
        <v>69</v>
      </c>
      <c r="T73" s="11">
        <f>SUM(T47)</f>
        <v>27</v>
      </c>
    </row>
    <row r="74" spans="1:20" x14ac:dyDescent="0.45">
      <c r="A74" s="1"/>
      <c r="B74" s="1"/>
      <c r="C74" s="17"/>
      <c r="D74" s="17"/>
      <c r="E74" s="1"/>
      <c r="F74" s="83"/>
      <c r="G74" s="34"/>
      <c r="H74" s="42"/>
      <c r="I74" s="45"/>
      <c r="J74" s="43"/>
      <c r="K74" s="46"/>
      <c r="L74" s="41"/>
      <c r="S74" s="16" t="s">
        <v>70</v>
      </c>
      <c r="T74" s="11">
        <f>SUM(4/2/0.5)*0.1</f>
        <v>0.4</v>
      </c>
    </row>
    <row r="75" spans="1:20" ht="14.65" thickBot="1" x14ac:dyDescent="0.5">
      <c r="A75" s="1"/>
      <c r="B75" s="1"/>
      <c r="C75" s="17"/>
      <c r="D75" s="17"/>
      <c r="E75" s="1"/>
      <c r="F75" s="83"/>
      <c r="G75" s="34"/>
      <c r="H75" s="42"/>
      <c r="I75" s="45"/>
      <c r="J75" s="43"/>
      <c r="K75" s="46"/>
      <c r="L75" s="41"/>
      <c r="S75" s="31" t="s">
        <v>10</v>
      </c>
      <c r="T75" s="30">
        <f>SUM(T73:T74)</f>
        <v>27.4</v>
      </c>
    </row>
    <row r="76" spans="1:20" ht="14.65" thickTop="1" x14ac:dyDescent="0.45">
      <c r="A76" s="1"/>
      <c r="B76" s="1"/>
      <c r="C76" s="17"/>
      <c r="D76" s="17"/>
      <c r="E76" s="1"/>
      <c r="F76" s="83"/>
      <c r="G76" s="34"/>
      <c r="H76" s="42"/>
      <c r="I76" s="45"/>
      <c r="J76" s="43"/>
      <c r="K76" s="46"/>
      <c r="L76" s="41"/>
      <c r="T76" s="11"/>
    </row>
    <row r="77" spans="1:20" x14ac:dyDescent="0.45">
      <c r="A77" s="1"/>
      <c r="B77" s="1"/>
      <c r="C77" s="17"/>
      <c r="D77" s="17"/>
      <c r="E77" s="1"/>
      <c r="F77" s="83"/>
      <c r="G77" s="34"/>
      <c r="H77" s="42"/>
      <c r="I77" s="45"/>
      <c r="J77" s="43"/>
      <c r="K77" s="46"/>
      <c r="L77" s="41"/>
      <c r="S77" s="10" t="s">
        <v>55</v>
      </c>
      <c r="T77" s="11">
        <v>9</v>
      </c>
    </row>
    <row r="78" spans="1:20" x14ac:dyDescent="0.45">
      <c r="A78" s="1"/>
      <c r="B78" s="1"/>
      <c r="C78" s="17"/>
      <c r="D78" s="17"/>
      <c r="E78" s="1"/>
      <c r="F78" s="83"/>
      <c r="G78" s="34"/>
      <c r="H78" s="42"/>
      <c r="I78" s="45"/>
      <c r="J78" s="43"/>
      <c r="K78" s="46"/>
      <c r="L78" s="41"/>
      <c r="S78" s="10" t="s">
        <v>72</v>
      </c>
      <c r="T78" s="11">
        <v>0.2</v>
      </c>
    </row>
    <row r="79" spans="1:20" x14ac:dyDescent="0.45">
      <c r="A79" s="1"/>
      <c r="B79" s="1"/>
      <c r="C79" s="17"/>
      <c r="D79" s="17"/>
      <c r="E79" s="1"/>
      <c r="F79" s="83"/>
      <c r="G79" s="34"/>
      <c r="H79" s="42"/>
      <c r="I79" s="45"/>
      <c r="J79" s="43"/>
      <c r="K79" s="46"/>
      <c r="L79" s="41"/>
      <c r="S79" s="10" t="s">
        <v>71</v>
      </c>
      <c r="T79" s="11">
        <v>0.15</v>
      </c>
    </row>
    <row r="80" spans="1:20" x14ac:dyDescent="0.45">
      <c r="A80" s="1"/>
      <c r="B80" s="1"/>
      <c r="C80" s="17"/>
      <c r="D80" s="17"/>
      <c r="E80" s="1"/>
      <c r="F80" s="83"/>
      <c r="G80" s="34"/>
      <c r="H80" s="42"/>
      <c r="I80" s="45"/>
      <c r="J80" s="43"/>
      <c r="K80" s="46"/>
      <c r="L80" s="41"/>
      <c r="T80" s="12">
        <f>SUM(T77:T79)</f>
        <v>9.35</v>
      </c>
    </row>
    <row r="81" spans="1:20" x14ac:dyDescent="0.45">
      <c r="A81" s="1"/>
      <c r="B81" s="1"/>
      <c r="C81" s="17"/>
      <c r="D81" s="17"/>
      <c r="E81" s="1"/>
      <c r="F81" s="83"/>
      <c r="G81" s="34"/>
      <c r="H81" s="42"/>
      <c r="I81" s="45"/>
      <c r="J81" s="43"/>
      <c r="K81" s="46"/>
      <c r="L81" s="41"/>
      <c r="S81" s="10" t="s">
        <v>56</v>
      </c>
      <c r="T81" s="11">
        <v>4.5</v>
      </c>
    </row>
    <row r="82" spans="1:20" x14ac:dyDescent="0.45">
      <c r="A82" s="1"/>
      <c r="B82" s="1"/>
      <c r="C82" s="17"/>
      <c r="D82" s="17"/>
      <c r="E82" s="1"/>
      <c r="F82" s="83"/>
      <c r="G82" s="34"/>
      <c r="H82" s="42"/>
      <c r="I82" s="45"/>
      <c r="J82" s="43"/>
      <c r="K82" s="46"/>
      <c r="L82" s="41"/>
      <c r="S82" s="10" t="s">
        <v>72</v>
      </c>
      <c r="T82" s="11">
        <v>0.2</v>
      </c>
    </row>
    <row r="83" spans="1:20" x14ac:dyDescent="0.45">
      <c r="A83" s="1"/>
      <c r="B83" s="1"/>
      <c r="C83" s="17"/>
      <c r="D83" s="17"/>
      <c r="E83" s="1"/>
      <c r="F83" s="83"/>
      <c r="G83" s="34"/>
      <c r="H83" s="42"/>
      <c r="I83" s="45"/>
      <c r="J83" s="43"/>
      <c r="K83" s="46"/>
      <c r="L83" s="41"/>
      <c r="S83" s="10" t="s">
        <v>71</v>
      </c>
      <c r="T83" s="11">
        <v>0.15</v>
      </c>
    </row>
    <row r="84" spans="1:20" x14ac:dyDescent="0.45">
      <c r="A84" s="1"/>
      <c r="B84" s="1"/>
      <c r="C84" s="17"/>
      <c r="D84" s="17"/>
      <c r="E84" s="1"/>
      <c r="F84" s="83"/>
      <c r="G84" s="34"/>
      <c r="H84" s="42"/>
      <c r="I84" s="45"/>
      <c r="J84" s="43"/>
      <c r="K84" s="46"/>
      <c r="L84" s="41"/>
      <c r="T84" s="12">
        <f>SUM(T81:T83)</f>
        <v>4.8500000000000005</v>
      </c>
    </row>
    <row r="85" spans="1:20" x14ac:dyDescent="0.45">
      <c r="A85" s="1"/>
      <c r="B85" s="1"/>
      <c r="C85" s="17"/>
      <c r="D85" s="17"/>
      <c r="E85" s="1"/>
      <c r="F85" s="83"/>
      <c r="G85" s="34"/>
      <c r="H85" s="42"/>
      <c r="I85" s="45"/>
      <c r="J85" s="43"/>
      <c r="K85" s="46"/>
      <c r="L85" s="41"/>
      <c r="T85" s="11"/>
    </row>
    <row r="86" spans="1:20" x14ac:dyDescent="0.45">
      <c r="A86" s="1"/>
      <c r="B86" s="1"/>
      <c r="C86" s="17"/>
      <c r="D86" s="17"/>
      <c r="E86" s="1"/>
      <c r="F86" s="83"/>
      <c r="G86" s="34"/>
      <c r="H86" s="42"/>
      <c r="I86" s="45"/>
      <c r="J86" s="43"/>
      <c r="K86" s="46"/>
      <c r="L86" s="41"/>
      <c r="S86" t="s">
        <v>55</v>
      </c>
      <c r="T86" s="11">
        <f>SUM(T80)</f>
        <v>9.35</v>
      </c>
    </row>
    <row r="87" spans="1:20" x14ac:dyDescent="0.45">
      <c r="A87" s="1"/>
      <c r="B87" s="1"/>
      <c r="C87" s="17"/>
      <c r="D87" s="17"/>
      <c r="E87" s="1"/>
      <c r="F87" s="83"/>
      <c r="G87" s="34"/>
      <c r="H87" s="42"/>
      <c r="I87" s="45"/>
      <c r="J87" s="43"/>
      <c r="K87" s="46"/>
      <c r="L87" s="41"/>
      <c r="S87" t="s">
        <v>56</v>
      </c>
      <c r="T87" s="11">
        <f>SUM(T84)</f>
        <v>4.8500000000000005</v>
      </c>
    </row>
    <row r="88" spans="1:20" x14ac:dyDescent="0.45">
      <c r="A88" s="1"/>
      <c r="B88" s="1"/>
      <c r="C88" s="17"/>
      <c r="D88" s="17"/>
      <c r="E88" s="1"/>
      <c r="F88" s="83"/>
      <c r="G88" s="34"/>
      <c r="H88" s="42"/>
      <c r="I88" s="45"/>
      <c r="J88" s="43"/>
      <c r="K88" s="46"/>
      <c r="L88" s="41"/>
      <c r="T88" s="15">
        <f>SUM(T86:T87)</f>
        <v>14.2</v>
      </c>
    </row>
    <row r="89" spans="1:20" x14ac:dyDescent="0.45">
      <c r="A89" s="1"/>
      <c r="B89" s="1"/>
      <c r="C89" s="17"/>
      <c r="D89" s="17"/>
      <c r="E89" s="1"/>
      <c r="F89" s="83"/>
      <c r="G89" s="34"/>
      <c r="H89" s="42"/>
      <c r="I89" s="45"/>
      <c r="J89" s="43"/>
      <c r="K89" s="46"/>
      <c r="L89" s="41"/>
      <c r="S89" t="s">
        <v>57</v>
      </c>
      <c r="T89" s="11">
        <f>SUM(T88*2)</f>
        <v>28.4</v>
      </c>
    </row>
    <row r="90" spans="1:20" x14ac:dyDescent="0.45">
      <c r="A90" s="1"/>
      <c r="B90" s="1"/>
      <c r="C90" s="17"/>
      <c r="D90" s="17"/>
      <c r="E90" s="1"/>
      <c r="F90" s="83"/>
      <c r="G90" s="34"/>
      <c r="H90" s="42"/>
      <c r="I90" s="45"/>
      <c r="J90" s="43"/>
      <c r="K90" s="46"/>
      <c r="L90" s="41"/>
      <c r="S90" s="16" t="s">
        <v>73</v>
      </c>
      <c r="T90" s="11">
        <f>SUM(4*2*0.5)*0.1025</f>
        <v>0.41</v>
      </c>
    </row>
    <row r="91" spans="1:20" ht="14.65" thickBot="1" x14ac:dyDescent="0.5">
      <c r="A91" s="1"/>
      <c r="B91" s="1"/>
      <c r="C91" s="17"/>
      <c r="D91" s="17"/>
      <c r="E91" s="1"/>
      <c r="F91" s="83"/>
      <c r="G91" s="34"/>
      <c r="H91" s="42"/>
      <c r="I91" s="45"/>
      <c r="J91" s="43"/>
      <c r="K91" s="46"/>
      <c r="L91" s="41"/>
      <c r="S91" s="31" t="s">
        <v>9</v>
      </c>
      <c r="T91" s="30">
        <f>SUM(T89:T90)</f>
        <v>28.81</v>
      </c>
    </row>
    <row r="92" spans="1:20" ht="14.65" thickTop="1" x14ac:dyDescent="0.45">
      <c r="A92" s="1"/>
      <c r="B92" s="1"/>
      <c r="C92" s="17"/>
      <c r="D92" s="17"/>
      <c r="E92" s="1"/>
      <c r="F92" s="83"/>
      <c r="G92" s="34"/>
      <c r="H92" s="42"/>
      <c r="I92" s="45"/>
      <c r="J92" s="43"/>
      <c r="K92" s="46"/>
      <c r="L92" s="41"/>
    </row>
    <row r="93" spans="1:20" x14ac:dyDescent="0.45">
      <c r="A93" s="1"/>
      <c r="B93" s="1"/>
      <c r="C93" s="17"/>
      <c r="D93" s="17"/>
      <c r="E93" s="1"/>
      <c r="F93" s="83"/>
      <c r="G93" s="34"/>
      <c r="H93" s="42"/>
      <c r="I93" s="45"/>
      <c r="J93" s="43"/>
      <c r="K93" s="46"/>
      <c r="L93" s="41"/>
    </row>
    <row r="94" spans="1:20" x14ac:dyDescent="0.45">
      <c r="A94" s="1"/>
      <c r="B94" s="1"/>
      <c r="C94" s="17"/>
      <c r="D94" s="17"/>
      <c r="E94" s="1"/>
      <c r="F94" s="83"/>
      <c r="G94" s="34"/>
      <c r="H94" s="42"/>
      <c r="I94" s="45"/>
      <c r="J94" s="43"/>
      <c r="K94" s="46"/>
      <c r="L94" s="41"/>
      <c r="S94" s="14" t="s">
        <v>65</v>
      </c>
      <c r="T94" s="11"/>
    </row>
    <row r="95" spans="1:20" x14ac:dyDescent="0.45">
      <c r="A95" s="1"/>
      <c r="B95" s="1"/>
      <c r="C95" s="17"/>
      <c r="D95" s="17"/>
      <c r="E95" s="1"/>
      <c r="F95" s="83"/>
      <c r="G95" s="34"/>
      <c r="H95" s="42"/>
      <c r="I95" s="45"/>
      <c r="J95" s="43"/>
      <c r="K95" s="46"/>
      <c r="L95" s="41"/>
      <c r="T95" s="11"/>
    </row>
    <row r="96" spans="1:20" x14ac:dyDescent="0.45">
      <c r="A96" s="1"/>
      <c r="B96" s="1"/>
      <c r="C96" s="17"/>
      <c r="D96" s="17"/>
      <c r="E96" s="1"/>
      <c r="F96" s="83"/>
      <c r="G96" s="34"/>
      <c r="H96" s="42"/>
      <c r="I96" s="45"/>
      <c r="J96" s="43"/>
      <c r="K96" s="46"/>
      <c r="L96" s="41"/>
      <c r="S96" s="10" t="s">
        <v>51</v>
      </c>
      <c r="T96" s="11">
        <v>0.9</v>
      </c>
    </row>
    <row r="97" spans="1:20" ht="14.65" thickBot="1" x14ac:dyDescent="0.5">
      <c r="A97" s="1"/>
      <c r="B97" s="1"/>
      <c r="C97" s="17"/>
      <c r="D97" s="17"/>
      <c r="E97" s="1"/>
      <c r="F97" s="83"/>
      <c r="G97" s="34"/>
      <c r="H97" s="42"/>
      <c r="I97" s="45"/>
      <c r="J97" s="43"/>
      <c r="K97" s="46"/>
      <c r="L97" s="41"/>
      <c r="S97" t="s">
        <v>66</v>
      </c>
      <c r="T97" s="11">
        <v>0.15</v>
      </c>
    </row>
    <row r="98" spans="1:20" ht="14.65" thickBot="1" x14ac:dyDescent="0.5">
      <c r="A98" s="1"/>
      <c r="B98" s="1"/>
      <c r="C98" s="17"/>
      <c r="D98" s="17"/>
      <c r="E98" s="1"/>
      <c r="F98" s="83"/>
      <c r="G98" s="36"/>
      <c r="H98" s="49"/>
      <c r="I98" s="50"/>
      <c r="J98" s="51"/>
      <c r="K98" s="52" t="s">
        <v>147</v>
      </c>
      <c r="L98" s="44">
        <f>SUM(L54:L97)</f>
        <v>0</v>
      </c>
      <c r="T98" s="15">
        <f>SUM(T96:T97)</f>
        <v>1.05</v>
      </c>
    </row>
    <row r="99" spans="1:20" x14ac:dyDescent="0.45">
      <c r="A99" s="1"/>
      <c r="B99" s="1"/>
      <c r="C99" s="17"/>
      <c r="D99" s="17"/>
      <c r="E99" s="1"/>
      <c r="F99" s="83"/>
      <c r="S99" s="10" t="s">
        <v>67</v>
      </c>
      <c r="T99" s="11">
        <v>0.2</v>
      </c>
    </row>
    <row r="100" spans="1:20" x14ac:dyDescent="0.45">
      <c r="A100" s="1"/>
      <c r="B100" s="1"/>
      <c r="C100" s="17"/>
      <c r="D100" s="17"/>
      <c r="E100" s="1"/>
      <c r="F100" s="83"/>
      <c r="T100" s="28">
        <f>SUM(T98-T99)</f>
        <v>0.85000000000000009</v>
      </c>
    </row>
    <row r="101" spans="1:20" x14ac:dyDescent="0.45">
      <c r="A101" s="1"/>
      <c r="B101" s="1"/>
      <c r="C101" s="17"/>
      <c r="D101" s="17"/>
      <c r="E101" s="1"/>
      <c r="F101" s="83"/>
    </row>
    <row r="102" spans="1:20" x14ac:dyDescent="0.45">
      <c r="A102" s="1"/>
      <c r="B102" s="1"/>
      <c r="C102" s="17"/>
      <c r="D102" s="17"/>
      <c r="E102" s="1"/>
      <c r="F102" s="83"/>
    </row>
    <row r="103" spans="1:20" x14ac:dyDescent="0.45">
      <c r="A103" s="1"/>
      <c r="B103" s="1"/>
      <c r="C103" s="17"/>
      <c r="D103" s="17"/>
      <c r="E103" s="1"/>
      <c r="F103" s="83"/>
    </row>
    <row r="104" spans="1:20" x14ac:dyDescent="0.45">
      <c r="A104" s="1"/>
      <c r="B104" s="1"/>
      <c r="C104" s="20">
        <v>27.4</v>
      </c>
      <c r="D104" s="17"/>
      <c r="E104" s="24" t="s">
        <v>124</v>
      </c>
      <c r="F104" s="83"/>
    </row>
    <row r="105" spans="1:20" x14ac:dyDescent="0.45">
      <c r="A105" s="1"/>
      <c r="B105" s="1"/>
      <c r="C105" s="19">
        <v>0.85</v>
      </c>
      <c r="D105" s="19"/>
      <c r="E105" s="24"/>
      <c r="F105" s="83"/>
    </row>
    <row r="106" spans="1:20" x14ac:dyDescent="0.45">
      <c r="A106" s="1"/>
      <c r="B106" s="1"/>
      <c r="C106" s="17"/>
      <c r="D106" s="88">
        <f>SUM(C104*C105)</f>
        <v>23.29</v>
      </c>
      <c r="E106" s="24"/>
      <c r="F106" s="83"/>
    </row>
    <row r="107" spans="1:20" x14ac:dyDescent="0.45">
      <c r="A107" s="1"/>
      <c r="B107" s="1"/>
      <c r="C107" s="17"/>
      <c r="D107" s="17"/>
      <c r="E107" s="1"/>
      <c r="F107" s="83"/>
    </row>
    <row r="108" spans="1:20" x14ac:dyDescent="0.45">
      <c r="A108" s="1"/>
      <c r="B108" s="1"/>
      <c r="C108" s="17"/>
      <c r="D108" s="17"/>
      <c r="E108" s="1"/>
      <c r="F108" s="83"/>
    </row>
    <row r="109" spans="1:20" x14ac:dyDescent="0.45">
      <c r="A109" s="1"/>
      <c r="B109" s="1"/>
      <c r="C109" s="17">
        <v>28.81</v>
      </c>
      <c r="D109" s="17"/>
      <c r="E109" s="24" t="s">
        <v>125</v>
      </c>
      <c r="F109" s="83"/>
    </row>
    <row r="110" spans="1:20" x14ac:dyDescent="0.45">
      <c r="A110" s="1"/>
      <c r="B110" s="1"/>
      <c r="C110" s="19">
        <v>0.85</v>
      </c>
      <c r="D110" s="19"/>
      <c r="E110" s="24" t="s">
        <v>126</v>
      </c>
      <c r="F110" s="83"/>
    </row>
    <row r="111" spans="1:20" x14ac:dyDescent="0.45">
      <c r="A111" s="1"/>
      <c r="B111" s="1"/>
      <c r="C111" s="17"/>
      <c r="D111" s="88">
        <f>SUM(C109*C110)</f>
        <v>24.488499999999998</v>
      </c>
      <c r="E111" s="24"/>
      <c r="F111" s="83"/>
    </row>
    <row r="112" spans="1:20" x14ac:dyDescent="0.45">
      <c r="A112" s="1"/>
      <c r="B112" s="1"/>
      <c r="C112" s="17"/>
      <c r="D112" s="17"/>
      <c r="E112" s="1"/>
      <c r="F112" s="83"/>
    </row>
    <row r="113" spans="1:20" x14ac:dyDescent="0.45">
      <c r="A113" s="1"/>
      <c r="B113" s="1"/>
      <c r="C113" s="17"/>
      <c r="D113" s="17"/>
      <c r="E113" s="1"/>
      <c r="F113" s="83"/>
    </row>
    <row r="114" spans="1:20" x14ac:dyDescent="0.45">
      <c r="A114" s="1"/>
      <c r="B114" s="1"/>
      <c r="C114" s="17">
        <v>28.11</v>
      </c>
      <c r="D114" s="17"/>
      <c r="E114" s="24" t="s">
        <v>127</v>
      </c>
      <c r="F114" s="83"/>
      <c r="S114" s="14" t="s">
        <v>25</v>
      </c>
    </row>
    <row r="115" spans="1:20" x14ac:dyDescent="0.45">
      <c r="A115" s="1"/>
      <c r="B115" s="1"/>
      <c r="C115" s="19">
        <v>0.85</v>
      </c>
      <c r="D115" s="19"/>
      <c r="E115" s="24" t="s">
        <v>128</v>
      </c>
      <c r="F115" s="83"/>
    </row>
    <row r="116" spans="1:20" x14ac:dyDescent="0.45">
      <c r="A116" s="1"/>
      <c r="B116" s="1"/>
      <c r="C116" s="17"/>
      <c r="D116" s="88">
        <f>SUM(C114*C115)</f>
        <v>23.8935</v>
      </c>
      <c r="E116" s="24"/>
      <c r="F116" s="83"/>
      <c r="S116" s="10" t="s">
        <v>51</v>
      </c>
      <c r="T116" s="11">
        <v>0.9</v>
      </c>
    </row>
    <row r="117" spans="1:20" x14ac:dyDescent="0.45">
      <c r="A117" s="1"/>
      <c r="B117" s="1"/>
      <c r="C117" s="17"/>
      <c r="D117" s="17"/>
      <c r="E117" s="1"/>
      <c r="F117" s="83"/>
      <c r="S117" s="10" t="s">
        <v>129</v>
      </c>
      <c r="T117" s="13">
        <v>0.2</v>
      </c>
    </row>
    <row r="118" spans="1:20" x14ac:dyDescent="0.45">
      <c r="A118" s="1"/>
      <c r="B118" s="1"/>
      <c r="C118" s="17"/>
      <c r="D118" s="17"/>
      <c r="E118" s="1"/>
      <c r="F118" s="83"/>
      <c r="T118" s="11">
        <f>SUM(T116-T117)</f>
        <v>0.7</v>
      </c>
    </row>
    <row r="119" spans="1:20" x14ac:dyDescent="0.45">
      <c r="A119" s="1"/>
      <c r="B119" s="1"/>
      <c r="C119" s="17"/>
      <c r="D119" s="17"/>
      <c r="E119" s="1"/>
      <c r="F119" s="83"/>
      <c r="S119" t="s">
        <v>130</v>
      </c>
      <c r="T119" s="13">
        <v>0.05</v>
      </c>
    </row>
    <row r="120" spans="1:20" x14ac:dyDescent="0.45">
      <c r="A120" s="1"/>
      <c r="B120" s="1"/>
      <c r="C120" s="17"/>
      <c r="D120" s="17"/>
      <c r="E120" s="1"/>
      <c r="F120" s="83"/>
      <c r="S120" s="2" t="s">
        <v>113</v>
      </c>
      <c r="T120" s="28">
        <f>SUM(T118:T119)</f>
        <v>0.75</v>
      </c>
    </row>
    <row r="121" spans="1:20" x14ac:dyDescent="0.45">
      <c r="A121" s="1"/>
      <c r="B121" s="1"/>
      <c r="C121" s="17"/>
      <c r="D121" s="17"/>
      <c r="E121" s="1"/>
      <c r="F121" s="83"/>
    </row>
    <row r="122" spans="1:20" x14ac:dyDescent="0.45">
      <c r="A122" s="1"/>
      <c r="B122" s="1"/>
      <c r="C122" s="17"/>
      <c r="D122" s="17"/>
      <c r="E122" s="1"/>
      <c r="F122" s="83"/>
    </row>
    <row r="123" spans="1:20" x14ac:dyDescent="0.45">
      <c r="A123" s="1"/>
      <c r="B123" s="1"/>
      <c r="C123" s="17"/>
      <c r="D123" s="17"/>
      <c r="E123" s="1"/>
      <c r="F123" s="83"/>
    </row>
    <row r="124" spans="1:20" x14ac:dyDescent="0.45">
      <c r="A124" s="1"/>
      <c r="B124" s="1"/>
      <c r="C124" s="17"/>
      <c r="D124" s="17"/>
      <c r="E124" s="1"/>
      <c r="F124" s="83"/>
    </row>
    <row r="125" spans="1:20" x14ac:dyDescent="0.45">
      <c r="A125" s="32"/>
      <c r="B125" s="1"/>
      <c r="C125" s="17"/>
      <c r="D125" s="17"/>
      <c r="E125" s="1"/>
      <c r="F125" s="83"/>
    </row>
    <row r="126" spans="1:20" x14ac:dyDescent="0.45">
      <c r="B126" s="1"/>
      <c r="C126" s="17"/>
      <c r="D126" s="17"/>
      <c r="E126" s="1"/>
      <c r="F126" s="83"/>
    </row>
    <row r="127" spans="1:20" x14ac:dyDescent="0.45">
      <c r="B127" s="1"/>
      <c r="C127" s="17"/>
      <c r="D127" s="17"/>
      <c r="E127" s="1"/>
      <c r="F127" s="83"/>
    </row>
    <row r="128" spans="1:20" x14ac:dyDescent="0.45">
      <c r="B128" s="1"/>
      <c r="C128" s="17"/>
      <c r="D128" s="17"/>
      <c r="E128" s="1"/>
      <c r="F128" s="83"/>
    </row>
    <row r="129" spans="2:20" x14ac:dyDescent="0.45">
      <c r="B129" s="1"/>
      <c r="C129" s="17">
        <v>28.11</v>
      </c>
      <c r="D129" s="17"/>
      <c r="E129" s="24" t="s">
        <v>131</v>
      </c>
      <c r="F129" s="83"/>
    </row>
    <row r="130" spans="2:20" x14ac:dyDescent="0.45">
      <c r="B130" s="1"/>
      <c r="C130" s="20">
        <v>7.4999999999999997E-2</v>
      </c>
      <c r="D130" s="17"/>
      <c r="E130" s="24" t="s">
        <v>132</v>
      </c>
      <c r="F130" s="83"/>
    </row>
    <row r="131" spans="2:20" x14ac:dyDescent="0.45">
      <c r="B131" s="1"/>
      <c r="C131" s="19">
        <v>0.75</v>
      </c>
      <c r="D131" s="19"/>
      <c r="E131" s="24"/>
      <c r="F131" s="83"/>
    </row>
    <row r="132" spans="2:20" x14ac:dyDescent="0.45">
      <c r="B132" s="1"/>
      <c r="C132" s="17"/>
      <c r="D132" s="54">
        <f>SUM(C129*C130*C131)</f>
        <v>1.5811875</v>
      </c>
      <c r="E132" s="24"/>
      <c r="F132" s="83"/>
    </row>
    <row r="133" spans="2:20" x14ac:dyDescent="0.45">
      <c r="B133" s="1"/>
      <c r="C133" s="17"/>
      <c r="D133" s="17"/>
      <c r="E133" s="1"/>
      <c r="F133" s="83"/>
    </row>
    <row r="134" spans="2:20" x14ac:dyDescent="0.45">
      <c r="B134" s="1"/>
      <c r="C134" s="17"/>
      <c r="D134" s="17"/>
      <c r="E134" s="1"/>
      <c r="F134" s="83"/>
    </row>
    <row r="135" spans="2:20" x14ac:dyDescent="0.45">
      <c r="B135" s="1"/>
      <c r="C135" s="17"/>
      <c r="D135" s="17"/>
      <c r="E135" s="1"/>
      <c r="F135" s="83"/>
      <c r="S135" s="14" t="s">
        <v>84</v>
      </c>
      <c r="T135" s="11"/>
    </row>
    <row r="136" spans="2:20" x14ac:dyDescent="0.45">
      <c r="B136" s="1"/>
      <c r="C136" s="17"/>
      <c r="D136" s="17"/>
      <c r="E136" s="1"/>
      <c r="F136" s="83"/>
      <c r="T136" s="11"/>
    </row>
    <row r="137" spans="2:20" x14ac:dyDescent="0.45">
      <c r="B137" s="1"/>
      <c r="C137" s="17"/>
      <c r="D137" s="17"/>
      <c r="E137" s="1"/>
      <c r="F137" s="83"/>
      <c r="S137" s="10" t="s">
        <v>85</v>
      </c>
      <c r="T137" s="11">
        <v>0.9</v>
      </c>
    </row>
    <row r="138" spans="2:20" x14ac:dyDescent="0.45">
      <c r="B138" s="1"/>
      <c r="C138" s="17"/>
      <c r="D138" s="17"/>
      <c r="E138" s="1"/>
      <c r="F138" s="83"/>
      <c r="S138" s="10" t="s">
        <v>67</v>
      </c>
      <c r="T138" s="11">
        <v>0.2</v>
      </c>
    </row>
    <row r="139" spans="2:20" x14ac:dyDescent="0.45">
      <c r="B139" s="1"/>
      <c r="C139" s="17"/>
      <c r="D139" s="17"/>
      <c r="E139" s="1"/>
      <c r="F139" s="83"/>
      <c r="S139" s="10" t="s">
        <v>86</v>
      </c>
      <c r="T139" s="13">
        <v>0.15</v>
      </c>
    </row>
    <row r="140" spans="2:20" x14ac:dyDescent="0.45">
      <c r="B140" s="1"/>
      <c r="C140" s="17"/>
      <c r="D140" s="17"/>
      <c r="E140" s="1"/>
      <c r="F140" s="83"/>
      <c r="S140" s="10" t="s">
        <v>85</v>
      </c>
      <c r="T140" s="12">
        <f>SUM(T137-T138-T139)</f>
        <v>0.54999999999999993</v>
      </c>
    </row>
    <row r="141" spans="2:20" x14ac:dyDescent="0.45">
      <c r="B141" s="1"/>
      <c r="C141" s="17"/>
      <c r="D141" s="17"/>
      <c r="E141" s="1"/>
      <c r="F141" s="83"/>
      <c r="T141" s="11"/>
    </row>
    <row r="142" spans="2:20" x14ac:dyDescent="0.45">
      <c r="B142" s="1"/>
      <c r="C142" s="17"/>
      <c r="D142" s="17"/>
      <c r="E142" s="1"/>
      <c r="F142" s="83"/>
      <c r="T142" s="11"/>
    </row>
    <row r="143" spans="2:20" x14ac:dyDescent="0.45">
      <c r="B143" s="1"/>
      <c r="C143" s="17"/>
      <c r="D143" s="17"/>
      <c r="E143" s="1"/>
      <c r="F143" s="83"/>
      <c r="S143" s="10" t="s">
        <v>69</v>
      </c>
      <c r="T143" s="11">
        <v>27</v>
      </c>
    </row>
    <row r="144" spans="2:20" x14ac:dyDescent="0.45">
      <c r="B144" s="1"/>
      <c r="C144" s="17"/>
      <c r="D144" s="17"/>
      <c r="E144" s="1"/>
      <c r="F144" s="83"/>
      <c r="S144" s="16" t="s">
        <v>87</v>
      </c>
      <c r="T144" s="13">
        <f>SUM(4*2*0.5)*0.211</f>
        <v>0.84399999999999997</v>
      </c>
    </row>
    <row r="145" spans="2:20" x14ac:dyDescent="0.45">
      <c r="B145" s="1"/>
      <c r="C145" s="17"/>
      <c r="D145" s="17"/>
      <c r="E145" s="1"/>
      <c r="F145" s="83"/>
      <c r="T145" s="12">
        <f>SUM(T143-T144)</f>
        <v>26.155999999999999</v>
      </c>
    </row>
    <row r="146" spans="2:20" x14ac:dyDescent="0.45">
      <c r="B146" s="1"/>
      <c r="C146" s="17"/>
      <c r="D146" s="17"/>
      <c r="E146" s="1"/>
      <c r="F146" s="83"/>
    </row>
    <row r="147" spans="2:20" x14ac:dyDescent="0.45">
      <c r="B147" s="1"/>
      <c r="C147" s="17"/>
      <c r="D147" s="17"/>
      <c r="E147" s="1"/>
      <c r="F147" s="83"/>
    </row>
    <row r="148" spans="2:20" x14ac:dyDescent="0.45">
      <c r="B148" s="1"/>
      <c r="C148" s="17"/>
      <c r="D148" s="17"/>
      <c r="E148" s="1"/>
      <c r="F148" s="83"/>
    </row>
    <row r="149" spans="2:20" x14ac:dyDescent="0.45">
      <c r="B149" s="1"/>
      <c r="C149" s="17"/>
      <c r="D149" s="17"/>
      <c r="E149" s="1"/>
      <c r="F149" s="83"/>
    </row>
    <row r="150" spans="2:20" x14ac:dyDescent="0.45">
      <c r="B150" s="1"/>
      <c r="C150" s="17"/>
      <c r="D150" s="17"/>
      <c r="E150" s="1"/>
      <c r="F150" s="83"/>
    </row>
    <row r="151" spans="2:20" x14ac:dyDescent="0.45">
      <c r="B151" s="1"/>
      <c r="C151" s="17">
        <v>26.16</v>
      </c>
      <c r="D151" s="17"/>
      <c r="E151" s="24" t="s">
        <v>133</v>
      </c>
      <c r="F151" s="83"/>
    </row>
    <row r="152" spans="2:20" x14ac:dyDescent="0.45">
      <c r="B152" s="1"/>
      <c r="C152" s="17">
        <v>0.21</v>
      </c>
      <c r="D152" s="17"/>
      <c r="E152" s="24" t="s">
        <v>134</v>
      </c>
      <c r="F152" s="83"/>
    </row>
    <row r="153" spans="2:20" x14ac:dyDescent="0.45">
      <c r="B153" s="1"/>
      <c r="C153" s="19">
        <v>0.55000000000000004</v>
      </c>
      <c r="D153" s="89"/>
      <c r="E153" s="24"/>
      <c r="F153" s="83"/>
    </row>
    <row r="154" spans="2:20" x14ac:dyDescent="0.45">
      <c r="B154" s="1"/>
      <c r="C154" s="17"/>
      <c r="D154" s="54">
        <f>SUM(C151*C152*C153)</f>
        <v>3.0214799999999999</v>
      </c>
      <c r="E154" s="24"/>
      <c r="F154" s="83"/>
    </row>
    <row r="155" spans="2:20" x14ac:dyDescent="0.45">
      <c r="B155" s="1"/>
      <c r="C155" s="17"/>
      <c r="D155" s="17"/>
      <c r="E155" s="1"/>
      <c r="F155" s="83"/>
    </row>
    <row r="156" spans="2:20" x14ac:dyDescent="0.45">
      <c r="B156" s="1"/>
      <c r="C156" s="17"/>
      <c r="D156" s="17"/>
      <c r="E156" s="1"/>
      <c r="F156" s="83"/>
    </row>
    <row r="157" spans="2:20" x14ac:dyDescent="0.45">
      <c r="B157" s="1"/>
      <c r="C157" s="17"/>
      <c r="D157" s="17"/>
      <c r="E157" s="1"/>
      <c r="F157" s="83"/>
    </row>
    <row r="158" spans="2:20" x14ac:dyDescent="0.45">
      <c r="B158" s="1"/>
      <c r="C158" s="17"/>
      <c r="D158" s="17"/>
      <c r="E158" s="1"/>
      <c r="F158" s="83"/>
    </row>
    <row r="159" spans="2:20" x14ac:dyDescent="0.45">
      <c r="B159" s="32"/>
      <c r="C159" s="79">
        <v>27.4</v>
      </c>
      <c r="D159" s="19"/>
      <c r="E159" s="81" t="s">
        <v>189</v>
      </c>
      <c r="F159" s="83"/>
    </row>
    <row r="160" spans="2:20" x14ac:dyDescent="0.45">
      <c r="B160" s="1"/>
      <c r="C160" s="17"/>
      <c r="D160" s="54">
        <f>SUM(C159)</f>
        <v>27.4</v>
      </c>
      <c r="E160" s="24" t="s">
        <v>190</v>
      </c>
      <c r="F160" s="83"/>
    </row>
    <row r="161" spans="2:6" x14ac:dyDescent="0.45">
      <c r="B161" s="1"/>
      <c r="C161" s="80">
        <v>28.81</v>
      </c>
      <c r="D161" s="17"/>
      <c r="E161" s="81"/>
      <c r="F161" s="83"/>
    </row>
    <row r="162" spans="2:6" x14ac:dyDescent="0.45">
      <c r="B162" s="1"/>
      <c r="C162" s="22"/>
      <c r="D162" s="88">
        <f>SUM(C161)</f>
        <v>28.81</v>
      </c>
      <c r="E162" s="81"/>
      <c r="F162" s="83"/>
    </row>
    <row r="163" spans="2:6" x14ac:dyDescent="0.45">
      <c r="B163" s="1"/>
      <c r="C163" s="17"/>
      <c r="D163" s="17"/>
      <c r="E163" s="1"/>
      <c r="F163" s="83"/>
    </row>
    <row r="164" spans="2:6" x14ac:dyDescent="0.45">
      <c r="B164" s="1"/>
      <c r="C164" s="17"/>
      <c r="D164" s="17"/>
      <c r="E164" s="1"/>
      <c r="F164" s="83"/>
    </row>
    <row r="165" spans="2:6" x14ac:dyDescent="0.45">
      <c r="B165" s="1"/>
      <c r="C165" s="17"/>
      <c r="D165" s="17"/>
      <c r="E165" s="1"/>
      <c r="F165" s="83"/>
    </row>
    <row r="166" spans="2:6" x14ac:dyDescent="0.45">
      <c r="B166" s="1"/>
      <c r="C166" s="20">
        <v>9</v>
      </c>
      <c r="D166" s="17"/>
      <c r="E166" s="24" t="s">
        <v>191</v>
      </c>
      <c r="F166" s="83"/>
    </row>
    <row r="167" spans="2:6" x14ac:dyDescent="0.45">
      <c r="B167" s="1"/>
      <c r="C167" s="20">
        <v>4.5</v>
      </c>
      <c r="D167" s="17"/>
      <c r="E167" s="24" t="s">
        <v>192</v>
      </c>
      <c r="F167" s="83"/>
    </row>
    <row r="168" spans="2:6" x14ac:dyDescent="0.45">
      <c r="B168" s="1"/>
      <c r="C168" s="80">
        <v>0.15</v>
      </c>
      <c r="D168" s="17"/>
      <c r="E168" s="81"/>
      <c r="F168" s="83"/>
    </row>
    <row r="169" spans="2:6" x14ac:dyDescent="0.45">
      <c r="B169" s="1"/>
      <c r="C169" s="22"/>
      <c r="D169" s="54">
        <f>SUM(C166*C167*C168)</f>
        <v>6.0750000000000002</v>
      </c>
      <c r="E169" s="82" t="s">
        <v>47</v>
      </c>
      <c r="F169" s="84"/>
    </row>
    <row r="170" spans="2:6" x14ac:dyDescent="0.45">
      <c r="B170" s="1"/>
      <c r="C170" s="17"/>
      <c r="D170" s="17"/>
      <c r="E170" s="24"/>
      <c r="F170" s="83"/>
    </row>
    <row r="171" spans="2:6" x14ac:dyDescent="0.45">
      <c r="B171" s="1"/>
      <c r="C171" s="17"/>
      <c r="D171" s="17"/>
      <c r="E171" s="24" t="s">
        <v>193</v>
      </c>
      <c r="F171" s="83"/>
    </row>
    <row r="172" spans="2:6" x14ac:dyDescent="0.45">
      <c r="B172" s="1"/>
      <c r="C172" s="17"/>
      <c r="D172" s="17"/>
      <c r="E172" s="24" t="s">
        <v>194</v>
      </c>
      <c r="F172" s="83"/>
    </row>
    <row r="173" spans="2:6" x14ac:dyDescent="0.45">
      <c r="B173" s="1"/>
      <c r="C173" s="17"/>
      <c r="D173" s="17"/>
      <c r="E173" s="1"/>
      <c r="F173" s="83"/>
    </row>
    <row r="174" spans="2:6" x14ac:dyDescent="0.45">
      <c r="B174" s="1"/>
      <c r="C174" s="17"/>
      <c r="D174" s="17"/>
      <c r="E174" s="1"/>
      <c r="F174" s="83"/>
    </row>
    <row r="175" spans="2:6" x14ac:dyDescent="0.45">
      <c r="B175" s="1"/>
      <c r="C175" s="17"/>
      <c r="D175" s="17"/>
      <c r="E175" s="1"/>
      <c r="F175" s="83"/>
    </row>
    <row r="176" spans="2:6" x14ac:dyDescent="0.45">
      <c r="B176" s="1"/>
      <c r="C176" s="20">
        <v>9</v>
      </c>
      <c r="D176" s="17"/>
      <c r="E176" s="24" t="s">
        <v>195</v>
      </c>
      <c r="F176" s="83"/>
    </row>
    <row r="177" spans="1:6" x14ac:dyDescent="0.45">
      <c r="B177" s="1"/>
      <c r="C177" s="79">
        <v>4.5</v>
      </c>
      <c r="D177" s="19"/>
      <c r="E177" s="81" t="s">
        <v>196</v>
      </c>
      <c r="F177" s="83"/>
    </row>
    <row r="178" spans="1:6" x14ac:dyDescent="0.45">
      <c r="B178" s="1"/>
      <c r="C178" s="17"/>
      <c r="D178" s="88">
        <f>SUM(C176*C177)</f>
        <v>40.5</v>
      </c>
      <c r="E178" s="24"/>
      <c r="F178" s="83"/>
    </row>
    <row r="179" spans="1:6" x14ac:dyDescent="0.45">
      <c r="B179" s="1"/>
      <c r="C179" s="17"/>
      <c r="D179" s="17"/>
      <c r="E179" s="78" t="s">
        <v>47</v>
      </c>
      <c r="F179" s="83"/>
    </row>
    <row r="180" spans="1:6" x14ac:dyDescent="0.45">
      <c r="B180" s="1"/>
      <c r="C180" s="17"/>
      <c r="D180" s="17"/>
      <c r="E180" s="24"/>
      <c r="F180" s="83"/>
    </row>
    <row r="181" spans="1:6" x14ac:dyDescent="0.45">
      <c r="B181" s="1"/>
      <c r="C181" s="20"/>
      <c r="D181" s="17"/>
      <c r="E181" s="24" t="s">
        <v>198</v>
      </c>
      <c r="F181" s="83"/>
    </row>
    <row r="182" spans="1:6" x14ac:dyDescent="0.45">
      <c r="B182" s="1"/>
      <c r="C182" s="23"/>
      <c r="D182" s="17"/>
      <c r="E182" s="86"/>
      <c r="F182" s="83"/>
    </row>
    <row r="183" spans="1:6" x14ac:dyDescent="0.45">
      <c r="B183" s="1"/>
      <c r="C183" s="17"/>
      <c r="D183" s="17"/>
      <c r="E183" s="87"/>
      <c r="F183" s="83"/>
    </row>
    <row r="184" spans="1:6" x14ac:dyDescent="0.45">
      <c r="B184" s="1"/>
      <c r="C184" s="17"/>
      <c r="D184" s="17"/>
      <c r="E184" s="1"/>
      <c r="F184" s="83"/>
    </row>
    <row r="185" spans="1:6" x14ac:dyDescent="0.45">
      <c r="B185" s="1"/>
      <c r="C185" s="79">
        <v>27</v>
      </c>
      <c r="D185" s="19"/>
      <c r="E185" s="24" t="s">
        <v>200</v>
      </c>
      <c r="F185" s="83"/>
    </row>
    <row r="186" spans="1:6" x14ac:dyDescent="0.45">
      <c r="B186" s="1"/>
      <c r="C186" s="17"/>
      <c r="D186" s="54">
        <f>SUM(C185)</f>
        <v>27</v>
      </c>
      <c r="E186" s="24" t="s">
        <v>199</v>
      </c>
      <c r="F186" s="83"/>
    </row>
    <row r="187" spans="1:6" x14ac:dyDescent="0.45">
      <c r="B187" s="1"/>
      <c r="C187" s="17"/>
      <c r="D187" s="17"/>
      <c r="E187" s="87"/>
      <c r="F187" s="83"/>
    </row>
    <row r="188" spans="1:6" x14ac:dyDescent="0.45">
      <c r="B188" s="1"/>
      <c r="C188" s="17"/>
      <c r="D188" s="17"/>
      <c r="E188" s="1"/>
      <c r="F188" s="83"/>
    </row>
    <row r="189" spans="1:6" x14ac:dyDescent="0.45">
      <c r="A189" s="1"/>
      <c r="B189" s="1"/>
      <c r="C189" s="17"/>
      <c r="D189" s="17"/>
      <c r="E189" s="1"/>
    </row>
    <row r="190" spans="1:6" x14ac:dyDescent="0.45">
      <c r="A190" s="1"/>
      <c r="B190" s="1"/>
      <c r="C190" s="17"/>
      <c r="D190" s="17"/>
      <c r="E190" s="1"/>
    </row>
    <row r="191" spans="1:6" x14ac:dyDescent="0.45">
      <c r="A191" s="1"/>
      <c r="B191" s="1"/>
      <c r="C191" s="17"/>
      <c r="D191" s="17"/>
      <c r="E191" s="1"/>
    </row>
    <row r="192" spans="1:6" x14ac:dyDescent="0.45">
      <c r="A192" s="1"/>
      <c r="B192" s="1"/>
      <c r="C192" s="17"/>
      <c r="D192" s="17"/>
      <c r="E192" s="1"/>
    </row>
    <row r="193" spans="1:5" x14ac:dyDescent="0.45">
      <c r="A193" s="1"/>
      <c r="B193" s="1"/>
      <c r="C193" s="17"/>
      <c r="D193" s="17"/>
      <c r="E193" s="1"/>
    </row>
    <row r="194" spans="1:5" x14ac:dyDescent="0.45">
      <c r="A194" s="1"/>
      <c r="B194" s="1"/>
      <c r="C194" s="17"/>
      <c r="D194" s="17"/>
      <c r="E194" s="1"/>
    </row>
    <row r="195" spans="1:5" x14ac:dyDescent="0.45">
      <c r="A195" s="1"/>
      <c r="B195" s="1"/>
      <c r="C195" s="17"/>
      <c r="D195" s="17"/>
      <c r="E195" s="1"/>
    </row>
    <row r="196" spans="1:5" x14ac:dyDescent="0.45">
      <c r="A196" s="1"/>
      <c r="B196" s="1"/>
      <c r="C196" s="17"/>
      <c r="D196" s="17"/>
      <c r="E196" s="1"/>
    </row>
  </sheetData>
  <mergeCells count="7">
    <mergeCell ref="G51:H51"/>
    <mergeCell ref="J54:K54"/>
    <mergeCell ref="R1:T1"/>
    <mergeCell ref="G1:H1"/>
    <mergeCell ref="G2:H2"/>
    <mergeCell ref="J5:K5"/>
    <mergeCell ref="G50:H5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4E992-2B08-428C-9AF2-2AF9D9C43D31}">
  <dimension ref="B1:G100"/>
  <sheetViews>
    <sheetView workbookViewId="0">
      <selection activeCell="C19" sqref="C19"/>
    </sheetView>
  </sheetViews>
  <sheetFormatPr defaultRowHeight="14.25" x14ac:dyDescent="0.45"/>
  <cols>
    <col min="2" max="2" width="6.59765625" customWidth="1"/>
    <col min="3" max="3" width="52.33203125" bestFit="1" customWidth="1"/>
    <col min="4" max="4" width="9.06640625" style="5"/>
    <col min="5" max="5" width="7.59765625" style="5" customWidth="1"/>
    <col min="6" max="7" width="10.59765625" customWidth="1"/>
  </cols>
  <sheetData>
    <row r="1" spans="2:7" x14ac:dyDescent="0.45">
      <c r="B1" s="96" t="s">
        <v>156</v>
      </c>
      <c r="C1" s="96"/>
    </row>
    <row r="2" spans="2:7" ht="14.65" thickBot="1" x14ac:dyDescent="0.5">
      <c r="B2" s="91" t="s">
        <v>154</v>
      </c>
      <c r="C2" s="91"/>
    </row>
    <row r="3" spans="2:7" ht="18.399999999999999" customHeight="1" thickBot="1" x14ac:dyDescent="0.5">
      <c r="B3" s="53" t="s">
        <v>155</v>
      </c>
      <c r="C3" s="33" t="s">
        <v>138</v>
      </c>
      <c r="D3" s="33" t="s">
        <v>110</v>
      </c>
      <c r="E3" s="33" t="s">
        <v>139</v>
      </c>
      <c r="F3" s="33" t="s">
        <v>140</v>
      </c>
      <c r="G3" s="33" t="s">
        <v>141</v>
      </c>
    </row>
    <row r="4" spans="2:7" ht="14.65" thickBot="1" x14ac:dyDescent="0.5">
      <c r="B4" s="34"/>
      <c r="C4" s="37"/>
      <c r="D4" s="38"/>
      <c r="E4" s="39"/>
      <c r="F4" s="40"/>
      <c r="G4" s="41"/>
    </row>
    <row r="5" spans="2:7" ht="14.65" thickBot="1" x14ac:dyDescent="0.5">
      <c r="B5" s="34"/>
      <c r="C5" s="42"/>
      <c r="D5" s="43"/>
      <c r="E5" s="92" t="s">
        <v>142</v>
      </c>
      <c r="F5" s="92"/>
      <c r="G5" s="44" t="s">
        <v>143</v>
      </c>
    </row>
    <row r="6" spans="2:7" x14ac:dyDescent="0.45">
      <c r="B6" s="34">
        <v>4</v>
      </c>
      <c r="C6" s="55" t="s">
        <v>149</v>
      </c>
      <c r="D6" s="45"/>
      <c r="E6" s="43"/>
      <c r="F6" s="46"/>
      <c r="G6" s="41"/>
    </row>
    <row r="7" spans="2:7" x14ac:dyDescent="0.45">
      <c r="B7" s="34"/>
      <c r="C7" s="42"/>
      <c r="D7" s="45"/>
      <c r="E7" s="43"/>
      <c r="F7" s="46"/>
      <c r="G7" s="41"/>
    </row>
    <row r="8" spans="2:7" x14ac:dyDescent="0.45">
      <c r="B8" s="34">
        <v>4.3</v>
      </c>
      <c r="C8" s="55" t="s">
        <v>153</v>
      </c>
      <c r="D8" s="45"/>
      <c r="E8" s="43"/>
      <c r="F8" s="46"/>
      <c r="G8" s="41"/>
    </row>
    <row r="9" spans="2:7" x14ac:dyDescent="0.45">
      <c r="B9" s="34"/>
      <c r="C9" s="42"/>
      <c r="D9" s="45"/>
      <c r="E9" s="43"/>
      <c r="F9" s="46"/>
      <c r="G9" s="41"/>
    </row>
    <row r="10" spans="2:7" ht="16.149999999999999" x14ac:dyDescent="0.5">
      <c r="B10" s="34" t="s">
        <v>148</v>
      </c>
      <c r="C10" s="48" t="s">
        <v>112</v>
      </c>
      <c r="D10" s="45"/>
      <c r="E10" s="43" t="s">
        <v>150</v>
      </c>
      <c r="F10" s="46"/>
      <c r="G10" s="41"/>
    </row>
    <row r="11" spans="2:7" x14ac:dyDescent="0.45">
      <c r="B11" s="35"/>
      <c r="C11" s="35"/>
      <c r="D11" s="45"/>
      <c r="E11" s="43"/>
      <c r="F11" s="46"/>
      <c r="G11" s="41"/>
    </row>
    <row r="12" spans="2:7" ht="16.149999999999999" x14ac:dyDescent="0.5">
      <c r="B12" s="34" t="s">
        <v>151</v>
      </c>
      <c r="C12" s="48" t="s">
        <v>136</v>
      </c>
      <c r="D12" s="45"/>
      <c r="E12" s="43" t="s">
        <v>152</v>
      </c>
      <c r="F12" s="46"/>
      <c r="G12" s="41"/>
    </row>
    <row r="13" spans="2:7" ht="15.75" x14ac:dyDescent="0.5">
      <c r="B13" s="34"/>
      <c r="C13" s="48" t="s">
        <v>135</v>
      </c>
      <c r="D13" s="45"/>
      <c r="E13" s="43"/>
      <c r="F13" s="46"/>
      <c r="G13" s="41"/>
    </row>
    <row r="14" spans="2:7" x14ac:dyDescent="0.45">
      <c r="B14" s="34"/>
      <c r="C14" s="42"/>
      <c r="D14" s="45"/>
      <c r="E14" s="43"/>
      <c r="F14" s="46"/>
      <c r="G14" s="41"/>
    </row>
    <row r="15" spans="2:7" x14ac:dyDescent="0.45">
      <c r="B15" s="34"/>
      <c r="C15" s="42"/>
      <c r="D15" s="45"/>
      <c r="E15" s="43"/>
      <c r="F15" s="46"/>
      <c r="G15" s="41"/>
    </row>
    <row r="16" spans="2:7" x14ac:dyDescent="0.45">
      <c r="B16" s="34"/>
      <c r="C16" s="42"/>
      <c r="D16" s="45"/>
      <c r="E16" s="43"/>
      <c r="F16" s="46"/>
      <c r="G16" s="41"/>
    </row>
    <row r="17" spans="2:7" x14ac:dyDescent="0.45">
      <c r="B17" s="34"/>
      <c r="C17" s="42"/>
      <c r="D17" s="45"/>
      <c r="E17" s="43"/>
      <c r="F17" s="46"/>
      <c r="G17" s="41"/>
    </row>
    <row r="18" spans="2:7" x14ac:dyDescent="0.45">
      <c r="B18" s="34"/>
      <c r="C18" s="42"/>
      <c r="D18" s="45"/>
      <c r="E18" s="43"/>
      <c r="F18" s="46"/>
      <c r="G18" s="41"/>
    </row>
    <row r="19" spans="2:7" x14ac:dyDescent="0.45">
      <c r="B19" s="34"/>
      <c r="C19" s="42"/>
      <c r="D19" s="45"/>
      <c r="E19" s="43"/>
      <c r="F19" s="46"/>
      <c r="G19" s="41"/>
    </row>
    <row r="20" spans="2:7" x14ac:dyDescent="0.45">
      <c r="B20" s="34"/>
      <c r="C20" s="42"/>
      <c r="D20" s="45"/>
      <c r="E20" s="43"/>
      <c r="F20" s="46"/>
      <c r="G20" s="41"/>
    </row>
    <row r="21" spans="2:7" x14ac:dyDescent="0.45">
      <c r="B21" s="34"/>
      <c r="C21" s="42"/>
      <c r="D21" s="45"/>
      <c r="E21" s="43"/>
      <c r="F21" s="46"/>
      <c r="G21" s="41"/>
    </row>
    <row r="22" spans="2:7" x14ac:dyDescent="0.45">
      <c r="B22" s="34"/>
      <c r="C22" s="42"/>
      <c r="D22" s="45"/>
      <c r="E22" s="43"/>
      <c r="F22" s="46"/>
      <c r="G22" s="41"/>
    </row>
    <row r="23" spans="2:7" x14ac:dyDescent="0.45">
      <c r="B23" s="34"/>
      <c r="C23" s="42"/>
      <c r="D23" s="45"/>
      <c r="E23" s="43"/>
      <c r="F23" s="46"/>
      <c r="G23" s="41"/>
    </row>
    <row r="24" spans="2:7" x14ac:dyDescent="0.45">
      <c r="B24" s="34"/>
      <c r="C24" s="42"/>
      <c r="D24" s="45"/>
      <c r="E24" s="43"/>
      <c r="F24" s="46"/>
      <c r="G24" s="41"/>
    </row>
    <row r="25" spans="2:7" x14ac:dyDescent="0.45">
      <c r="B25" s="34"/>
      <c r="C25" s="42"/>
      <c r="D25" s="45"/>
      <c r="E25" s="43"/>
      <c r="F25" s="46"/>
      <c r="G25" s="41"/>
    </row>
    <row r="26" spans="2:7" x14ac:dyDescent="0.45">
      <c r="B26" s="34"/>
      <c r="C26" s="42"/>
      <c r="D26" s="45"/>
      <c r="E26" s="43"/>
      <c r="F26" s="46"/>
      <c r="G26" s="41"/>
    </row>
    <row r="27" spans="2:7" x14ac:dyDescent="0.45">
      <c r="B27" s="34"/>
      <c r="C27" s="42"/>
      <c r="D27" s="45"/>
      <c r="E27" s="43"/>
      <c r="F27" s="46"/>
      <c r="G27" s="41"/>
    </row>
    <row r="28" spans="2:7" x14ac:dyDescent="0.45">
      <c r="B28" s="34"/>
      <c r="C28" s="42"/>
      <c r="D28" s="45"/>
      <c r="E28" s="43"/>
      <c r="F28" s="46"/>
      <c r="G28" s="41"/>
    </row>
    <row r="29" spans="2:7" x14ac:dyDescent="0.45">
      <c r="B29" s="34"/>
      <c r="C29" s="42"/>
      <c r="D29" s="45"/>
      <c r="E29" s="43"/>
      <c r="F29" s="46"/>
      <c r="G29" s="41"/>
    </row>
    <row r="30" spans="2:7" x14ac:dyDescent="0.45">
      <c r="B30" s="34"/>
      <c r="C30" s="42"/>
      <c r="D30" s="45"/>
      <c r="E30" s="43"/>
      <c r="F30" s="46"/>
      <c r="G30" s="41"/>
    </row>
    <row r="31" spans="2:7" x14ac:dyDescent="0.45">
      <c r="B31" s="34"/>
      <c r="C31" s="42"/>
      <c r="D31" s="45"/>
      <c r="E31" s="43"/>
      <c r="F31" s="46"/>
      <c r="G31" s="41"/>
    </row>
    <row r="32" spans="2:7" x14ac:dyDescent="0.45">
      <c r="B32" s="34"/>
      <c r="C32" s="42"/>
      <c r="D32" s="45"/>
      <c r="E32" s="43"/>
      <c r="F32" s="46"/>
      <c r="G32" s="41"/>
    </row>
    <row r="33" spans="2:7" x14ac:dyDescent="0.45">
      <c r="B33" s="34"/>
      <c r="C33" s="42"/>
      <c r="D33" s="45"/>
      <c r="E33" s="43"/>
      <c r="F33" s="46"/>
      <c r="G33" s="41"/>
    </row>
    <row r="34" spans="2:7" x14ac:dyDescent="0.45">
      <c r="B34" s="34"/>
      <c r="C34" s="42"/>
      <c r="D34" s="45"/>
      <c r="E34" s="43"/>
      <c r="F34" s="46"/>
      <c r="G34" s="41"/>
    </row>
    <row r="35" spans="2:7" x14ac:dyDescent="0.45">
      <c r="B35" s="34"/>
      <c r="C35" s="42"/>
      <c r="D35" s="45"/>
      <c r="E35" s="43"/>
      <c r="F35" s="46"/>
      <c r="G35" s="41"/>
    </row>
    <row r="36" spans="2:7" x14ac:dyDescent="0.45">
      <c r="B36" s="34"/>
      <c r="C36" s="42"/>
      <c r="D36" s="45"/>
      <c r="E36" s="43"/>
      <c r="F36" s="46"/>
      <c r="G36" s="41"/>
    </row>
    <row r="37" spans="2:7" x14ac:dyDescent="0.45">
      <c r="B37" s="34"/>
      <c r="C37" s="42"/>
      <c r="D37" s="45"/>
      <c r="E37" s="43"/>
      <c r="F37" s="46"/>
      <c r="G37" s="41"/>
    </row>
    <row r="38" spans="2:7" x14ac:dyDescent="0.45">
      <c r="B38" s="34"/>
      <c r="C38" s="42"/>
      <c r="D38" s="45"/>
      <c r="E38" s="43"/>
      <c r="F38" s="46"/>
      <c r="G38" s="41"/>
    </row>
    <row r="39" spans="2:7" x14ac:dyDescent="0.45">
      <c r="B39" s="34"/>
      <c r="C39" s="42"/>
      <c r="D39" s="45"/>
      <c r="E39" s="43"/>
      <c r="F39" s="46"/>
      <c r="G39" s="41"/>
    </row>
    <row r="40" spans="2:7" x14ac:dyDescent="0.45">
      <c r="B40" s="34"/>
      <c r="C40" s="42"/>
      <c r="D40" s="45"/>
      <c r="E40" s="43"/>
      <c r="F40" s="46"/>
      <c r="G40" s="41"/>
    </row>
    <row r="41" spans="2:7" x14ac:dyDescent="0.45">
      <c r="B41" s="34"/>
      <c r="C41" s="42"/>
      <c r="D41" s="45"/>
      <c r="E41" s="43"/>
      <c r="F41" s="46"/>
      <c r="G41" s="41"/>
    </row>
    <row r="42" spans="2:7" x14ac:dyDescent="0.45">
      <c r="B42" s="34"/>
      <c r="C42" s="42"/>
      <c r="D42" s="45"/>
      <c r="E42" s="43"/>
      <c r="F42" s="46"/>
      <c r="G42" s="41"/>
    </row>
    <row r="43" spans="2:7" x14ac:dyDescent="0.45">
      <c r="B43" s="34"/>
      <c r="C43" s="42"/>
      <c r="D43" s="45"/>
      <c r="E43" s="43"/>
      <c r="F43" s="46"/>
      <c r="G43" s="41"/>
    </row>
    <row r="44" spans="2:7" x14ac:dyDescent="0.45">
      <c r="B44" s="34"/>
      <c r="C44" s="42"/>
      <c r="D44" s="45"/>
      <c r="E44" s="43"/>
      <c r="F44" s="46"/>
      <c r="G44" s="41"/>
    </row>
    <row r="45" spans="2:7" x14ac:dyDescent="0.45">
      <c r="B45" s="34"/>
      <c r="C45" s="42"/>
      <c r="D45" s="45"/>
      <c r="E45" s="43"/>
      <c r="F45" s="46"/>
      <c r="G45" s="41"/>
    </row>
    <row r="46" spans="2:7" x14ac:dyDescent="0.45">
      <c r="B46" s="34"/>
      <c r="C46" s="42"/>
      <c r="D46" s="45"/>
      <c r="E46" s="43"/>
      <c r="F46" s="46"/>
      <c r="G46" s="41"/>
    </row>
    <row r="47" spans="2:7" x14ac:dyDescent="0.45">
      <c r="B47" s="34"/>
      <c r="C47" s="42"/>
      <c r="D47" s="45"/>
      <c r="E47" s="43"/>
      <c r="F47" s="46"/>
      <c r="G47" s="41"/>
    </row>
    <row r="48" spans="2:7" x14ac:dyDescent="0.45">
      <c r="B48" s="34"/>
      <c r="C48" s="42"/>
      <c r="D48" s="45"/>
      <c r="E48" s="43"/>
      <c r="F48" s="46"/>
      <c r="G48" s="41"/>
    </row>
    <row r="49" spans="2:7" x14ac:dyDescent="0.45">
      <c r="B49" s="34"/>
      <c r="C49" s="42"/>
      <c r="D49" s="45"/>
      <c r="E49" s="43"/>
      <c r="F49" s="46"/>
      <c r="G49" s="41"/>
    </row>
    <row r="50" spans="2:7" ht="14.65" thickBot="1" x14ac:dyDescent="0.5">
      <c r="B50" s="34"/>
      <c r="C50" s="42"/>
      <c r="D50" s="45"/>
      <c r="E50" s="43"/>
      <c r="F50" s="46"/>
      <c r="G50" s="41"/>
    </row>
    <row r="51" spans="2:7" ht="14.65" thickBot="1" x14ac:dyDescent="0.5">
      <c r="B51" s="36"/>
      <c r="C51" s="49"/>
      <c r="D51" s="50"/>
      <c r="E51" s="51"/>
      <c r="F51" s="52" t="s">
        <v>144</v>
      </c>
      <c r="G51" s="44">
        <f>SUM(G4:G50)</f>
        <v>0</v>
      </c>
    </row>
    <row r="52" spans="2:7" x14ac:dyDescent="0.45">
      <c r="B52" s="96" t="s">
        <v>145</v>
      </c>
      <c r="C52" s="96"/>
    </row>
    <row r="53" spans="2:7" ht="14.65" thickBot="1" x14ac:dyDescent="0.5">
      <c r="B53" s="91" t="s">
        <v>146</v>
      </c>
      <c r="C53" s="91"/>
    </row>
    <row r="54" spans="2:7" ht="14.65" thickBot="1" x14ac:dyDescent="0.5">
      <c r="B54" s="33" t="s">
        <v>137</v>
      </c>
      <c r="C54" s="33" t="s">
        <v>138</v>
      </c>
      <c r="D54" s="33" t="s">
        <v>110</v>
      </c>
      <c r="E54" s="33" t="s">
        <v>139</v>
      </c>
      <c r="F54" s="33" t="s">
        <v>140</v>
      </c>
      <c r="G54" s="33" t="s">
        <v>141</v>
      </c>
    </row>
    <row r="55" spans="2:7" ht="14.65" thickBot="1" x14ac:dyDescent="0.5">
      <c r="B55" s="34"/>
      <c r="C55" s="37"/>
      <c r="D55" s="38"/>
      <c r="E55" s="39"/>
      <c r="F55" s="40"/>
      <c r="G55" s="41"/>
    </row>
    <row r="56" spans="2:7" ht="14.65" thickBot="1" x14ac:dyDescent="0.5">
      <c r="B56" s="34"/>
      <c r="C56" s="42"/>
      <c r="D56" s="43"/>
      <c r="E56" s="92" t="s">
        <v>142</v>
      </c>
      <c r="F56" s="92"/>
      <c r="G56" s="44">
        <f>SUM(G51)</f>
        <v>0</v>
      </c>
    </row>
    <row r="57" spans="2:7" x14ac:dyDescent="0.45">
      <c r="B57" s="34"/>
      <c r="C57" s="42"/>
      <c r="D57" s="45"/>
      <c r="E57" s="43"/>
      <c r="F57" s="46"/>
      <c r="G57" s="41"/>
    </row>
    <row r="58" spans="2:7" x14ac:dyDescent="0.45">
      <c r="B58" s="34"/>
      <c r="C58" s="42"/>
      <c r="D58" s="45"/>
      <c r="E58" s="43"/>
      <c r="F58" s="46"/>
      <c r="G58" s="41"/>
    </row>
    <row r="59" spans="2:7" ht="15.75" x14ac:dyDescent="0.5">
      <c r="B59" s="34"/>
      <c r="C59" s="47"/>
      <c r="D59" s="45"/>
      <c r="E59" s="43"/>
      <c r="F59" s="46"/>
      <c r="G59" s="41"/>
    </row>
    <row r="60" spans="2:7" x14ac:dyDescent="0.45">
      <c r="B60" s="35"/>
      <c r="C60" s="35"/>
      <c r="D60" s="45"/>
      <c r="E60" s="43"/>
      <c r="F60" s="46"/>
      <c r="G60" s="41"/>
    </row>
    <row r="61" spans="2:7" ht="15.75" x14ac:dyDescent="0.5">
      <c r="B61" s="34"/>
      <c r="C61" s="48"/>
      <c r="D61" s="45"/>
      <c r="E61" s="43"/>
      <c r="F61" s="46"/>
      <c r="G61" s="41"/>
    </row>
    <row r="62" spans="2:7" ht="15.75" x14ac:dyDescent="0.5">
      <c r="B62" s="34"/>
      <c r="C62" s="48"/>
      <c r="D62" s="45"/>
      <c r="E62" s="43"/>
      <c r="F62" s="46"/>
      <c r="G62" s="41"/>
    </row>
    <row r="63" spans="2:7" x14ac:dyDescent="0.45">
      <c r="B63" s="34"/>
      <c r="C63" s="42"/>
      <c r="D63" s="45"/>
      <c r="E63" s="43"/>
      <c r="F63" s="46"/>
      <c r="G63" s="41"/>
    </row>
    <row r="64" spans="2:7" x14ac:dyDescent="0.45">
      <c r="B64" s="34"/>
      <c r="C64" s="42"/>
      <c r="D64" s="45"/>
      <c r="E64" s="43"/>
      <c r="F64" s="46"/>
      <c r="G64" s="41"/>
    </row>
    <row r="65" spans="2:7" x14ac:dyDescent="0.45">
      <c r="B65" s="34"/>
      <c r="C65" s="42"/>
      <c r="D65" s="45"/>
      <c r="E65" s="43"/>
      <c r="F65" s="46"/>
      <c r="G65" s="41"/>
    </row>
    <row r="66" spans="2:7" x14ac:dyDescent="0.45">
      <c r="B66" s="34"/>
      <c r="C66" s="42"/>
      <c r="D66" s="45"/>
      <c r="E66" s="43"/>
      <c r="F66" s="46"/>
      <c r="G66" s="41"/>
    </row>
    <row r="67" spans="2:7" x14ac:dyDescent="0.45">
      <c r="B67" s="34"/>
      <c r="C67" s="42"/>
      <c r="D67" s="45"/>
      <c r="E67" s="43"/>
      <c r="F67" s="46"/>
      <c r="G67" s="41"/>
    </row>
    <row r="68" spans="2:7" x14ac:dyDescent="0.45">
      <c r="B68" s="34"/>
      <c r="C68" s="42"/>
      <c r="D68" s="45"/>
      <c r="E68" s="43"/>
      <c r="F68" s="46"/>
      <c r="G68" s="41"/>
    </row>
    <row r="69" spans="2:7" x14ac:dyDescent="0.45">
      <c r="B69" s="34"/>
      <c r="C69" s="42"/>
      <c r="D69" s="45"/>
      <c r="E69" s="43"/>
      <c r="F69" s="46"/>
      <c r="G69" s="41"/>
    </row>
    <row r="70" spans="2:7" x14ac:dyDescent="0.45">
      <c r="B70" s="34"/>
      <c r="C70" s="42"/>
      <c r="D70" s="45"/>
      <c r="E70" s="43"/>
      <c r="F70" s="46"/>
      <c r="G70" s="41"/>
    </row>
    <row r="71" spans="2:7" x14ac:dyDescent="0.45">
      <c r="B71" s="34"/>
      <c r="C71" s="42"/>
      <c r="D71" s="45"/>
      <c r="E71" s="43"/>
      <c r="F71" s="46"/>
      <c r="G71" s="41"/>
    </row>
    <row r="72" spans="2:7" x14ac:dyDescent="0.45">
      <c r="B72" s="34"/>
      <c r="C72" s="42"/>
      <c r="D72" s="45"/>
      <c r="E72" s="43"/>
      <c r="F72" s="46"/>
      <c r="G72" s="41"/>
    </row>
    <row r="73" spans="2:7" x14ac:dyDescent="0.45">
      <c r="B73" s="34"/>
      <c r="C73" s="42"/>
      <c r="D73" s="45"/>
      <c r="E73" s="43"/>
      <c r="F73" s="46"/>
      <c r="G73" s="41"/>
    </row>
    <row r="74" spans="2:7" x14ac:dyDescent="0.45">
      <c r="B74" s="34"/>
      <c r="C74" s="42"/>
      <c r="D74" s="45"/>
      <c r="E74" s="43"/>
      <c r="F74" s="46"/>
      <c r="G74" s="41"/>
    </row>
    <row r="75" spans="2:7" x14ac:dyDescent="0.45">
      <c r="B75" s="34"/>
      <c r="C75" s="42"/>
      <c r="D75" s="45"/>
      <c r="E75" s="43"/>
      <c r="F75" s="46"/>
      <c r="G75" s="41"/>
    </row>
    <row r="76" spans="2:7" x14ac:dyDescent="0.45">
      <c r="B76" s="34"/>
      <c r="C76" s="42"/>
      <c r="D76" s="45"/>
      <c r="E76" s="43"/>
      <c r="F76" s="46"/>
      <c r="G76" s="41"/>
    </row>
    <row r="77" spans="2:7" x14ac:dyDescent="0.45">
      <c r="B77" s="34"/>
      <c r="C77" s="42"/>
      <c r="D77" s="45"/>
      <c r="E77" s="43"/>
      <c r="F77" s="46"/>
      <c r="G77" s="41"/>
    </row>
    <row r="78" spans="2:7" x14ac:dyDescent="0.45">
      <c r="B78" s="34"/>
      <c r="C78" s="42"/>
      <c r="D78" s="45"/>
      <c r="E78" s="43"/>
      <c r="F78" s="46"/>
      <c r="G78" s="41"/>
    </row>
    <row r="79" spans="2:7" x14ac:dyDescent="0.45">
      <c r="B79" s="34"/>
      <c r="C79" s="42"/>
      <c r="D79" s="45"/>
      <c r="E79" s="43"/>
      <c r="F79" s="46"/>
      <c r="G79" s="41"/>
    </row>
    <row r="80" spans="2:7" x14ac:dyDescent="0.45">
      <c r="B80" s="34"/>
      <c r="C80" s="42"/>
      <c r="D80" s="45"/>
      <c r="E80" s="43"/>
      <c r="F80" s="46"/>
      <c r="G80" s="41"/>
    </row>
    <row r="81" spans="2:7" x14ac:dyDescent="0.45">
      <c r="B81" s="34"/>
      <c r="C81" s="42"/>
      <c r="D81" s="45"/>
      <c r="E81" s="43"/>
      <c r="F81" s="46"/>
      <c r="G81" s="41"/>
    </row>
    <row r="82" spans="2:7" x14ac:dyDescent="0.45">
      <c r="B82" s="34"/>
      <c r="C82" s="42"/>
      <c r="D82" s="45"/>
      <c r="E82" s="43"/>
      <c r="F82" s="46"/>
      <c r="G82" s="41"/>
    </row>
    <row r="83" spans="2:7" x14ac:dyDescent="0.45">
      <c r="B83" s="34"/>
      <c r="C83" s="42"/>
      <c r="D83" s="45"/>
      <c r="E83" s="43"/>
      <c r="F83" s="46"/>
      <c r="G83" s="41"/>
    </row>
    <row r="84" spans="2:7" x14ac:dyDescent="0.45">
      <c r="B84" s="34"/>
      <c r="C84" s="42"/>
      <c r="D84" s="45"/>
      <c r="E84" s="43"/>
      <c r="F84" s="46"/>
      <c r="G84" s="41"/>
    </row>
    <row r="85" spans="2:7" x14ac:dyDescent="0.45">
      <c r="B85" s="34"/>
      <c r="C85" s="42"/>
      <c r="D85" s="45"/>
      <c r="E85" s="43"/>
      <c r="F85" s="46"/>
      <c r="G85" s="41"/>
    </row>
    <row r="86" spans="2:7" x14ac:dyDescent="0.45">
      <c r="B86" s="34"/>
      <c r="C86" s="42"/>
      <c r="D86" s="45"/>
      <c r="E86" s="43"/>
      <c r="F86" s="46"/>
      <c r="G86" s="41"/>
    </row>
    <row r="87" spans="2:7" x14ac:dyDescent="0.45">
      <c r="B87" s="34"/>
      <c r="C87" s="42"/>
      <c r="D87" s="45"/>
      <c r="E87" s="43"/>
      <c r="F87" s="46"/>
      <c r="G87" s="41"/>
    </row>
    <row r="88" spans="2:7" x14ac:dyDescent="0.45">
      <c r="B88" s="34"/>
      <c r="C88" s="42"/>
      <c r="D88" s="45"/>
      <c r="E88" s="43"/>
      <c r="F88" s="46"/>
      <c r="G88" s="41"/>
    </row>
    <row r="89" spans="2:7" x14ac:dyDescent="0.45">
      <c r="B89" s="34"/>
      <c r="C89" s="42"/>
      <c r="D89" s="45"/>
      <c r="E89" s="43"/>
      <c r="F89" s="46"/>
      <c r="G89" s="41"/>
    </row>
    <row r="90" spans="2:7" x14ac:dyDescent="0.45">
      <c r="B90" s="34"/>
      <c r="C90" s="42"/>
      <c r="D90" s="45"/>
      <c r="E90" s="43"/>
      <c r="F90" s="46"/>
      <c r="G90" s="41"/>
    </row>
    <row r="91" spans="2:7" x14ac:dyDescent="0.45">
      <c r="B91" s="34"/>
      <c r="C91" s="42"/>
      <c r="D91" s="45"/>
      <c r="E91" s="43"/>
      <c r="F91" s="46"/>
      <c r="G91" s="41"/>
    </row>
    <row r="92" spans="2:7" x14ac:dyDescent="0.45">
      <c r="B92" s="34"/>
      <c r="C92" s="42"/>
      <c r="D92" s="45"/>
      <c r="E92" s="43"/>
      <c r="F92" s="46"/>
      <c r="G92" s="41"/>
    </row>
    <row r="93" spans="2:7" x14ac:dyDescent="0.45">
      <c r="B93" s="34"/>
      <c r="C93" s="42"/>
      <c r="D93" s="45"/>
      <c r="E93" s="43"/>
      <c r="F93" s="46"/>
      <c r="G93" s="41"/>
    </row>
    <row r="94" spans="2:7" x14ac:dyDescent="0.45">
      <c r="B94" s="34"/>
      <c r="C94" s="42"/>
      <c r="D94" s="45"/>
      <c r="E94" s="43"/>
      <c r="F94" s="46"/>
      <c r="G94" s="41"/>
    </row>
    <row r="95" spans="2:7" x14ac:dyDescent="0.45">
      <c r="B95" s="34"/>
      <c r="C95" s="42"/>
      <c r="D95" s="45"/>
      <c r="E95" s="43"/>
      <c r="F95" s="46"/>
      <c r="G95" s="41"/>
    </row>
    <row r="96" spans="2:7" x14ac:dyDescent="0.45">
      <c r="B96" s="34"/>
      <c r="C96" s="42"/>
      <c r="D96" s="45"/>
      <c r="E96" s="43"/>
      <c r="F96" s="46"/>
      <c r="G96" s="41"/>
    </row>
    <row r="97" spans="2:7" x14ac:dyDescent="0.45">
      <c r="B97" s="34"/>
      <c r="C97" s="42"/>
      <c r="D97" s="45"/>
      <c r="E97" s="43"/>
      <c r="F97" s="46"/>
      <c r="G97" s="41"/>
    </row>
    <row r="98" spans="2:7" x14ac:dyDescent="0.45">
      <c r="B98" s="34"/>
      <c r="C98" s="42"/>
      <c r="D98" s="45"/>
      <c r="E98" s="43"/>
      <c r="F98" s="46"/>
      <c r="G98" s="41"/>
    </row>
    <row r="99" spans="2:7" ht="14.65" thickBot="1" x14ac:dyDescent="0.5">
      <c r="B99" s="34"/>
      <c r="C99" s="42"/>
      <c r="D99" s="45"/>
      <c r="E99" s="43"/>
      <c r="F99" s="46"/>
      <c r="G99" s="41"/>
    </row>
    <row r="100" spans="2:7" ht="14.65" thickBot="1" x14ac:dyDescent="0.5">
      <c r="B100" s="36"/>
      <c r="C100" s="49"/>
      <c r="D100" s="50"/>
      <c r="E100" s="51"/>
      <c r="F100" s="52" t="s">
        <v>147</v>
      </c>
      <c r="G100" s="44">
        <f>SUM(G56:G99)</f>
        <v>0</v>
      </c>
    </row>
  </sheetData>
  <mergeCells count="6">
    <mergeCell ref="E56:F56"/>
    <mergeCell ref="B1:C1"/>
    <mergeCell ref="B2:C2"/>
    <mergeCell ref="E5:F5"/>
    <mergeCell ref="B52:C52"/>
    <mergeCell ref="B53:C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4D019-AF17-49FF-B7A8-ACE1C771AFA3}">
  <dimension ref="B1:G34"/>
  <sheetViews>
    <sheetView topLeftCell="A23" workbookViewId="0">
      <selection activeCell="G33" sqref="G33"/>
    </sheetView>
  </sheetViews>
  <sheetFormatPr defaultRowHeight="14.25" x14ac:dyDescent="0.45"/>
  <cols>
    <col min="2" max="2" width="7.265625" style="65" customWidth="1"/>
    <col min="3" max="3" width="71" customWidth="1"/>
    <col min="4" max="4" width="9.06640625" style="57"/>
    <col min="5" max="5" width="0" style="57" hidden="1" customWidth="1"/>
    <col min="6" max="6" width="4.06640625" bestFit="1" customWidth="1"/>
    <col min="7" max="7" width="11.06640625" style="58" bestFit="1" customWidth="1"/>
  </cols>
  <sheetData>
    <row r="1" spans="2:7" ht="18" x14ac:dyDescent="0.55000000000000004">
      <c r="B1" s="56" t="s">
        <v>157</v>
      </c>
    </row>
    <row r="2" spans="2:7" ht="18.399999999999999" thickBot="1" x14ac:dyDescent="0.6">
      <c r="B2" s="56" t="s">
        <v>158</v>
      </c>
    </row>
    <row r="3" spans="2:7" ht="30" thickTop="1" thickBot="1" x14ac:dyDescent="0.6">
      <c r="B3" s="59" t="s">
        <v>159</v>
      </c>
      <c r="C3" s="60" t="s">
        <v>160</v>
      </c>
      <c r="D3" s="61" t="s">
        <v>161</v>
      </c>
      <c r="E3" s="62" t="s">
        <v>162</v>
      </c>
      <c r="F3" s="63"/>
      <c r="G3" s="64" t="s">
        <v>161</v>
      </c>
    </row>
    <row r="4" spans="2:7" ht="14.65" thickTop="1" x14ac:dyDescent="0.45">
      <c r="C4" s="66"/>
      <c r="D4" s="67"/>
    </row>
    <row r="5" spans="2:7" x14ac:dyDescent="0.45">
      <c r="B5" s="68">
        <v>0</v>
      </c>
      <c r="C5" s="69" t="s">
        <v>163</v>
      </c>
      <c r="D5" s="67"/>
      <c r="G5" s="58">
        <v>0</v>
      </c>
    </row>
    <row r="6" spans="2:7" x14ac:dyDescent="0.45">
      <c r="B6" s="68">
        <v>1</v>
      </c>
      <c r="C6" s="69" t="s">
        <v>164</v>
      </c>
      <c r="D6" s="67"/>
      <c r="G6" s="58">
        <v>0</v>
      </c>
    </row>
    <row r="7" spans="2:7" x14ac:dyDescent="0.45">
      <c r="B7" s="68">
        <v>2</v>
      </c>
      <c r="C7" s="69" t="s">
        <v>165</v>
      </c>
      <c r="D7" s="67"/>
      <c r="G7" s="58">
        <f>SUM('[1]Direct Bill Sheet'!M98)</f>
        <v>0</v>
      </c>
    </row>
    <row r="8" spans="2:7" x14ac:dyDescent="0.45">
      <c r="B8" s="68">
        <v>3</v>
      </c>
      <c r="C8" s="69" t="s">
        <v>166</v>
      </c>
      <c r="D8" s="67"/>
      <c r="G8" s="58">
        <v>0</v>
      </c>
    </row>
    <row r="9" spans="2:7" x14ac:dyDescent="0.45">
      <c r="B9" s="68">
        <v>4</v>
      </c>
      <c r="C9" s="69" t="s">
        <v>167</v>
      </c>
      <c r="D9" s="67"/>
      <c r="G9" s="58">
        <v>0</v>
      </c>
    </row>
    <row r="10" spans="2:7" x14ac:dyDescent="0.45">
      <c r="B10" s="68">
        <v>5</v>
      </c>
      <c r="C10" s="69" t="s">
        <v>168</v>
      </c>
      <c r="D10" s="67"/>
      <c r="G10" s="58">
        <v>0</v>
      </c>
    </row>
    <row r="11" spans="2:7" x14ac:dyDescent="0.45">
      <c r="B11" s="68">
        <v>6</v>
      </c>
      <c r="C11" s="69" t="s">
        <v>169</v>
      </c>
      <c r="D11" s="67"/>
      <c r="G11" s="58">
        <v>0</v>
      </c>
    </row>
    <row r="12" spans="2:7" x14ac:dyDescent="0.45">
      <c r="B12" s="68">
        <v>7</v>
      </c>
      <c r="C12" s="69" t="s">
        <v>170</v>
      </c>
      <c r="D12" s="67"/>
      <c r="G12" s="58">
        <v>0</v>
      </c>
    </row>
    <row r="13" spans="2:7" ht="14.65" thickBot="1" x14ac:dyDescent="0.5">
      <c r="B13" s="68">
        <v>8</v>
      </c>
      <c r="C13" s="69" t="s">
        <v>171</v>
      </c>
      <c r="D13" s="67"/>
      <c r="G13" s="58">
        <v>0</v>
      </c>
    </row>
    <row r="14" spans="2:7" ht="14.65" thickTop="1" x14ac:dyDescent="0.45">
      <c r="B14" s="68"/>
      <c r="C14" s="69" t="s">
        <v>172</v>
      </c>
      <c r="D14" s="67"/>
      <c r="G14" s="70">
        <f>SUM(G5:G13)</f>
        <v>0</v>
      </c>
    </row>
    <row r="15" spans="2:7" ht="14.65" thickBot="1" x14ac:dyDescent="0.5">
      <c r="B15" s="68">
        <v>9</v>
      </c>
      <c r="C15" s="69" t="s">
        <v>173</v>
      </c>
      <c r="D15" s="67"/>
      <c r="G15" s="58">
        <v>0</v>
      </c>
    </row>
    <row r="16" spans="2:7" ht="14.65" thickTop="1" x14ac:dyDescent="0.45">
      <c r="B16" s="68"/>
      <c r="C16" s="66" t="s">
        <v>174</v>
      </c>
      <c r="D16" s="67"/>
      <c r="G16" s="70">
        <f>SUM(G14:G15)</f>
        <v>0</v>
      </c>
    </row>
    <row r="17" spans="2:7" x14ac:dyDescent="0.45">
      <c r="B17" s="68">
        <v>10</v>
      </c>
      <c r="C17" s="69" t="s">
        <v>175</v>
      </c>
      <c r="D17" s="67"/>
    </row>
    <row r="18" spans="2:7" x14ac:dyDescent="0.45">
      <c r="B18" s="65">
        <v>10.1</v>
      </c>
      <c r="C18" s="66" t="s">
        <v>176</v>
      </c>
      <c r="D18" s="67">
        <v>0</v>
      </c>
    </row>
    <row r="19" spans="2:7" x14ac:dyDescent="0.45">
      <c r="B19" s="65">
        <v>10.199999999999999</v>
      </c>
      <c r="C19" s="66" t="s">
        <v>177</v>
      </c>
      <c r="D19" s="67">
        <v>0</v>
      </c>
    </row>
    <row r="20" spans="2:7" ht="14.65" thickBot="1" x14ac:dyDescent="0.5">
      <c r="B20" s="65">
        <v>10.3</v>
      </c>
      <c r="C20" s="66" t="s">
        <v>178</v>
      </c>
      <c r="D20" s="67">
        <v>0</v>
      </c>
      <c r="E20" s="67"/>
    </row>
    <row r="21" spans="2:7" ht="14.65" thickTop="1" x14ac:dyDescent="0.45">
      <c r="C21" s="66" t="s">
        <v>174</v>
      </c>
      <c r="D21" s="67"/>
      <c r="E21" s="67">
        <f>SUM(D18:D20)</f>
        <v>0</v>
      </c>
      <c r="G21" s="70">
        <f>SUM(G16+E21)</f>
        <v>0</v>
      </c>
    </row>
    <row r="22" spans="2:7" ht="14.65" thickBot="1" x14ac:dyDescent="0.5">
      <c r="B22" s="68">
        <v>11</v>
      </c>
      <c r="C22" s="69" t="s">
        <v>179</v>
      </c>
      <c r="D22" s="67"/>
      <c r="G22" s="58">
        <v>0</v>
      </c>
    </row>
    <row r="23" spans="2:7" ht="14.65" thickTop="1" x14ac:dyDescent="0.45">
      <c r="B23" s="65">
        <v>11.1</v>
      </c>
      <c r="C23" s="66" t="s">
        <v>174</v>
      </c>
      <c r="D23" s="67"/>
      <c r="G23" s="70">
        <f>SUM(G21:G22)</f>
        <v>0</v>
      </c>
    </row>
    <row r="24" spans="2:7" ht="14.65" thickBot="1" x14ac:dyDescent="0.5">
      <c r="B24" s="68">
        <v>12</v>
      </c>
      <c r="C24" s="69" t="s">
        <v>180</v>
      </c>
      <c r="D24" s="71">
        <v>15</v>
      </c>
      <c r="E24" s="72"/>
      <c r="F24" t="s">
        <v>181</v>
      </c>
      <c r="G24" s="58">
        <f>SUM(G23/100)*D24</f>
        <v>0</v>
      </c>
    </row>
    <row r="25" spans="2:7" ht="14.65" thickTop="1" x14ac:dyDescent="0.45">
      <c r="B25" s="65">
        <v>12.1</v>
      </c>
      <c r="C25" s="66" t="s">
        <v>174</v>
      </c>
      <c r="D25" s="67"/>
      <c r="G25" s="70">
        <f>SUM(G23:G24)</f>
        <v>0</v>
      </c>
    </row>
    <row r="26" spans="2:7" ht="14.65" thickBot="1" x14ac:dyDescent="0.5">
      <c r="B26" s="65">
        <v>13</v>
      </c>
      <c r="C26" s="66" t="s">
        <v>182</v>
      </c>
      <c r="D26" s="67"/>
      <c r="F26" s="10" t="s">
        <v>183</v>
      </c>
      <c r="G26" s="73">
        <v>0</v>
      </c>
    </row>
    <row r="27" spans="2:7" ht="14.65" thickTop="1" x14ac:dyDescent="0.45">
      <c r="B27" s="65">
        <v>13.1</v>
      </c>
      <c r="C27" s="66" t="s">
        <v>174</v>
      </c>
      <c r="D27" s="67"/>
      <c r="G27" s="70">
        <f>SUM(G25-G26)</f>
        <v>0</v>
      </c>
    </row>
    <row r="28" spans="2:7" ht="14.65" thickBot="1" x14ac:dyDescent="0.5">
      <c r="B28" s="68">
        <v>14</v>
      </c>
      <c r="C28" s="69" t="s">
        <v>184</v>
      </c>
      <c r="D28" s="71">
        <v>10</v>
      </c>
      <c r="F28" t="s">
        <v>181</v>
      </c>
      <c r="G28" s="58">
        <f>SUM(G27/100)*D28</f>
        <v>0</v>
      </c>
    </row>
    <row r="29" spans="2:7" ht="14.65" thickTop="1" x14ac:dyDescent="0.45">
      <c r="B29" s="65">
        <v>14.1</v>
      </c>
      <c r="C29" s="66" t="s">
        <v>174</v>
      </c>
      <c r="D29" s="67"/>
      <c r="G29" s="70">
        <f>SUM(G27:G28)</f>
        <v>0</v>
      </c>
    </row>
    <row r="30" spans="2:7" ht="14.65" thickBot="1" x14ac:dyDescent="0.5">
      <c r="B30" s="68">
        <v>15</v>
      </c>
      <c r="C30" s="69" t="s">
        <v>185</v>
      </c>
      <c r="D30" s="67"/>
      <c r="F30" s="74" t="s">
        <v>186</v>
      </c>
      <c r="G30" s="58">
        <v>0</v>
      </c>
    </row>
    <row r="31" spans="2:7" ht="14.65" thickTop="1" x14ac:dyDescent="0.45">
      <c r="B31" s="65">
        <v>15.1</v>
      </c>
      <c r="C31" s="66" t="s">
        <v>174</v>
      </c>
      <c r="D31" s="67"/>
      <c r="G31" s="70">
        <f>SUM(G29:G30)</f>
        <v>0</v>
      </c>
    </row>
    <row r="32" spans="2:7" ht="14.65" thickBot="1" x14ac:dyDescent="0.5">
      <c r="B32" s="65">
        <v>16</v>
      </c>
      <c r="C32" s="69" t="s">
        <v>187</v>
      </c>
      <c r="D32" s="67"/>
      <c r="G32" s="58">
        <v>0</v>
      </c>
    </row>
    <row r="33" spans="3:7" ht="18.75" thickTop="1" thickBot="1" x14ac:dyDescent="0.6">
      <c r="C33" s="75" t="s">
        <v>188</v>
      </c>
      <c r="D33" s="76"/>
      <c r="E33" s="76"/>
      <c r="F33" s="76"/>
      <c r="G33" s="77">
        <f>SUM(G31:G32)</f>
        <v>0</v>
      </c>
    </row>
    <row r="34" spans="3:7" ht="14.65" thickTop="1" x14ac:dyDescent="0.4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C540B-6E25-43F5-87F2-E6F7FCE8CA4A}">
  <dimension ref="B2:J10"/>
  <sheetViews>
    <sheetView showGridLines="0" tabSelected="1" workbookViewId="0">
      <selection activeCell="I12" sqref="I12"/>
    </sheetView>
  </sheetViews>
  <sheetFormatPr defaultRowHeight="14.25" x14ac:dyDescent="0.45"/>
  <cols>
    <col min="3" max="3" width="18.265625" customWidth="1"/>
    <col min="4" max="4" width="4.53125" customWidth="1"/>
    <col min="5" max="5" width="1.46484375" customWidth="1"/>
    <col min="6" max="6" width="4.19921875" bestFit="1" customWidth="1"/>
    <col min="8" max="8" width="18.265625" customWidth="1"/>
  </cols>
  <sheetData>
    <row r="2" spans="2:10" ht="14.65" thickBot="1" x14ac:dyDescent="0.5">
      <c r="H2" s="110">
        <v>7</v>
      </c>
      <c r="I2" s="20">
        <v>3</v>
      </c>
    </row>
    <row r="3" spans="2:10" ht="50" customHeight="1" thickBot="1" x14ac:dyDescent="0.5">
      <c r="C3" s="105"/>
      <c r="D3" s="105"/>
      <c r="E3" s="103"/>
      <c r="F3" s="104">
        <v>3</v>
      </c>
      <c r="H3" s="97"/>
      <c r="J3" s="104">
        <v>7.5</v>
      </c>
    </row>
    <row r="4" spans="2:10" ht="50" customHeight="1" thickBot="1" x14ac:dyDescent="0.5">
      <c r="C4" s="105"/>
      <c r="D4" s="105"/>
      <c r="E4" s="103"/>
      <c r="F4" s="104">
        <v>3</v>
      </c>
      <c r="H4" s="102"/>
      <c r="I4" s="99"/>
      <c r="J4" s="111">
        <v>10</v>
      </c>
    </row>
    <row r="5" spans="2:10" ht="50" customHeight="1" thickBot="1" x14ac:dyDescent="0.5">
      <c r="C5" s="105"/>
      <c r="D5" s="105"/>
      <c r="E5" s="103"/>
      <c r="F5" s="104">
        <v>3</v>
      </c>
      <c r="H5" s="102"/>
      <c r="I5" s="100"/>
      <c r="J5" s="112"/>
    </row>
    <row r="6" spans="2:10" ht="50" customHeight="1" thickBot="1" x14ac:dyDescent="0.5">
      <c r="C6" s="105"/>
      <c r="D6" s="98"/>
      <c r="E6" s="103"/>
      <c r="F6" s="104">
        <v>3</v>
      </c>
      <c r="H6" s="102"/>
      <c r="I6" s="100"/>
      <c r="J6" s="112"/>
    </row>
    <row r="7" spans="2:10" ht="50" customHeight="1" thickBot="1" x14ac:dyDescent="0.5">
      <c r="B7" s="106" t="s">
        <v>203</v>
      </c>
      <c r="C7" s="109"/>
      <c r="D7" s="109"/>
      <c r="E7" s="114"/>
      <c r="F7" s="108">
        <v>3</v>
      </c>
      <c r="H7" s="102"/>
      <c r="I7" s="101"/>
      <c r="J7" s="113"/>
    </row>
    <row r="8" spans="2:10" ht="50" customHeight="1" thickTop="1" thickBot="1" x14ac:dyDescent="0.5">
      <c r="C8" s="98"/>
      <c r="D8" s="103"/>
      <c r="E8" s="103"/>
      <c r="F8" s="107">
        <v>3</v>
      </c>
      <c r="H8" s="98"/>
      <c r="J8" s="104">
        <v>7.5</v>
      </c>
    </row>
    <row r="10" spans="2:10" x14ac:dyDescent="0.45">
      <c r="C10" t="s">
        <v>204</v>
      </c>
      <c r="H10" t="s">
        <v>205</v>
      </c>
    </row>
  </sheetData>
  <mergeCells count="1">
    <mergeCell ref="J4:J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EC155-7754-4BE1-BEE2-CF066D653523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CDEE4-6167-4061-B487-43DA3E1563E2}">
  <dimension ref="A1:T249"/>
  <sheetViews>
    <sheetView showGridLines="0" view="pageBreakPreview" topLeftCell="B123" zoomScale="80" zoomScaleNormal="100" zoomScaleSheetLayoutView="80" workbookViewId="0">
      <selection activeCell="E31" sqref="E31"/>
    </sheetView>
  </sheetViews>
  <sheetFormatPr defaultRowHeight="14.25" x14ac:dyDescent="0.45"/>
  <cols>
    <col min="1" max="1" width="4.265625" customWidth="1"/>
    <col min="3" max="4" width="9.06640625" style="5"/>
    <col min="5" max="5" width="54.33203125" customWidth="1"/>
    <col min="20" max="20" width="9.06640625" style="11"/>
  </cols>
  <sheetData>
    <row r="1" spans="2:20" x14ac:dyDescent="0.45">
      <c r="B1" s="2" t="s">
        <v>34</v>
      </c>
    </row>
    <row r="3" spans="2:20" x14ac:dyDescent="0.45">
      <c r="B3" s="1"/>
      <c r="C3" s="17"/>
      <c r="D3" s="17"/>
      <c r="E3" s="1"/>
    </row>
    <row r="4" spans="2:20" x14ac:dyDescent="0.45">
      <c r="B4" s="1"/>
      <c r="C4" s="17"/>
      <c r="D4" s="17"/>
      <c r="E4" s="1"/>
      <c r="S4" s="10" t="s">
        <v>9</v>
      </c>
      <c r="T4" s="11">
        <v>0.10249999999999999</v>
      </c>
    </row>
    <row r="5" spans="2:20" x14ac:dyDescent="0.45">
      <c r="B5" s="1"/>
      <c r="C5" s="17"/>
      <c r="D5" s="17"/>
      <c r="E5" s="1"/>
      <c r="S5" s="10" t="s">
        <v>38</v>
      </c>
      <c r="T5" s="11">
        <v>7.4999999999999997E-2</v>
      </c>
    </row>
    <row r="6" spans="2:20" x14ac:dyDescent="0.45">
      <c r="B6" s="1"/>
      <c r="C6" s="17"/>
      <c r="D6" s="17"/>
      <c r="E6" s="1"/>
      <c r="S6" s="10" t="s">
        <v>10</v>
      </c>
      <c r="T6" s="11">
        <v>0.1</v>
      </c>
    </row>
    <row r="7" spans="2:20" x14ac:dyDescent="0.45">
      <c r="B7" s="1"/>
      <c r="C7" s="17"/>
      <c r="D7" s="22"/>
      <c r="E7" s="1"/>
      <c r="S7" s="10"/>
      <c r="T7" s="12">
        <f>SUM(T4:T6)</f>
        <v>0.27749999999999997</v>
      </c>
    </row>
    <row r="8" spans="2:20" x14ac:dyDescent="0.45">
      <c r="B8" s="1"/>
      <c r="C8" s="17"/>
      <c r="D8" s="22"/>
      <c r="E8" s="1"/>
      <c r="S8" s="10"/>
    </row>
    <row r="9" spans="2:20" x14ac:dyDescent="0.45">
      <c r="B9" s="1"/>
      <c r="C9" s="17"/>
      <c r="D9" s="22"/>
      <c r="E9" s="1"/>
      <c r="S9" s="10" t="s">
        <v>39</v>
      </c>
      <c r="T9" s="11">
        <v>0.7</v>
      </c>
    </row>
    <row r="10" spans="2:20" x14ac:dyDescent="0.45">
      <c r="B10" s="1"/>
      <c r="C10" s="17"/>
      <c r="D10" s="22"/>
      <c r="E10" s="1"/>
      <c r="S10" s="10" t="s">
        <v>40</v>
      </c>
      <c r="T10" s="13">
        <f>SUM(T7)</f>
        <v>0.27749999999999997</v>
      </c>
    </row>
    <row r="11" spans="2:20" x14ac:dyDescent="0.45">
      <c r="B11" s="1"/>
      <c r="C11" s="17"/>
      <c r="D11" s="22"/>
      <c r="E11" s="1"/>
      <c r="S11" s="10">
        <v>2</v>
      </c>
      <c r="T11" s="11">
        <f>SUM(T9-T10)</f>
        <v>0.42249999999999999</v>
      </c>
    </row>
    <row r="12" spans="2:20" x14ac:dyDescent="0.45">
      <c r="B12" s="1"/>
      <c r="C12" s="17"/>
      <c r="D12" s="22"/>
      <c r="E12" s="1"/>
      <c r="S12" s="10" t="s">
        <v>41</v>
      </c>
      <c r="T12" s="12">
        <f>SUM(T11/S11)</f>
        <v>0.21124999999999999</v>
      </c>
    </row>
    <row r="13" spans="2:20" x14ac:dyDescent="0.45">
      <c r="B13" s="1"/>
      <c r="C13" s="17"/>
      <c r="D13" s="22"/>
      <c r="E13" s="1"/>
    </row>
    <row r="14" spans="2:20" x14ac:dyDescent="0.45">
      <c r="B14" s="1"/>
      <c r="C14" s="17"/>
      <c r="D14" s="22"/>
      <c r="E14" s="1"/>
      <c r="S14" s="10" t="s">
        <v>42</v>
      </c>
      <c r="T14" s="11">
        <v>9</v>
      </c>
    </row>
    <row r="15" spans="2:20" x14ac:dyDescent="0.45">
      <c r="B15" s="1"/>
      <c r="C15" s="17"/>
      <c r="D15" s="22"/>
      <c r="E15" s="1"/>
      <c r="S15" s="10" t="s">
        <v>43</v>
      </c>
      <c r="T15" s="11">
        <f>SUM(T7*2)</f>
        <v>0.55499999999999994</v>
      </c>
    </row>
    <row r="16" spans="2:20" x14ac:dyDescent="0.45">
      <c r="B16" s="1"/>
      <c r="C16" s="17"/>
      <c r="D16" s="22"/>
      <c r="E16" s="1"/>
      <c r="S16" s="10" t="s">
        <v>44</v>
      </c>
      <c r="T16" s="11">
        <f>SUM(T12*2)</f>
        <v>0.42249999999999999</v>
      </c>
    </row>
    <row r="17" spans="2:20" x14ac:dyDescent="0.45">
      <c r="B17" s="1"/>
      <c r="C17" s="17"/>
      <c r="D17" s="22"/>
      <c r="E17" s="1"/>
      <c r="T17" s="12">
        <f>SUM(T14:T16)</f>
        <v>9.9774999999999991</v>
      </c>
    </row>
    <row r="18" spans="2:20" x14ac:dyDescent="0.45">
      <c r="B18" s="1"/>
      <c r="C18" s="17"/>
      <c r="D18" s="22"/>
      <c r="E18" s="1"/>
    </row>
    <row r="19" spans="2:20" x14ac:dyDescent="0.45">
      <c r="B19" s="1"/>
      <c r="C19" s="17"/>
      <c r="D19" s="22"/>
      <c r="E19" s="1"/>
      <c r="S19" s="10" t="s">
        <v>45</v>
      </c>
      <c r="T19" s="11">
        <v>4.5</v>
      </c>
    </row>
    <row r="20" spans="2:20" x14ac:dyDescent="0.45">
      <c r="B20" s="1"/>
      <c r="C20" s="17"/>
      <c r="D20" s="22"/>
      <c r="E20" s="1"/>
      <c r="S20" s="10" t="s">
        <v>43</v>
      </c>
      <c r="T20" s="11">
        <f>SUM(T15)</f>
        <v>0.55499999999999994</v>
      </c>
    </row>
    <row r="21" spans="2:20" x14ac:dyDescent="0.45">
      <c r="B21" s="1"/>
      <c r="C21" s="17"/>
      <c r="D21" s="22"/>
      <c r="E21" s="1"/>
      <c r="S21" s="10" t="s">
        <v>44</v>
      </c>
      <c r="T21" s="11">
        <f>SUM(T16)</f>
        <v>0.42249999999999999</v>
      </c>
    </row>
    <row r="22" spans="2:20" x14ac:dyDescent="0.45">
      <c r="B22" s="1"/>
      <c r="C22" s="17"/>
      <c r="D22" s="22"/>
      <c r="E22" s="1"/>
      <c r="T22" s="12">
        <f>SUM(T19:T21)</f>
        <v>5.4775</v>
      </c>
    </row>
    <row r="23" spans="2:20" x14ac:dyDescent="0.45">
      <c r="B23" s="1"/>
      <c r="C23" s="17"/>
      <c r="D23" s="22"/>
      <c r="E23" s="1"/>
    </row>
    <row r="24" spans="2:20" x14ac:dyDescent="0.45">
      <c r="B24" s="1"/>
      <c r="C24" s="17">
        <v>9.98</v>
      </c>
      <c r="D24" s="22"/>
      <c r="E24" s="25" t="s">
        <v>46</v>
      </c>
      <c r="S24" s="10"/>
    </row>
    <row r="25" spans="2:20" x14ac:dyDescent="0.45">
      <c r="B25" s="1"/>
      <c r="C25" s="19">
        <v>5.48</v>
      </c>
      <c r="D25" s="22"/>
      <c r="E25" s="24"/>
      <c r="S25" s="10"/>
    </row>
    <row r="26" spans="2:20" x14ac:dyDescent="0.45">
      <c r="B26" s="1"/>
      <c r="C26" s="17"/>
      <c r="D26" s="23">
        <f>SUM(C24*C25)</f>
        <v>54.690400000000004</v>
      </c>
      <c r="E26" s="26" t="s">
        <v>47</v>
      </c>
      <c r="S26" s="10"/>
    </row>
    <row r="27" spans="2:20" x14ac:dyDescent="0.45">
      <c r="B27" s="1"/>
      <c r="C27" s="17"/>
      <c r="D27" s="22"/>
      <c r="E27" s="24"/>
    </row>
    <row r="28" spans="2:20" x14ac:dyDescent="0.45">
      <c r="B28" s="1"/>
      <c r="C28" s="17"/>
      <c r="D28" s="22"/>
      <c r="E28" s="24" t="s">
        <v>48</v>
      </c>
    </row>
    <row r="29" spans="2:20" x14ac:dyDescent="0.45">
      <c r="B29" s="1"/>
      <c r="C29" s="17"/>
      <c r="D29" s="22"/>
      <c r="E29" s="24" t="s">
        <v>49</v>
      </c>
    </row>
    <row r="30" spans="2:20" x14ac:dyDescent="0.45">
      <c r="B30" s="1"/>
      <c r="C30" s="17"/>
      <c r="D30" s="22"/>
      <c r="E30" s="24" t="s">
        <v>50</v>
      </c>
    </row>
    <row r="31" spans="2:20" x14ac:dyDescent="0.45">
      <c r="B31" s="1"/>
      <c r="C31" s="17"/>
      <c r="D31" s="22"/>
      <c r="E31" s="1"/>
    </row>
    <row r="32" spans="2:20" x14ac:dyDescent="0.45">
      <c r="B32" s="1"/>
      <c r="C32" s="17"/>
      <c r="D32" s="22"/>
      <c r="E32" s="1"/>
      <c r="S32" s="14" t="s">
        <v>51</v>
      </c>
    </row>
    <row r="33" spans="2:20" x14ac:dyDescent="0.45">
      <c r="B33" s="1"/>
      <c r="C33" s="17"/>
      <c r="D33" s="22"/>
      <c r="E33" s="1"/>
    </row>
    <row r="34" spans="2:20" x14ac:dyDescent="0.45">
      <c r="B34" s="1"/>
      <c r="C34" s="17"/>
      <c r="D34" s="22"/>
      <c r="E34" s="1"/>
      <c r="S34" t="s">
        <v>52</v>
      </c>
      <c r="T34" s="11">
        <v>0.9</v>
      </c>
    </row>
    <row r="35" spans="2:20" x14ac:dyDescent="0.45">
      <c r="B35" s="1"/>
      <c r="C35" s="17"/>
      <c r="D35" s="22"/>
      <c r="E35" s="1"/>
      <c r="S35" s="10" t="s">
        <v>53</v>
      </c>
      <c r="T35" s="11">
        <v>0.15</v>
      </c>
    </row>
    <row r="36" spans="2:20" x14ac:dyDescent="0.45">
      <c r="B36" s="1"/>
      <c r="C36" s="17"/>
      <c r="D36" s="22"/>
      <c r="E36" s="1"/>
      <c r="T36" s="12">
        <f>SUM(T34-T35)</f>
        <v>0.75</v>
      </c>
    </row>
    <row r="37" spans="2:20" x14ac:dyDescent="0.45">
      <c r="B37" s="1"/>
      <c r="C37" s="17"/>
      <c r="D37" s="22"/>
      <c r="E37" s="1"/>
    </row>
    <row r="38" spans="2:20" x14ac:dyDescent="0.45">
      <c r="B38" s="1"/>
      <c r="C38" s="17"/>
      <c r="D38" s="22"/>
      <c r="E38" s="1"/>
      <c r="S38" s="14" t="s">
        <v>54</v>
      </c>
    </row>
    <row r="39" spans="2:20" x14ac:dyDescent="0.45">
      <c r="B39" s="1"/>
      <c r="C39" s="17"/>
      <c r="D39" s="22"/>
      <c r="E39" s="1"/>
    </row>
    <row r="40" spans="2:20" x14ac:dyDescent="0.45">
      <c r="B40" s="1"/>
      <c r="C40" s="17"/>
      <c r="D40" s="22"/>
      <c r="E40" s="1"/>
      <c r="S40" t="s">
        <v>55</v>
      </c>
      <c r="T40" s="11">
        <v>9</v>
      </c>
    </row>
    <row r="41" spans="2:20" x14ac:dyDescent="0.45">
      <c r="B41" s="1"/>
      <c r="C41" s="17"/>
      <c r="D41" s="22"/>
      <c r="E41" s="1"/>
      <c r="S41" t="s">
        <v>56</v>
      </c>
      <c r="T41" s="11">
        <v>4.5</v>
      </c>
    </row>
    <row r="42" spans="2:20" x14ac:dyDescent="0.45">
      <c r="B42" s="1"/>
      <c r="C42" s="17"/>
      <c r="D42" s="22"/>
      <c r="E42" s="1"/>
      <c r="T42" s="15">
        <f>SUM(T40:T41)</f>
        <v>13.5</v>
      </c>
    </row>
    <row r="43" spans="2:20" x14ac:dyDescent="0.45">
      <c r="B43" s="1"/>
      <c r="C43" s="17"/>
      <c r="D43" s="22"/>
      <c r="E43" s="1"/>
      <c r="S43" t="s">
        <v>57</v>
      </c>
      <c r="T43" s="11">
        <f>SUM(T42*2)</f>
        <v>27</v>
      </c>
    </row>
    <row r="44" spans="2:20" x14ac:dyDescent="0.45">
      <c r="B44" s="1"/>
      <c r="C44" s="17"/>
      <c r="D44" s="22"/>
      <c r="E44" s="1"/>
      <c r="S44" s="16" t="s">
        <v>58</v>
      </c>
      <c r="T44" s="11">
        <f>SUM(4*2*0.5)*T12</f>
        <v>0.84499999999999997</v>
      </c>
    </row>
    <row r="45" spans="2:20" x14ac:dyDescent="0.45">
      <c r="B45" s="1"/>
      <c r="C45" s="17"/>
      <c r="D45" s="22"/>
      <c r="E45" s="1"/>
      <c r="T45" s="12">
        <f>SUM(T43:T44)</f>
        <v>27.844999999999999</v>
      </c>
    </row>
    <row r="46" spans="2:20" x14ac:dyDescent="0.45">
      <c r="B46" s="1"/>
      <c r="C46" s="17"/>
      <c r="D46" s="22"/>
      <c r="E46" s="1"/>
    </row>
    <row r="47" spans="2:20" x14ac:dyDescent="0.45">
      <c r="B47" s="1"/>
      <c r="C47" s="17"/>
      <c r="D47" s="22"/>
      <c r="E47" s="1"/>
    </row>
    <row r="48" spans="2:20" x14ac:dyDescent="0.45">
      <c r="B48" s="1"/>
      <c r="C48" s="20">
        <v>28.11</v>
      </c>
      <c r="D48" s="22"/>
      <c r="E48" s="24" t="s">
        <v>59</v>
      </c>
    </row>
    <row r="49" spans="2:19" x14ac:dyDescent="0.45">
      <c r="B49" s="1"/>
      <c r="C49" s="20">
        <v>0.7</v>
      </c>
      <c r="D49" s="22"/>
      <c r="E49" s="24" t="s">
        <v>60</v>
      </c>
    </row>
    <row r="50" spans="2:19" x14ac:dyDescent="0.45">
      <c r="B50" s="1"/>
      <c r="C50" s="21">
        <v>0.75</v>
      </c>
      <c r="D50" s="22"/>
      <c r="E50" s="24"/>
    </row>
    <row r="51" spans="2:19" x14ac:dyDescent="0.45">
      <c r="B51" s="1"/>
      <c r="C51" s="17"/>
      <c r="D51" s="23">
        <f>SUM(C48*C49*C50)</f>
        <v>14.75775</v>
      </c>
      <c r="E51" s="27" t="s">
        <v>47</v>
      </c>
    </row>
    <row r="52" spans="2:19" x14ac:dyDescent="0.45">
      <c r="B52" s="1"/>
      <c r="C52" s="17"/>
      <c r="D52" s="22"/>
      <c r="E52" s="24"/>
    </row>
    <row r="53" spans="2:19" x14ac:dyDescent="0.45">
      <c r="B53" s="1"/>
      <c r="C53" s="17"/>
      <c r="D53" s="22"/>
      <c r="E53" s="24" t="s">
        <v>61</v>
      </c>
    </row>
    <row r="54" spans="2:19" x14ac:dyDescent="0.45">
      <c r="B54" s="1"/>
      <c r="C54" s="17"/>
      <c r="D54" s="22"/>
      <c r="E54" s="24" t="s">
        <v>62</v>
      </c>
    </row>
    <row r="55" spans="2:19" x14ac:dyDescent="0.45">
      <c r="B55" s="1"/>
      <c r="C55" s="17"/>
      <c r="D55" s="22"/>
      <c r="E55" s="1"/>
    </row>
    <row r="56" spans="2:19" x14ac:dyDescent="0.45">
      <c r="B56" s="1"/>
      <c r="C56" s="17"/>
      <c r="D56" s="22"/>
      <c r="E56" s="1"/>
    </row>
    <row r="57" spans="2:19" x14ac:dyDescent="0.45">
      <c r="B57" s="1"/>
      <c r="C57" s="17"/>
      <c r="D57" s="22"/>
      <c r="E57" s="1"/>
    </row>
    <row r="58" spans="2:19" x14ac:dyDescent="0.45">
      <c r="B58" s="1"/>
      <c r="C58" s="20">
        <v>28.11</v>
      </c>
      <c r="D58" s="22"/>
      <c r="E58" s="24" t="s">
        <v>63</v>
      </c>
    </row>
    <row r="59" spans="2:19" x14ac:dyDescent="0.45">
      <c r="B59" s="1"/>
      <c r="C59" s="20">
        <v>0.7</v>
      </c>
      <c r="D59" s="22"/>
      <c r="E59" s="24" t="s">
        <v>64</v>
      </c>
    </row>
    <row r="60" spans="2:19" x14ac:dyDescent="0.45">
      <c r="B60" s="1"/>
      <c r="C60" s="20">
        <v>0.2</v>
      </c>
      <c r="D60" s="22"/>
      <c r="E60" s="24"/>
    </row>
    <row r="61" spans="2:19" x14ac:dyDescent="0.45">
      <c r="B61" s="1"/>
      <c r="C61" s="17"/>
      <c r="D61" s="23">
        <f>SUM(C58*C59*C60)</f>
        <v>3.9354</v>
      </c>
      <c r="E61" s="24"/>
    </row>
    <row r="62" spans="2:19" x14ac:dyDescent="0.45">
      <c r="B62" s="1"/>
      <c r="C62" s="17"/>
      <c r="D62" s="22"/>
      <c r="E62" s="1"/>
    </row>
    <row r="63" spans="2:19" x14ac:dyDescent="0.45">
      <c r="B63" s="1"/>
      <c r="C63" s="17"/>
      <c r="D63" s="22"/>
      <c r="E63" s="1"/>
      <c r="S63" s="14" t="s">
        <v>65</v>
      </c>
    </row>
    <row r="64" spans="2:19" x14ac:dyDescent="0.45">
      <c r="B64" s="1"/>
      <c r="C64" s="17"/>
      <c r="D64" s="22"/>
      <c r="E64" s="1"/>
    </row>
    <row r="65" spans="2:20" x14ac:dyDescent="0.45">
      <c r="B65" s="1"/>
      <c r="C65" s="17"/>
      <c r="D65" s="22"/>
      <c r="E65" s="1"/>
      <c r="S65" s="10" t="s">
        <v>51</v>
      </c>
      <c r="T65" s="11">
        <v>0.9</v>
      </c>
    </row>
    <row r="66" spans="2:20" x14ac:dyDescent="0.45">
      <c r="B66" s="1"/>
      <c r="C66" s="17"/>
      <c r="D66" s="22"/>
      <c r="E66" s="1"/>
      <c r="S66" t="s">
        <v>66</v>
      </c>
      <c r="T66" s="11">
        <v>0.15</v>
      </c>
    </row>
    <row r="67" spans="2:20" x14ac:dyDescent="0.45">
      <c r="B67" s="1"/>
      <c r="C67" s="17"/>
      <c r="D67" s="22"/>
      <c r="E67" s="1"/>
      <c r="T67" s="15">
        <f>SUM(T65:T66)</f>
        <v>1.05</v>
      </c>
    </row>
    <row r="68" spans="2:20" x14ac:dyDescent="0.45">
      <c r="B68" s="1"/>
      <c r="C68" s="17"/>
      <c r="D68" s="22"/>
      <c r="E68" s="1"/>
      <c r="S68" s="10" t="s">
        <v>67</v>
      </c>
      <c r="T68" s="11">
        <v>0.2</v>
      </c>
    </row>
    <row r="69" spans="2:20" x14ac:dyDescent="0.45">
      <c r="B69" s="1"/>
      <c r="C69" s="17"/>
      <c r="D69" s="22"/>
      <c r="E69" s="1"/>
      <c r="T69" s="12">
        <f>SUM(T67-T68)</f>
        <v>0.85000000000000009</v>
      </c>
    </row>
    <row r="70" spans="2:20" x14ac:dyDescent="0.45">
      <c r="B70" s="1"/>
      <c r="C70" s="17"/>
      <c r="D70" s="22"/>
      <c r="E70" s="1"/>
    </row>
    <row r="71" spans="2:20" x14ac:dyDescent="0.45">
      <c r="B71" s="1"/>
      <c r="C71" s="17"/>
      <c r="D71" s="22"/>
      <c r="E71" s="1"/>
    </row>
    <row r="72" spans="2:20" x14ac:dyDescent="0.45">
      <c r="B72" s="1"/>
      <c r="C72" s="17"/>
      <c r="D72" s="22"/>
      <c r="E72" s="1"/>
      <c r="S72" s="14" t="s">
        <v>68</v>
      </c>
    </row>
    <row r="73" spans="2:20" x14ac:dyDescent="0.45">
      <c r="B73" s="1"/>
      <c r="C73" s="17"/>
      <c r="D73" s="22"/>
      <c r="E73" s="1"/>
    </row>
    <row r="74" spans="2:20" x14ac:dyDescent="0.45">
      <c r="B74" s="1"/>
      <c r="C74" s="17"/>
      <c r="D74" s="22"/>
      <c r="E74" s="1"/>
      <c r="S74" s="10" t="s">
        <v>69</v>
      </c>
      <c r="T74" s="11">
        <f>SUM(T43)</f>
        <v>27</v>
      </c>
    </row>
    <row r="75" spans="2:20" x14ac:dyDescent="0.45">
      <c r="B75" s="1"/>
      <c r="C75" s="17"/>
      <c r="D75" s="22"/>
      <c r="E75" s="1"/>
      <c r="S75" s="16" t="s">
        <v>70</v>
      </c>
      <c r="T75" s="11">
        <f>SUM(4/2/0.5)*0.1</f>
        <v>0.4</v>
      </c>
    </row>
    <row r="76" spans="2:20" ht="14.65" thickBot="1" x14ac:dyDescent="0.5">
      <c r="B76" s="1"/>
      <c r="C76" s="17"/>
      <c r="D76" s="22"/>
      <c r="E76" s="1"/>
      <c r="S76" s="10" t="s">
        <v>10</v>
      </c>
      <c r="T76" s="18">
        <f>SUM(T74:T75)</f>
        <v>27.4</v>
      </c>
    </row>
    <row r="77" spans="2:20" ht="14.65" thickTop="1" x14ac:dyDescent="0.45">
      <c r="B77" s="1"/>
      <c r="C77" s="17"/>
      <c r="D77" s="22"/>
      <c r="E77" s="1"/>
    </row>
    <row r="78" spans="2:20" x14ac:dyDescent="0.45">
      <c r="B78" s="1"/>
      <c r="C78" s="17"/>
      <c r="D78" s="22"/>
      <c r="E78" s="1"/>
      <c r="S78" s="10" t="s">
        <v>55</v>
      </c>
      <c r="T78" s="11">
        <v>9</v>
      </c>
    </row>
    <row r="79" spans="2:20" x14ac:dyDescent="0.45">
      <c r="B79" s="1"/>
      <c r="C79" s="17"/>
      <c r="D79" s="22"/>
      <c r="E79" s="1"/>
      <c r="S79" s="10" t="s">
        <v>72</v>
      </c>
      <c r="T79" s="11">
        <v>0.2</v>
      </c>
    </row>
    <row r="80" spans="2:20" x14ac:dyDescent="0.45">
      <c r="B80" s="1"/>
      <c r="C80" s="17"/>
      <c r="D80" s="22"/>
      <c r="E80" s="1"/>
      <c r="S80" s="10" t="s">
        <v>71</v>
      </c>
      <c r="T80" s="11">
        <v>0.15</v>
      </c>
    </row>
    <row r="81" spans="2:20" x14ac:dyDescent="0.45">
      <c r="B81" s="1"/>
      <c r="C81" s="17"/>
      <c r="D81" s="22"/>
      <c r="E81" s="1"/>
      <c r="T81" s="12">
        <f>SUM(T78:T80)</f>
        <v>9.35</v>
      </c>
    </row>
    <row r="82" spans="2:20" x14ac:dyDescent="0.45">
      <c r="B82" s="1"/>
      <c r="C82" s="17"/>
      <c r="D82" s="22"/>
      <c r="E82" s="1"/>
      <c r="S82" s="10" t="s">
        <v>56</v>
      </c>
      <c r="T82" s="11">
        <v>4.5</v>
      </c>
    </row>
    <row r="83" spans="2:20" x14ac:dyDescent="0.45">
      <c r="B83" s="1"/>
      <c r="C83" s="17"/>
      <c r="D83" s="22"/>
      <c r="E83" s="1"/>
      <c r="S83" s="10" t="s">
        <v>72</v>
      </c>
      <c r="T83" s="11">
        <v>0.2</v>
      </c>
    </row>
    <row r="84" spans="2:20" x14ac:dyDescent="0.45">
      <c r="B84" s="1"/>
      <c r="C84" s="17"/>
      <c r="D84" s="22"/>
      <c r="E84" s="1"/>
      <c r="S84" s="10" t="s">
        <v>71</v>
      </c>
      <c r="T84" s="11">
        <v>0.15</v>
      </c>
    </row>
    <row r="85" spans="2:20" x14ac:dyDescent="0.45">
      <c r="B85" s="1"/>
      <c r="C85" s="17"/>
      <c r="D85" s="22"/>
      <c r="E85" s="1"/>
      <c r="T85" s="12">
        <f>SUM(T82:T84)</f>
        <v>4.8500000000000005</v>
      </c>
    </row>
    <row r="86" spans="2:20" x14ac:dyDescent="0.45">
      <c r="B86" s="1"/>
      <c r="C86" s="17"/>
      <c r="D86" s="22"/>
      <c r="E86" s="1"/>
    </row>
    <row r="87" spans="2:20" x14ac:dyDescent="0.45">
      <c r="B87" s="1"/>
      <c r="C87" s="17"/>
      <c r="D87" s="22"/>
      <c r="E87" s="1"/>
      <c r="S87" t="s">
        <v>55</v>
      </c>
      <c r="T87" s="11">
        <f>SUM(T81)</f>
        <v>9.35</v>
      </c>
    </row>
    <row r="88" spans="2:20" x14ac:dyDescent="0.45">
      <c r="B88" s="1"/>
      <c r="C88" s="17"/>
      <c r="D88" s="22"/>
      <c r="E88" s="1"/>
      <c r="S88" t="s">
        <v>56</v>
      </c>
      <c r="T88" s="11">
        <f>SUM(T85)</f>
        <v>4.8500000000000005</v>
      </c>
    </row>
    <row r="89" spans="2:20" x14ac:dyDescent="0.45">
      <c r="B89" s="1"/>
      <c r="C89" s="17"/>
      <c r="D89" s="22"/>
      <c r="E89" s="1"/>
      <c r="T89" s="15">
        <f>SUM(T87:T88)</f>
        <v>14.2</v>
      </c>
    </row>
    <row r="90" spans="2:20" x14ac:dyDescent="0.45">
      <c r="B90" s="1"/>
      <c r="C90" s="17"/>
      <c r="D90" s="22"/>
      <c r="E90" s="1"/>
      <c r="S90" t="s">
        <v>57</v>
      </c>
      <c r="T90" s="11">
        <f>SUM(T89*2)</f>
        <v>28.4</v>
      </c>
    </row>
    <row r="91" spans="2:20" x14ac:dyDescent="0.45">
      <c r="B91" s="1"/>
      <c r="C91" s="17"/>
      <c r="D91" s="22"/>
      <c r="E91" s="1"/>
      <c r="S91" s="16" t="s">
        <v>73</v>
      </c>
      <c r="T91" s="11">
        <f>SUM(4*2*0.5)*0.1025</f>
        <v>0.41</v>
      </c>
    </row>
    <row r="92" spans="2:20" ht="14.65" thickBot="1" x14ac:dyDescent="0.5">
      <c r="B92" s="1"/>
      <c r="C92" s="17"/>
      <c r="D92" s="22"/>
      <c r="E92" s="1"/>
      <c r="S92" s="10" t="s">
        <v>9</v>
      </c>
      <c r="T92" s="18">
        <f>SUM(T90:T91)</f>
        <v>28.81</v>
      </c>
    </row>
    <row r="93" spans="2:20" ht="14.65" thickTop="1" x14ac:dyDescent="0.45">
      <c r="B93" s="1"/>
      <c r="C93" s="17"/>
      <c r="D93" s="22"/>
      <c r="E93" s="1"/>
    </row>
    <row r="94" spans="2:20" x14ac:dyDescent="0.45">
      <c r="B94" s="1"/>
      <c r="C94" s="17">
        <v>28.81</v>
      </c>
      <c r="D94" s="22"/>
      <c r="E94" s="24" t="s">
        <v>120</v>
      </c>
    </row>
    <row r="95" spans="2:20" x14ac:dyDescent="0.45">
      <c r="B95" s="1"/>
      <c r="C95" s="19">
        <v>0.85</v>
      </c>
      <c r="D95" s="22"/>
      <c r="E95" s="24" t="s">
        <v>74</v>
      </c>
    </row>
    <row r="96" spans="2:20" x14ac:dyDescent="0.45">
      <c r="B96" s="1"/>
      <c r="C96" s="17"/>
      <c r="D96" s="23">
        <f>SUM(C94*C95)</f>
        <v>24.488499999999998</v>
      </c>
      <c r="E96" s="24"/>
    </row>
    <row r="97" spans="2:20" x14ac:dyDescent="0.45">
      <c r="B97" s="1"/>
      <c r="C97" s="17"/>
      <c r="D97" s="22"/>
      <c r="E97" s="1"/>
    </row>
    <row r="98" spans="2:20" x14ac:dyDescent="0.45">
      <c r="B98" s="1"/>
      <c r="C98" s="17"/>
      <c r="D98" s="22"/>
      <c r="E98" s="1"/>
    </row>
    <row r="99" spans="2:20" x14ac:dyDescent="0.45">
      <c r="B99" s="1"/>
      <c r="C99" s="20">
        <v>27.4</v>
      </c>
      <c r="D99" s="22"/>
      <c r="E99" s="24" t="s">
        <v>75</v>
      </c>
    </row>
    <row r="100" spans="2:20" x14ac:dyDescent="0.45">
      <c r="B100" s="1"/>
      <c r="C100" s="19">
        <v>0.85</v>
      </c>
      <c r="D100" s="22"/>
      <c r="E100" s="24" t="s">
        <v>74</v>
      </c>
    </row>
    <row r="101" spans="2:20" x14ac:dyDescent="0.45">
      <c r="B101" s="1"/>
      <c r="C101" s="17"/>
      <c r="D101" s="22">
        <f>SUM(C99*C100)</f>
        <v>23.29</v>
      </c>
      <c r="E101" s="24"/>
    </row>
    <row r="102" spans="2:20" x14ac:dyDescent="0.45">
      <c r="B102" s="1"/>
      <c r="C102" s="17"/>
      <c r="D102" s="22"/>
      <c r="E102" s="1"/>
    </row>
    <row r="103" spans="2:20" x14ac:dyDescent="0.45">
      <c r="B103" s="1"/>
      <c r="C103" s="17"/>
      <c r="D103" s="22"/>
      <c r="E103" s="1"/>
    </row>
    <row r="104" spans="2:20" x14ac:dyDescent="0.45">
      <c r="B104" s="1"/>
      <c r="C104" s="17">
        <v>28.11</v>
      </c>
      <c r="D104" s="22"/>
      <c r="E104" s="24" t="s">
        <v>76</v>
      </c>
    </row>
    <row r="105" spans="2:20" x14ac:dyDescent="0.45">
      <c r="B105" s="1"/>
      <c r="C105" s="19">
        <v>0.85</v>
      </c>
      <c r="E105" s="24" t="s">
        <v>77</v>
      </c>
    </row>
    <row r="106" spans="2:20" x14ac:dyDescent="0.45">
      <c r="B106" s="1"/>
      <c r="C106" s="17"/>
      <c r="D106" s="23">
        <f>SUM(C104*C105)</f>
        <v>23.8935</v>
      </c>
      <c r="E106" s="24"/>
    </row>
    <row r="107" spans="2:20" x14ac:dyDescent="0.45">
      <c r="B107" s="1"/>
      <c r="C107" s="17"/>
      <c r="D107" s="22"/>
      <c r="E107" s="1"/>
      <c r="S107" s="14" t="s">
        <v>78</v>
      </c>
    </row>
    <row r="108" spans="2:20" x14ac:dyDescent="0.45">
      <c r="B108" s="1"/>
      <c r="C108" s="17"/>
      <c r="D108" s="22"/>
      <c r="E108" s="1"/>
    </row>
    <row r="109" spans="2:20" x14ac:dyDescent="0.45">
      <c r="B109" s="1"/>
      <c r="C109" s="17"/>
      <c r="D109" s="22"/>
      <c r="E109" s="1"/>
      <c r="S109" t="s">
        <v>79</v>
      </c>
      <c r="T109" s="11">
        <v>0.9</v>
      </c>
    </row>
    <row r="110" spans="2:20" x14ac:dyDescent="0.45">
      <c r="B110" s="1"/>
      <c r="C110" s="17"/>
      <c r="D110" s="22"/>
      <c r="E110" s="1"/>
      <c r="S110" s="10" t="s">
        <v>80</v>
      </c>
      <c r="T110" s="11">
        <v>0.2</v>
      </c>
    </row>
    <row r="111" spans="2:20" x14ac:dyDescent="0.45">
      <c r="B111" s="1"/>
      <c r="C111" s="17"/>
      <c r="D111" s="22"/>
      <c r="E111" s="1"/>
      <c r="T111" s="15">
        <f>SUM(T109-T110)</f>
        <v>0.7</v>
      </c>
    </row>
    <row r="112" spans="2:20" x14ac:dyDescent="0.45">
      <c r="B112" s="1"/>
      <c r="C112" s="17"/>
      <c r="D112" s="22"/>
      <c r="E112" s="1"/>
      <c r="S112" t="s">
        <v>81</v>
      </c>
      <c r="T112" s="11">
        <v>0.05</v>
      </c>
    </row>
    <row r="113" spans="1:20" x14ac:dyDescent="0.45">
      <c r="B113" s="1"/>
      <c r="C113" s="17"/>
      <c r="D113" s="22"/>
      <c r="E113" s="1"/>
      <c r="T113" s="12">
        <f>SUM(T111:T112)</f>
        <v>0.75</v>
      </c>
    </row>
    <row r="114" spans="1:20" x14ac:dyDescent="0.45">
      <c r="B114" s="1"/>
      <c r="C114" s="17"/>
      <c r="D114" s="22"/>
      <c r="E114" s="1"/>
    </row>
    <row r="115" spans="1:20" x14ac:dyDescent="0.45">
      <c r="B115" s="1"/>
      <c r="C115" s="17"/>
      <c r="D115" s="22"/>
      <c r="E115" s="1"/>
    </row>
    <row r="116" spans="1:20" x14ac:dyDescent="0.45">
      <c r="B116" s="1"/>
      <c r="C116" s="17"/>
      <c r="D116" s="22"/>
      <c r="E116" s="1"/>
    </row>
    <row r="117" spans="1:20" x14ac:dyDescent="0.45">
      <c r="A117" s="1"/>
      <c r="B117" s="1"/>
      <c r="C117" s="17">
        <v>28.11</v>
      </c>
      <c r="D117" s="22"/>
      <c r="E117" s="25" t="s">
        <v>82</v>
      </c>
    </row>
    <row r="118" spans="1:20" x14ac:dyDescent="0.45">
      <c r="A118" s="1"/>
      <c r="B118" s="1"/>
      <c r="C118" s="20">
        <v>7.4999999999999997E-2</v>
      </c>
      <c r="D118" s="22"/>
      <c r="E118" s="24" t="s">
        <v>83</v>
      </c>
    </row>
    <row r="119" spans="1:20" x14ac:dyDescent="0.45">
      <c r="A119" s="1"/>
      <c r="B119" s="1"/>
      <c r="C119" s="19">
        <v>0.75</v>
      </c>
      <c r="D119" s="22"/>
      <c r="E119" s="24"/>
      <c r="S119" s="14" t="s">
        <v>84</v>
      </c>
    </row>
    <row r="120" spans="1:20" x14ac:dyDescent="0.45">
      <c r="A120" s="1"/>
      <c r="B120" s="1"/>
      <c r="C120" s="17"/>
      <c r="D120" s="22"/>
      <c r="E120" s="1"/>
    </row>
    <row r="121" spans="1:20" x14ac:dyDescent="0.45">
      <c r="A121" s="1"/>
      <c r="B121" s="1"/>
      <c r="C121" s="17"/>
      <c r="D121" s="22"/>
      <c r="E121" s="1"/>
      <c r="S121" s="10" t="s">
        <v>85</v>
      </c>
      <c r="T121" s="11">
        <v>0.9</v>
      </c>
    </row>
    <row r="122" spans="1:20" x14ac:dyDescent="0.45">
      <c r="A122" s="1"/>
      <c r="B122" s="1"/>
      <c r="C122" s="17"/>
      <c r="D122" s="22"/>
      <c r="E122" s="1"/>
      <c r="S122" s="10" t="s">
        <v>67</v>
      </c>
      <c r="T122" s="11">
        <v>0.2</v>
      </c>
    </row>
    <row r="123" spans="1:20" x14ac:dyDescent="0.45">
      <c r="A123" s="1"/>
      <c r="B123" s="1"/>
      <c r="C123" s="17"/>
      <c r="D123" s="22"/>
      <c r="E123" s="1"/>
      <c r="S123" s="10" t="s">
        <v>86</v>
      </c>
      <c r="T123" s="13">
        <v>0.15</v>
      </c>
    </row>
    <row r="124" spans="1:20" x14ac:dyDescent="0.45">
      <c r="A124" s="1"/>
      <c r="B124" s="1"/>
      <c r="C124" s="17"/>
      <c r="D124" s="22"/>
      <c r="E124" s="1"/>
      <c r="T124" s="12">
        <f>SUM(T121-T122-T123)</f>
        <v>0.54999999999999993</v>
      </c>
    </row>
    <row r="125" spans="1:20" x14ac:dyDescent="0.45">
      <c r="A125" s="1"/>
      <c r="B125" s="1"/>
      <c r="C125" s="17"/>
      <c r="D125" s="22"/>
      <c r="E125" s="1"/>
    </row>
    <row r="126" spans="1:20" x14ac:dyDescent="0.45">
      <c r="A126" s="1"/>
      <c r="B126" s="1"/>
      <c r="C126" s="17"/>
      <c r="D126" s="22"/>
      <c r="E126" s="1"/>
    </row>
    <row r="127" spans="1:20" x14ac:dyDescent="0.45">
      <c r="A127" s="1"/>
      <c r="B127" s="1"/>
      <c r="C127" s="17"/>
      <c r="D127" s="22"/>
      <c r="E127" s="1"/>
      <c r="S127" s="10" t="s">
        <v>69</v>
      </c>
      <c r="T127" s="11">
        <f>SUM(T74)</f>
        <v>27</v>
      </c>
    </row>
    <row r="128" spans="1:20" x14ac:dyDescent="0.45">
      <c r="A128" s="1"/>
      <c r="B128" s="1"/>
      <c r="C128" s="17"/>
      <c r="D128" s="22"/>
      <c r="E128" s="1"/>
      <c r="S128" s="16" t="s">
        <v>87</v>
      </c>
      <c r="T128" s="13">
        <f>SUM(4*2*0.5)*0.211</f>
        <v>0.84399999999999997</v>
      </c>
    </row>
    <row r="129" spans="1:20" x14ac:dyDescent="0.45">
      <c r="A129" s="1"/>
      <c r="B129" s="1"/>
      <c r="C129" s="17"/>
      <c r="D129" s="22"/>
      <c r="E129" s="1"/>
      <c r="T129" s="12">
        <f>SUM(T127-T128)</f>
        <v>26.155999999999999</v>
      </c>
    </row>
    <row r="130" spans="1:20" x14ac:dyDescent="0.45">
      <c r="A130" s="1"/>
      <c r="B130" s="1"/>
      <c r="C130" s="17"/>
      <c r="D130" s="22"/>
      <c r="E130" s="1"/>
    </row>
    <row r="131" spans="1:20" x14ac:dyDescent="0.45">
      <c r="A131" s="1"/>
      <c r="B131" s="1"/>
      <c r="C131" s="17"/>
      <c r="D131" s="22"/>
      <c r="E131" s="1"/>
    </row>
    <row r="132" spans="1:20" x14ac:dyDescent="0.45">
      <c r="A132" s="1"/>
      <c r="B132" s="1"/>
      <c r="C132" s="17"/>
      <c r="D132" s="22"/>
      <c r="E132" s="1"/>
    </row>
    <row r="133" spans="1:20" x14ac:dyDescent="0.45">
      <c r="A133" s="1"/>
      <c r="B133" s="1"/>
      <c r="C133" s="17"/>
      <c r="D133" s="22"/>
      <c r="E133" s="1"/>
    </row>
    <row r="134" spans="1:20" x14ac:dyDescent="0.45">
      <c r="A134" s="1"/>
      <c r="B134" s="1"/>
      <c r="C134" s="17"/>
      <c r="D134" s="22"/>
      <c r="E134" s="1"/>
    </row>
    <row r="135" spans="1:20" x14ac:dyDescent="0.45">
      <c r="A135" s="1"/>
      <c r="B135" s="1"/>
      <c r="C135" s="17"/>
      <c r="D135" s="22"/>
      <c r="E135" s="1"/>
    </row>
    <row r="136" spans="1:20" x14ac:dyDescent="0.45">
      <c r="A136" s="1"/>
      <c r="B136" s="1"/>
      <c r="C136" s="17">
        <v>26.16</v>
      </c>
      <c r="D136" s="22"/>
      <c r="E136" s="24" t="s">
        <v>88</v>
      </c>
    </row>
    <row r="137" spans="1:20" x14ac:dyDescent="0.45">
      <c r="A137" s="1"/>
      <c r="B137" s="1"/>
      <c r="C137" s="17">
        <v>0.21</v>
      </c>
      <c r="D137" s="22"/>
      <c r="E137" s="24" t="s">
        <v>89</v>
      </c>
    </row>
    <row r="138" spans="1:20" x14ac:dyDescent="0.45">
      <c r="A138" s="1"/>
      <c r="B138" s="1"/>
      <c r="C138" s="19">
        <v>0.55000000000000004</v>
      </c>
      <c r="D138" s="22"/>
      <c r="E138" s="24"/>
    </row>
    <row r="139" spans="1:20" x14ac:dyDescent="0.45">
      <c r="A139" s="1"/>
      <c r="B139" s="1"/>
      <c r="C139" s="17"/>
      <c r="D139" s="23">
        <f>SUM(C136*C137*C138)</f>
        <v>3.0214799999999999</v>
      </c>
      <c r="E139" s="24"/>
    </row>
    <row r="140" spans="1:20" x14ac:dyDescent="0.45">
      <c r="A140" s="1"/>
      <c r="B140" s="1"/>
      <c r="C140" s="17"/>
      <c r="D140" s="22"/>
      <c r="E140" s="1"/>
    </row>
    <row r="141" spans="1:20" x14ac:dyDescent="0.45">
      <c r="A141" s="1"/>
      <c r="B141" s="1"/>
      <c r="C141" s="17"/>
      <c r="D141" s="22"/>
      <c r="E141" s="1"/>
    </row>
    <row r="142" spans="1:20" x14ac:dyDescent="0.45">
      <c r="A142" s="1"/>
      <c r="B142" s="1"/>
      <c r="C142" s="19">
        <v>28.81</v>
      </c>
      <c r="D142" s="22"/>
      <c r="E142" s="24" t="s">
        <v>90</v>
      </c>
    </row>
    <row r="143" spans="1:20" x14ac:dyDescent="0.45">
      <c r="A143" s="1"/>
      <c r="B143" s="1"/>
      <c r="C143" s="17"/>
      <c r="D143" s="22">
        <v>28.81</v>
      </c>
      <c r="E143" s="24" t="s">
        <v>91</v>
      </c>
    </row>
    <row r="144" spans="1:20" x14ac:dyDescent="0.45">
      <c r="A144" s="1"/>
      <c r="B144" s="1"/>
      <c r="C144" s="21">
        <v>27.4</v>
      </c>
      <c r="D144" s="23"/>
      <c r="E144" s="24"/>
    </row>
    <row r="145" spans="1:5" x14ac:dyDescent="0.45">
      <c r="A145" s="1"/>
      <c r="B145" s="1"/>
      <c r="C145" s="20"/>
      <c r="D145" s="23">
        <v>27.4</v>
      </c>
      <c r="E145" s="24"/>
    </row>
    <row r="146" spans="1:5" x14ac:dyDescent="0.45">
      <c r="A146" s="1"/>
      <c r="B146" s="1"/>
      <c r="C146" s="17"/>
      <c r="D146" s="22"/>
      <c r="E146" s="1"/>
    </row>
    <row r="147" spans="1:5" x14ac:dyDescent="0.45">
      <c r="A147" s="1"/>
      <c r="B147" s="1"/>
      <c r="C147" s="17"/>
      <c r="D147" s="22"/>
      <c r="E147" s="1"/>
    </row>
    <row r="148" spans="1:5" x14ac:dyDescent="0.45">
      <c r="A148" s="1"/>
      <c r="B148" s="1"/>
      <c r="C148" s="17"/>
      <c r="D148" s="22"/>
      <c r="E148" s="1"/>
    </row>
    <row r="149" spans="1:5" x14ac:dyDescent="0.45">
      <c r="A149" s="1"/>
      <c r="B149" s="1"/>
      <c r="C149" s="20">
        <v>9</v>
      </c>
      <c r="D149" s="22"/>
      <c r="E149" s="24" t="s">
        <v>92</v>
      </c>
    </row>
    <row r="150" spans="1:5" x14ac:dyDescent="0.45">
      <c r="A150" s="1"/>
      <c r="B150" s="1"/>
      <c r="C150" s="21">
        <v>4.5</v>
      </c>
      <c r="D150" s="22"/>
      <c r="E150" s="24" t="s">
        <v>93</v>
      </c>
    </row>
    <row r="151" spans="1:5" x14ac:dyDescent="0.45">
      <c r="A151" s="1"/>
      <c r="B151" s="1"/>
      <c r="C151" s="17"/>
      <c r="D151" s="23">
        <f>SUM(C149*C150)</f>
        <v>40.5</v>
      </c>
      <c r="E151" s="24" t="s">
        <v>94</v>
      </c>
    </row>
    <row r="152" spans="1:5" x14ac:dyDescent="0.45">
      <c r="A152" s="1"/>
      <c r="B152" s="1"/>
      <c r="C152" s="17"/>
      <c r="D152" s="22"/>
      <c r="E152" s="24"/>
    </row>
    <row r="153" spans="1:5" x14ac:dyDescent="0.45">
      <c r="A153" s="1"/>
      <c r="B153" s="1"/>
      <c r="C153" s="17"/>
      <c r="D153" s="22"/>
      <c r="E153" s="27" t="s">
        <v>47</v>
      </c>
    </row>
    <row r="154" spans="1:5" x14ac:dyDescent="0.45">
      <c r="A154" s="1"/>
      <c r="B154" s="1"/>
      <c r="C154" s="17"/>
      <c r="D154" s="22"/>
      <c r="E154" s="24"/>
    </row>
    <row r="155" spans="1:5" x14ac:dyDescent="0.45">
      <c r="A155" s="1"/>
      <c r="B155" s="1"/>
      <c r="C155" s="17"/>
      <c r="D155" s="22"/>
      <c r="E155" s="24" t="s">
        <v>95</v>
      </c>
    </row>
    <row r="156" spans="1:5" x14ac:dyDescent="0.45">
      <c r="A156" s="1"/>
      <c r="B156" s="1"/>
      <c r="C156" s="17"/>
      <c r="D156" s="22"/>
      <c r="E156" s="24" t="s">
        <v>96</v>
      </c>
    </row>
    <row r="157" spans="1:5" x14ac:dyDescent="0.45">
      <c r="A157" s="1"/>
      <c r="B157" s="1"/>
      <c r="C157" s="17"/>
      <c r="D157" s="22"/>
      <c r="E157" s="24" t="s">
        <v>97</v>
      </c>
    </row>
    <row r="158" spans="1:5" x14ac:dyDescent="0.45">
      <c r="A158" s="1"/>
      <c r="B158" s="1"/>
      <c r="C158" s="17"/>
      <c r="D158" s="22"/>
      <c r="E158" s="24" t="s">
        <v>94</v>
      </c>
    </row>
    <row r="159" spans="1:5" x14ac:dyDescent="0.45">
      <c r="A159" s="1"/>
      <c r="B159" s="1"/>
      <c r="C159" s="17"/>
      <c r="D159" s="22"/>
      <c r="E159" s="27"/>
    </row>
    <row r="160" spans="1:5" x14ac:dyDescent="0.45">
      <c r="A160" s="1"/>
      <c r="B160" s="1"/>
      <c r="C160" s="17"/>
      <c r="D160" s="22"/>
      <c r="E160" s="27" t="s">
        <v>47</v>
      </c>
    </row>
    <row r="161" spans="1:5" x14ac:dyDescent="0.45">
      <c r="A161" s="1"/>
      <c r="B161" s="1"/>
      <c r="C161" s="17"/>
      <c r="D161" s="22"/>
      <c r="E161" s="27"/>
    </row>
    <row r="162" spans="1:5" x14ac:dyDescent="0.45">
      <c r="A162" s="1"/>
      <c r="B162" s="1"/>
      <c r="C162" s="17"/>
      <c r="D162" s="22"/>
      <c r="E162" s="24" t="s">
        <v>102</v>
      </c>
    </row>
    <row r="163" spans="1:5" x14ac:dyDescent="0.45">
      <c r="A163" s="1"/>
      <c r="B163" s="1"/>
      <c r="C163" s="17"/>
      <c r="D163" s="22"/>
      <c r="E163" s="24"/>
    </row>
    <row r="164" spans="1:5" x14ac:dyDescent="0.45">
      <c r="A164" s="1"/>
      <c r="B164" s="1"/>
      <c r="C164" s="17"/>
      <c r="D164" s="22"/>
      <c r="E164" s="27" t="s">
        <v>47</v>
      </c>
    </row>
    <row r="165" spans="1:5" x14ac:dyDescent="0.45">
      <c r="A165" s="1"/>
      <c r="B165" s="1"/>
      <c r="C165" s="17"/>
      <c r="D165" s="22"/>
      <c r="E165" s="24"/>
    </row>
    <row r="166" spans="1:5" x14ac:dyDescent="0.45">
      <c r="A166" s="1"/>
      <c r="B166" s="1"/>
      <c r="C166" s="17"/>
      <c r="D166" s="22"/>
      <c r="E166" s="24" t="s">
        <v>98</v>
      </c>
    </row>
    <row r="167" spans="1:5" x14ac:dyDescent="0.45">
      <c r="A167" s="1"/>
      <c r="B167" s="1"/>
      <c r="C167" s="17"/>
      <c r="D167" s="22"/>
      <c r="E167" s="24" t="s">
        <v>99</v>
      </c>
    </row>
    <row r="168" spans="1:5" x14ac:dyDescent="0.45">
      <c r="A168" s="1"/>
      <c r="B168" s="1"/>
      <c r="C168" s="17"/>
      <c r="D168" s="17"/>
      <c r="E168" s="1"/>
    </row>
    <row r="169" spans="1:5" x14ac:dyDescent="0.45">
      <c r="A169" s="1"/>
      <c r="B169" s="1"/>
      <c r="C169" s="17"/>
      <c r="D169" s="17"/>
      <c r="E169" s="1"/>
    </row>
    <row r="170" spans="1:5" x14ac:dyDescent="0.45">
      <c r="A170" s="1"/>
      <c r="B170" s="1"/>
      <c r="C170" s="21">
        <v>27</v>
      </c>
      <c r="D170" s="20"/>
      <c r="E170" s="24" t="s">
        <v>100</v>
      </c>
    </row>
    <row r="171" spans="1:5" x14ac:dyDescent="0.45">
      <c r="A171" s="1"/>
      <c r="B171" s="1"/>
      <c r="C171" s="20"/>
      <c r="D171" s="20">
        <v>27</v>
      </c>
      <c r="E171" s="24" t="s">
        <v>101</v>
      </c>
    </row>
    <row r="172" spans="1:5" x14ac:dyDescent="0.45">
      <c r="A172" s="1"/>
      <c r="B172" s="1"/>
      <c r="C172" s="17"/>
      <c r="D172" s="17"/>
      <c r="E172" s="1"/>
    </row>
    <row r="173" spans="1:5" x14ac:dyDescent="0.45">
      <c r="A173" s="1"/>
      <c r="B173" s="1"/>
      <c r="C173" s="17"/>
      <c r="D173" s="17"/>
      <c r="E173" s="1"/>
    </row>
    <row r="174" spans="1:5" x14ac:dyDescent="0.45">
      <c r="A174" s="1"/>
      <c r="B174" s="1"/>
      <c r="C174" s="17"/>
      <c r="D174" s="17"/>
      <c r="E174" s="1"/>
    </row>
    <row r="175" spans="1:5" x14ac:dyDescent="0.45">
      <c r="A175" s="1"/>
      <c r="B175" s="1"/>
      <c r="C175" s="17"/>
      <c r="D175" s="17"/>
      <c r="E175" s="1"/>
    </row>
    <row r="176" spans="1:5" x14ac:dyDescent="0.45">
      <c r="A176" s="1"/>
      <c r="B176" s="1"/>
      <c r="C176" s="17"/>
      <c r="D176" s="17"/>
      <c r="E176" s="1"/>
    </row>
    <row r="177" spans="1:5" x14ac:dyDescent="0.45">
      <c r="A177" s="1"/>
      <c r="B177" s="1"/>
      <c r="C177" s="17"/>
      <c r="D177" s="17"/>
      <c r="E177" s="1"/>
    </row>
    <row r="178" spans="1:5" x14ac:dyDescent="0.45">
      <c r="A178" s="1"/>
      <c r="B178" s="1"/>
      <c r="C178" s="17"/>
      <c r="D178" s="17"/>
      <c r="E178" s="1"/>
    </row>
    <row r="179" spans="1:5" x14ac:dyDescent="0.45">
      <c r="A179" s="1"/>
      <c r="B179" s="1"/>
      <c r="C179" s="17"/>
      <c r="D179" s="17"/>
      <c r="E179" s="1"/>
    </row>
    <row r="180" spans="1:5" x14ac:dyDescent="0.45">
      <c r="A180" s="1"/>
      <c r="B180" s="1"/>
      <c r="C180" s="17"/>
      <c r="D180" s="17"/>
      <c r="E180" s="1"/>
    </row>
    <row r="181" spans="1:5" x14ac:dyDescent="0.45">
      <c r="A181" s="1"/>
      <c r="B181" s="1"/>
      <c r="C181" s="17"/>
      <c r="D181" s="17"/>
      <c r="E181" s="1"/>
    </row>
    <row r="182" spans="1:5" x14ac:dyDescent="0.45">
      <c r="A182" s="1"/>
      <c r="B182" s="1"/>
      <c r="C182" s="17"/>
      <c r="D182" s="17"/>
      <c r="E182" s="1"/>
    </row>
    <row r="183" spans="1:5" x14ac:dyDescent="0.45">
      <c r="A183" s="1"/>
      <c r="B183" s="1"/>
      <c r="C183" s="17"/>
      <c r="D183" s="17"/>
      <c r="E183" s="1"/>
    </row>
    <row r="184" spans="1:5" x14ac:dyDescent="0.45">
      <c r="A184" s="1"/>
      <c r="B184" s="1"/>
      <c r="C184" s="17"/>
      <c r="D184" s="17"/>
      <c r="E184" s="1"/>
    </row>
    <row r="185" spans="1:5" x14ac:dyDescent="0.45">
      <c r="A185" s="1"/>
      <c r="B185" s="1"/>
      <c r="C185" s="17"/>
      <c r="D185" s="17"/>
      <c r="E185" s="1"/>
    </row>
    <row r="186" spans="1:5" x14ac:dyDescent="0.45">
      <c r="A186" s="1"/>
      <c r="B186" s="1"/>
      <c r="C186" s="17"/>
      <c r="D186" s="17"/>
      <c r="E186" s="1"/>
    </row>
    <row r="187" spans="1:5" x14ac:dyDescent="0.45">
      <c r="A187" s="1"/>
      <c r="B187" s="1"/>
      <c r="C187" s="17"/>
      <c r="D187" s="17"/>
      <c r="E187" s="1"/>
    </row>
    <row r="188" spans="1:5" x14ac:dyDescent="0.45">
      <c r="A188" s="1"/>
      <c r="B188" s="1"/>
      <c r="C188" s="17"/>
      <c r="D188" s="17"/>
      <c r="E188" s="1"/>
    </row>
    <row r="189" spans="1:5" x14ac:dyDescent="0.45">
      <c r="A189" s="1"/>
      <c r="B189" s="1"/>
      <c r="C189" s="17"/>
      <c r="D189" s="17"/>
      <c r="E189" s="1"/>
    </row>
    <row r="190" spans="1:5" x14ac:dyDescent="0.45">
      <c r="A190" s="1"/>
      <c r="B190" s="1"/>
      <c r="C190" s="17"/>
      <c r="D190" s="17"/>
      <c r="E190" s="1"/>
    </row>
    <row r="191" spans="1:5" x14ac:dyDescent="0.45">
      <c r="A191" s="1"/>
      <c r="B191" s="1"/>
      <c r="C191" s="17"/>
      <c r="D191" s="17"/>
      <c r="E191" s="1"/>
    </row>
    <row r="192" spans="1:5" x14ac:dyDescent="0.45">
      <c r="A192" s="1"/>
      <c r="B192" s="1"/>
      <c r="C192" s="17"/>
      <c r="D192" s="17"/>
      <c r="E192" s="1"/>
    </row>
    <row r="193" spans="1:5" x14ac:dyDescent="0.45">
      <c r="A193" s="1"/>
      <c r="B193" s="1"/>
      <c r="C193" s="17"/>
      <c r="D193" s="17"/>
      <c r="E193" s="1"/>
    </row>
    <row r="194" spans="1:5" x14ac:dyDescent="0.45">
      <c r="A194" s="1"/>
      <c r="B194" s="1"/>
      <c r="C194" s="17"/>
      <c r="D194" s="17"/>
      <c r="E194" s="1"/>
    </row>
    <row r="195" spans="1:5" x14ac:dyDescent="0.45">
      <c r="A195" s="1"/>
      <c r="B195" s="1"/>
      <c r="C195" s="17"/>
      <c r="D195" s="17"/>
      <c r="E195" s="1"/>
    </row>
    <row r="196" spans="1:5" x14ac:dyDescent="0.45">
      <c r="A196" s="1"/>
      <c r="B196" s="1"/>
      <c r="C196" s="17"/>
      <c r="D196" s="17"/>
      <c r="E196" s="1"/>
    </row>
    <row r="197" spans="1:5" x14ac:dyDescent="0.45">
      <c r="A197" s="1"/>
      <c r="B197" s="1"/>
      <c r="C197" s="17"/>
      <c r="D197" s="17"/>
      <c r="E197" s="1"/>
    </row>
    <row r="198" spans="1:5" x14ac:dyDescent="0.45">
      <c r="A198" s="1"/>
      <c r="B198" s="1"/>
      <c r="C198" s="17"/>
      <c r="D198" s="17"/>
      <c r="E198" s="1"/>
    </row>
    <row r="199" spans="1:5" x14ac:dyDescent="0.45">
      <c r="A199" s="1"/>
      <c r="B199" s="1"/>
      <c r="C199" s="17"/>
      <c r="D199" s="17"/>
      <c r="E199" s="1"/>
    </row>
    <row r="200" spans="1:5" x14ac:dyDescent="0.45">
      <c r="A200" s="1"/>
      <c r="B200" s="1"/>
      <c r="C200" s="17"/>
      <c r="D200" s="17"/>
      <c r="E200" s="1"/>
    </row>
    <row r="201" spans="1:5" x14ac:dyDescent="0.45">
      <c r="A201" s="1"/>
      <c r="B201" s="1"/>
      <c r="C201" s="17"/>
      <c r="D201" s="17"/>
      <c r="E201" s="1"/>
    </row>
    <row r="202" spans="1:5" x14ac:dyDescent="0.45">
      <c r="A202" s="1"/>
      <c r="B202" s="1"/>
      <c r="C202" s="17"/>
      <c r="D202" s="17"/>
      <c r="E202" s="1"/>
    </row>
    <row r="203" spans="1:5" x14ac:dyDescent="0.45">
      <c r="A203" s="1"/>
      <c r="B203" s="1"/>
      <c r="C203" s="17"/>
      <c r="D203" s="17"/>
      <c r="E203" s="1"/>
    </row>
    <row r="204" spans="1:5" x14ac:dyDescent="0.45">
      <c r="A204" s="1"/>
      <c r="B204" s="1"/>
      <c r="C204" s="17"/>
      <c r="D204" s="17"/>
      <c r="E204" s="1"/>
    </row>
    <row r="205" spans="1:5" x14ac:dyDescent="0.45">
      <c r="A205" s="1"/>
      <c r="B205" s="1"/>
      <c r="C205" s="17"/>
      <c r="D205" s="17"/>
      <c r="E205" s="1"/>
    </row>
    <row r="206" spans="1:5" x14ac:dyDescent="0.45">
      <c r="A206" s="1"/>
      <c r="B206" s="1"/>
      <c r="C206" s="17"/>
      <c r="D206" s="17"/>
      <c r="E206" s="1"/>
    </row>
    <row r="207" spans="1:5" x14ac:dyDescent="0.45">
      <c r="A207" s="1"/>
      <c r="B207" s="1"/>
      <c r="C207" s="17"/>
      <c r="D207" s="17"/>
      <c r="E207" s="1"/>
    </row>
    <row r="208" spans="1:5" x14ac:dyDescent="0.45">
      <c r="A208" s="1"/>
      <c r="B208" s="1"/>
      <c r="C208" s="17"/>
      <c r="D208" s="17"/>
      <c r="E208" s="1"/>
    </row>
    <row r="209" spans="1:5" x14ac:dyDescent="0.45">
      <c r="A209" s="1"/>
      <c r="B209" s="1"/>
      <c r="C209" s="17"/>
      <c r="D209" s="17"/>
      <c r="E209" s="1"/>
    </row>
    <row r="210" spans="1:5" x14ac:dyDescent="0.45">
      <c r="A210" s="1"/>
      <c r="B210" s="1"/>
      <c r="C210" s="17"/>
      <c r="D210" s="17"/>
      <c r="E210" s="1"/>
    </row>
    <row r="211" spans="1:5" x14ac:dyDescent="0.45">
      <c r="A211" s="1"/>
      <c r="B211" s="1"/>
      <c r="C211" s="17"/>
      <c r="D211" s="17"/>
      <c r="E211" s="1"/>
    </row>
    <row r="212" spans="1:5" x14ac:dyDescent="0.45">
      <c r="A212" s="1"/>
      <c r="B212" s="1"/>
      <c r="C212" s="17"/>
      <c r="D212" s="17"/>
      <c r="E212" s="1"/>
    </row>
    <row r="213" spans="1:5" x14ac:dyDescent="0.45">
      <c r="A213" s="1"/>
      <c r="B213" s="1"/>
      <c r="C213" s="17"/>
      <c r="D213" s="17"/>
      <c r="E213" s="1"/>
    </row>
    <row r="214" spans="1:5" x14ac:dyDescent="0.45">
      <c r="A214" s="1"/>
      <c r="B214" s="1"/>
      <c r="C214" s="17"/>
      <c r="D214" s="17"/>
      <c r="E214" s="1"/>
    </row>
    <row r="215" spans="1:5" x14ac:dyDescent="0.45">
      <c r="A215" s="1"/>
      <c r="B215" s="1"/>
      <c r="C215" s="17"/>
      <c r="D215" s="17"/>
      <c r="E215" s="1"/>
    </row>
    <row r="216" spans="1:5" x14ac:dyDescent="0.45">
      <c r="A216" s="1"/>
      <c r="B216" s="1"/>
      <c r="C216" s="17"/>
      <c r="D216" s="17"/>
      <c r="E216" s="1"/>
    </row>
    <row r="217" spans="1:5" x14ac:dyDescent="0.45">
      <c r="A217" s="1"/>
      <c r="B217" s="1"/>
      <c r="C217" s="17"/>
      <c r="D217" s="17"/>
      <c r="E217" s="1"/>
    </row>
    <row r="218" spans="1:5" x14ac:dyDescent="0.45">
      <c r="A218" s="1"/>
      <c r="B218" s="1"/>
      <c r="C218" s="17"/>
      <c r="D218" s="17"/>
      <c r="E218" s="1"/>
    </row>
    <row r="219" spans="1:5" x14ac:dyDescent="0.45">
      <c r="A219" s="1"/>
      <c r="B219" s="1"/>
      <c r="C219" s="17"/>
      <c r="D219" s="17"/>
      <c r="E219" s="1"/>
    </row>
    <row r="220" spans="1:5" x14ac:dyDescent="0.45">
      <c r="A220" s="1"/>
      <c r="B220" s="1"/>
      <c r="C220" s="17"/>
      <c r="D220" s="17"/>
      <c r="E220" s="1"/>
    </row>
    <row r="221" spans="1:5" x14ac:dyDescent="0.45">
      <c r="A221" s="1"/>
      <c r="B221" s="1"/>
      <c r="C221" s="17"/>
      <c r="D221" s="17"/>
      <c r="E221" s="1"/>
    </row>
    <row r="222" spans="1:5" x14ac:dyDescent="0.45">
      <c r="A222" s="1"/>
      <c r="B222" s="1"/>
      <c r="C222" s="17"/>
      <c r="D222" s="17"/>
      <c r="E222" s="1"/>
    </row>
    <row r="223" spans="1:5" x14ac:dyDescent="0.45">
      <c r="A223" s="1"/>
      <c r="B223" s="1"/>
      <c r="C223" s="17"/>
      <c r="D223" s="17"/>
      <c r="E223" s="1"/>
    </row>
    <row r="224" spans="1:5" x14ac:dyDescent="0.45">
      <c r="A224" s="1"/>
      <c r="B224" s="1"/>
      <c r="C224" s="17"/>
      <c r="D224" s="17"/>
      <c r="E224" s="1"/>
    </row>
    <row r="225" spans="1:5" x14ac:dyDescent="0.45">
      <c r="A225" s="1"/>
      <c r="B225" s="1"/>
      <c r="C225" s="17"/>
      <c r="D225" s="17"/>
      <c r="E225" s="1"/>
    </row>
    <row r="226" spans="1:5" x14ac:dyDescent="0.45">
      <c r="A226" s="1"/>
      <c r="B226" s="1"/>
      <c r="C226" s="17"/>
      <c r="D226" s="17"/>
      <c r="E226" s="1"/>
    </row>
    <row r="227" spans="1:5" x14ac:dyDescent="0.45">
      <c r="A227" s="1"/>
      <c r="B227" s="1"/>
      <c r="C227" s="17"/>
      <c r="D227" s="17"/>
      <c r="E227" s="1"/>
    </row>
    <row r="228" spans="1:5" x14ac:dyDescent="0.45">
      <c r="A228" s="1"/>
      <c r="B228" s="1"/>
      <c r="C228" s="17"/>
      <c r="D228" s="17"/>
      <c r="E228" s="1"/>
    </row>
    <row r="229" spans="1:5" x14ac:dyDescent="0.45">
      <c r="A229" s="1"/>
      <c r="B229" s="1"/>
      <c r="C229" s="17"/>
      <c r="D229" s="17"/>
      <c r="E229" s="1"/>
    </row>
    <row r="230" spans="1:5" x14ac:dyDescent="0.45">
      <c r="A230" s="1"/>
      <c r="B230" s="1"/>
      <c r="C230" s="17"/>
      <c r="D230" s="17"/>
      <c r="E230" s="1"/>
    </row>
    <row r="231" spans="1:5" x14ac:dyDescent="0.45">
      <c r="A231" s="1"/>
      <c r="B231" s="1"/>
      <c r="C231" s="17"/>
      <c r="D231" s="17"/>
      <c r="E231" s="1"/>
    </row>
    <row r="232" spans="1:5" x14ac:dyDescent="0.45">
      <c r="A232" s="1"/>
      <c r="B232" s="1"/>
      <c r="C232" s="17"/>
      <c r="D232" s="17"/>
      <c r="E232" s="1"/>
    </row>
    <row r="233" spans="1:5" x14ac:dyDescent="0.45">
      <c r="A233" s="1"/>
      <c r="B233" s="1"/>
      <c r="C233" s="17"/>
      <c r="D233" s="17"/>
      <c r="E233" s="1"/>
    </row>
    <row r="234" spans="1:5" x14ac:dyDescent="0.45">
      <c r="A234" s="1"/>
      <c r="B234" s="1"/>
      <c r="C234" s="17"/>
      <c r="D234" s="17"/>
      <c r="E234" s="1"/>
    </row>
    <row r="235" spans="1:5" x14ac:dyDescent="0.45">
      <c r="A235" s="1"/>
      <c r="B235" s="1"/>
      <c r="C235" s="17"/>
      <c r="D235" s="17"/>
      <c r="E235" s="1"/>
    </row>
    <row r="236" spans="1:5" x14ac:dyDescent="0.45">
      <c r="A236" s="1"/>
      <c r="B236" s="1"/>
      <c r="C236" s="17"/>
      <c r="D236" s="17"/>
      <c r="E236" s="1"/>
    </row>
    <row r="237" spans="1:5" x14ac:dyDescent="0.45">
      <c r="A237" s="1"/>
      <c r="B237" s="1"/>
      <c r="C237" s="17"/>
      <c r="D237" s="17"/>
      <c r="E237" s="1"/>
    </row>
    <row r="238" spans="1:5" x14ac:dyDescent="0.45">
      <c r="A238" s="1"/>
      <c r="B238" s="1"/>
      <c r="C238" s="17"/>
      <c r="D238" s="17"/>
      <c r="E238" s="1"/>
    </row>
    <row r="239" spans="1:5" x14ac:dyDescent="0.45">
      <c r="A239" s="1"/>
      <c r="B239" s="1"/>
      <c r="C239" s="17"/>
      <c r="D239" s="17"/>
      <c r="E239" s="1"/>
    </row>
    <row r="240" spans="1:5" x14ac:dyDescent="0.45">
      <c r="A240" s="1"/>
      <c r="B240" s="1"/>
      <c r="C240" s="17"/>
      <c r="D240" s="17"/>
      <c r="E240" s="1"/>
    </row>
    <row r="241" spans="1:5" x14ac:dyDescent="0.45">
      <c r="A241" s="1"/>
      <c r="B241" s="1"/>
      <c r="C241" s="17"/>
      <c r="D241" s="17"/>
      <c r="E241" s="1"/>
    </row>
    <row r="242" spans="1:5" x14ac:dyDescent="0.45">
      <c r="A242" s="1"/>
      <c r="B242" s="1"/>
      <c r="C242" s="17"/>
      <c r="D242" s="17"/>
      <c r="E242" s="1"/>
    </row>
    <row r="243" spans="1:5" x14ac:dyDescent="0.45">
      <c r="A243" s="1"/>
      <c r="B243" s="1"/>
      <c r="C243" s="17"/>
      <c r="D243" s="17"/>
      <c r="E243" s="1"/>
    </row>
    <row r="244" spans="1:5" x14ac:dyDescent="0.45">
      <c r="A244" s="1"/>
      <c r="B244" s="1"/>
      <c r="C244" s="17"/>
      <c r="D244" s="17"/>
      <c r="E244" s="1"/>
    </row>
    <row r="245" spans="1:5" x14ac:dyDescent="0.45">
      <c r="A245" s="1"/>
      <c r="B245" s="1"/>
      <c r="C245" s="17"/>
      <c r="D245" s="17"/>
      <c r="E245" s="1"/>
    </row>
    <row r="246" spans="1:5" x14ac:dyDescent="0.45">
      <c r="A246" s="1"/>
      <c r="B246" s="1"/>
      <c r="C246" s="17"/>
      <c r="D246" s="17"/>
      <c r="E246" s="1"/>
    </row>
    <row r="247" spans="1:5" x14ac:dyDescent="0.45">
      <c r="A247" s="1"/>
      <c r="B247" s="1"/>
      <c r="C247" s="17"/>
      <c r="D247" s="17"/>
      <c r="E247" s="1"/>
    </row>
    <row r="248" spans="1:5" x14ac:dyDescent="0.45">
      <c r="A248" s="1"/>
      <c r="B248" s="1"/>
      <c r="C248" s="17"/>
      <c r="D248" s="17"/>
      <c r="E248" s="1"/>
    </row>
    <row r="249" spans="1:5" x14ac:dyDescent="0.45">
      <c r="A249" s="1"/>
      <c r="B249" s="1"/>
      <c r="C249" s="17"/>
      <c r="D249" s="17"/>
      <c r="E249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Take-off List</vt:lpstr>
      <vt:lpstr>Measurement </vt:lpstr>
      <vt:lpstr>BOQ V6</vt:lpstr>
      <vt:lpstr>BoQ Summary</vt:lpstr>
      <vt:lpstr>Sheet3</vt:lpstr>
      <vt:lpstr>Sheet4</vt:lpstr>
      <vt:lpstr>SJT Practice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cp:lastPrinted>2023-11-15T11:14:21Z</cp:lastPrinted>
  <dcterms:created xsi:type="dcterms:W3CDTF">2023-10-18T10:06:41Z</dcterms:created>
  <dcterms:modified xsi:type="dcterms:W3CDTF">2023-11-22T15:42:59Z</dcterms:modified>
</cp:coreProperties>
</file>