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dy John\Downloads\"/>
    </mc:Choice>
  </mc:AlternateContent>
  <xr:revisionPtr revIDLastSave="0" documentId="13_ncr:1_{1F07F6AA-BFB5-43C9-B623-DDE8A577A26D}" xr6:coauthVersionLast="47" xr6:coauthVersionMax="47" xr10:uidLastSave="{00000000-0000-0000-0000-000000000000}"/>
  <bookViews>
    <workbookView xWindow="-120" yWindow="-120" windowWidth="29040" windowHeight="15840" xr2:uid="{491F5646-76B1-4B7F-B6F2-6CF8239A3B81}"/>
  </bookViews>
  <sheets>
    <sheet name="Retail Analysis 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6" i="1" l="1"/>
  <c r="U35" i="1"/>
  <c r="I4" i="1"/>
  <c r="I19" i="1"/>
  <c r="L37" i="1"/>
  <c r="I37" i="1"/>
  <c r="O19" i="1"/>
  <c r="L19" i="1"/>
  <c r="I22" i="1"/>
  <c r="O34" i="1"/>
  <c r="O33" i="1"/>
  <c r="L34" i="1"/>
  <c r="L33" i="1"/>
  <c r="I34" i="1"/>
  <c r="I33" i="1"/>
  <c r="O16" i="1"/>
  <c r="O15" i="1"/>
  <c r="L16" i="1"/>
  <c r="L15" i="1"/>
  <c r="I16" i="1"/>
  <c r="I15" i="1"/>
  <c r="O30" i="1"/>
  <c r="L30" i="1"/>
  <c r="I30" i="1"/>
  <c r="O12" i="1"/>
  <c r="L12" i="1"/>
  <c r="I12" i="1"/>
  <c r="O28" i="1" a="1"/>
  <c r="O28" i="1" s="1"/>
  <c r="O27" i="1"/>
  <c r="O26" i="1"/>
  <c r="O25" i="1"/>
  <c r="O24" i="1"/>
  <c r="O23" i="1"/>
  <c r="O22" i="1"/>
  <c r="L28" i="1" a="1"/>
  <c r="L28" i="1" s="1"/>
  <c r="L27" i="1"/>
  <c r="L26" i="1"/>
  <c r="L25" i="1"/>
  <c r="L24" i="1"/>
  <c r="L23" i="1"/>
  <c r="L22" i="1"/>
  <c r="I28" i="1" a="1"/>
  <c r="I28" i="1" s="1"/>
  <c r="I27" i="1"/>
  <c r="I26" i="1"/>
  <c r="I25" i="1"/>
  <c r="I24" i="1"/>
  <c r="I23" i="1"/>
  <c r="O10" i="1" a="1"/>
  <c r="O10" i="1" s="1"/>
  <c r="O9" i="1"/>
  <c r="O8" i="1"/>
  <c r="O7" i="1"/>
  <c r="O5" i="1"/>
  <c r="O4" i="1"/>
  <c r="O6" i="1"/>
  <c r="L10" i="1" a="1"/>
  <c r="L10" i="1" s="1"/>
  <c r="L9" i="1"/>
  <c r="L8" i="1"/>
  <c r="L7" i="1"/>
  <c r="L6" i="1"/>
  <c r="L5" i="1"/>
  <c r="L4" i="1"/>
  <c r="I10" i="1" a="1"/>
  <c r="I10" i="1" s="1"/>
  <c r="I9" i="1"/>
  <c r="I8" i="1"/>
  <c r="I7" i="1"/>
  <c r="I6" i="1"/>
  <c r="I5" i="1"/>
  <c r="I17" i="1" l="1"/>
  <c r="L17" i="1"/>
  <c r="O17" i="1"/>
  <c r="I35" i="1"/>
  <c r="L35" i="1"/>
  <c r="O35" i="1"/>
  <c r="I14" i="1"/>
  <c r="I13" i="1"/>
  <c r="L13" i="1"/>
  <c r="L14" i="1"/>
  <c r="O14" i="1"/>
  <c r="O13" i="1"/>
  <c r="I32" i="1"/>
  <c r="I31" i="1"/>
  <c r="L32" i="1"/>
  <c r="L31" i="1"/>
  <c r="O32" i="1"/>
  <c r="O31" i="1"/>
  <c r="I11" i="1"/>
  <c r="L11" i="1"/>
  <c r="O11" i="1"/>
  <c r="L29" i="1"/>
  <c r="O29" i="1"/>
  <c r="I2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<sst xmlns="http://schemas.openxmlformats.org/spreadsheetml/2006/main" count="314" uniqueCount="42">
  <si>
    <t>Store</t>
  </si>
  <si>
    <t>Product Category</t>
  </si>
  <si>
    <t>Daily Sales (in thousands of pounds)</t>
  </si>
  <si>
    <t>Average Customer Rating (on a scale of 1 to 5)</t>
  </si>
  <si>
    <t>Location</t>
  </si>
  <si>
    <t>Electronics</t>
  </si>
  <si>
    <t>Urban</t>
  </si>
  <si>
    <t>Rural</t>
  </si>
  <si>
    <t>Apparel</t>
  </si>
  <si>
    <t xml:space="preserve">Store 1 - Eletronics </t>
  </si>
  <si>
    <t xml:space="preserve">Urban </t>
  </si>
  <si>
    <t>Store 2 - Apparel</t>
  </si>
  <si>
    <t>Store 3 - Home Goods</t>
  </si>
  <si>
    <t>Mean</t>
  </si>
  <si>
    <t>Median</t>
  </si>
  <si>
    <t>Mode</t>
  </si>
  <si>
    <t>Min</t>
  </si>
  <si>
    <t>Max</t>
  </si>
  <si>
    <t>Standard Deviation</t>
  </si>
  <si>
    <t>Home Goods</t>
  </si>
  <si>
    <t xml:space="preserve">2nd Standard Deviation </t>
  </si>
  <si>
    <t>2nd Standard Deviation</t>
  </si>
  <si>
    <t>Range</t>
  </si>
  <si>
    <t xml:space="preserve">Veriance </t>
  </si>
  <si>
    <t>Veriance</t>
  </si>
  <si>
    <t>Outliers -</t>
  </si>
  <si>
    <t>Outliers +</t>
  </si>
  <si>
    <t>Q1</t>
  </si>
  <si>
    <t>Q3</t>
  </si>
  <si>
    <t>IQR</t>
  </si>
  <si>
    <t>Correlation coefficent</t>
  </si>
  <si>
    <t xml:space="preserve">    #N/A</t>
  </si>
  <si>
    <t>T-Test</t>
  </si>
  <si>
    <t>Store 4 - Eletronics</t>
  </si>
  <si>
    <t>Store 5 - Home Goods</t>
  </si>
  <si>
    <t>Total:</t>
  </si>
  <si>
    <t xml:space="preserve">Outliers - </t>
  </si>
  <si>
    <t>Mean of each stores daily sales</t>
  </si>
  <si>
    <t>Ratings of each store</t>
  </si>
  <si>
    <t xml:space="preserve">Correlation coefficient: </t>
  </si>
  <si>
    <t xml:space="preserve">   #N/A</t>
  </si>
  <si>
    <t>P-Value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</si>
</sst>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21252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AFAF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rgb="FFDEE2E6"/>
      </left>
      <right style="medium">
        <color rgb="FFDEE2E6"/>
      </right>
      <top style="medium">
        <color rgb="FFDEE2E6"/>
      </top>
      <bottom style="medium">
        <color rgb="FFDEE2E6"/>
      </bottom>
      <diagonal/>
    </border>
    <border>
      <left/>
      <right style="medium">
        <color rgb="FFDEE2E6"/>
      </right>
      <top style="medium">
        <color rgb="FFDEE2E6"/>
      </top>
      <bottom style="medium">
        <color rgb="FFDEE2E6"/>
      </bottom>
      <diagonal/>
    </border>
    <border>
      <left style="medium">
        <color rgb="FFDEE2E6"/>
      </left>
      <right style="medium">
        <color rgb="FFDEE2E6"/>
      </right>
      <top/>
      <bottom style="medium">
        <color rgb="FFDEE2E6"/>
      </bottom>
      <diagonal/>
    </border>
    <border>
      <left/>
      <right style="medium">
        <color rgb="FFDEE2E6"/>
      </right>
      <top/>
      <bottom style="medium">
        <color rgb="FFDEE2E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3" borderId="4" xfId="0" applyFont="1" applyFill="1" applyBorder="1" applyAlignment="1">
      <alignment vertical="center" wrapText="1"/>
    </xf>
    <xf numFmtId="0" fontId="1" fillId="4" borderId="4" xfId="0" applyFont="1" applyFill="1" applyBorder="1" applyAlignment="1">
      <alignment vertical="center" wrapText="1"/>
    </xf>
    <xf numFmtId="0" fontId="0" fillId="0" borderId="9" xfId="0" applyBorder="1"/>
    <xf numFmtId="0" fontId="0" fillId="0" borderId="10" xfId="0" applyBorder="1"/>
    <xf numFmtId="0" fontId="0" fillId="0" borderId="1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'Ratings of each store' by 'Mean of each stores daily sales'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'Retail Analysis '!$T$34</c:f>
              <c:strCache>
                <c:ptCount val="1"/>
                <c:pt idx="0">
                  <c:v>Ratings of each store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7"/>
            <c:spPr>
              <a:solidFill>
                <a:schemeClr val="accent1"/>
              </a:solidFill>
              <a:ln w="9525">
                <a:solidFill>
                  <a:srgbClr val="FFFFFF"/>
                </a:solidFill>
                <a:prstDash val="solid"/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'Retail Analysis '!$S$35:$S$39</c:f>
              <c:numCache>
                <c:formatCode>General</c:formatCode>
                <c:ptCount val="5"/>
                <c:pt idx="0">
                  <c:v>19.714289999999998</c:v>
                </c:pt>
                <c:pt idx="1">
                  <c:v>15</c:v>
                </c:pt>
                <c:pt idx="2">
                  <c:v>13</c:v>
                </c:pt>
                <c:pt idx="3">
                  <c:v>13.142860000000001</c:v>
                </c:pt>
                <c:pt idx="4">
                  <c:v>23.83333</c:v>
                </c:pt>
              </c:numCache>
            </c:numRef>
          </c:xVal>
          <c:yVal>
            <c:numRef>
              <c:f>'Retail Analysis '!$T$35:$T$39</c:f>
              <c:numCache>
                <c:formatCode>General</c:formatCode>
                <c:ptCount val="5"/>
                <c:pt idx="0">
                  <c:v>4.2</c:v>
                </c:pt>
                <c:pt idx="1">
                  <c:v>3.8</c:v>
                </c:pt>
                <c:pt idx="2">
                  <c:v>4.0999999999999996</c:v>
                </c:pt>
                <c:pt idx="3">
                  <c:v>3.6</c:v>
                </c:pt>
                <c:pt idx="4">
                  <c:v>4.5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8D53E94D-E1F5-488F-A7EE-528863E8EE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50727"/>
        <c:axId val="21152775"/>
      </c:scatterChart>
      <c:valAx>
        <c:axId val="2115072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Mean of each stores daily sales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52775"/>
        <c:crosses val="autoZero"/>
        <c:crossBetween val="midCat"/>
      </c:valAx>
      <c:valAx>
        <c:axId val="211527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Ratings of each store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5072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590550</xdr:colOff>
      <xdr:row>40</xdr:row>
      <xdr:rowOff>0</xdr:rowOff>
    </xdr:from>
    <xdr:to>
      <xdr:col>20</xdr:col>
      <xdr:colOff>933450</xdr:colOff>
      <xdr:row>53</xdr:row>
      <xdr:rowOff>114300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FCC2A8D-BC95-0D1A-F5D3-94BA83D37E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630400" y="15716250"/>
          <a:ext cx="4714875" cy="2590800"/>
        </a:xfrm>
        <a:prstGeom prst="rect">
          <a:avLst/>
        </a:prstGeom>
      </xdr:spPr>
    </xdr:pic>
    <xdr:clientData/>
  </xdr:twoCellAnchor>
  <xdr:twoCellAnchor>
    <xdr:from>
      <xdr:col>21</xdr:col>
      <xdr:colOff>190500</xdr:colOff>
      <xdr:row>32</xdr:row>
      <xdr:rowOff>381000</xdr:rowOff>
    </xdr:from>
    <xdr:to>
      <xdr:col>28</xdr:col>
      <xdr:colOff>295275</xdr:colOff>
      <xdr:row>40</xdr:row>
      <xdr:rowOff>180975</xdr:rowOff>
    </xdr:to>
    <xdr:graphicFrame macro="">
      <xdr:nvGraphicFramePr>
        <xdr:cNvPr id="3" name="Chart 2" descr="Chart type: Scatter. 'Ratings of each store' by 'Mean of each stores daily sales'&#10;&#10;Description automatically generated">
          <a:extLst>
            <a:ext uri="{FF2B5EF4-FFF2-40B4-BE49-F238E27FC236}">
              <a16:creationId xmlns:a16="http://schemas.microsoft.com/office/drawing/2014/main" id="{0F5776D6-12D4-0D41-8AF6-C15711BADDD9}"/>
            </a:ext>
            <a:ext uri="{147F2762-F138-4A5C-976F-8EAC2B608ADB}">
              <a16:predDERef xmlns:a16="http://schemas.microsoft.com/office/drawing/2014/main" pred="{2FCC2A8D-BC95-0D1A-F5D3-94BA83D37E8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57150</xdr:colOff>
      <xdr:row>0</xdr:row>
      <xdr:rowOff>352425</xdr:rowOff>
    </xdr:from>
    <xdr:to>
      <xdr:col>11</xdr:col>
      <xdr:colOff>504825</xdr:colOff>
      <xdr:row>1</xdr:row>
      <xdr:rowOff>314325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74C25DCB-FCE0-D4A8-0CC3-9091E69182D0}"/>
            </a:ext>
          </a:extLst>
        </xdr:cNvPr>
        <xdr:cNvSpPr txBox="1"/>
      </xdr:nvSpPr>
      <xdr:spPr>
        <a:xfrm>
          <a:off x="8001000" y="352425"/>
          <a:ext cx="1914525" cy="923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These</a:t>
          </a:r>
          <a:r>
            <a:rPr lang="en-GB" sz="1100" baseline="0"/>
            <a:t> plots are for all of the five stores are their data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1DAF0-381F-4AE4-813F-574AB04BBD54}">
  <dimension ref="A1:AC68"/>
  <sheetViews>
    <sheetView tabSelected="1" topLeftCell="B20" workbookViewId="0">
      <selection activeCell="N1" sqref="N1"/>
    </sheetView>
  </sheetViews>
  <sheetFormatPr defaultRowHeight="15" x14ac:dyDescent="0.25"/>
  <cols>
    <col min="1" max="1" width="6.7109375" bestFit="1" customWidth="1"/>
    <col min="2" max="2" width="12.140625" customWidth="1"/>
    <col min="3" max="3" width="14.7109375" customWidth="1"/>
    <col min="4" max="4" width="11.7109375" customWidth="1"/>
    <col min="5" max="5" width="12.85546875" customWidth="1"/>
    <col min="6" max="6" width="11.140625" customWidth="1"/>
    <col min="8" max="8" width="22.42578125" bestFit="1" customWidth="1"/>
    <col min="11" max="11" width="22" bestFit="1" customWidth="1"/>
    <col min="14" max="14" width="23.7109375" customWidth="1"/>
    <col min="19" max="19" width="28.140625" customWidth="1"/>
    <col min="20" max="20" width="28.28515625" customWidth="1"/>
    <col min="21" max="21" width="21.85546875" customWidth="1"/>
    <col min="22" max="22" width="12.140625" customWidth="1"/>
    <col min="26" max="26" width="13" customWidth="1"/>
    <col min="27" max="27" width="15.7109375" customWidth="1"/>
    <col min="28" max="28" width="15" customWidth="1"/>
    <col min="29" max="29" width="11.42578125" customWidth="1"/>
    <col min="30" max="30" width="24" customWidth="1"/>
    <col min="33" max="33" width="12.85546875" customWidth="1"/>
    <col min="34" max="34" width="13.42578125" customWidth="1"/>
    <col min="35" max="35" width="12" customWidth="1"/>
  </cols>
  <sheetData>
    <row r="1" spans="1:29" ht="7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H1" s="5"/>
      <c r="I1" s="5"/>
      <c r="J1" s="5"/>
      <c r="R1" s="1" t="s">
        <v>0</v>
      </c>
      <c r="S1" s="2" t="s">
        <v>1</v>
      </c>
      <c r="T1" s="2" t="s">
        <v>2</v>
      </c>
      <c r="U1" s="2" t="s">
        <v>3</v>
      </c>
      <c r="V1" s="2" t="s">
        <v>4</v>
      </c>
      <c r="Y1" s="1" t="s">
        <v>0</v>
      </c>
      <c r="Z1" s="2" t="s">
        <v>1</v>
      </c>
      <c r="AA1" s="2" t="s">
        <v>2</v>
      </c>
      <c r="AB1" s="2" t="s">
        <v>3</v>
      </c>
      <c r="AC1" s="2" t="s">
        <v>4</v>
      </c>
    </row>
    <row r="2" spans="1:29" ht="30.75" thickBot="1" x14ac:dyDescent="0.3">
      <c r="A2" s="3">
        <v>1</v>
      </c>
      <c r="B2" s="4" t="s">
        <v>5</v>
      </c>
      <c r="C2" s="4">
        <v>12</v>
      </c>
      <c r="D2" s="4">
        <v>4.2</v>
      </c>
      <c r="E2" s="4" t="s">
        <v>6</v>
      </c>
      <c r="R2" s="3">
        <v>4</v>
      </c>
      <c r="S2" s="4" t="s">
        <v>5</v>
      </c>
      <c r="T2" s="4">
        <v>5</v>
      </c>
      <c r="U2" s="4">
        <v>3.6</v>
      </c>
      <c r="V2" s="4" t="s">
        <v>7</v>
      </c>
      <c r="Y2" s="3">
        <v>2</v>
      </c>
      <c r="Z2" s="4" t="s">
        <v>8</v>
      </c>
      <c r="AA2" s="4">
        <v>10</v>
      </c>
      <c r="AB2" s="4">
        <v>3.8</v>
      </c>
      <c r="AC2" s="4" t="s">
        <v>6</v>
      </c>
    </row>
    <row r="3" spans="1:29" ht="30.75" thickBot="1" x14ac:dyDescent="0.3">
      <c r="A3" s="3">
        <v>1</v>
      </c>
      <c r="B3" s="4" t="s">
        <v>5</v>
      </c>
      <c r="C3" s="4">
        <v>15</v>
      </c>
      <c r="D3" s="4">
        <v>4.2</v>
      </c>
      <c r="E3" s="4" t="s">
        <v>6</v>
      </c>
      <c r="H3" s="6" t="s">
        <v>9</v>
      </c>
      <c r="I3" s="6" t="s">
        <v>10</v>
      </c>
      <c r="K3" s="6" t="s">
        <v>11</v>
      </c>
      <c r="L3" s="6" t="s">
        <v>10</v>
      </c>
      <c r="N3" s="6" t="s">
        <v>12</v>
      </c>
      <c r="O3" s="6" t="s">
        <v>7</v>
      </c>
      <c r="R3" s="3">
        <v>4</v>
      </c>
      <c r="S3" s="4" t="s">
        <v>5</v>
      </c>
      <c r="T3" s="4">
        <v>8</v>
      </c>
      <c r="U3" s="4">
        <v>3.6</v>
      </c>
      <c r="V3" s="4" t="s">
        <v>7</v>
      </c>
      <c r="Y3" s="3">
        <v>2</v>
      </c>
      <c r="Z3" s="4" t="s">
        <v>8</v>
      </c>
      <c r="AA3" s="11">
        <v>12</v>
      </c>
      <c r="AB3" s="4">
        <v>3.8</v>
      </c>
      <c r="AC3" s="4" t="s">
        <v>6</v>
      </c>
    </row>
    <row r="4" spans="1:29" ht="30.75" thickBot="1" x14ac:dyDescent="0.3">
      <c r="A4" s="3">
        <v>1</v>
      </c>
      <c r="B4" s="4" t="s">
        <v>5</v>
      </c>
      <c r="C4" s="4">
        <v>18</v>
      </c>
      <c r="D4" s="4">
        <v>4.2</v>
      </c>
      <c r="E4" s="4" t="s">
        <v>6</v>
      </c>
      <c r="H4" s="6" t="s">
        <v>13</v>
      </c>
      <c r="I4" s="6">
        <f>AVERAGE(C2:C8)</f>
        <v>19.714285714285715</v>
      </c>
      <c r="K4" s="6" t="s">
        <v>13</v>
      </c>
      <c r="L4" s="6">
        <f>AVERAGE(C9:C13)</f>
        <v>15</v>
      </c>
      <c r="N4" s="6" t="s">
        <v>13</v>
      </c>
      <c r="O4" s="6">
        <f>AVERAGE(C14:C19)</f>
        <v>13</v>
      </c>
      <c r="R4" s="3">
        <v>4</v>
      </c>
      <c r="S4" s="4" t="s">
        <v>5</v>
      </c>
      <c r="T4" s="4">
        <v>10</v>
      </c>
      <c r="U4" s="4">
        <v>3.6</v>
      </c>
      <c r="V4" s="4" t="s">
        <v>7</v>
      </c>
      <c r="Y4" s="3">
        <v>2</v>
      </c>
      <c r="Z4" s="4" t="s">
        <v>8</v>
      </c>
      <c r="AA4" s="4">
        <v>15</v>
      </c>
      <c r="AB4" s="4">
        <v>3.8</v>
      </c>
      <c r="AC4" s="4" t="s">
        <v>6</v>
      </c>
    </row>
    <row r="5" spans="1:29" ht="23.25" customHeight="1" thickBot="1" x14ac:dyDescent="0.3">
      <c r="A5" s="3">
        <v>1</v>
      </c>
      <c r="B5" s="4" t="s">
        <v>5</v>
      </c>
      <c r="C5" s="4">
        <v>20</v>
      </c>
      <c r="D5" s="4">
        <v>4.2</v>
      </c>
      <c r="E5" s="4" t="s">
        <v>6</v>
      </c>
      <c r="H5" s="6" t="s">
        <v>14</v>
      </c>
      <c r="I5" s="6">
        <f>MEDIAN(C2:C8)</f>
        <v>20</v>
      </c>
      <c r="K5" s="6" t="s">
        <v>14</v>
      </c>
      <c r="L5" s="6">
        <f>MEDIAN(C9:C13)</f>
        <v>15</v>
      </c>
      <c r="N5" s="6" t="s">
        <v>14</v>
      </c>
      <c r="O5" s="6">
        <f>MEDIAN(C14:C19)</f>
        <v>13</v>
      </c>
      <c r="R5" s="3">
        <v>4</v>
      </c>
      <c r="S5" s="4" t="s">
        <v>5</v>
      </c>
      <c r="T5" s="4">
        <v>12</v>
      </c>
      <c r="U5" s="4">
        <v>3.6</v>
      </c>
      <c r="V5" s="4" t="s">
        <v>7</v>
      </c>
      <c r="Y5" s="3">
        <v>2</v>
      </c>
      <c r="Z5" s="4" t="s">
        <v>8</v>
      </c>
      <c r="AA5" s="4">
        <v>18</v>
      </c>
      <c r="AB5" s="4">
        <v>3.8</v>
      </c>
      <c r="AC5" s="4" t="s">
        <v>6</v>
      </c>
    </row>
    <row r="6" spans="1:29" ht="30.75" thickBot="1" x14ac:dyDescent="0.3">
      <c r="A6" s="3">
        <v>1</v>
      </c>
      <c r="B6" s="4" t="s">
        <v>5</v>
      </c>
      <c r="C6" s="4">
        <v>20</v>
      </c>
      <c r="D6" s="4">
        <v>4.2</v>
      </c>
      <c r="E6" s="4" t="s">
        <v>6</v>
      </c>
      <c r="H6" s="6" t="s">
        <v>15</v>
      </c>
      <c r="I6" s="6">
        <f>MODE(C2:C8)</f>
        <v>20</v>
      </c>
      <c r="K6" s="6" t="s">
        <v>15</v>
      </c>
      <c r="L6" s="6" t="e">
        <f>MODE(C9:C13)</f>
        <v>#N/A</v>
      </c>
      <c r="N6" s="6" t="s">
        <v>15</v>
      </c>
      <c r="O6" s="6" t="e">
        <f>MODE(F9:F13)</f>
        <v>#N/A</v>
      </c>
      <c r="R6" s="3">
        <v>4</v>
      </c>
      <c r="S6" s="4" t="s">
        <v>5</v>
      </c>
      <c r="T6" s="4">
        <v>15</v>
      </c>
      <c r="U6" s="4">
        <v>3.6</v>
      </c>
      <c r="V6" s="4" t="s">
        <v>7</v>
      </c>
      <c r="Y6" s="3">
        <v>2</v>
      </c>
      <c r="Z6" s="4" t="s">
        <v>8</v>
      </c>
      <c r="AA6" s="4">
        <v>20</v>
      </c>
      <c r="AB6" s="4">
        <v>3.8</v>
      </c>
      <c r="AC6" s="4" t="s">
        <v>6</v>
      </c>
    </row>
    <row r="7" spans="1:29" ht="30.75" thickBot="1" x14ac:dyDescent="0.3">
      <c r="A7" s="3">
        <v>1</v>
      </c>
      <c r="B7" s="4" t="s">
        <v>5</v>
      </c>
      <c r="C7" s="4">
        <v>25</v>
      </c>
      <c r="D7" s="4">
        <v>4.2</v>
      </c>
      <c r="E7" s="4" t="s">
        <v>6</v>
      </c>
      <c r="H7" s="6" t="s">
        <v>16</v>
      </c>
      <c r="I7" s="6">
        <f>MIN(C2:C8)</f>
        <v>12</v>
      </c>
      <c r="K7" s="6" t="s">
        <v>16</v>
      </c>
      <c r="L7" s="6">
        <f>MIN(C9:C13)</f>
        <v>10</v>
      </c>
      <c r="N7" s="6" t="s">
        <v>16</v>
      </c>
      <c r="O7" s="6">
        <f>MIN(C14:C19)</f>
        <v>8</v>
      </c>
      <c r="R7" s="3">
        <v>4</v>
      </c>
      <c r="S7" s="4" t="s">
        <v>5</v>
      </c>
      <c r="T7" s="11">
        <v>20</v>
      </c>
      <c r="U7" s="4">
        <v>3.6</v>
      </c>
      <c r="V7" s="4" t="s">
        <v>7</v>
      </c>
      <c r="Y7" s="3">
        <v>4</v>
      </c>
      <c r="Z7" s="4" t="s">
        <v>5</v>
      </c>
      <c r="AA7" s="4">
        <v>5</v>
      </c>
      <c r="AB7" s="4">
        <v>3.6</v>
      </c>
      <c r="AC7" s="4" t="s">
        <v>7</v>
      </c>
    </row>
    <row r="8" spans="1:29" ht="30.75" thickBot="1" x14ac:dyDescent="0.3">
      <c r="A8" s="3">
        <v>1</v>
      </c>
      <c r="B8" s="4" t="s">
        <v>5</v>
      </c>
      <c r="C8" s="4">
        <v>28</v>
      </c>
      <c r="D8" s="4">
        <v>4.2</v>
      </c>
      <c r="E8" s="4" t="s">
        <v>6</v>
      </c>
      <c r="H8" s="6" t="s">
        <v>17</v>
      </c>
      <c r="I8" s="6">
        <f>MAX(C2:C8)</f>
        <v>28</v>
      </c>
      <c r="K8" s="6" t="s">
        <v>17</v>
      </c>
      <c r="L8" s="6">
        <f>MAX(C9:C13)</f>
        <v>20</v>
      </c>
      <c r="N8" s="6" t="s">
        <v>17</v>
      </c>
      <c r="O8" s="6">
        <f>MAX(C14:C19)</f>
        <v>18</v>
      </c>
      <c r="R8" s="3">
        <v>4</v>
      </c>
      <c r="S8" s="4" t="s">
        <v>5</v>
      </c>
      <c r="T8" s="4">
        <v>22</v>
      </c>
      <c r="U8" s="4">
        <v>3.6</v>
      </c>
      <c r="V8" s="4" t="s">
        <v>7</v>
      </c>
      <c r="Y8" s="3">
        <v>4</v>
      </c>
      <c r="Z8" s="4" t="s">
        <v>5</v>
      </c>
      <c r="AA8" s="4">
        <v>8</v>
      </c>
      <c r="AB8" s="4">
        <v>3.6</v>
      </c>
      <c r="AC8" s="4" t="s">
        <v>7</v>
      </c>
    </row>
    <row r="9" spans="1:29" ht="29.25" customHeight="1" thickBot="1" x14ac:dyDescent="0.3">
      <c r="A9" s="3">
        <v>2</v>
      </c>
      <c r="B9" s="4" t="s">
        <v>8</v>
      </c>
      <c r="C9" s="4">
        <v>10</v>
      </c>
      <c r="D9" s="4">
        <v>3.8</v>
      </c>
      <c r="E9" s="4" t="s">
        <v>6</v>
      </c>
      <c r="H9" s="6" t="s">
        <v>18</v>
      </c>
      <c r="I9" s="6">
        <f>_xlfn.STDEV.P(C2:C8)</f>
        <v>5.091008480344418</v>
      </c>
      <c r="K9" s="6" t="s">
        <v>18</v>
      </c>
      <c r="L9" s="6">
        <f>_xlfn.STDEV.P(C9:C13)</f>
        <v>3.687817782917155</v>
      </c>
      <c r="N9" s="6" t="s">
        <v>18</v>
      </c>
      <c r="O9" s="6">
        <f>_xlfn.STDEV.P(C14:C19)</f>
        <v>3.415650255319866</v>
      </c>
      <c r="R9" s="3">
        <v>3</v>
      </c>
      <c r="S9" s="4" t="s">
        <v>19</v>
      </c>
      <c r="T9" s="4">
        <v>8</v>
      </c>
      <c r="U9" s="4">
        <v>4.0999999999999996</v>
      </c>
      <c r="V9" s="4" t="s">
        <v>7</v>
      </c>
      <c r="Y9" s="3">
        <v>4</v>
      </c>
      <c r="Z9" s="4" t="s">
        <v>5</v>
      </c>
      <c r="AA9" s="4">
        <v>10</v>
      </c>
      <c r="AB9" s="4">
        <v>3.6</v>
      </c>
      <c r="AC9" s="4" t="s">
        <v>7</v>
      </c>
    </row>
    <row r="10" spans="1:29" ht="31.5" customHeight="1" thickBot="1" x14ac:dyDescent="0.3">
      <c r="A10" s="3">
        <v>2</v>
      </c>
      <c r="B10" s="4" t="s">
        <v>8</v>
      </c>
      <c r="C10" s="10">
        <v>12</v>
      </c>
      <c r="D10" s="4">
        <v>3.8</v>
      </c>
      <c r="E10" s="4" t="s">
        <v>6</v>
      </c>
      <c r="H10" s="6" t="s">
        <v>20</v>
      </c>
      <c r="I10" s="6" cm="1">
        <f t="array" ref="I10">_xlfn.STDEV.P(C2:C8*2)</f>
        <v>10.182016960688836</v>
      </c>
      <c r="K10" s="6" t="s">
        <v>21</v>
      </c>
      <c r="L10" s="6" cm="1">
        <f t="array" ref="L10">_xlfn.STDEV.P(C9:C13*2)</f>
        <v>7.37563556583431</v>
      </c>
      <c r="N10" s="6" t="s">
        <v>21</v>
      </c>
      <c r="O10" s="6" cm="1">
        <f t="array" ref="O10">_xlfn.STDEV.P(C14:C19*2)</f>
        <v>6.831300510639732</v>
      </c>
      <c r="R10" s="3">
        <v>3</v>
      </c>
      <c r="S10" s="4" t="s">
        <v>19</v>
      </c>
      <c r="T10" s="4">
        <v>10</v>
      </c>
      <c r="U10" s="4">
        <v>4.0999999999999996</v>
      </c>
      <c r="V10" s="4" t="s">
        <v>7</v>
      </c>
      <c r="Y10" s="3">
        <v>4</v>
      </c>
      <c r="Z10" s="4" t="s">
        <v>5</v>
      </c>
      <c r="AA10" s="4">
        <v>12</v>
      </c>
      <c r="AB10" s="4">
        <v>3.6</v>
      </c>
      <c r="AC10" s="4" t="s">
        <v>7</v>
      </c>
    </row>
    <row r="11" spans="1:29" ht="31.5" customHeight="1" thickBot="1" x14ac:dyDescent="0.3">
      <c r="A11" s="3">
        <v>2</v>
      </c>
      <c r="B11" s="4" t="s">
        <v>8</v>
      </c>
      <c r="C11" s="4">
        <v>15</v>
      </c>
      <c r="D11" s="4">
        <v>3.8</v>
      </c>
      <c r="E11" s="4" t="s">
        <v>6</v>
      </c>
      <c r="H11" s="6" t="s">
        <v>22</v>
      </c>
      <c r="I11" s="6">
        <f>I8-I7</f>
        <v>16</v>
      </c>
      <c r="K11" s="6" t="s">
        <v>22</v>
      </c>
      <c r="L11" s="6">
        <f>L8-L7</f>
        <v>10</v>
      </c>
      <c r="N11" s="6" t="s">
        <v>22</v>
      </c>
      <c r="O11" s="6">
        <f>O8-O7</f>
        <v>10</v>
      </c>
      <c r="R11" s="3">
        <v>3</v>
      </c>
      <c r="S11" s="4" t="s">
        <v>19</v>
      </c>
      <c r="T11" s="4">
        <v>12</v>
      </c>
      <c r="U11" s="4">
        <v>4.0999999999999996</v>
      </c>
      <c r="V11" s="4" t="s">
        <v>7</v>
      </c>
      <c r="Y11" s="3">
        <v>4</v>
      </c>
      <c r="Z11" s="4" t="s">
        <v>5</v>
      </c>
      <c r="AA11" s="4">
        <v>15</v>
      </c>
      <c r="AB11" s="4">
        <v>3.6</v>
      </c>
      <c r="AC11" s="4" t="s">
        <v>7</v>
      </c>
    </row>
    <row r="12" spans="1:29" ht="33" customHeight="1" thickBot="1" x14ac:dyDescent="0.3">
      <c r="A12" s="3">
        <v>2</v>
      </c>
      <c r="B12" s="4" t="s">
        <v>8</v>
      </c>
      <c r="C12" s="4">
        <v>18</v>
      </c>
      <c r="D12" s="4">
        <v>3.8</v>
      </c>
      <c r="E12" s="4" t="s">
        <v>6</v>
      </c>
      <c r="H12" s="6" t="s">
        <v>23</v>
      </c>
      <c r="I12" s="6">
        <f>_xlfn.VAR.P(C2:C8)</f>
        <v>25.918367346938776</v>
      </c>
      <c r="K12" s="6" t="s">
        <v>24</v>
      </c>
      <c r="L12" s="6">
        <f>_xlfn.VAR.P(C9:C13)</f>
        <v>13.6</v>
      </c>
      <c r="N12" s="6" t="s">
        <v>24</v>
      </c>
      <c r="O12" s="6">
        <f>_xlfn.VAR.P(C14:C19)</f>
        <v>11.666666666666666</v>
      </c>
      <c r="R12" s="3">
        <v>3</v>
      </c>
      <c r="S12" s="4" t="s">
        <v>19</v>
      </c>
      <c r="T12" s="4">
        <v>14</v>
      </c>
      <c r="U12" s="4">
        <v>4.0999999999999996</v>
      </c>
      <c r="V12" s="4" t="s">
        <v>7</v>
      </c>
      <c r="Y12" s="3">
        <v>4</v>
      </c>
      <c r="Z12" s="4" t="s">
        <v>5</v>
      </c>
      <c r="AA12" s="11">
        <v>20</v>
      </c>
      <c r="AB12" s="4">
        <v>3.6</v>
      </c>
      <c r="AC12" s="4" t="s">
        <v>7</v>
      </c>
    </row>
    <row r="13" spans="1:29" ht="33" customHeight="1" thickBot="1" x14ac:dyDescent="0.3">
      <c r="A13" s="3">
        <v>2</v>
      </c>
      <c r="B13" s="4" t="s">
        <v>8</v>
      </c>
      <c r="C13" s="4">
        <v>20</v>
      </c>
      <c r="D13" s="4">
        <v>3.8</v>
      </c>
      <c r="E13" s="4" t="s">
        <v>6</v>
      </c>
      <c r="H13" s="8" t="s">
        <v>25</v>
      </c>
      <c r="I13" s="8">
        <f>I4-I10</f>
        <v>9.5322687535968793</v>
      </c>
      <c r="K13" s="8" t="s">
        <v>25</v>
      </c>
      <c r="L13" s="8">
        <f>L4-L10</f>
        <v>7.62436443416569</v>
      </c>
      <c r="N13" s="8" t="s">
        <v>25</v>
      </c>
      <c r="O13" s="8">
        <f>O4-O10</f>
        <v>6.168699489360268</v>
      </c>
      <c r="R13" s="3">
        <v>3</v>
      </c>
      <c r="S13" s="4" t="s">
        <v>19</v>
      </c>
      <c r="T13" s="4">
        <v>16</v>
      </c>
      <c r="U13" s="4">
        <v>4.0999999999999996</v>
      </c>
      <c r="V13" s="4" t="s">
        <v>7</v>
      </c>
      <c r="Y13" s="3">
        <v>4</v>
      </c>
      <c r="Z13" s="4" t="s">
        <v>5</v>
      </c>
      <c r="AA13" s="4">
        <v>22</v>
      </c>
      <c r="AB13" s="4">
        <v>3.6</v>
      </c>
      <c r="AC13" s="4" t="s">
        <v>7</v>
      </c>
    </row>
    <row r="14" spans="1:29" ht="30.75" thickBot="1" x14ac:dyDescent="0.3">
      <c r="A14" s="3">
        <v>3</v>
      </c>
      <c r="B14" s="4" t="s">
        <v>19</v>
      </c>
      <c r="C14" s="4">
        <v>8</v>
      </c>
      <c r="D14" s="4">
        <v>4.0999999999999996</v>
      </c>
      <c r="E14" s="4" t="s">
        <v>7</v>
      </c>
      <c r="H14" s="9" t="s">
        <v>26</v>
      </c>
      <c r="I14" s="9">
        <f>I4+I10</f>
        <v>29.89630267497455</v>
      </c>
      <c r="K14" s="9" t="s">
        <v>26</v>
      </c>
      <c r="L14" s="9">
        <f>L4+L10</f>
        <v>22.375635565834308</v>
      </c>
      <c r="N14" s="9" t="s">
        <v>26</v>
      </c>
      <c r="O14" s="9">
        <f>O4+O10</f>
        <v>19.831300510639732</v>
      </c>
      <c r="R14" s="3">
        <v>3</v>
      </c>
      <c r="S14" s="4" t="s">
        <v>19</v>
      </c>
      <c r="T14" s="4">
        <v>18</v>
      </c>
      <c r="U14" s="4">
        <v>4.0999999999999996</v>
      </c>
      <c r="V14" s="4" t="s">
        <v>7</v>
      </c>
      <c r="Y14" s="3">
        <v>1</v>
      </c>
      <c r="Z14" s="4" t="s">
        <v>5</v>
      </c>
      <c r="AA14" s="4">
        <v>12</v>
      </c>
      <c r="AB14" s="4">
        <v>4.2</v>
      </c>
      <c r="AC14" s="4" t="s">
        <v>6</v>
      </c>
    </row>
    <row r="15" spans="1:29" ht="30.75" thickBot="1" x14ac:dyDescent="0.3">
      <c r="A15" s="3">
        <v>3</v>
      </c>
      <c r="B15" s="4" t="s">
        <v>19</v>
      </c>
      <c r="C15" s="4">
        <v>10</v>
      </c>
      <c r="D15" s="4">
        <v>4.0999999999999996</v>
      </c>
      <c r="E15" s="4" t="s">
        <v>7</v>
      </c>
      <c r="H15" s="7" t="s">
        <v>27</v>
      </c>
      <c r="I15" s="7">
        <f>QUARTILE(C2:C8,1)</f>
        <v>16.5</v>
      </c>
      <c r="K15" s="7" t="s">
        <v>27</v>
      </c>
      <c r="L15" s="7">
        <f>QUARTILE(C9:C13,1)</f>
        <v>12</v>
      </c>
      <c r="N15" s="7" t="s">
        <v>27</v>
      </c>
      <c r="O15" s="7">
        <f>QUARTILE(C14:C19,1)</f>
        <v>10.5</v>
      </c>
      <c r="R15" s="3">
        <v>2</v>
      </c>
      <c r="S15" s="4" t="s">
        <v>8</v>
      </c>
      <c r="T15" s="4">
        <v>10</v>
      </c>
      <c r="U15" s="4">
        <v>3.8</v>
      </c>
      <c r="V15" s="4" t="s">
        <v>6</v>
      </c>
      <c r="Y15" s="3">
        <v>1</v>
      </c>
      <c r="Z15" s="4" t="s">
        <v>5</v>
      </c>
      <c r="AA15" s="4">
        <v>15</v>
      </c>
      <c r="AB15" s="4">
        <v>4.2</v>
      </c>
      <c r="AC15" s="4" t="s">
        <v>6</v>
      </c>
    </row>
    <row r="16" spans="1:29" ht="30.75" thickBot="1" x14ac:dyDescent="0.3">
      <c r="A16" s="3">
        <v>3</v>
      </c>
      <c r="B16" s="4" t="s">
        <v>19</v>
      </c>
      <c r="C16" s="4">
        <v>12</v>
      </c>
      <c r="D16" s="4">
        <v>4.0999999999999996</v>
      </c>
      <c r="E16" s="4" t="s">
        <v>7</v>
      </c>
      <c r="H16" s="9" t="s">
        <v>28</v>
      </c>
      <c r="I16" s="9">
        <f>QUARTILE(C2:C8,3)</f>
        <v>22.5</v>
      </c>
      <c r="K16" s="9" t="s">
        <v>28</v>
      </c>
      <c r="L16" s="9">
        <f>QUARTILE(C9:C13,3)</f>
        <v>18</v>
      </c>
      <c r="N16" s="9" t="s">
        <v>28</v>
      </c>
      <c r="O16" s="9">
        <f>QUARTILE(C14:C19,3)</f>
        <v>15.5</v>
      </c>
      <c r="R16" s="3">
        <v>2</v>
      </c>
      <c r="S16" s="4" t="s">
        <v>8</v>
      </c>
      <c r="T16" s="11">
        <v>12</v>
      </c>
      <c r="U16" s="4">
        <v>3.8</v>
      </c>
      <c r="V16" s="4" t="s">
        <v>6</v>
      </c>
      <c r="Y16" s="3">
        <v>1</v>
      </c>
      <c r="Z16" s="4" t="s">
        <v>5</v>
      </c>
      <c r="AA16" s="4">
        <v>18</v>
      </c>
      <c r="AB16" s="4">
        <v>4.2</v>
      </c>
      <c r="AC16" s="4" t="s">
        <v>6</v>
      </c>
    </row>
    <row r="17" spans="1:29" ht="30.75" thickBot="1" x14ac:dyDescent="0.3">
      <c r="A17" s="3">
        <v>3</v>
      </c>
      <c r="B17" s="4" t="s">
        <v>19</v>
      </c>
      <c r="C17" s="4">
        <v>14</v>
      </c>
      <c r="D17" s="4">
        <v>4.0999999999999996</v>
      </c>
      <c r="E17" s="4" t="s">
        <v>7</v>
      </c>
      <c r="H17" s="9" t="s">
        <v>29</v>
      </c>
      <c r="I17" s="9">
        <f>I16-I15</f>
        <v>6</v>
      </c>
      <c r="K17" s="9" t="s">
        <v>29</v>
      </c>
      <c r="L17" s="9">
        <f>L16-L15</f>
        <v>6</v>
      </c>
      <c r="N17" s="9" t="s">
        <v>29</v>
      </c>
      <c r="O17" s="9">
        <f>O16-O15</f>
        <v>5</v>
      </c>
      <c r="R17" s="3">
        <v>2</v>
      </c>
      <c r="S17" s="4" t="s">
        <v>8</v>
      </c>
      <c r="T17" s="4">
        <v>15</v>
      </c>
      <c r="U17" s="4">
        <v>3.8</v>
      </c>
      <c r="V17" s="4" t="s">
        <v>6</v>
      </c>
      <c r="Y17" s="3">
        <v>1</v>
      </c>
      <c r="Z17" s="4" t="s">
        <v>5</v>
      </c>
      <c r="AA17" s="4">
        <v>20</v>
      </c>
      <c r="AB17" s="4">
        <v>4.2</v>
      </c>
      <c r="AC17" s="4" t="s">
        <v>6</v>
      </c>
    </row>
    <row r="18" spans="1:29" ht="30.75" thickBot="1" x14ac:dyDescent="0.3">
      <c r="A18" s="3">
        <v>3</v>
      </c>
      <c r="B18" s="4" t="s">
        <v>19</v>
      </c>
      <c r="C18" s="4">
        <v>16</v>
      </c>
      <c r="D18" s="4">
        <v>4.0999999999999996</v>
      </c>
      <c r="E18" s="4" t="s">
        <v>7</v>
      </c>
      <c r="H18" s="7" t="s">
        <v>30</v>
      </c>
      <c r="I18" s="7" t="s">
        <v>31</v>
      </c>
      <c r="K18" s="7" t="s">
        <v>30</v>
      </c>
      <c r="L18" s="7" t="s">
        <v>31</v>
      </c>
      <c r="N18" s="7" t="s">
        <v>30</v>
      </c>
      <c r="O18" s="7" t="e">
        <v>#N/A</v>
      </c>
      <c r="R18" s="3">
        <v>2</v>
      </c>
      <c r="S18" s="4" t="s">
        <v>8</v>
      </c>
      <c r="T18" s="4">
        <v>18</v>
      </c>
      <c r="U18" s="4">
        <v>3.8</v>
      </c>
      <c r="V18" s="4" t="s">
        <v>6</v>
      </c>
      <c r="Y18" s="3">
        <v>1</v>
      </c>
      <c r="Z18" s="4" t="s">
        <v>5</v>
      </c>
      <c r="AA18" s="4">
        <v>20</v>
      </c>
      <c r="AB18" s="4">
        <v>4.2</v>
      </c>
      <c r="AC18" s="4" t="s">
        <v>6</v>
      </c>
    </row>
    <row r="19" spans="1:29" ht="29.25" customHeight="1" thickBot="1" x14ac:dyDescent="0.3">
      <c r="A19" s="3">
        <v>3</v>
      </c>
      <c r="B19" s="4" t="s">
        <v>19</v>
      </c>
      <c r="C19" s="4">
        <v>18</v>
      </c>
      <c r="D19" s="4">
        <v>4.0999999999999996</v>
      </c>
      <c r="E19" s="4" t="s">
        <v>7</v>
      </c>
      <c r="H19" s="7" t="s">
        <v>32</v>
      </c>
      <c r="I19" s="7">
        <f>_xlfn.T.TEST(T20:T26,U20:U26,2,2)</f>
        <v>7.5857124329966819E-6</v>
      </c>
      <c r="K19" s="7" t="s">
        <v>32</v>
      </c>
      <c r="L19" s="7">
        <f>_xlfn.T.TEST(T15:T19,U15:U19,2,2)</f>
        <v>2.9787928887468868E-4</v>
      </c>
      <c r="N19" s="7" t="s">
        <v>32</v>
      </c>
      <c r="O19" s="7">
        <f>_xlfn.T.TEST(T9:T14,U9:U14,2,2)</f>
        <v>1.668588879881094E-4</v>
      </c>
      <c r="R19" s="3">
        <v>2</v>
      </c>
      <c r="S19" s="4" t="s">
        <v>8</v>
      </c>
      <c r="T19" s="4">
        <v>20</v>
      </c>
      <c r="U19" s="4">
        <v>3.8</v>
      </c>
      <c r="V19" s="4" t="s">
        <v>6</v>
      </c>
      <c r="Y19" s="3">
        <v>1</v>
      </c>
      <c r="Z19" s="4" t="s">
        <v>5</v>
      </c>
      <c r="AA19" s="4">
        <v>25</v>
      </c>
      <c r="AB19" s="4">
        <v>4.2</v>
      </c>
      <c r="AC19" s="4" t="s">
        <v>6</v>
      </c>
    </row>
    <row r="20" spans="1:29" ht="30.75" thickBot="1" x14ac:dyDescent="0.3">
      <c r="A20" s="3">
        <v>4</v>
      </c>
      <c r="B20" s="4" t="s">
        <v>5</v>
      </c>
      <c r="C20" s="4">
        <v>5</v>
      </c>
      <c r="D20" s="4">
        <v>3.6</v>
      </c>
      <c r="E20" s="4" t="s">
        <v>7</v>
      </c>
      <c r="R20" s="3">
        <v>1</v>
      </c>
      <c r="S20" s="4" t="s">
        <v>5</v>
      </c>
      <c r="T20" s="4">
        <v>12</v>
      </c>
      <c r="U20" s="4">
        <v>4.2</v>
      </c>
      <c r="V20" s="4" t="s">
        <v>6</v>
      </c>
      <c r="Y20" s="3">
        <v>1</v>
      </c>
      <c r="Z20" s="4" t="s">
        <v>5</v>
      </c>
      <c r="AA20" s="4">
        <v>28</v>
      </c>
      <c r="AB20" s="4">
        <v>4.2</v>
      </c>
      <c r="AC20" s="4" t="s">
        <v>6</v>
      </c>
    </row>
    <row r="21" spans="1:29" ht="30.75" thickBot="1" x14ac:dyDescent="0.3">
      <c r="A21" s="3">
        <v>4</v>
      </c>
      <c r="B21" s="4" t="s">
        <v>5</v>
      </c>
      <c r="C21" s="4">
        <v>8</v>
      </c>
      <c r="D21" s="4">
        <v>3.6</v>
      </c>
      <c r="E21" s="4" t="s">
        <v>7</v>
      </c>
      <c r="H21" s="6" t="s">
        <v>33</v>
      </c>
      <c r="I21" s="6" t="s">
        <v>7</v>
      </c>
      <c r="K21" s="6" t="s">
        <v>34</v>
      </c>
      <c r="L21" s="6" t="s">
        <v>6</v>
      </c>
      <c r="N21" s="6" t="s">
        <v>35</v>
      </c>
      <c r="O21" s="6"/>
      <c r="R21" s="3">
        <v>1</v>
      </c>
      <c r="S21" s="4" t="s">
        <v>5</v>
      </c>
      <c r="T21" s="4">
        <v>15</v>
      </c>
      <c r="U21" s="4">
        <v>4.2</v>
      </c>
      <c r="V21" s="4" t="s">
        <v>6</v>
      </c>
      <c r="Y21" s="3">
        <v>3</v>
      </c>
      <c r="Z21" s="4" t="s">
        <v>19</v>
      </c>
      <c r="AA21" s="4">
        <v>8</v>
      </c>
      <c r="AB21" s="4">
        <v>4.0999999999999996</v>
      </c>
      <c r="AC21" s="4" t="s">
        <v>7</v>
      </c>
    </row>
    <row r="22" spans="1:29" ht="30.75" thickBot="1" x14ac:dyDescent="0.3">
      <c r="A22" s="3">
        <v>4</v>
      </c>
      <c r="B22" s="4" t="s">
        <v>5</v>
      </c>
      <c r="C22" s="4">
        <v>10</v>
      </c>
      <c r="D22" s="4">
        <v>3.6</v>
      </c>
      <c r="E22" s="4" t="s">
        <v>7</v>
      </c>
      <c r="H22" s="6" t="s">
        <v>13</v>
      </c>
      <c r="I22" s="6">
        <f>AVERAGE(C20:C26)</f>
        <v>13.142857142857142</v>
      </c>
      <c r="K22" s="6" t="s">
        <v>13</v>
      </c>
      <c r="L22" s="6">
        <f>AVERAGE(C27:C32)</f>
        <v>23.833333333333332</v>
      </c>
      <c r="N22" s="6" t="s">
        <v>13</v>
      </c>
      <c r="O22" s="6">
        <f>AVERAGE(C2:C32)</f>
        <v>16.967741935483872</v>
      </c>
      <c r="R22" s="3">
        <v>1</v>
      </c>
      <c r="S22" s="4" t="s">
        <v>5</v>
      </c>
      <c r="T22" s="4">
        <v>18</v>
      </c>
      <c r="U22" s="4">
        <v>4.2</v>
      </c>
      <c r="V22" s="4" t="s">
        <v>6</v>
      </c>
      <c r="Y22" s="3">
        <v>3</v>
      </c>
      <c r="Z22" s="4" t="s">
        <v>19</v>
      </c>
      <c r="AA22" s="4">
        <v>10</v>
      </c>
      <c r="AB22" s="4">
        <v>4.0999999999999996</v>
      </c>
      <c r="AC22" s="4" t="s">
        <v>7</v>
      </c>
    </row>
    <row r="23" spans="1:29" ht="30.75" thickBot="1" x14ac:dyDescent="0.3">
      <c r="A23" s="3">
        <v>4</v>
      </c>
      <c r="B23" s="4" t="s">
        <v>5</v>
      </c>
      <c r="C23" s="4">
        <v>12</v>
      </c>
      <c r="D23" s="4">
        <v>3.6</v>
      </c>
      <c r="E23" s="4" t="s">
        <v>7</v>
      </c>
      <c r="H23" s="6" t="s">
        <v>14</v>
      </c>
      <c r="I23" s="6">
        <f>MEDIAN(C20:C26)</f>
        <v>12</v>
      </c>
      <c r="K23" s="6" t="s">
        <v>14</v>
      </c>
      <c r="L23" s="6">
        <f>MEDIAN(C27:C32)</f>
        <v>23.5</v>
      </c>
      <c r="N23" s="6" t="s">
        <v>14</v>
      </c>
      <c r="O23" s="6">
        <f>MEDIAN(C2:C32)</f>
        <v>18</v>
      </c>
      <c r="R23" s="3">
        <v>1</v>
      </c>
      <c r="S23" s="4" t="s">
        <v>5</v>
      </c>
      <c r="T23" s="4">
        <v>20</v>
      </c>
      <c r="U23" s="4">
        <v>4.2</v>
      </c>
      <c r="V23" s="4" t="s">
        <v>6</v>
      </c>
      <c r="Y23" s="3">
        <v>3</v>
      </c>
      <c r="Z23" s="4" t="s">
        <v>19</v>
      </c>
      <c r="AA23" s="4">
        <v>12</v>
      </c>
      <c r="AB23" s="4">
        <v>4.0999999999999996</v>
      </c>
      <c r="AC23" s="4" t="s">
        <v>7</v>
      </c>
    </row>
    <row r="24" spans="1:29" ht="30.75" thickBot="1" x14ac:dyDescent="0.3">
      <c r="A24" s="3">
        <v>4</v>
      </c>
      <c r="B24" s="4" t="s">
        <v>5</v>
      </c>
      <c r="C24" s="4">
        <v>15</v>
      </c>
      <c r="D24" s="4">
        <v>3.6</v>
      </c>
      <c r="E24" s="4" t="s">
        <v>7</v>
      </c>
      <c r="H24" s="6" t="s">
        <v>15</v>
      </c>
      <c r="I24" s="6" t="e">
        <f>MODE(C20:C26)</f>
        <v>#N/A</v>
      </c>
      <c r="K24" s="6" t="s">
        <v>15</v>
      </c>
      <c r="L24" s="6" t="e">
        <f>MODE(C27:C32)</f>
        <v>#N/A</v>
      </c>
      <c r="N24" s="6" t="s">
        <v>15</v>
      </c>
      <c r="O24" s="6">
        <f>MODE(C2:C32)</f>
        <v>20</v>
      </c>
      <c r="R24" s="3">
        <v>1</v>
      </c>
      <c r="S24" s="4" t="s">
        <v>5</v>
      </c>
      <c r="T24" s="4">
        <v>20</v>
      </c>
      <c r="U24" s="4">
        <v>4.2</v>
      </c>
      <c r="V24" s="4" t="s">
        <v>6</v>
      </c>
      <c r="Y24" s="3">
        <v>3</v>
      </c>
      <c r="Z24" s="4" t="s">
        <v>19</v>
      </c>
      <c r="AA24" s="4">
        <v>14</v>
      </c>
      <c r="AB24" s="4">
        <v>4.0999999999999996</v>
      </c>
      <c r="AC24" s="4" t="s">
        <v>7</v>
      </c>
    </row>
    <row r="25" spans="1:29" ht="30.75" thickBot="1" x14ac:dyDescent="0.3">
      <c r="A25" s="3">
        <v>4</v>
      </c>
      <c r="B25" s="4" t="s">
        <v>5</v>
      </c>
      <c r="C25" s="10">
        <v>20</v>
      </c>
      <c r="D25" s="4">
        <v>3.6</v>
      </c>
      <c r="E25" s="4" t="s">
        <v>7</v>
      </c>
      <c r="H25" s="6" t="s">
        <v>16</v>
      </c>
      <c r="I25" s="6">
        <f>MIN(C20:C26)</f>
        <v>5</v>
      </c>
      <c r="K25" s="6" t="s">
        <v>16</v>
      </c>
      <c r="L25" s="6">
        <f>MIN(C27:C32)</f>
        <v>18</v>
      </c>
      <c r="N25" s="6" t="s">
        <v>16</v>
      </c>
      <c r="O25" s="6">
        <f>MIN(C2:C32)</f>
        <v>5</v>
      </c>
      <c r="R25" s="3">
        <v>1</v>
      </c>
      <c r="S25" s="4" t="s">
        <v>5</v>
      </c>
      <c r="T25" s="4">
        <v>25</v>
      </c>
      <c r="U25" s="4">
        <v>4.2</v>
      </c>
      <c r="V25" s="4" t="s">
        <v>6</v>
      </c>
      <c r="Y25" s="3">
        <v>3</v>
      </c>
      <c r="Z25" s="4" t="s">
        <v>19</v>
      </c>
      <c r="AA25" s="4">
        <v>16</v>
      </c>
      <c r="AB25" s="4">
        <v>4.0999999999999996</v>
      </c>
      <c r="AC25" s="4" t="s">
        <v>7</v>
      </c>
    </row>
    <row r="26" spans="1:29" ht="30.75" thickBot="1" x14ac:dyDescent="0.3">
      <c r="A26" s="3">
        <v>4</v>
      </c>
      <c r="B26" s="4" t="s">
        <v>5</v>
      </c>
      <c r="C26" s="4">
        <v>22</v>
      </c>
      <c r="D26" s="4">
        <v>3.6</v>
      </c>
      <c r="E26" s="4" t="s">
        <v>7</v>
      </c>
      <c r="H26" s="6" t="s">
        <v>17</v>
      </c>
      <c r="I26" s="6">
        <f>MAX(C20:C26)</f>
        <v>22</v>
      </c>
      <c r="K26" s="6" t="s">
        <v>17</v>
      </c>
      <c r="L26" s="6">
        <f>MAX(C27:C32)</f>
        <v>30</v>
      </c>
      <c r="N26" s="6" t="s">
        <v>17</v>
      </c>
      <c r="O26" s="6">
        <f>MAX(C2:C32)</f>
        <v>30</v>
      </c>
      <c r="R26" s="3">
        <v>1</v>
      </c>
      <c r="S26" s="4" t="s">
        <v>5</v>
      </c>
      <c r="T26" s="4">
        <v>28</v>
      </c>
      <c r="U26" s="4">
        <v>4.2</v>
      </c>
      <c r="V26" s="4" t="s">
        <v>6</v>
      </c>
      <c r="Y26" s="3">
        <v>3</v>
      </c>
      <c r="Z26" s="4" t="s">
        <v>19</v>
      </c>
      <c r="AA26" s="4">
        <v>18</v>
      </c>
      <c r="AB26" s="4">
        <v>4.0999999999999996</v>
      </c>
      <c r="AC26" s="4" t="s">
        <v>7</v>
      </c>
    </row>
    <row r="27" spans="1:29" ht="30.75" thickBot="1" x14ac:dyDescent="0.3">
      <c r="A27" s="3">
        <v>5</v>
      </c>
      <c r="B27" s="4" t="s">
        <v>19</v>
      </c>
      <c r="C27" s="4">
        <v>18</v>
      </c>
      <c r="D27" s="4">
        <v>4.5</v>
      </c>
      <c r="E27" s="4" t="s">
        <v>6</v>
      </c>
      <c r="H27" s="6" t="s">
        <v>18</v>
      </c>
      <c r="I27" s="6">
        <f>_xlfn.STDEV.P(C20:C26)</f>
        <v>5.7676083537675282</v>
      </c>
      <c r="K27" s="6" t="s">
        <v>18</v>
      </c>
      <c r="L27" s="6">
        <f>_xlfn.STDEV.P(C27:C32)</f>
        <v>4.2589774463935459</v>
      </c>
      <c r="N27" s="6" t="s">
        <v>18</v>
      </c>
      <c r="O27" s="6">
        <f>_xlfn.STDEV.P(C2:C32)</f>
        <v>6.2552371398163782</v>
      </c>
      <c r="R27" s="3">
        <v>5</v>
      </c>
      <c r="S27" s="4" t="s">
        <v>19</v>
      </c>
      <c r="T27" s="4">
        <v>18</v>
      </c>
      <c r="U27" s="4">
        <v>4.5</v>
      </c>
      <c r="V27" s="4" t="s">
        <v>6</v>
      </c>
      <c r="Y27" s="3">
        <v>5</v>
      </c>
      <c r="Z27" s="4" t="s">
        <v>19</v>
      </c>
      <c r="AA27" s="4">
        <v>18</v>
      </c>
      <c r="AB27" s="4">
        <v>4.5</v>
      </c>
      <c r="AC27" s="4" t="s">
        <v>6</v>
      </c>
    </row>
    <row r="28" spans="1:29" ht="30.75" thickBot="1" x14ac:dyDescent="0.3">
      <c r="A28" s="3">
        <v>5</v>
      </c>
      <c r="B28" s="4" t="s">
        <v>19</v>
      </c>
      <c r="C28" s="4">
        <v>20</v>
      </c>
      <c r="D28" s="4">
        <v>4.5</v>
      </c>
      <c r="E28" s="4" t="s">
        <v>6</v>
      </c>
      <c r="H28" s="6" t="s">
        <v>21</v>
      </c>
      <c r="I28" s="6" cm="1">
        <f t="array" ref="I28">_xlfn.STDEV.P(C20:C26*2)</f>
        <v>11.535216707535056</v>
      </c>
      <c r="K28" s="6" t="s">
        <v>21</v>
      </c>
      <c r="L28" s="6" cm="1">
        <f t="array" ref="L28">_xlfn.STDEV.P(C27:C32*2)</f>
        <v>8.5179548927870918</v>
      </c>
      <c r="N28" s="6" t="s">
        <v>21</v>
      </c>
      <c r="O28" s="6" cm="1">
        <f t="array" ref="O28">_xlfn.STDEV.P(C2:C32*2)</f>
        <v>12.510474279632756</v>
      </c>
      <c r="R28" s="3">
        <v>5</v>
      </c>
      <c r="S28" s="4" t="s">
        <v>19</v>
      </c>
      <c r="T28" s="4">
        <v>20</v>
      </c>
      <c r="U28" s="4">
        <v>4.5</v>
      </c>
      <c r="V28" s="4" t="s">
        <v>6</v>
      </c>
      <c r="Y28" s="3">
        <v>5</v>
      </c>
      <c r="Z28" s="4" t="s">
        <v>19</v>
      </c>
      <c r="AA28" s="4">
        <v>20</v>
      </c>
      <c r="AB28" s="4">
        <v>4.5</v>
      </c>
      <c r="AC28" s="4" t="s">
        <v>6</v>
      </c>
    </row>
    <row r="29" spans="1:29" ht="30.75" thickBot="1" x14ac:dyDescent="0.3">
      <c r="A29" s="3">
        <v>5</v>
      </c>
      <c r="B29" s="4" t="s">
        <v>19</v>
      </c>
      <c r="C29" s="4">
        <v>22</v>
      </c>
      <c r="D29" s="4">
        <v>4.5</v>
      </c>
      <c r="E29" s="4" t="s">
        <v>6</v>
      </c>
      <c r="H29" s="6" t="s">
        <v>22</v>
      </c>
      <c r="I29" s="6">
        <f>I26-I25</f>
        <v>17</v>
      </c>
      <c r="K29" s="6" t="s">
        <v>22</v>
      </c>
      <c r="L29" s="6">
        <f>L26-L25</f>
        <v>12</v>
      </c>
      <c r="N29" s="6" t="s">
        <v>22</v>
      </c>
      <c r="O29" s="6">
        <f>O26-O25</f>
        <v>25</v>
      </c>
      <c r="R29" s="3">
        <v>5</v>
      </c>
      <c r="S29" s="4" t="s">
        <v>19</v>
      </c>
      <c r="T29" s="4">
        <v>22</v>
      </c>
      <c r="U29" s="4">
        <v>4.5</v>
      </c>
      <c r="V29" s="4" t="s">
        <v>6</v>
      </c>
      <c r="Y29" s="3">
        <v>5</v>
      </c>
      <c r="Z29" s="4" t="s">
        <v>19</v>
      </c>
      <c r="AA29" s="4">
        <v>22</v>
      </c>
      <c r="AB29" s="4">
        <v>4.5</v>
      </c>
      <c r="AC29" s="4" t="s">
        <v>6</v>
      </c>
    </row>
    <row r="30" spans="1:29" ht="30.75" thickBot="1" x14ac:dyDescent="0.3">
      <c r="A30" s="3">
        <v>5</v>
      </c>
      <c r="B30" s="4" t="s">
        <v>19</v>
      </c>
      <c r="C30" s="4">
        <v>25</v>
      </c>
      <c r="D30" s="4">
        <v>4.5</v>
      </c>
      <c r="E30" s="4" t="s">
        <v>6</v>
      </c>
      <c r="H30" s="6" t="s">
        <v>24</v>
      </c>
      <c r="I30" s="6">
        <f>_xlfn.VAR.P(C20:C26)</f>
        <v>33.265306122448976</v>
      </c>
      <c r="K30" s="6" t="s">
        <v>24</v>
      </c>
      <c r="L30" s="6">
        <f>_xlfn.VAR.P(C27:C32)</f>
        <v>18.138888888888889</v>
      </c>
      <c r="N30" s="6" t="s">
        <v>24</v>
      </c>
      <c r="O30" s="6">
        <f>_xlfn.VAR.P(C2:C32)</f>
        <v>39.127991675338187</v>
      </c>
      <c r="R30" s="3">
        <v>5</v>
      </c>
      <c r="S30" s="4" t="s">
        <v>19</v>
      </c>
      <c r="T30" s="4">
        <v>25</v>
      </c>
      <c r="U30" s="4">
        <v>4.5</v>
      </c>
      <c r="V30" s="4" t="s">
        <v>6</v>
      </c>
      <c r="Y30" s="3">
        <v>5</v>
      </c>
      <c r="Z30" s="4" t="s">
        <v>19</v>
      </c>
      <c r="AA30" s="4">
        <v>25</v>
      </c>
      <c r="AB30" s="4">
        <v>4.5</v>
      </c>
      <c r="AC30" s="4" t="s">
        <v>6</v>
      </c>
    </row>
    <row r="31" spans="1:29" ht="30.75" thickBot="1" x14ac:dyDescent="0.3">
      <c r="A31" s="3">
        <v>5</v>
      </c>
      <c r="B31" s="4" t="s">
        <v>19</v>
      </c>
      <c r="C31" s="4">
        <v>28</v>
      </c>
      <c r="D31" s="4">
        <v>4.5</v>
      </c>
      <c r="E31" s="4" t="s">
        <v>6</v>
      </c>
      <c r="H31" s="8" t="s">
        <v>36</v>
      </c>
      <c r="I31" s="8">
        <f>I22-I28</f>
        <v>1.6076404353220859</v>
      </c>
      <c r="K31" s="8" t="s">
        <v>25</v>
      </c>
      <c r="L31" s="8">
        <f>L22-L28</f>
        <v>15.31537844054624</v>
      </c>
      <c r="N31" s="8" t="s">
        <v>25</v>
      </c>
      <c r="O31" s="8">
        <f>O22-O28</f>
        <v>4.4572676558511155</v>
      </c>
      <c r="R31" s="3">
        <v>5</v>
      </c>
      <c r="S31" s="4" t="s">
        <v>19</v>
      </c>
      <c r="T31" s="4">
        <v>28</v>
      </c>
      <c r="U31" s="4">
        <v>4.5</v>
      </c>
      <c r="V31" s="4" t="s">
        <v>6</v>
      </c>
      <c r="Y31" s="3">
        <v>5</v>
      </c>
      <c r="Z31" s="4" t="s">
        <v>19</v>
      </c>
      <c r="AA31" s="4">
        <v>28</v>
      </c>
      <c r="AB31" s="4">
        <v>4.5</v>
      </c>
      <c r="AC31" s="4" t="s">
        <v>6</v>
      </c>
    </row>
    <row r="32" spans="1:29" ht="30.75" thickBot="1" x14ac:dyDescent="0.3">
      <c r="A32" s="3">
        <v>5</v>
      </c>
      <c r="B32" s="4" t="s">
        <v>19</v>
      </c>
      <c r="C32" s="4">
        <v>30</v>
      </c>
      <c r="D32" s="4">
        <v>4.5</v>
      </c>
      <c r="E32" s="4" t="s">
        <v>6</v>
      </c>
      <c r="H32" s="9" t="s">
        <v>26</v>
      </c>
      <c r="I32" s="9">
        <f>I22+I28</f>
        <v>24.678073850392199</v>
      </c>
      <c r="K32" s="9" t="s">
        <v>26</v>
      </c>
      <c r="L32" s="9">
        <f>L22+L28</f>
        <v>32.351288226120424</v>
      </c>
      <c r="N32" s="9" t="s">
        <v>26</v>
      </c>
      <c r="O32" s="9">
        <f>O22+O28</f>
        <v>29.478216215116628</v>
      </c>
      <c r="R32" s="3">
        <v>5</v>
      </c>
      <c r="S32" s="4" t="s">
        <v>19</v>
      </c>
      <c r="T32" s="4">
        <v>30</v>
      </c>
      <c r="U32" s="4">
        <v>4.5</v>
      </c>
      <c r="V32" s="4" t="s">
        <v>6</v>
      </c>
      <c r="Y32" s="3">
        <v>5</v>
      </c>
      <c r="Z32" s="4" t="s">
        <v>19</v>
      </c>
      <c r="AA32" s="4">
        <v>30</v>
      </c>
      <c r="AB32" s="4">
        <v>4.5</v>
      </c>
      <c r="AC32" s="4" t="s">
        <v>6</v>
      </c>
    </row>
    <row r="33" spans="5:21" ht="31.5" customHeight="1" x14ac:dyDescent="0.25">
      <c r="H33" s="7" t="s">
        <v>27</v>
      </c>
      <c r="I33" s="7">
        <f>QUARTILE(C20:C26,1)</f>
        <v>9</v>
      </c>
      <c r="K33" s="7" t="s">
        <v>27</v>
      </c>
      <c r="L33" s="7">
        <f>QUARTILE(C27:C32,1)</f>
        <v>20.5</v>
      </c>
      <c r="N33" s="7" t="s">
        <v>27</v>
      </c>
      <c r="O33" s="7">
        <f>QUARTILE(C2:C32,1)</f>
        <v>12</v>
      </c>
    </row>
    <row r="34" spans="5:21" ht="33" customHeight="1" x14ac:dyDescent="0.25">
      <c r="H34" s="9" t="s">
        <v>28</v>
      </c>
      <c r="I34" s="9">
        <f>QUARTILE(C20:C26,3)</f>
        <v>17.5</v>
      </c>
      <c r="K34" s="9" t="s">
        <v>28</v>
      </c>
      <c r="L34" s="9">
        <f>QUARTILE(C27:C32,3)</f>
        <v>27.25</v>
      </c>
      <c r="N34" s="9" t="s">
        <v>28</v>
      </c>
      <c r="O34" s="9">
        <f>QUARTILE(C2:C32,3)</f>
        <v>20</v>
      </c>
      <c r="S34" s="7" t="s">
        <v>37</v>
      </c>
      <c r="T34" s="13" t="s">
        <v>38</v>
      </c>
      <c r="U34" s="6" t="s">
        <v>39</v>
      </c>
    </row>
    <row r="35" spans="5:21" ht="30" customHeight="1" x14ac:dyDescent="0.25">
      <c r="H35" s="9" t="s">
        <v>29</v>
      </c>
      <c r="I35" s="9">
        <f>I34-I33</f>
        <v>8.5</v>
      </c>
      <c r="K35" s="9" t="s">
        <v>29</v>
      </c>
      <c r="L35" s="9">
        <f>L34-L33</f>
        <v>6.75</v>
      </c>
      <c r="N35" s="9" t="s">
        <v>29</v>
      </c>
      <c r="O35" s="9">
        <f>O34-O33</f>
        <v>8</v>
      </c>
      <c r="S35" s="12">
        <v>19.714289999999998</v>
      </c>
      <c r="T35" s="14">
        <v>4.2</v>
      </c>
      <c r="U35" s="12">
        <f>CORREL(S35:S39,T35:T39)</f>
        <v>0.833765626984727</v>
      </c>
    </row>
    <row r="36" spans="5:21" ht="33" customHeight="1" x14ac:dyDescent="0.25">
      <c r="E36" s="4"/>
      <c r="F36" s="4"/>
      <c r="H36" s="7" t="s">
        <v>30</v>
      </c>
      <c r="I36" s="7" t="s">
        <v>40</v>
      </c>
      <c r="K36" s="7" t="s">
        <v>30</v>
      </c>
      <c r="L36" s="7" t="s">
        <v>31</v>
      </c>
      <c r="N36" s="7" t="s">
        <v>41</v>
      </c>
      <c r="O36" s="7">
        <f>_xlfn.T.TEST(T2:T14,T15:T32,2,2)</f>
        <v>2.2353152014302001E-3</v>
      </c>
      <c r="S36" s="7">
        <v>15</v>
      </c>
      <c r="T36" s="7">
        <v>3.8</v>
      </c>
    </row>
    <row r="37" spans="5:21" ht="33.75" customHeight="1" x14ac:dyDescent="0.25">
      <c r="E37" s="4"/>
      <c r="F37" s="4"/>
      <c r="H37" s="7" t="s">
        <v>32</v>
      </c>
      <c r="I37" s="7">
        <f>_xlfn.T.TEST(T2:T8,U2:U8,2,2)</f>
        <v>1.6021783976363185E-3</v>
      </c>
      <c r="K37" s="7" t="s">
        <v>32</v>
      </c>
      <c r="L37" s="7">
        <f>_xlfn.T.TEST(T27:T32,U27:U32,2,2)</f>
        <v>1.3859567314540893E-6</v>
      </c>
      <c r="S37" s="7">
        <v>13</v>
      </c>
      <c r="T37" s="7">
        <v>4.0999999999999996</v>
      </c>
    </row>
    <row r="38" spans="5:21" ht="22.5" customHeight="1" x14ac:dyDescent="0.25">
      <c r="E38" s="4"/>
      <c r="F38" s="4"/>
      <c r="S38" s="9">
        <v>13.142860000000001</v>
      </c>
      <c r="T38" s="9">
        <v>3.6</v>
      </c>
    </row>
    <row r="39" spans="5:21" ht="22.5" customHeight="1" x14ac:dyDescent="0.25">
      <c r="E39" s="4"/>
      <c r="F39" s="4"/>
      <c r="S39" s="7">
        <v>23.83333</v>
      </c>
      <c r="T39" s="7">
        <v>4.5</v>
      </c>
    </row>
    <row r="40" spans="5:21" ht="25.5" customHeight="1" x14ac:dyDescent="0.25">
      <c r="E40" s="4"/>
      <c r="F40" s="4"/>
    </row>
    <row r="41" spans="5:21" x14ac:dyDescent="0.25">
      <c r="E41" s="4"/>
      <c r="F41" s="4"/>
    </row>
    <row r="42" spans="5:21" x14ac:dyDescent="0.25">
      <c r="E42" s="4"/>
      <c r="F42" s="4"/>
    </row>
    <row r="43" spans="5:21" x14ac:dyDescent="0.25">
      <c r="E43" s="4"/>
      <c r="F43" s="4"/>
    </row>
    <row r="44" spans="5:21" x14ac:dyDescent="0.25">
      <c r="E44" s="4"/>
      <c r="F44" s="4"/>
    </row>
    <row r="45" spans="5:21" x14ac:dyDescent="0.25">
      <c r="E45" s="4"/>
      <c r="F45" s="4"/>
    </row>
    <row r="46" spans="5:21" x14ac:dyDescent="0.25">
      <c r="E46" s="4"/>
      <c r="F46" s="4"/>
    </row>
    <row r="47" spans="5:21" x14ac:dyDescent="0.25">
      <c r="E47" s="4"/>
      <c r="F47" s="4"/>
    </row>
    <row r="48" spans="5:21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</row>
    <row r="51" spans="5:6" x14ac:dyDescent="0.25">
      <c r="E51" s="4"/>
    </row>
    <row r="52" spans="5:6" x14ac:dyDescent="0.25">
      <c r="E52" s="4"/>
    </row>
    <row r="53" spans="5:6" x14ac:dyDescent="0.25">
      <c r="E53" s="4"/>
    </row>
    <row r="54" spans="5:6" x14ac:dyDescent="0.25">
      <c r="E54" s="4"/>
    </row>
    <row r="55" spans="5:6" x14ac:dyDescent="0.25">
      <c r="E55" s="4"/>
    </row>
    <row r="56" spans="5:6" x14ac:dyDescent="0.25">
      <c r="E56" s="4"/>
    </row>
    <row r="57" spans="5:6" x14ac:dyDescent="0.25">
      <c r="E57" s="4"/>
    </row>
    <row r="58" spans="5:6" x14ac:dyDescent="0.25">
      <c r="E58" s="4"/>
    </row>
    <row r="59" spans="5:6" x14ac:dyDescent="0.25">
      <c r="E59" s="4"/>
    </row>
    <row r="60" spans="5:6" x14ac:dyDescent="0.25">
      <c r="E60" s="4"/>
    </row>
    <row r="61" spans="5:6" x14ac:dyDescent="0.25">
      <c r="E61" s="4"/>
    </row>
    <row r="62" spans="5:6" x14ac:dyDescent="0.25">
      <c r="E62" s="4"/>
    </row>
    <row r="63" spans="5:6" x14ac:dyDescent="0.25">
      <c r="E63" s="4"/>
    </row>
    <row r="64" spans="5:6" x14ac:dyDescent="0.25">
      <c r="E64" s="4"/>
    </row>
    <row r="65" spans="5:5" x14ac:dyDescent="0.25">
      <c r="E65" s="4"/>
    </row>
    <row r="66" spans="5:5" x14ac:dyDescent="0.25">
      <c r="E66" s="4"/>
    </row>
    <row r="67" spans="5:5" x14ac:dyDescent="0.25">
      <c r="E67" s="4"/>
    </row>
    <row r="68" spans="5:5" x14ac:dyDescent="0.25">
      <c r="E68" s="4"/>
    </row>
  </sheetData>
  <sortState xmlns:xlrd2="http://schemas.microsoft.com/office/spreadsheetml/2017/richdata2" ref="Y2:AC32">
    <sortCondition ref="Z2:Z32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Retail Analysis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JOH20857875 (Cody John)</dc:creator>
  <cp:keywords/>
  <dc:description/>
  <cp:lastModifiedBy>JOH20857875 (Cody John)</cp:lastModifiedBy>
  <cp:revision/>
  <dcterms:created xsi:type="dcterms:W3CDTF">2023-11-19T15:54:39Z</dcterms:created>
  <dcterms:modified xsi:type="dcterms:W3CDTF">2024-01-18T19:18:47Z</dcterms:modified>
  <cp:category/>
  <cp:contentStatus/>
</cp:coreProperties>
</file>