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olidated P&amp;L" sheetId="1" state="visible" r:id="rId3"/>
    <sheet name="Consolidated Balance Sheet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<sst xmlns="http://schemas.openxmlformats.org/spreadsheetml/2006/main" count="183" uniqueCount="154">
  <si>
    <t xml:space="preserve">Tata Power Company Limited – Consolidated Statement of Profit and Loss</t>
  </si>
  <si>
    <t xml:space="preserve">₹ crore, financial years ended March 31 (as reported in the Integrated Annual Reports)</t>
  </si>
  <si>
    <t xml:space="preserve">Particulars</t>
  </si>
  <si>
    <t xml:space="preserve">Ref</t>
  </si>
  <si>
    <t xml:space="preserve">FY2021</t>
  </si>
  <si>
    <t xml:space="preserve">FY2022</t>
  </si>
  <si>
    <t xml:space="preserve">FY2023</t>
  </si>
  <si>
    <t xml:space="preserve">FY2024</t>
  </si>
  <si>
    <t xml:space="preserve">FY2025</t>
  </si>
  <si>
    <t xml:space="preserve">FY2026</t>
  </si>
  <si>
    <t xml:space="preserve">Year ended</t>
  </si>
  <si>
    <t xml:space="preserve">Mar 31, 2021</t>
  </si>
  <si>
    <t xml:space="preserve">Mar 31, 2022</t>
  </si>
  <si>
    <t xml:space="preserve">Mar 31, 2023</t>
  </si>
  <si>
    <t xml:space="preserve">Mar 31, 2024</t>
  </si>
  <si>
    <t xml:space="preserve">Mar 31, 2025</t>
  </si>
  <si>
    <t xml:space="preserve">Mar 31, 2026</t>
  </si>
  <si>
    <t xml:space="preserve">Source report</t>
  </si>
  <si>
    <t xml:space="preserve">AR 2021-22 (restated)</t>
  </si>
  <si>
    <t xml:space="preserve">AR 2021-22</t>
  </si>
  <si>
    <t xml:space="preserve">AR 2022-23</t>
  </si>
  <si>
    <t xml:space="preserve">AR 2023-24</t>
  </si>
  <si>
    <t xml:space="preserve">AR 2024-25</t>
  </si>
  <si>
    <t xml:space="preserve">AR 2025-26</t>
  </si>
  <si>
    <t xml:space="preserve">Income</t>
  </si>
  <si>
    <t xml:space="preserve">   Revenue from Operations</t>
  </si>
  <si>
    <t xml:space="preserve">   Other Income</t>
  </si>
  <si>
    <t xml:space="preserve">Total Income</t>
  </si>
  <si>
    <t xml:space="preserve">Expenses</t>
  </si>
  <si>
    <t xml:space="preserve">   Cost of Power Purchased</t>
  </si>
  <si>
    <t xml:space="preserve">   Cost of Fuel</t>
  </si>
  <si>
    <t xml:space="preserve">   Transmission Charges</t>
  </si>
  <si>
    <t xml:space="preserve">   Raw Material Consumed and Construction Cost</t>
  </si>
  <si>
    <t xml:space="preserve">   Purchase of Finished Goods and Spares</t>
  </si>
  <si>
    <t xml:space="preserve">   Decrease/(Increase) in Stock-in-Trade and WIP</t>
  </si>
  <si>
    <t xml:space="preserve">   Employee Benefits Expense</t>
  </si>
  <si>
    <t xml:space="preserve">   Finance Costs</t>
  </si>
  <si>
    <t xml:space="preserve">   Depreciation and Amortisation Expenses</t>
  </si>
  <si>
    <t xml:space="preserve">   Other Expenses</t>
  </si>
  <si>
    <t xml:space="preserve">Total Expenses</t>
  </si>
  <si>
    <t xml:space="preserve">Profit Before Regulatory Deferral Balances, Exceptional Items, Tax and Share of Associates &amp; JVs</t>
  </si>
  <si>
    <t xml:space="preserve">Movement in Regulatory Deferral Balances (Net)</t>
  </si>
  <si>
    <t xml:space="preserve">   Net Movement in Regulatory Deferral Balances</t>
  </si>
  <si>
    <t xml:space="preserve">   Net Movement in respect of earlier years</t>
  </si>
  <si>
    <t xml:space="preserve">   Deferred Tax Recoverable/(Payable)</t>
  </si>
  <si>
    <t xml:space="preserve">Total Movement in Regulatory Deferral Balances</t>
  </si>
  <si>
    <t xml:space="preserve">Profit Before Exceptional Items, Tax and Share of Associates &amp; JVs</t>
  </si>
  <si>
    <t xml:space="preserve">   Share of Net Profit of Associates and Joint Ventures (equity method)</t>
  </si>
  <si>
    <t xml:space="preserve">Profit Before Exceptional Items and Tax</t>
  </si>
  <si>
    <t xml:space="preserve">   Exceptional Items (net)</t>
  </si>
  <si>
    <t xml:space="preserve">Profit Before Tax (Continuing Operations)</t>
  </si>
  <si>
    <t xml:space="preserve">Tax Expense</t>
  </si>
  <si>
    <t xml:space="preserve">   Current Tax</t>
  </si>
  <si>
    <t xml:space="preserve">   Current Tax in respect of earlier years</t>
  </si>
  <si>
    <t xml:space="preserve">   Deferred Tax</t>
  </si>
  <si>
    <t xml:space="preserve">   Deferred Tax relating to earlier years</t>
  </si>
  <si>
    <t xml:space="preserve">   Other tax items (new tax regime remeasurement FY22; merger impact FY25)</t>
  </si>
  <si>
    <t xml:space="preserve">Total Tax Expense</t>
  </si>
  <si>
    <t xml:space="preserve">Profit for the Year – Continuing Operations</t>
  </si>
  <si>
    <t xml:space="preserve">   Profit/(Loss) from Discontinued Operations (net of tax)</t>
  </si>
  <si>
    <t xml:space="preserve">Profit for the Year</t>
  </si>
  <si>
    <t xml:space="preserve">Attributable to</t>
  </si>
  <si>
    <t xml:space="preserve">   Owners of the Company</t>
  </si>
  <si>
    <t xml:space="preserve">Non-controlling Interest</t>
  </si>
  <si>
    <t xml:space="preserve">Earnings Per Share (₹) – Basic, total operations after regulatory deferral</t>
  </si>
  <si>
    <t xml:space="preserve">   EPS (₹ per share of ₹1 each)</t>
  </si>
  <si>
    <t xml:space="preserve">Key ratios and checks</t>
  </si>
  <si>
    <t xml:space="preserve">Profit for the Year as % of Revenue from Operations</t>
  </si>
  <si>
    <t xml:space="preserve">Revenue growth (YoY)</t>
  </si>
  <si>
    <t xml:space="preserve">n/a</t>
  </si>
  <si>
    <t xml:space="preserve">   Profit for the Year – as printed in the report (for check)</t>
  </si>
  <si>
    <t xml:space="preserve">Difference: computed vs. reported (should be 0)</t>
  </si>
  <si>
    <t xml:space="preserve">Notes</t>
  </si>
  <si>
    <t xml:space="preserve">Blue = figures keyed in from the annual reports; black = formulas. Subtotals are recalculated and reconciled to the reported profit for the year.</t>
  </si>
  <si>
    <t xml:space="preserve">Basis: Consolidated financials (Ind AS) of Tata Power. FY2021 figures are the restated comparatives shown in the FY2021-22 report (no FY2020-21 report was provided).</t>
  </si>
  <si>
    <t xml:space="preserve">FY2022–FY2026 are taken from each year's own report, FY2023 and later are as originally reported; FY2024 and FY2025 comparatives in the following year's report agree with these.</t>
  </si>
  <si>
    <t xml:space="preserve">Revenue for FY2025 and FY2026 is 'Revenue from Operations' per the P&amp;L (65,478.24 and 62,428.59). Management-discussion pages quote different 'operating revenue' figures (e.g. 64,502 and 63,681), which use a different definition.</t>
  </si>
  <si>
    <t xml:space="preserve">Exceptional items are shown net: FY21 standby litigation; FY22 impairment of investment; FY24 gain on dilution, goodwill impairment and gain on sale of subsidiaries/JVs; FY25 and FY26 as itemised in the reports.</t>
  </si>
  <si>
    <t xml:space="preserve">Discontinued operations: FY21 includes pre-tax loss, impairment loss and related tax credit; FY22 is the impairment loss on remeasurement at fair value.</t>
  </si>
  <si>
    <t xml:space="preserve">Tata Power Company Limited – Consolidated Balance Sheet</t>
  </si>
  <si>
    <t xml:space="preserve">₹ crore, as at March 31 (as reported in the Integrated Annual Reports)</t>
  </si>
  <si>
    <t xml:space="preserve">As at</t>
  </si>
  <si>
    <t xml:space="preserve">AR 2024-25 (reclass.)</t>
  </si>
  <si>
    <t xml:space="preserve">ASSETS</t>
  </si>
  <si>
    <t xml:space="preserve">Non-current assets</t>
  </si>
  <si>
    <t xml:space="preserve">   Property, Plant and Equipment</t>
  </si>
  <si>
    <t xml:space="preserve">   Right of Use Assets</t>
  </si>
  <si>
    <t xml:space="preserve">   Capital Work-in-Progress</t>
  </si>
  <si>
    <t xml:space="preserve">   Goodwill</t>
  </si>
  <si>
    <t xml:space="preserve">   Other Intangible Assets</t>
  </si>
  <si>
    <t xml:space="preserve">   Investments accounted for using the Equity Method</t>
  </si>
  <si>
    <t xml:space="preserve">   Other Investments</t>
  </si>
  <si>
    <t xml:space="preserve">   Trade Receivables</t>
  </si>
  <si>
    <t xml:space="preserve">   Loans</t>
  </si>
  <si>
    <t xml:space="preserve">   Finance Lease Receivables</t>
  </si>
  <si>
    <t xml:space="preserve">   Other Financial Assets</t>
  </si>
  <si>
    <t xml:space="preserve">   Non-current Tax Assets (Net)</t>
  </si>
  <si>
    <t xml:space="preserve">   Deferred Tax Assets (Net)</t>
  </si>
  <si>
    <t xml:space="preserve">   Other Non-current Assets</t>
  </si>
  <si>
    <t xml:space="preserve">Total Non-current Assets</t>
  </si>
  <si>
    <t xml:space="preserve">Current assets</t>
  </si>
  <si>
    <t xml:space="preserve">   Inventories</t>
  </si>
  <si>
    <t xml:space="preserve">   Investments</t>
  </si>
  <si>
    <t xml:space="preserve">   Unbilled Revenue</t>
  </si>
  <si>
    <t xml:space="preserve">   Cash and Cash Equivalents</t>
  </si>
  <si>
    <t xml:space="preserve">   Bank Balances other than Cash and Cash Equivalents</t>
  </si>
  <si>
    <t xml:space="preserve">   Current Tax Assets (Net)</t>
  </si>
  <si>
    <t xml:space="preserve">   Other Current Assets</t>
  </si>
  <si>
    <t xml:space="preserve">Total Current Assets</t>
  </si>
  <si>
    <t xml:space="preserve">   Assets Classified as Held for Sale</t>
  </si>
  <si>
    <t xml:space="preserve">Total Assets before Regulatory Deferral Account</t>
  </si>
  <si>
    <t xml:space="preserve">   Regulatory Deferral Account – Assets</t>
  </si>
  <si>
    <t xml:space="preserve">TOTAL ASSETS</t>
  </si>
  <si>
    <t xml:space="preserve">EQUITY AND LIABILITIES</t>
  </si>
  <si>
    <t xml:space="preserve">Equity</t>
  </si>
  <si>
    <t xml:space="preserve">   Equity Share Capital</t>
  </si>
  <si>
    <t xml:space="preserve">   Unsecured Perpetual Securities</t>
  </si>
  <si>
    <t xml:space="preserve">   Other Equity</t>
  </si>
  <si>
    <t xml:space="preserve">Equity attributable to Shareholders of the Company</t>
  </si>
  <si>
    <t xml:space="preserve">   Non-controlling Interests</t>
  </si>
  <si>
    <t xml:space="preserve">Total Equity</t>
  </si>
  <si>
    <t xml:space="preserve">Non-current liabilities</t>
  </si>
  <si>
    <t xml:space="preserve">   Borrowings</t>
  </si>
  <si>
    <t xml:space="preserve">   Lease Liabilities</t>
  </si>
  <si>
    <t xml:space="preserve">   Trade Payables</t>
  </si>
  <si>
    <t xml:space="preserve">   Other Financial Liabilities</t>
  </si>
  <si>
    <t xml:space="preserve">   Non-current Tax Liabilities (Net)</t>
  </si>
  <si>
    <t xml:space="preserve">   Deferred Tax Liabilities (Net)</t>
  </si>
  <si>
    <t xml:space="preserve">   Provisions</t>
  </si>
  <si>
    <t xml:space="preserve">   Other Non-current Liabilities</t>
  </si>
  <si>
    <t xml:space="preserve">Total Non-current Liabilities</t>
  </si>
  <si>
    <t xml:space="preserve">Current liabilities</t>
  </si>
  <si>
    <t xml:space="preserve">   Acceptances</t>
  </si>
  <si>
    <t xml:space="preserve">   Trade Payables (MSME + others)</t>
  </si>
  <si>
    <t xml:space="preserve">   Current Tax Liabilities (Net)</t>
  </si>
  <si>
    <t xml:space="preserve">   Other Current Liabilities</t>
  </si>
  <si>
    <t xml:space="preserve">Total Current Liabilities</t>
  </si>
  <si>
    <t xml:space="preserve">   Liabilities directly associated with Assets Held for Sale</t>
  </si>
  <si>
    <t xml:space="preserve">Total Liabilities before Regulatory Deferral Account</t>
  </si>
  <si>
    <t xml:space="preserve">   Regulatory Deferral Account – Liability</t>
  </si>
  <si>
    <t xml:space="preserve">TOTAL EQUITY AND LIABILITIES</t>
  </si>
  <si>
    <t xml:space="preserve">Current ratio (current assets ÷ current liabilities)</t>
  </si>
  <si>
    <t xml:space="preserve">Total borrowings (incl. leases) ÷ total equity</t>
  </si>
  <si>
    <t xml:space="preserve">Net borrowings (borrowings less cash, bank balances, current investments), ₹ crore</t>
  </si>
  <si>
    <t xml:space="preserve">   Total Assets – as printed in the report (for check)</t>
  </si>
  <si>
    <t xml:space="preserve">   Total Equity – as printed in the report (for check)</t>
  </si>
  <si>
    <t xml:space="preserve">Check: computed Total Assets – reported (should be 0)</t>
  </si>
  <si>
    <t xml:space="preserve">Check: Total Assets – Total Equity and Liabilities (should be 0)</t>
  </si>
  <si>
    <t xml:space="preserve">Check: computed Total Equity – reported (should be 0)</t>
  </si>
  <si>
    <t xml:space="preserve">Blue = figures keyed in from the annual reports; black = formulas. Totals are recomputed and reconciled to the reported totals.</t>
  </si>
  <si>
    <t xml:space="preserve">Basis: Consolidated Ind AS balance sheet. FY2021 is the restated comparative in the FY2021-22 report. FY2024 uses the comparative shown in the FY2024-25 report, where liabilities were reclassified.</t>
  </si>
  <si>
    <t xml:space="preserve">Because of that FY2024-25 reclassification, 'Acceptances' appear as a separate line from FY2024 onward; for FY2021–FY2023 they sit within trade payables / other financial liabilities, so those lines are not strictly comparable across the break.</t>
  </si>
  <si>
    <t xml:space="preserve">Trade payables are shown as one line (micro/small enterprises plus other creditors). FY2021 also has a small non-current trade payable and FY2021–22 a non-current tax liability.</t>
  </si>
  <si>
    <t xml:space="preserve">FY2021 includes Unsecured Perpetual Securities of ₹1,500 crore, which are nil in later years.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</si>
</sst>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.00;\(#,##0.00\);\-"/>
    <numFmt numFmtId="166" formatCode="0.00"/>
    <numFmt numFmtId="167" formatCode="0.0%;\(0.0%\);\-"/>
    <numFmt numFmtId="168" formatCode="#,##0.00;\(#,##0.00\);\-"/>
    <numFmt numFmtId="169" formatCode="0.00\x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sz val="9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80808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78"/>
    <col collapsed="false" customWidth="true" hidden="false" outlineLevel="0" max="2" min="2" style="1" width="4"/>
    <col collapsed="false" customWidth="true" hidden="false" outlineLevel="0" max="8" min="3" style="1" width="15"/>
  </cols>
  <sheetData>
    <row r="1" customFormat="false" ht="17.25" hidden="false" customHeight="true" outlineLevel="0" collapsed="false">
      <c r="A1" s="2" t="s">
        <v>0</v>
      </c>
    </row>
    <row r="2" customFormat="false" ht="15" hidden="false" customHeight="true" outlineLevel="0" collapsed="false">
      <c r="A2" s="3" t="s">
        <v>1</v>
      </c>
    </row>
    <row r="4" customFormat="false" ht="15" hidden="false" customHeight="true" outlineLevel="0" collapsed="false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customFormat="false" ht="15" hidden="false" customHeight="true" outlineLevel="0" collapsed="false">
      <c r="A5" s="4" t="s">
        <v>10</v>
      </c>
      <c r="B5" s="5"/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</row>
    <row r="6" customFormat="false" ht="15" hidden="false" customHeight="true" outlineLevel="0" collapsed="false">
      <c r="A6" s="4" t="s">
        <v>17</v>
      </c>
      <c r="B6" s="5"/>
      <c r="C6" s="5" t="s">
        <v>18</v>
      </c>
      <c r="D6" s="5" t="s">
        <v>19</v>
      </c>
      <c r="E6" s="5" t="s">
        <v>20</v>
      </c>
      <c r="F6" s="5" t="s">
        <v>21</v>
      </c>
      <c r="G6" s="5" t="s">
        <v>22</v>
      </c>
      <c r="H6" s="5" t="s">
        <v>23</v>
      </c>
    </row>
    <row r="7" customFormat="false" ht="15" hidden="false" customHeight="true" outlineLevel="0" collapsed="false">
      <c r="A7" s="6" t="s">
        <v>24</v>
      </c>
      <c r="B7" s="6"/>
      <c r="C7" s="6"/>
      <c r="D7" s="6"/>
      <c r="E7" s="6"/>
      <c r="F7" s="6"/>
      <c r="G7" s="6"/>
      <c r="H7" s="6"/>
    </row>
    <row r="8" customFormat="false" ht="15" hidden="false" customHeight="true" outlineLevel="0" collapsed="false">
      <c r="A8" s="7" t="s">
        <v>25</v>
      </c>
      <c r="B8" s="7"/>
      <c r="C8" s="8" t="n">
        <v>32703.31</v>
      </c>
      <c r="D8" s="8" t="n">
        <v>42815.67</v>
      </c>
      <c r="E8" s="8" t="n">
        <v>55109.08</v>
      </c>
      <c r="F8" s="8" t="n">
        <v>61448.9</v>
      </c>
      <c r="G8" s="8" t="n">
        <v>65478.24</v>
      </c>
      <c r="H8" s="8" t="n">
        <v>62428.59</v>
      </c>
    </row>
    <row r="9" customFormat="false" ht="15" hidden="false" customHeight="true" outlineLevel="0" collapsed="false">
      <c r="A9" s="7" t="s">
        <v>26</v>
      </c>
      <c r="B9" s="7"/>
      <c r="C9" s="8" t="n">
        <v>439.24</v>
      </c>
      <c r="D9" s="8" t="n">
        <v>919.96</v>
      </c>
      <c r="E9" s="8" t="n">
        <v>1438.02</v>
      </c>
      <c r="F9" s="8" t="n">
        <v>1823.42</v>
      </c>
      <c r="G9" s="8" t="n">
        <v>1513.93</v>
      </c>
      <c r="H9" s="8" t="n">
        <v>1743.07</v>
      </c>
    </row>
    <row r="10" customFormat="false" ht="15" hidden="false" customHeight="true" outlineLevel="0" collapsed="false">
      <c r="A10" s="9" t="s">
        <v>27</v>
      </c>
      <c r="C10" s="10" t="n">
        <f aca="false">C8+C9</f>
        <v>33142.55</v>
      </c>
      <c r="D10" s="10" t="n">
        <f aca="false">D8+D9</f>
        <v>43735.63</v>
      </c>
      <c r="E10" s="10" t="n">
        <f aca="false">E8+E9</f>
        <v>56547.1</v>
      </c>
      <c r="F10" s="10" t="n">
        <f aca="false">F8+F9</f>
        <v>63272.32</v>
      </c>
      <c r="G10" s="10" t="n">
        <f aca="false">G8+G9</f>
        <v>66992.17</v>
      </c>
      <c r="H10" s="10" t="n">
        <f aca="false">H8+H9</f>
        <v>64171.66</v>
      </c>
    </row>
    <row r="11" customFormat="false" ht="15" hidden="false" customHeight="true" outlineLevel="0" collapsed="false">
      <c r="A11" s="7"/>
    </row>
    <row r="12" customFormat="false" ht="15" hidden="false" customHeight="true" outlineLevel="0" collapsed="false">
      <c r="A12" s="6" t="s">
        <v>28</v>
      </c>
      <c r="B12" s="6"/>
      <c r="C12" s="6"/>
      <c r="D12" s="6"/>
      <c r="E12" s="6"/>
      <c r="F12" s="6"/>
      <c r="G12" s="6"/>
      <c r="H12" s="6"/>
    </row>
    <row r="13" customFormat="false" ht="15" hidden="false" customHeight="true" outlineLevel="0" collapsed="false">
      <c r="A13" s="7" t="s">
        <v>29</v>
      </c>
      <c r="B13" s="7"/>
      <c r="C13" s="8" t="n">
        <v>8334.41</v>
      </c>
      <c r="D13" s="8" t="n">
        <v>14640.62</v>
      </c>
      <c r="E13" s="8" t="n">
        <v>19062.67</v>
      </c>
      <c r="F13" s="8" t="n">
        <v>20014.46</v>
      </c>
      <c r="G13" s="8" t="n">
        <v>20523.61</v>
      </c>
      <c r="H13" s="8" t="n">
        <v>19647.25</v>
      </c>
    </row>
    <row r="14" customFormat="false" ht="15" hidden="false" customHeight="true" outlineLevel="0" collapsed="false">
      <c r="A14" s="7" t="s">
        <v>30</v>
      </c>
      <c r="B14" s="7"/>
      <c r="C14" s="8" t="n">
        <v>9074.96</v>
      </c>
      <c r="D14" s="8" t="n">
        <v>8290.92</v>
      </c>
      <c r="E14" s="8" t="n">
        <v>13763.59</v>
      </c>
      <c r="F14" s="8" t="n">
        <v>14130.47</v>
      </c>
      <c r="G14" s="8" t="n">
        <v>13918.47</v>
      </c>
      <c r="H14" s="8" t="n">
        <v>7498.39</v>
      </c>
    </row>
    <row r="15" customFormat="false" ht="15" hidden="false" customHeight="true" outlineLevel="0" collapsed="false">
      <c r="A15" s="7" t="s">
        <v>31</v>
      </c>
      <c r="B15" s="7"/>
      <c r="C15" s="8" t="n">
        <v>504.6</v>
      </c>
      <c r="D15" s="8" t="n">
        <v>1018.19</v>
      </c>
      <c r="E15" s="8" t="n">
        <v>1194.95</v>
      </c>
      <c r="F15" s="8" t="n">
        <v>1168.69</v>
      </c>
      <c r="G15" s="8" t="n">
        <v>1277.81</v>
      </c>
      <c r="H15" s="8" t="n">
        <v>1467.98</v>
      </c>
    </row>
    <row r="16" customFormat="false" ht="15" hidden="false" customHeight="true" outlineLevel="0" collapsed="false">
      <c r="A16" s="7" t="s">
        <v>32</v>
      </c>
      <c r="B16" s="7"/>
      <c r="C16" s="8" t="n">
        <v>2628.19</v>
      </c>
      <c r="D16" s="8" t="n">
        <v>3832.83</v>
      </c>
      <c r="E16" s="8" t="n">
        <v>3882.3</v>
      </c>
      <c r="F16" s="8" t="n">
        <v>5439.86</v>
      </c>
      <c r="G16" s="8" t="n">
        <v>4921.46</v>
      </c>
      <c r="H16" s="8" t="n">
        <v>8618.4</v>
      </c>
    </row>
    <row r="17" customFormat="false" ht="15" hidden="false" customHeight="true" outlineLevel="0" collapsed="false">
      <c r="A17" s="7" t="s">
        <v>33</v>
      </c>
      <c r="B17" s="7"/>
      <c r="C17" s="8" t="n">
        <v>28.89</v>
      </c>
      <c r="D17" s="8" t="n">
        <v>49.11</v>
      </c>
      <c r="E17" s="8" t="n">
        <v>56.15</v>
      </c>
      <c r="F17" s="8" t="n">
        <v>39.89</v>
      </c>
      <c r="G17" s="8" t="n">
        <v>31.84</v>
      </c>
      <c r="H17" s="8" t="n">
        <v>42.35</v>
      </c>
    </row>
    <row r="18" customFormat="false" ht="15" hidden="false" customHeight="true" outlineLevel="0" collapsed="false">
      <c r="A18" s="7" t="s">
        <v>34</v>
      </c>
      <c r="B18" s="7"/>
      <c r="C18" s="8" t="n">
        <v>0.41</v>
      </c>
      <c r="D18" s="8" t="n">
        <v>-199.22</v>
      </c>
      <c r="E18" s="8" t="n">
        <v>43.53</v>
      </c>
      <c r="F18" s="8" t="n">
        <v>-51.78</v>
      </c>
      <c r="G18" s="8" t="n">
        <v>-440.76</v>
      </c>
      <c r="H18" s="8" t="n">
        <v>-84.11</v>
      </c>
    </row>
    <row r="19" customFormat="false" ht="15" hidden="false" customHeight="true" outlineLevel="0" collapsed="false">
      <c r="A19" s="7" t="s">
        <v>35</v>
      </c>
      <c r="B19" s="7"/>
      <c r="C19" s="8" t="n">
        <v>2316.67</v>
      </c>
      <c r="D19" s="8" t="n">
        <v>3611.63</v>
      </c>
      <c r="E19" s="8" t="n">
        <v>3624.26</v>
      </c>
      <c r="F19" s="8" t="n">
        <v>4036.09</v>
      </c>
      <c r="G19" s="8" t="n">
        <v>4372.92</v>
      </c>
      <c r="H19" s="8" t="n">
        <v>4693.73</v>
      </c>
    </row>
    <row r="20" customFormat="false" ht="15" hidden="false" customHeight="true" outlineLevel="0" collapsed="false">
      <c r="A20" s="7" t="s">
        <v>36</v>
      </c>
      <c r="B20" s="7"/>
      <c r="C20" s="8" t="n">
        <v>4010.39</v>
      </c>
      <c r="D20" s="8" t="n">
        <v>3859.02</v>
      </c>
      <c r="E20" s="8" t="n">
        <v>4371.65</v>
      </c>
      <c r="F20" s="8" t="n">
        <v>4633.22</v>
      </c>
      <c r="G20" s="8" t="n">
        <v>4702.44</v>
      </c>
      <c r="H20" s="8" t="n">
        <v>5256.79</v>
      </c>
    </row>
    <row r="21" customFormat="false" ht="15" hidden="false" customHeight="true" outlineLevel="0" collapsed="false">
      <c r="A21" s="7" t="s">
        <v>37</v>
      </c>
      <c r="B21" s="7"/>
      <c r="C21" s="8" t="n">
        <v>2744.94</v>
      </c>
      <c r="D21" s="8" t="n">
        <v>3122.2</v>
      </c>
      <c r="E21" s="8" t="n">
        <v>3439.2</v>
      </c>
      <c r="F21" s="8" t="n">
        <v>3786.37</v>
      </c>
      <c r="G21" s="8" t="n">
        <v>4116.86</v>
      </c>
      <c r="H21" s="8" t="n">
        <v>4811.09</v>
      </c>
    </row>
    <row r="22" customFormat="false" ht="15" hidden="false" customHeight="true" outlineLevel="0" collapsed="false">
      <c r="A22" s="7" t="s">
        <v>38</v>
      </c>
      <c r="B22" s="7"/>
      <c r="C22" s="8" t="n">
        <v>2812.48</v>
      </c>
      <c r="D22" s="8" t="n">
        <v>4060.42</v>
      </c>
      <c r="E22" s="8" t="n">
        <v>5775.31</v>
      </c>
      <c r="F22" s="8" t="n">
        <v>5887.39</v>
      </c>
      <c r="G22" s="8" t="n">
        <v>6943.02</v>
      </c>
      <c r="H22" s="8" t="n">
        <v>7449.54</v>
      </c>
    </row>
    <row r="23" customFormat="false" ht="15" hidden="false" customHeight="true" outlineLevel="0" collapsed="false">
      <c r="A23" s="9" t="s">
        <v>39</v>
      </c>
      <c r="C23" s="10" t="n">
        <f aca="false">SUM(C13:C22)</f>
        <v>32455.94</v>
      </c>
      <c r="D23" s="10" t="n">
        <f aca="false">SUM(D13:D22)</f>
        <v>42285.72</v>
      </c>
      <c r="E23" s="10" t="n">
        <f aca="false">SUM(E13:E22)</f>
        <v>55213.61</v>
      </c>
      <c r="F23" s="10" t="n">
        <f aca="false">SUM(F13:F22)</f>
        <v>59084.66</v>
      </c>
      <c r="G23" s="10" t="n">
        <f aca="false">SUM(G13:G22)</f>
        <v>60367.67</v>
      </c>
      <c r="H23" s="10" t="n">
        <f aca="false">SUM(H13:H22)</f>
        <v>59401.41</v>
      </c>
    </row>
    <row r="24" customFormat="false" ht="15" hidden="false" customHeight="true" outlineLevel="0" collapsed="false">
      <c r="A24" s="7"/>
    </row>
    <row r="25" customFormat="false" ht="15" hidden="false" customHeight="true" outlineLevel="0" collapsed="false">
      <c r="A25" s="9" t="s">
        <v>40</v>
      </c>
      <c r="C25" s="10" t="n">
        <f aca="false">C10-C23</f>
        <v>686.610000000004</v>
      </c>
      <c r="D25" s="10" t="n">
        <f aca="false">D10-D23</f>
        <v>1449.91</v>
      </c>
      <c r="E25" s="10" t="n">
        <f aca="false">E10-E23</f>
        <v>1333.49</v>
      </c>
      <c r="F25" s="10" t="n">
        <f aca="false">F10-F23</f>
        <v>4187.66</v>
      </c>
      <c r="G25" s="10" t="n">
        <f aca="false">G10-G23</f>
        <v>6624.5</v>
      </c>
      <c r="H25" s="10" t="n">
        <f aca="false">H10-H23</f>
        <v>4770.25</v>
      </c>
    </row>
    <row r="26" customFormat="false" ht="15" hidden="false" customHeight="true" outlineLevel="0" collapsed="false">
      <c r="A26" s="6" t="s">
        <v>41</v>
      </c>
      <c r="B26" s="6"/>
      <c r="C26" s="6"/>
      <c r="D26" s="6"/>
      <c r="E26" s="6"/>
      <c r="F26" s="6"/>
      <c r="G26" s="6"/>
      <c r="H26" s="6"/>
    </row>
    <row r="27" customFormat="false" ht="15" hidden="false" customHeight="true" outlineLevel="0" collapsed="false">
      <c r="A27" s="7" t="s">
        <v>42</v>
      </c>
      <c r="B27" s="7"/>
      <c r="C27" s="8" t="n">
        <v>454.22</v>
      </c>
      <c r="D27" s="8" t="n">
        <v>-380.42</v>
      </c>
      <c r="E27" s="8" t="n">
        <v>815.7</v>
      </c>
      <c r="F27" s="8" t="n">
        <v>56.24</v>
      </c>
      <c r="G27" s="8" t="n">
        <v>-1341.06</v>
      </c>
      <c r="H27" s="8" t="n">
        <v>153.83</v>
      </c>
    </row>
    <row r="28" customFormat="false" ht="15" hidden="false" customHeight="true" outlineLevel="0" collapsed="false">
      <c r="A28" s="7" t="s">
        <v>43</v>
      </c>
      <c r="B28" s="7"/>
      <c r="C28" s="8" t="n">
        <v>0</v>
      </c>
      <c r="D28" s="8" t="n">
        <v>0</v>
      </c>
      <c r="E28" s="8" t="n">
        <v>-8.53</v>
      </c>
      <c r="F28" s="8" t="n">
        <v>7.34</v>
      </c>
      <c r="G28" s="8" t="n">
        <v>493.49</v>
      </c>
      <c r="H28" s="8" t="n">
        <v>1047.09</v>
      </c>
    </row>
    <row r="29" customFormat="false" ht="15" hidden="false" customHeight="true" outlineLevel="0" collapsed="false">
      <c r="A29" s="7" t="s">
        <v>44</v>
      </c>
      <c r="B29" s="7"/>
      <c r="C29" s="8" t="n">
        <v>81.8</v>
      </c>
      <c r="D29" s="8" t="n">
        <v>140.95</v>
      </c>
      <c r="E29" s="8" t="n">
        <v>116.88</v>
      </c>
      <c r="F29" s="8" t="n">
        <v>29.85</v>
      </c>
      <c r="G29" s="8" t="n">
        <v>-128.59</v>
      </c>
      <c r="H29" s="8" t="n">
        <v>51.12</v>
      </c>
    </row>
    <row r="30" customFormat="false" ht="15" hidden="false" customHeight="true" outlineLevel="0" collapsed="false">
      <c r="A30" s="9" t="s">
        <v>45</v>
      </c>
      <c r="C30" s="10" t="n">
        <f aca="false">SUM(C27:C29)</f>
        <v>536.02</v>
      </c>
      <c r="D30" s="10" t="n">
        <f aca="false">SUM(D27:D29)</f>
        <v>-239.47</v>
      </c>
      <c r="E30" s="10" t="n">
        <f aca="false">SUM(E27:E29)</f>
        <v>924.05</v>
      </c>
      <c r="F30" s="10" t="n">
        <f aca="false">SUM(F27:F29)</f>
        <v>93.43</v>
      </c>
      <c r="G30" s="10" t="n">
        <f aca="false">SUM(G27:G29)</f>
        <v>-976.16</v>
      </c>
      <c r="H30" s="10" t="n">
        <f aca="false">SUM(H27:H29)</f>
        <v>1252.04</v>
      </c>
    </row>
    <row r="31" customFormat="false" ht="15" hidden="false" customHeight="true" outlineLevel="0" collapsed="false">
      <c r="A31" s="9" t="s">
        <v>46</v>
      </c>
      <c r="C31" s="10" t="n">
        <f aca="false">C25+C30</f>
        <v>1222.63</v>
      </c>
      <c r="D31" s="10" t="n">
        <f aca="false">D25+D30</f>
        <v>1210.44</v>
      </c>
      <c r="E31" s="10" t="n">
        <f aca="false">E25+E30</f>
        <v>2257.54</v>
      </c>
      <c r="F31" s="10" t="n">
        <f aca="false">F25+F30</f>
        <v>4281.09</v>
      </c>
      <c r="G31" s="10" t="n">
        <f aca="false">G25+G30</f>
        <v>5648.34</v>
      </c>
      <c r="H31" s="10" t="n">
        <f aca="false">H25+H30</f>
        <v>6022.29</v>
      </c>
    </row>
    <row r="32" customFormat="false" ht="15" hidden="false" customHeight="true" outlineLevel="0" collapsed="false">
      <c r="A32" s="7" t="s">
        <v>47</v>
      </c>
      <c r="B32" s="7"/>
      <c r="C32" s="8" t="n">
        <v>873.39</v>
      </c>
      <c r="D32" s="8" t="n">
        <v>1942.83</v>
      </c>
      <c r="E32" s="8" t="n">
        <v>3199.46</v>
      </c>
      <c r="F32" s="8" t="n">
        <v>1177.57</v>
      </c>
      <c r="G32" s="8" t="n">
        <v>793.33</v>
      </c>
      <c r="H32" s="8" t="n">
        <v>707.87</v>
      </c>
    </row>
    <row r="33" customFormat="false" ht="15" hidden="false" customHeight="true" outlineLevel="0" collapsed="false">
      <c r="A33" s="9" t="s">
        <v>48</v>
      </c>
      <c r="C33" s="10" t="n">
        <f aca="false">C31+C32</f>
        <v>2096.02</v>
      </c>
      <c r="D33" s="10" t="n">
        <f aca="false">D31+D32</f>
        <v>3153.27</v>
      </c>
      <c r="E33" s="10" t="n">
        <f aca="false">E31+E32</f>
        <v>5457</v>
      </c>
      <c r="F33" s="10" t="n">
        <f aca="false">F31+F32</f>
        <v>5458.66</v>
      </c>
      <c r="G33" s="10" t="n">
        <f aca="false">G31+G32</f>
        <v>6441.67</v>
      </c>
      <c r="H33" s="10" t="n">
        <f aca="false">H31+H32</f>
        <v>6730.16</v>
      </c>
    </row>
    <row r="34" customFormat="false" ht="15" hidden="false" customHeight="true" outlineLevel="0" collapsed="false">
      <c r="A34" s="7" t="s">
        <v>49</v>
      </c>
      <c r="B34" s="7"/>
      <c r="C34" s="8" t="n">
        <v>-109.29</v>
      </c>
      <c r="D34" s="8" t="n">
        <v>-150.27</v>
      </c>
      <c r="E34" s="8" t="n">
        <v>0</v>
      </c>
      <c r="F34" s="8" t="n">
        <v>273.36</v>
      </c>
      <c r="G34" s="8" t="n">
        <v>-122.05</v>
      </c>
      <c r="H34" s="8" t="n">
        <v>-94.17</v>
      </c>
    </row>
    <row r="35" customFormat="false" ht="15" hidden="false" customHeight="true" outlineLevel="0" collapsed="false">
      <c r="A35" s="9" t="s">
        <v>50</v>
      </c>
      <c r="C35" s="10" t="n">
        <f aca="false">C33+C34</f>
        <v>1986.73</v>
      </c>
      <c r="D35" s="10" t="n">
        <f aca="false">D33+D34</f>
        <v>3003</v>
      </c>
      <c r="E35" s="10" t="n">
        <f aca="false">E33+E34</f>
        <v>5457</v>
      </c>
      <c r="F35" s="10" t="n">
        <f aca="false">F33+F34</f>
        <v>5732.02</v>
      </c>
      <c r="G35" s="10" t="n">
        <f aca="false">G33+G34</f>
        <v>6319.62</v>
      </c>
      <c r="H35" s="10" t="n">
        <f aca="false">H33+H34</f>
        <v>6635.99</v>
      </c>
    </row>
    <row r="36" customFormat="false" ht="15" hidden="false" customHeight="true" outlineLevel="0" collapsed="false">
      <c r="A36" s="7"/>
    </row>
    <row r="37" customFormat="false" ht="15" hidden="false" customHeight="true" outlineLevel="0" collapsed="false">
      <c r="A37" s="6" t="s">
        <v>51</v>
      </c>
      <c r="B37" s="6"/>
      <c r="C37" s="6"/>
      <c r="D37" s="6"/>
      <c r="E37" s="6"/>
      <c r="F37" s="6"/>
      <c r="G37" s="6"/>
      <c r="H37" s="6"/>
    </row>
    <row r="38" customFormat="false" ht="15" hidden="false" customHeight="true" outlineLevel="0" collapsed="false">
      <c r="A38" s="7" t="s">
        <v>52</v>
      </c>
      <c r="B38" s="7"/>
      <c r="C38" s="8" t="n">
        <v>647.57</v>
      </c>
      <c r="D38" s="8" t="n">
        <v>580.3</v>
      </c>
      <c r="E38" s="8" t="n">
        <v>804.33</v>
      </c>
      <c r="F38" s="8" t="n">
        <v>871.47</v>
      </c>
      <c r="G38" s="8" t="n">
        <v>667.37</v>
      </c>
      <c r="H38" s="8" t="n">
        <v>963.39</v>
      </c>
    </row>
    <row r="39" customFormat="false" ht="15" hidden="false" customHeight="true" outlineLevel="0" collapsed="false">
      <c r="A39" s="7" t="s">
        <v>53</v>
      </c>
      <c r="B39" s="7"/>
      <c r="C39" s="8" t="n">
        <v>0</v>
      </c>
      <c r="D39" s="8" t="n">
        <v>-105.11</v>
      </c>
      <c r="E39" s="8" t="n">
        <v>-52.37</v>
      </c>
      <c r="F39" s="8" t="n">
        <v>-62.68</v>
      </c>
      <c r="G39" s="8" t="n">
        <v>5.14</v>
      </c>
      <c r="H39" s="8" t="n">
        <v>-18.5</v>
      </c>
    </row>
    <row r="40" customFormat="false" ht="15" hidden="false" customHeight="true" outlineLevel="0" collapsed="false">
      <c r="A40" s="7" t="s">
        <v>54</v>
      </c>
      <c r="B40" s="7"/>
      <c r="C40" s="8" t="n">
        <v>-145.69</v>
      </c>
      <c r="D40" s="8" t="n">
        <v>133.31</v>
      </c>
      <c r="E40" s="8" t="n">
        <v>1010.3</v>
      </c>
      <c r="F40" s="8" t="n">
        <v>725.85</v>
      </c>
      <c r="G40" s="8" t="n">
        <v>567.05</v>
      </c>
      <c r="H40" s="8" t="n">
        <v>562.69</v>
      </c>
    </row>
    <row r="41" customFormat="false" ht="15" hidden="false" customHeight="true" outlineLevel="0" collapsed="false">
      <c r="A41" s="7" t="s">
        <v>55</v>
      </c>
      <c r="B41" s="7"/>
      <c r="C41" s="8" t="n">
        <v>0</v>
      </c>
      <c r="D41" s="8" t="n">
        <v>-588.56</v>
      </c>
      <c r="E41" s="8" t="n">
        <v>-114.93</v>
      </c>
      <c r="F41" s="8" t="n">
        <v>-82.72</v>
      </c>
      <c r="G41" s="8" t="n">
        <v>5.08</v>
      </c>
      <c r="H41" s="8" t="n">
        <v>10.85</v>
      </c>
    </row>
    <row r="42" customFormat="false" ht="15" hidden="false" customHeight="true" outlineLevel="0" collapsed="false">
      <c r="A42" s="7" t="s">
        <v>56</v>
      </c>
      <c r="B42" s="7"/>
      <c r="C42" s="8" t="n">
        <v>0</v>
      </c>
      <c r="D42" s="8" t="n">
        <v>359.62</v>
      </c>
      <c r="E42" s="8" t="n">
        <v>0</v>
      </c>
      <c r="F42" s="8" t="n">
        <v>0</v>
      </c>
      <c r="G42" s="8" t="n">
        <v>299.61</v>
      </c>
      <c r="H42" s="8" t="n">
        <v>0</v>
      </c>
    </row>
    <row r="43" customFormat="false" ht="15" hidden="false" customHeight="true" outlineLevel="0" collapsed="false">
      <c r="A43" s="9" t="s">
        <v>57</v>
      </c>
      <c r="C43" s="10" t="n">
        <f aca="false">SUM(C38:C42)</f>
        <v>501.88</v>
      </c>
      <c r="D43" s="10" t="n">
        <f aca="false">SUM(D38:D42)</f>
        <v>379.56</v>
      </c>
      <c r="E43" s="10" t="n">
        <f aca="false">SUM(E38:E42)</f>
        <v>1647.33</v>
      </c>
      <c r="F43" s="10" t="n">
        <f aca="false">SUM(F38:F42)</f>
        <v>1451.92</v>
      </c>
      <c r="G43" s="10" t="n">
        <f aca="false">SUM(G38:G42)</f>
        <v>1544.25</v>
      </c>
      <c r="H43" s="10" t="n">
        <f aca="false">SUM(H38:H42)</f>
        <v>1518.43</v>
      </c>
    </row>
    <row r="44" customFormat="false" ht="15" hidden="false" customHeight="true" outlineLevel="0" collapsed="false">
      <c r="A44" s="9" t="s">
        <v>58</v>
      </c>
      <c r="C44" s="10" t="n">
        <f aca="false">C35-C43</f>
        <v>1484.85</v>
      </c>
      <c r="D44" s="10" t="n">
        <f aca="false">D35-D43</f>
        <v>2623.44</v>
      </c>
      <c r="E44" s="10" t="n">
        <f aca="false">E35-E43</f>
        <v>3809.67</v>
      </c>
      <c r="F44" s="10" t="n">
        <f aca="false">F35-F43</f>
        <v>4280.1</v>
      </c>
      <c r="G44" s="10" t="n">
        <f aca="false">G35-G43</f>
        <v>4775.37</v>
      </c>
      <c r="H44" s="10" t="n">
        <f aca="false">H35-H43</f>
        <v>5117.56</v>
      </c>
    </row>
    <row r="45" customFormat="false" ht="15" hidden="false" customHeight="true" outlineLevel="0" collapsed="false">
      <c r="A45" s="7" t="s">
        <v>59</v>
      </c>
      <c r="B45" s="7"/>
      <c r="C45" s="8" t="n">
        <v>-46.2</v>
      </c>
      <c r="D45" s="8" t="n">
        <v>-467.83</v>
      </c>
      <c r="E45" s="8" t="n">
        <v>0</v>
      </c>
      <c r="F45" s="8" t="n">
        <v>0</v>
      </c>
      <c r="G45" s="8" t="n">
        <v>0</v>
      </c>
      <c r="H45" s="8" t="n">
        <v>0</v>
      </c>
    </row>
    <row r="46" customFormat="false" ht="15" hidden="false" customHeight="true" outlineLevel="0" collapsed="false">
      <c r="A46" s="9" t="s">
        <v>60</v>
      </c>
      <c r="C46" s="10" t="n">
        <f aca="false">C44+C45</f>
        <v>1438.65</v>
      </c>
      <c r="D46" s="10" t="n">
        <f aca="false">D44+D45</f>
        <v>2155.61</v>
      </c>
      <c r="E46" s="10" t="n">
        <f aca="false">E44+E45</f>
        <v>3809.67</v>
      </c>
      <c r="F46" s="10" t="n">
        <f aca="false">F44+F45</f>
        <v>4280.1</v>
      </c>
      <c r="G46" s="10" t="n">
        <f aca="false">G44+G45</f>
        <v>4775.37</v>
      </c>
      <c r="H46" s="10" t="n">
        <f aca="false">H44+H45</f>
        <v>5117.56</v>
      </c>
    </row>
    <row r="47" customFormat="false" ht="15" hidden="false" customHeight="true" outlineLevel="0" collapsed="false">
      <c r="A47" s="7"/>
    </row>
    <row r="48" customFormat="false" ht="15" hidden="false" customHeight="true" outlineLevel="0" collapsed="false">
      <c r="A48" s="6" t="s">
        <v>61</v>
      </c>
      <c r="B48" s="6"/>
      <c r="C48" s="6"/>
      <c r="D48" s="6"/>
      <c r="E48" s="6"/>
      <c r="F48" s="6"/>
      <c r="G48" s="6"/>
      <c r="H48" s="6"/>
    </row>
    <row r="49" customFormat="false" ht="15" hidden="false" customHeight="true" outlineLevel="0" collapsed="false">
      <c r="A49" s="7" t="s">
        <v>62</v>
      </c>
      <c r="B49" s="7"/>
      <c r="C49" s="8" t="n">
        <v>1127.38</v>
      </c>
      <c r="D49" s="8" t="n">
        <v>1741.46</v>
      </c>
      <c r="E49" s="8" t="n">
        <v>3336.44</v>
      </c>
      <c r="F49" s="8" t="n">
        <v>3696.25</v>
      </c>
      <c r="G49" s="8" t="n">
        <v>3971</v>
      </c>
      <c r="H49" s="8" t="n">
        <v>3747.19</v>
      </c>
    </row>
    <row r="50" customFormat="false" ht="15" hidden="false" customHeight="true" outlineLevel="0" collapsed="false">
      <c r="A50" s="7" t="s">
        <v>63</v>
      </c>
      <c r="C50" s="11" t="n">
        <f aca="false">C46-C49</f>
        <v>311.270000000004</v>
      </c>
      <c r="D50" s="11" t="n">
        <f aca="false">D46-D49</f>
        <v>414.149999999996</v>
      </c>
      <c r="E50" s="11" t="n">
        <f aca="false">E46-E49</f>
        <v>473.229999999998</v>
      </c>
      <c r="F50" s="11" t="n">
        <f aca="false">F46-F49</f>
        <v>583.850000000003</v>
      </c>
      <c r="G50" s="11" t="n">
        <f aca="false">G46-G49</f>
        <v>804.37</v>
      </c>
      <c r="H50" s="11" t="n">
        <f aca="false">H46-H49</f>
        <v>1370.37</v>
      </c>
    </row>
    <row r="51" customFormat="false" ht="15" hidden="false" customHeight="true" outlineLevel="0" collapsed="false">
      <c r="A51" s="7"/>
    </row>
    <row r="52" customFormat="false" ht="15" hidden="false" customHeight="true" outlineLevel="0" collapsed="false">
      <c r="A52" s="6" t="s">
        <v>64</v>
      </c>
      <c r="B52" s="6"/>
      <c r="C52" s="6"/>
      <c r="D52" s="6"/>
      <c r="E52" s="6"/>
      <c r="F52" s="6"/>
      <c r="G52" s="6"/>
      <c r="H52" s="6"/>
    </row>
    <row r="53" customFormat="false" ht="15" hidden="false" customHeight="true" outlineLevel="0" collapsed="false">
      <c r="A53" s="7" t="s">
        <v>65</v>
      </c>
      <c r="B53" s="7"/>
      <c r="C53" s="12" t="n">
        <v>3.17</v>
      </c>
      <c r="D53" s="12" t="n">
        <v>5.36</v>
      </c>
      <c r="E53" s="12" t="n">
        <v>10.43</v>
      </c>
      <c r="F53" s="12" t="n">
        <v>11.56</v>
      </c>
      <c r="G53" s="12" t="n">
        <v>12.42</v>
      </c>
      <c r="H53" s="12" t="n">
        <v>11.72</v>
      </c>
    </row>
    <row r="54" customFormat="false" ht="15" hidden="false" customHeight="true" outlineLevel="0" collapsed="false">
      <c r="A54" s="7"/>
    </row>
    <row r="55" customFormat="false" ht="15" hidden="false" customHeight="true" outlineLevel="0" collapsed="false">
      <c r="A55" s="6" t="s">
        <v>66</v>
      </c>
      <c r="B55" s="6"/>
      <c r="C55" s="6"/>
      <c r="D55" s="6"/>
      <c r="E55" s="6"/>
      <c r="F55" s="6"/>
      <c r="G55" s="6"/>
      <c r="H55" s="6"/>
    </row>
    <row r="56" customFormat="false" ht="15" hidden="false" customHeight="true" outlineLevel="0" collapsed="false">
      <c r="A56" s="7" t="s">
        <v>67</v>
      </c>
      <c r="C56" s="13" t="n">
        <f aca="false">IF(C8=0,0,C46/C8)</f>
        <v>0.0439909599364714</v>
      </c>
      <c r="D56" s="13" t="n">
        <f aca="false">IF(D8=0,0,D46/D8)</f>
        <v>0.0503462867683723</v>
      </c>
      <c r="E56" s="13" t="n">
        <f aca="false">IF(E8=0,0,E46/E8)</f>
        <v>0.0691296243740596</v>
      </c>
      <c r="F56" s="13" t="n">
        <f aca="false">IF(F8=0,0,F46/F8)</f>
        <v>0.0696529962293874</v>
      </c>
      <c r="G56" s="13" t="n">
        <f aca="false">IF(G8=0,0,G46/G8)</f>
        <v>0.0729306407747062</v>
      </c>
      <c r="H56" s="13" t="n">
        <f aca="false">IF(H8=0,0,H46/H8)</f>
        <v>0.0819746209228816</v>
      </c>
    </row>
    <row r="57" customFormat="false" ht="15" hidden="false" customHeight="true" outlineLevel="0" collapsed="false">
      <c r="A57" s="7" t="s">
        <v>68</v>
      </c>
      <c r="C57" s="14" t="s">
        <v>69</v>
      </c>
      <c r="D57" s="13" t="n">
        <f aca="false">D8/C8-1</f>
        <v>0.309215183417214</v>
      </c>
      <c r="E57" s="13" t="n">
        <f aca="false">E8/D8-1</f>
        <v>0.287124083308751</v>
      </c>
      <c r="F57" s="13" t="n">
        <f aca="false">F8/E8-1</f>
        <v>0.115041296280032</v>
      </c>
      <c r="G57" s="13" t="n">
        <f aca="false">G8/F8-1</f>
        <v>0.0655722071509823</v>
      </c>
      <c r="H57" s="13" t="n">
        <f aca="false">H8/G8-1</f>
        <v>-0.0465750148446262</v>
      </c>
    </row>
    <row r="58" customFormat="false" ht="15" hidden="false" customHeight="true" outlineLevel="0" collapsed="false">
      <c r="A58" s="7" t="s">
        <v>70</v>
      </c>
      <c r="B58" s="7"/>
      <c r="C58" s="8" t="n">
        <v>1438.65</v>
      </c>
      <c r="D58" s="8" t="n">
        <v>2155.61</v>
      </c>
      <c r="E58" s="8" t="n">
        <v>3809.67</v>
      </c>
      <c r="F58" s="8" t="n">
        <v>4280.1</v>
      </c>
      <c r="G58" s="8" t="n">
        <v>4775.37</v>
      </c>
      <c r="H58" s="8" t="n">
        <v>5117.56</v>
      </c>
    </row>
    <row r="59" customFormat="false" ht="15" hidden="false" customHeight="true" outlineLevel="0" collapsed="false">
      <c r="A59" s="7" t="s">
        <v>71</v>
      </c>
      <c r="C59" s="11" t="n">
        <f aca="false">ROUND(C46-C58,2)</f>
        <v>0</v>
      </c>
      <c r="D59" s="11" t="n">
        <f aca="false">ROUND(D46-D58,2)</f>
        <v>0</v>
      </c>
      <c r="E59" s="11" t="n">
        <f aca="false">ROUND(E46-E58,2)</f>
        <v>0</v>
      </c>
      <c r="F59" s="11" t="n">
        <f aca="false">ROUND(F46-F58,2)</f>
        <v>0</v>
      </c>
      <c r="G59" s="11" t="n">
        <f aca="false">ROUND(G46-G58,2)</f>
        <v>0</v>
      </c>
      <c r="H59" s="11" t="n">
        <f aca="false">ROUND(H46-H58,2)</f>
        <v>0</v>
      </c>
    </row>
    <row r="61" customFormat="false" ht="15" hidden="false" customHeight="true" outlineLevel="0" collapsed="false">
      <c r="A61" s="9" t="s">
        <v>72</v>
      </c>
    </row>
    <row r="62" customFormat="false" ht="15" hidden="false" customHeight="true" outlineLevel="0" collapsed="false">
      <c r="A62" s="15" t="s">
        <v>73</v>
      </c>
    </row>
    <row r="63" customFormat="false" ht="15" hidden="false" customHeight="true" outlineLevel="0" collapsed="false">
      <c r="A63" s="15" t="s">
        <v>74</v>
      </c>
    </row>
    <row r="64" customFormat="false" ht="15" hidden="false" customHeight="true" outlineLevel="0" collapsed="false">
      <c r="A64" s="15" t="s">
        <v>75</v>
      </c>
    </row>
    <row r="65" customFormat="false" ht="15" hidden="false" customHeight="true" outlineLevel="0" collapsed="false">
      <c r="A65" s="15" t="s">
        <v>76</v>
      </c>
    </row>
    <row r="66" customFormat="false" ht="15" hidden="false" customHeight="true" outlineLevel="0" collapsed="false">
      <c r="A66" s="15" t="s">
        <v>77</v>
      </c>
    </row>
    <row r="67" customFormat="false" ht="15" hidden="false" customHeight="true" outlineLevel="0" collapsed="false">
      <c r="A67" s="15" t="s">
        <v>78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9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8"/>
    <col collapsed="false" customWidth="true" hidden="false" outlineLevel="0" max="2" min="2" style="0" width="2"/>
    <col collapsed="false" customWidth="true" hidden="false" outlineLevel="0" max="8" min="3" style="0" width="16"/>
  </cols>
  <sheetData>
    <row r="1" customFormat="false" ht="17.35" hidden="false" customHeight="false" outlineLevel="0" collapsed="false">
      <c r="A1" s="16" t="s">
        <v>79</v>
      </c>
    </row>
    <row r="2" customFormat="false" ht="15" hidden="false" customHeight="false" outlineLevel="0" collapsed="false">
      <c r="A2" s="17" t="s">
        <v>80</v>
      </c>
    </row>
    <row r="4" customFormat="false" ht="15" hidden="false" customHeight="false" outlineLevel="0" collapsed="false">
      <c r="A4" s="4" t="s">
        <v>2</v>
      </c>
      <c r="B4" s="5"/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customFormat="false" ht="15" hidden="false" customHeight="false" outlineLevel="0" collapsed="false">
      <c r="A5" s="4" t="s">
        <v>81</v>
      </c>
      <c r="B5" s="5"/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</row>
    <row r="6" customFormat="false" ht="15" hidden="false" customHeight="false" outlineLevel="0" collapsed="false">
      <c r="A6" s="4" t="s">
        <v>17</v>
      </c>
      <c r="B6" s="5"/>
      <c r="C6" s="5" t="s">
        <v>18</v>
      </c>
      <c r="D6" s="5" t="s">
        <v>19</v>
      </c>
      <c r="E6" s="5" t="s">
        <v>20</v>
      </c>
      <c r="F6" s="5" t="s">
        <v>82</v>
      </c>
      <c r="G6" s="5" t="s">
        <v>22</v>
      </c>
      <c r="H6" s="5" t="s">
        <v>23</v>
      </c>
    </row>
    <row r="7" customFormat="false" ht="15" hidden="false" customHeight="false" outlineLevel="0" collapsed="false">
      <c r="A7" s="18" t="s">
        <v>83</v>
      </c>
      <c r="B7" s="18"/>
      <c r="C7" s="18"/>
      <c r="D7" s="18"/>
      <c r="E7" s="18"/>
      <c r="F7" s="18"/>
      <c r="G7" s="18"/>
      <c r="H7" s="18"/>
    </row>
    <row r="8" customFormat="false" ht="15" hidden="false" customHeight="false" outlineLevel="0" collapsed="false">
      <c r="A8" s="18" t="s">
        <v>84</v>
      </c>
      <c r="B8" s="18"/>
      <c r="C8" s="18"/>
      <c r="D8" s="18"/>
      <c r="E8" s="18"/>
      <c r="F8" s="18"/>
      <c r="G8" s="18"/>
      <c r="H8" s="18"/>
    </row>
    <row r="9" customFormat="false" ht="15" hidden="false" customHeight="false" outlineLevel="0" collapsed="false">
      <c r="A9" s="19" t="s">
        <v>85</v>
      </c>
      <c r="C9" s="20" t="n">
        <v>45356.46</v>
      </c>
      <c r="D9" s="20" t="n">
        <v>50502.96</v>
      </c>
      <c r="E9" s="20" t="n">
        <v>54524.96</v>
      </c>
      <c r="F9" s="20" t="n">
        <v>59624.06</v>
      </c>
      <c r="G9" s="20" t="n">
        <v>70261.38</v>
      </c>
      <c r="H9" s="20" t="n">
        <v>78870.54</v>
      </c>
    </row>
    <row r="10" customFormat="false" ht="15" hidden="false" customHeight="false" outlineLevel="0" collapsed="false">
      <c r="A10" s="19" t="s">
        <v>86</v>
      </c>
      <c r="C10" s="20" t="n">
        <v>3682.27</v>
      </c>
      <c r="D10" s="20" t="n">
        <v>3661.99</v>
      </c>
      <c r="E10" s="20" t="n">
        <v>3982.05</v>
      </c>
      <c r="F10" s="20" t="n">
        <v>4368.75</v>
      </c>
      <c r="G10" s="20" t="n">
        <v>5089.89</v>
      </c>
      <c r="H10" s="20" t="n">
        <v>5525.44</v>
      </c>
    </row>
    <row r="11" customFormat="false" ht="15" hidden="false" customHeight="false" outlineLevel="0" collapsed="false">
      <c r="A11" s="19" t="s">
        <v>87</v>
      </c>
      <c r="C11" s="20" t="n">
        <v>3270.26</v>
      </c>
      <c r="D11" s="20" t="n">
        <v>4635.1</v>
      </c>
      <c r="E11" s="20" t="n">
        <v>5376.36</v>
      </c>
      <c r="F11" s="20" t="n">
        <v>11561.31</v>
      </c>
      <c r="G11" s="20" t="n">
        <v>12678.87</v>
      </c>
      <c r="H11" s="20" t="n">
        <v>14595.13</v>
      </c>
    </row>
    <row r="12" customFormat="false" ht="15" hidden="false" customHeight="false" outlineLevel="0" collapsed="false">
      <c r="A12" s="19" t="s">
        <v>88</v>
      </c>
      <c r="C12" s="20" t="n">
        <v>1794.57</v>
      </c>
      <c r="D12" s="20" t="n">
        <v>1858.31</v>
      </c>
      <c r="E12" s="20" t="n">
        <v>1858.31</v>
      </c>
      <c r="F12" s="20" t="n">
        <v>1757.46</v>
      </c>
      <c r="G12" s="20" t="n">
        <v>1651.46</v>
      </c>
      <c r="H12" s="20" t="n">
        <v>1651.46</v>
      </c>
    </row>
    <row r="13" customFormat="false" ht="15" hidden="false" customHeight="false" outlineLevel="0" collapsed="false">
      <c r="A13" s="19" t="s">
        <v>89</v>
      </c>
      <c r="C13" s="20" t="n">
        <v>1345.85</v>
      </c>
      <c r="D13" s="20" t="n">
        <v>1366.18</v>
      </c>
      <c r="E13" s="20" t="n">
        <v>1381.34</v>
      </c>
      <c r="F13" s="20" t="n">
        <v>1459.29</v>
      </c>
      <c r="G13" s="20" t="n">
        <v>1371.7</v>
      </c>
      <c r="H13" s="20" t="n">
        <v>1245.25</v>
      </c>
    </row>
    <row r="14" customFormat="false" ht="15" hidden="false" customHeight="false" outlineLevel="0" collapsed="false">
      <c r="A14" s="19" t="s">
        <v>90</v>
      </c>
      <c r="C14" s="20" t="n">
        <v>11920.63</v>
      </c>
      <c r="D14" s="20" t="n">
        <v>12580</v>
      </c>
      <c r="E14" s="20" t="n">
        <v>14218.88</v>
      </c>
      <c r="F14" s="20" t="n">
        <v>12983.51</v>
      </c>
      <c r="G14" s="20" t="n">
        <v>12894.22</v>
      </c>
      <c r="H14" s="20" t="n">
        <v>13549.05</v>
      </c>
    </row>
    <row r="15" customFormat="false" ht="15" hidden="false" customHeight="false" outlineLevel="0" collapsed="false">
      <c r="A15" s="19" t="s">
        <v>91</v>
      </c>
      <c r="C15" s="20" t="n">
        <v>728.88</v>
      </c>
      <c r="D15" s="20" t="n">
        <v>1169.81</v>
      </c>
      <c r="E15" s="20" t="n">
        <v>1301.21</v>
      </c>
      <c r="F15" s="20" t="n">
        <v>1854.59</v>
      </c>
      <c r="G15" s="20" t="n">
        <v>2119.75</v>
      </c>
      <c r="H15" s="20" t="n">
        <v>1669.37</v>
      </c>
    </row>
    <row r="16" customFormat="false" ht="15" hidden="false" customHeight="false" outlineLevel="0" collapsed="false">
      <c r="A16" s="19" t="s">
        <v>92</v>
      </c>
      <c r="C16" s="20" t="n">
        <v>604.71</v>
      </c>
      <c r="D16" s="20" t="n">
        <v>685.78</v>
      </c>
      <c r="E16" s="20" t="n">
        <v>359.63</v>
      </c>
      <c r="F16" s="20" t="n">
        <v>273.29</v>
      </c>
      <c r="G16" s="20" t="n">
        <v>1223.02</v>
      </c>
      <c r="H16" s="20" t="n">
        <v>1599.35</v>
      </c>
    </row>
    <row r="17" customFormat="false" ht="15" hidden="false" customHeight="false" outlineLevel="0" collapsed="false">
      <c r="A17" s="19" t="s">
        <v>93</v>
      </c>
      <c r="C17" s="20" t="n">
        <v>4.6</v>
      </c>
      <c r="D17" s="20" t="n">
        <v>3.45</v>
      </c>
      <c r="E17" s="20" t="n">
        <v>2.99</v>
      </c>
      <c r="F17" s="20" t="n">
        <v>2.48</v>
      </c>
      <c r="G17" s="20" t="n">
        <v>2</v>
      </c>
      <c r="H17" s="20" t="n">
        <v>37.14</v>
      </c>
    </row>
    <row r="18" customFormat="false" ht="15" hidden="false" customHeight="false" outlineLevel="0" collapsed="false">
      <c r="A18" s="19" t="s">
        <v>94</v>
      </c>
      <c r="C18" s="20" t="n">
        <v>598.61</v>
      </c>
      <c r="D18" s="20" t="n">
        <v>588.69</v>
      </c>
      <c r="E18" s="20" t="n">
        <v>567.22</v>
      </c>
      <c r="F18" s="20" t="n">
        <v>561.66</v>
      </c>
      <c r="G18" s="20" t="n">
        <v>526.98</v>
      </c>
      <c r="H18" s="20" t="n">
        <v>837.84</v>
      </c>
    </row>
    <row r="19" customFormat="false" ht="15" hidden="false" customHeight="false" outlineLevel="0" collapsed="false">
      <c r="A19" s="19" t="s">
        <v>95</v>
      </c>
      <c r="C19" s="20" t="n">
        <v>1919.25</v>
      </c>
      <c r="D19" s="20" t="n">
        <v>1684.53</v>
      </c>
      <c r="E19" s="20" t="n">
        <v>1726.66</v>
      </c>
      <c r="F19" s="20" t="n">
        <v>2084.5</v>
      </c>
      <c r="G19" s="20" t="n">
        <v>2168.98</v>
      </c>
      <c r="H19" s="20" t="n">
        <v>3522.62</v>
      </c>
    </row>
    <row r="20" customFormat="false" ht="15" hidden="false" customHeight="false" outlineLevel="0" collapsed="false">
      <c r="A20" s="19" t="s">
        <v>96</v>
      </c>
      <c r="C20" s="20" t="n">
        <v>359.83</v>
      </c>
      <c r="D20" s="20" t="n">
        <v>520.54</v>
      </c>
      <c r="E20" s="20" t="n">
        <v>739.07</v>
      </c>
      <c r="F20" s="20" t="n">
        <v>585.89</v>
      </c>
      <c r="G20" s="20" t="n">
        <v>745.78</v>
      </c>
      <c r="H20" s="20" t="n">
        <v>960.96</v>
      </c>
    </row>
    <row r="21" customFormat="false" ht="15" hidden="false" customHeight="false" outlineLevel="0" collapsed="false">
      <c r="A21" s="19" t="s">
        <v>97</v>
      </c>
      <c r="C21" s="20" t="n">
        <v>184.02</v>
      </c>
      <c r="D21" s="20" t="n">
        <v>334.6</v>
      </c>
      <c r="E21" s="20" t="n">
        <v>252.9</v>
      </c>
      <c r="F21" s="20" t="n">
        <v>499.09</v>
      </c>
      <c r="G21" s="20" t="n">
        <v>517.99</v>
      </c>
      <c r="H21" s="20" t="n">
        <v>607.54</v>
      </c>
    </row>
    <row r="22" customFormat="false" ht="15" hidden="false" customHeight="false" outlineLevel="0" collapsed="false">
      <c r="A22" s="19" t="s">
        <v>98</v>
      </c>
      <c r="C22" s="20" t="n">
        <v>1459.24</v>
      </c>
      <c r="D22" s="20" t="n">
        <v>1849.82</v>
      </c>
      <c r="E22" s="20" t="n">
        <v>2532.46</v>
      </c>
      <c r="F22" s="20" t="n">
        <v>5173.57</v>
      </c>
      <c r="G22" s="20" t="n">
        <v>8393.8</v>
      </c>
      <c r="H22" s="20" t="n">
        <v>10635.84</v>
      </c>
    </row>
    <row r="23" customFormat="false" ht="15" hidden="false" customHeight="false" outlineLevel="0" collapsed="false">
      <c r="A23" s="21" t="s">
        <v>99</v>
      </c>
      <c r="C23" s="22" t="n">
        <f aca="false">SUM(C9:C22)</f>
        <v>73229.18</v>
      </c>
      <c r="D23" s="22" t="n">
        <f aca="false">SUM(D9:D22)</f>
        <v>81441.76</v>
      </c>
      <c r="E23" s="22" t="n">
        <f aca="false">SUM(E9:E22)</f>
        <v>88824.04</v>
      </c>
      <c r="F23" s="22" t="n">
        <f aca="false">SUM(F9:F22)</f>
        <v>102789.45</v>
      </c>
      <c r="G23" s="22" t="n">
        <f aca="false">SUM(G9:G22)</f>
        <v>119645.82</v>
      </c>
      <c r="H23" s="22" t="n">
        <f aca="false">SUM(H9:H22)</f>
        <v>135307.53</v>
      </c>
    </row>
    <row r="24" customFormat="false" ht="15" hidden="false" customHeight="false" outlineLevel="0" collapsed="false">
      <c r="A24" s="19"/>
    </row>
    <row r="25" customFormat="false" ht="15" hidden="false" customHeight="false" outlineLevel="0" collapsed="false">
      <c r="A25" s="18" t="s">
        <v>100</v>
      </c>
      <c r="B25" s="18"/>
      <c r="C25" s="18"/>
      <c r="D25" s="18"/>
      <c r="E25" s="18"/>
      <c r="F25" s="18"/>
      <c r="G25" s="18"/>
      <c r="H25" s="18"/>
    </row>
    <row r="26" customFormat="false" ht="15" hidden="false" customHeight="false" outlineLevel="0" collapsed="false">
      <c r="A26" s="19" t="s">
        <v>101</v>
      </c>
      <c r="C26" s="20" t="n">
        <v>1885.62</v>
      </c>
      <c r="D26" s="20" t="n">
        <v>4231.52</v>
      </c>
      <c r="E26" s="20" t="n">
        <v>3942.88</v>
      </c>
      <c r="F26" s="20" t="n">
        <v>4419.63</v>
      </c>
      <c r="G26" s="20" t="n">
        <v>4571.82</v>
      </c>
      <c r="H26" s="20" t="n">
        <v>5107.64</v>
      </c>
    </row>
    <row r="27" customFormat="false" ht="15" hidden="false" customHeight="false" outlineLevel="0" collapsed="false">
      <c r="A27" s="19" t="s">
        <v>102</v>
      </c>
      <c r="C27" s="20" t="n">
        <v>499.54</v>
      </c>
      <c r="D27" s="20" t="n">
        <v>410.52</v>
      </c>
      <c r="E27" s="20" t="n">
        <v>1149.6</v>
      </c>
      <c r="F27" s="20" t="n">
        <v>1477.89</v>
      </c>
      <c r="G27" s="20" t="n">
        <v>1302.42</v>
      </c>
      <c r="H27" s="20" t="n">
        <v>1356.12</v>
      </c>
    </row>
    <row r="28" customFormat="false" ht="15" hidden="false" customHeight="false" outlineLevel="0" collapsed="false">
      <c r="A28" s="19" t="s">
        <v>92</v>
      </c>
      <c r="C28" s="20" t="n">
        <v>5200.08</v>
      </c>
      <c r="D28" s="20" t="n">
        <v>5979.74</v>
      </c>
      <c r="E28" s="20" t="n">
        <v>6952.15</v>
      </c>
      <c r="F28" s="20" t="n">
        <v>7401.69</v>
      </c>
      <c r="G28" s="20" t="n">
        <v>5709.78</v>
      </c>
      <c r="H28" s="20" t="n">
        <v>4423.96</v>
      </c>
    </row>
    <row r="29" customFormat="false" ht="15" hidden="false" customHeight="false" outlineLevel="0" collapsed="false">
      <c r="A29" s="19" t="s">
        <v>103</v>
      </c>
      <c r="C29" s="20" t="n">
        <v>1591.14</v>
      </c>
      <c r="D29" s="20" t="n">
        <v>2285.57</v>
      </c>
      <c r="E29" s="20" t="n">
        <v>2456.71</v>
      </c>
      <c r="F29" s="20" t="n">
        <v>2552.23</v>
      </c>
      <c r="G29" s="20" t="n">
        <v>2737.06</v>
      </c>
      <c r="H29" s="20" t="n">
        <v>2842.63</v>
      </c>
    </row>
    <row r="30" customFormat="false" ht="15" hidden="false" customHeight="false" outlineLevel="0" collapsed="false">
      <c r="A30" s="19" t="s">
        <v>104</v>
      </c>
      <c r="C30" s="20" t="n">
        <v>3669.62</v>
      </c>
      <c r="D30" s="20" t="n">
        <v>3077.24</v>
      </c>
      <c r="E30" s="20" t="n">
        <v>4189.76</v>
      </c>
      <c r="F30" s="20" t="n">
        <v>3324.34</v>
      </c>
      <c r="G30" s="20" t="n">
        <v>4862.47</v>
      </c>
      <c r="H30" s="20" t="n">
        <v>4409.67</v>
      </c>
    </row>
    <row r="31" customFormat="false" ht="15" hidden="false" customHeight="false" outlineLevel="0" collapsed="false">
      <c r="A31" s="19" t="s">
        <v>105</v>
      </c>
      <c r="C31" s="20" t="n">
        <v>2201.05</v>
      </c>
      <c r="D31" s="20" t="n">
        <v>3563.46</v>
      </c>
      <c r="E31" s="20" t="n">
        <v>7016.77</v>
      </c>
      <c r="F31" s="20" t="n">
        <v>5827.57</v>
      </c>
      <c r="G31" s="20" t="n">
        <v>6888.51</v>
      </c>
      <c r="H31" s="20" t="n">
        <v>9234.33</v>
      </c>
    </row>
    <row r="32" customFormat="false" ht="15" hidden="false" customHeight="false" outlineLevel="0" collapsed="false">
      <c r="A32" s="19" t="s">
        <v>93</v>
      </c>
      <c r="C32" s="20" t="n">
        <v>7.63</v>
      </c>
      <c r="D32" s="20" t="n">
        <v>9.34</v>
      </c>
      <c r="E32" s="20" t="n">
        <v>11.55</v>
      </c>
      <c r="F32" s="20" t="n">
        <v>11.14</v>
      </c>
      <c r="G32" s="20" t="n">
        <v>12.34</v>
      </c>
      <c r="H32" s="20" t="n">
        <v>19.8</v>
      </c>
    </row>
    <row r="33" customFormat="false" ht="15" hidden="false" customHeight="false" outlineLevel="0" collapsed="false">
      <c r="A33" s="19" t="s">
        <v>94</v>
      </c>
      <c r="C33" s="20" t="n">
        <v>41.45</v>
      </c>
      <c r="D33" s="20" t="n">
        <v>46.91</v>
      </c>
      <c r="E33" s="20" t="n">
        <v>54.5</v>
      </c>
      <c r="F33" s="20" t="n">
        <v>65.92</v>
      </c>
      <c r="G33" s="20" t="n">
        <v>74.47</v>
      </c>
      <c r="H33" s="20" t="n">
        <v>86.65</v>
      </c>
    </row>
    <row r="34" customFormat="false" ht="15" hidden="false" customHeight="false" outlineLevel="0" collapsed="false">
      <c r="A34" s="19" t="s">
        <v>95</v>
      </c>
      <c r="C34" s="20" t="n">
        <v>329.61</v>
      </c>
      <c r="D34" s="20" t="n">
        <v>501.45</v>
      </c>
      <c r="E34" s="20" t="n">
        <v>688.3</v>
      </c>
      <c r="F34" s="20" t="n">
        <v>471.48</v>
      </c>
      <c r="G34" s="20" t="n">
        <v>656.48</v>
      </c>
      <c r="H34" s="20" t="n">
        <v>1316.67</v>
      </c>
    </row>
    <row r="35" customFormat="false" ht="15" hidden="false" customHeight="false" outlineLevel="0" collapsed="false">
      <c r="A35" s="19" t="s">
        <v>106</v>
      </c>
      <c r="C35" s="20" t="n">
        <v>0</v>
      </c>
      <c r="D35" s="20" t="n">
        <v>0.01</v>
      </c>
      <c r="E35" s="20" t="n">
        <v>0.69</v>
      </c>
      <c r="F35" s="20" t="n">
        <v>8.2</v>
      </c>
      <c r="G35" s="20" t="n">
        <v>0</v>
      </c>
      <c r="H35" s="20" t="n">
        <v>0</v>
      </c>
    </row>
    <row r="36" customFormat="false" ht="15" hidden="false" customHeight="false" outlineLevel="0" collapsed="false">
      <c r="A36" s="19" t="s">
        <v>107</v>
      </c>
      <c r="C36" s="20" t="n">
        <v>914.04</v>
      </c>
      <c r="D36" s="20" t="n">
        <v>1479.67</v>
      </c>
      <c r="E36" s="20" t="n">
        <v>1328.72</v>
      </c>
      <c r="F36" s="20" t="n">
        <v>1704.3</v>
      </c>
      <c r="G36" s="20" t="n">
        <v>1941.3</v>
      </c>
      <c r="H36" s="20" t="n">
        <v>1773.58</v>
      </c>
    </row>
    <row r="37" customFormat="false" ht="15" hidden="false" customHeight="false" outlineLevel="0" collapsed="false">
      <c r="A37" s="21" t="s">
        <v>108</v>
      </c>
      <c r="C37" s="22" t="n">
        <f aca="false">SUM(C26:C36)</f>
        <v>16339.78</v>
      </c>
      <c r="D37" s="22" t="n">
        <f aca="false">SUM(D26:D36)</f>
        <v>21585.43</v>
      </c>
      <c r="E37" s="22" t="n">
        <f aca="false">SUM(E26:E36)</f>
        <v>27791.63</v>
      </c>
      <c r="F37" s="22" t="n">
        <f aca="false">SUM(F26:F36)</f>
        <v>27264.39</v>
      </c>
      <c r="G37" s="22" t="n">
        <f aca="false">SUM(G26:G36)</f>
        <v>28756.65</v>
      </c>
      <c r="H37" s="22" t="n">
        <f aca="false">SUM(H26:H36)</f>
        <v>30571.05</v>
      </c>
    </row>
    <row r="38" customFormat="false" ht="15" hidden="false" customHeight="false" outlineLevel="0" collapsed="false">
      <c r="A38" s="19" t="s">
        <v>109</v>
      </c>
      <c r="C38" s="20" t="n">
        <v>3047.46</v>
      </c>
      <c r="D38" s="20" t="n">
        <v>3046.83</v>
      </c>
      <c r="E38" s="20" t="n">
        <v>3299.94</v>
      </c>
      <c r="F38" s="20" t="n">
        <v>1200.99</v>
      </c>
      <c r="G38" s="20" t="n">
        <v>1145.21</v>
      </c>
      <c r="H38" s="20" t="n">
        <v>1153.75</v>
      </c>
    </row>
    <row r="39" customFormat="false" ht="15" hidden="false" customHeight="false" outlineLevel="0" collapsed="false">
      <c r="A39" s="21" t="s">
        <v>110</v>
      </c>
      <c r="C39" s="22" t="n">
        <f aca="false">C23+C37+C38</f>
        <v>92616.42</v>
      </c>
      <c r="D39" s="22" t="n">
        <f aca="false">D23+D37+D38</f>
        <v>106074.02</v>
      </c>
      <c r="E39" s="22" t="n">
        <f aca="false">E23+E37+E38</f>
        <v>119915.61</v>
      </c>
      <c r="F39" s="22" t="n">
        <f aca="false">F23+F37+F38</f>
        <v>131254.83</v>
      </c>
      <c r="G39" s="22" t="n">
        <f aca="false">G23+G37+G38</f>
        <v>149547.68</v>
      </c>
      <c r="H39" s="22" t="n">
        <f aca="false">H23+H37+H38</f>
        <v>167032.33</v>
      </c>
    </row>
    <row r="40" customFormat="false" ht="15" hidden="false" customHeight="false" outlineLevel="0" collapsed="false">
      <c r="A40" s="19" t="s">
        <v>111</v>
      </c>
      <c r="C40" s="20" t="n">
        <v>6222.44</v>
      </c>
      <c r="D40" s="20" t="n">
        <v>6810.57</v>
      </c>
      <c r="E40" s="20" t="n">
        <v>8433.43</v>
      </c>
      <c r="F40" s="20" t="n">
        <v>8298.66</v>
      </c>
      <c r="G40" s="20" t="n">
        <v>7163.61</v>
      </c>
      <c r="H40" s="20" t="n">
        <v>8139.45</v>
      </c>
    </row>
    <row r="41" customFormat="false" ht="15" hidden="false" customHeight="false" outlineLevel="0" collapsed="false">
      <c r="A41" s="21" t="s">
        <v>112</v>
      </c>
      <c r="C41" s="22" t="n">
        <f aca="false">C39+C40</f>
        <v>98838.86</v>
      </c>
      <c r="D41" s="22" t="n">
        <f aca="false">D39+D40</f>
        <v>112884.59</v>
      </c>
      <c r="E41" s="22" t="n">
        <f aca="false">E39+E40</f>
        <v>128349.04</v>
      </c>
      <c r="F41" s="22" t="n">
        <f aca="false">F39+F40</f>
        <v>139553.49</v>
      </c>
      <c r="G41" s="22" t="n">
        <f aca="false">G39+G40</f>
        <v>156711.29</v>
      </c>
      <c r="H41" s="22" t="n">
        <f aca="false">H39+H40</f>
        <v>175171.78</v>
      </c>
    </row>
    <row r="42" customFormat="false" ht="15" hidden="false" customHeight="false" outlineLevel="0" collapsed="false">
      <c r="A42" s="19"/>
    </row>
    <row r="43" customFormat="false" ht="15" hidden="false" customHeight="false" outlineLevel="0" collapsed="false">
      <c r="A43" s="18" t="s">
        <v>113</v>
      </c>
      <c r="B43" s="18"/>
      <c r="C43" s="18"/>
      <c r="D43" s="18"/>
      <c r="E43" s="18"/>
      <c r="F43" s="18"/>
      <c r="G43" s="18"/>
      <c r="H43" s="18"/>
    </row>
    <row r="44" customFormat="false" ht="15" hidden="false" customHeight="false" outlineLevel="0" collapsed="false">
      <c r="A44" s="18" t="s">
        <v>114</v>
      </c>
      <c r="B44" s="18"/>
      <c r="C44" s="18"/>
      <c r="D44" s="18"/>
      <c r="E44" s="18"/>
      <c r="F44" s="18"/>
      <c r="G44" s="18"/>
      <c r="H44" s="18"/>
    </row>
    <row r="45" customFormat="false" ht="15" hidden="false" customHeight="false" outlineLevel="0" collapsed="false">
      <c r="A45" s="19" t="s">
        <v>115</v>
      </c>
      <c r="C45" s="20" t="n">
        <v>319.56</v>
      </c>
      <c r="D45" s="20" t="n">
        <v>319.56</v>
      </c>
      <c r="E45" s="20" t="n">
        <v>319.56</v>
      </c>
      <c r="F45" s="20" t="n">
        <v>319.56</v>
      </c>
      <c r="G45" s="20" t="n">
        <v>319.56</v>
      </c>
      <c r="H45" s="20" t="n">
        <v>319.56</v>
      </c>
    </row>
    <row r="46" customFormat="false" ht="15" hidden="false" customHeight="false" outlineLevel="0" collapsed="false">
      <c r="A46" s="19" t="s">
        <v>116</v>
      </c>
      <c r="C46" s="20" t="n">
        <v>1500</v>
      </c>
      <c r="D46" s="20" t="n">
        <v>0</v>
      </c>
      <c r="E46" s="20" t="n">
        <v>0</v>
      </c>
      <c r="F46" s="20" t="n">
        <v>0</v>
      </c>
      <c r="G46" s="20" t="n">
        <v>0</v>
      </c>
      <c r="H46" s="20" t="n">
        <v>0</v>
      </c>
    </row>
    <row r="47" customFormat="false" ht="15" hidden="false" customHeight="false" outlineLevel="0" collapsed="false">
      <c r="A47" s="19" t="s">
        <v>117</v>
      </c>
      <c r="C47" s="20" t="n">
        <v>20502.7</v>
      </c>
      <c r="D47" s="20" t="n">
        <v>22122</v>
      </c>
      <c r="E47" s="20" t="n">
        <v>28467.87</v>
      </c>
      <c r="F47" s="20" t="n">
        <v>32035.73</v>
      </c>
      <c r="G47" s="20" t="n">
        <v>35521.11</v>
      </c>
      <c r="H47" s="20" t="n">
        <v>39147.65</v>
      </c>
    </row>
    <row r="48" customFormat="false" ht="15" hidden="false" customHeight="false" outlineLevel="0" collapsed="false">
      <c r="A48" s="21" t="s">
        <v>118</v>
      </c>
      <c r="C48" s="22" t="n">
        <f aca="false">SUM(C45:C47)</f>
        <v>22322.26</v>
      </c>
      <c r="D48" s="22" t="n">
        <f aca="false">SUM(D45:D47)</f>
        <v>22441.56</v>
      </c>
      <c r="E48" s="22" t="n">
        <f aca="false">SUM(E45:E47)</f>
        <v>28787.43</v>
      </c>
      <c r="F48" s="22" t="n">
        <f aca="false">SUM(F45:F47)</f>
        <v>32355.29</v>
      </c>
      <c r="G48" s="22" t="n">
        <f aca="false">SUM(G45:G47)</f>
        <v>35840.67</v>
      </c>
      <c r="H48" s="22" t="n">
        <f aca="false">SUM(H45:H47)</f>
        <v>39467.21</v>
      </c>
    </row>
    <row r="49" customFormat="false" ht="15" hidden="false" customHeight="false" outlineLevel="0" collapsed="false">
      <c r="A49" s="19" t="s">
        <v>119</v>
      </c>
      <c r="C49" s="20" t="n">
        <v>2927.3</v>
      </c>
      <c r="D49" s="20" t="n">
        <v>3586.9</v>
      </c>
      <c r="E49" s="20" t="n">
        <v>5416.69</v>
      </c>
      <c r="F49" s="20" t="n">
        <v>5977.48</v>
      </c>
      <c r="G49" s="20" t="n">
        <v>6765.37</v>
      </c>
      <c r="H49" s="20" t="n">
        <v>8070.86</v>
      </c>
    </row>
    <row r="50" customFormat="false" ht="15" hidden="false" customHeight="false" outlineLevel="0" collapsed="false">
      <c r="A50" s="21" t="s">
        <v>120</v>
      </c>
      <c r="C50" s="22" t="n">
        <f aca="false">C48+C49</f>
        <v>25249.56</v>
      </c>
      <c r="D50" s="22" t="n">
        <f aca="false">D48+D49</f>
        <v>26028.46</v>
      </c>
      <c r="E50" s="22" t="n">
        <f aca="false">E48+E49</f>
        <v>34204.12</v>
      </c>
      <c r="F50" s="22" t="n">
        <f aca="false">F48+F49</f>
        <v>38332.77</v>
      </c>
      <c r="G50" s="22" t="n">
        <f aca="false">G48+G49</f>
        <v>42606.04</v>
      </c>
      <c r="H50" s="22" t="n">
        <f aca="false">H48+H49</f>
        <v>47538.07</v>
      </c>
    </row>
    <row r="51" customFormat="false" ht="15" hidden="false" customHeight="false" outlineLevel="0" collapsed="false">
      <c r="A51" s="19"/>
    </row>
    <row r="52" customFormat="false" ht="15" hidden="false" customHeight="false" outlineLevel="0" collapsed="false">
      <c r="A52" s="18" t="s">
        <v>121</v>
      </c>
      <c r="B52" s="18"/>
      <c r="C52" s="18"/>
      <c r="D52" s="18"/>
      <c r="E52" s="18"/>
      <c r="F52" s="18"/>
      <c r="G52" s="18"/>
      <c r="H52" s="18"/>
    </row>
    <row r="53" customFormat="false" ht="15" hidden="false" customHeight="false" outlineLevel="0" collapsed="false">
      <c r="A53" s="19" t="s">
        <v>122</v>
      </c>
      <c r="C53" s="20" t="n">
        <v>30044.85</v>
      </c>
      <c r="D53" s="20" t="n">
        <v>32729.7</v>
      </c>
      <c r="E53" s="20" t="n">
        <v>30708.49</v>
      </c>
      <c r="F53" s="20" t="n">
        <v>37392.25</v>
      </c>
      <c r="G53" s="20" t="n">
        <v>44129.72</v>
      </c>
      <c r="H53" s="20" t="n">
        <v>61608.57</v>
      </c>
    </row>
    <row r="54" customFormat="false" ht="15" hidden="false" customHeight="false" outlineLevel="0" collapsed="false">
      <c r="A54" s="19" t="s">
        <v>123</v>
      </c>
      <c r="C54" s="20" t="n">
        <v>3142.48</v>
      </c>
      <c r="D54" s="20" t="n">
        <v>3207.79</v>
      </c>
      <c r="E54" s="20" t="n">
        <v>3510.7</v>
      </c>
      <c r="F54" s="20" t="n">
        <v>3742.48</v>
      </c>
      <c r="G54" s="20" t="n">
        <v>4196.21</v>
      </c>
      <c r="H54" s="20" t="n">
        <v>4549.94</v>
      </c>
    </row>
    <row r="55" customFormat="false" ht="15" hidden="false" customHeight="false" outlineLevel="0" collapsed="false">
      <c r="A55" s="19" t="s">
        <v>124</v>
      </c>
      <c r="C55" s="20" t="n">
        <v>1.67</v>
      </c>
      <c r="D55" s="20" t="n">
        <v>0</v>
      </c>
      <c r="E55" s="20" t="n">
        <v>0</v>
      </c>
      <c r="F55" s="20" t="n">
        <v>0</v>
      </c>
      <c r="G55" s="20" t="n">
        <v>0</v>
      </c>
      <c r="H55" s="20" t="n">
        <v>0</v>
      </c>
    </row>
    <row r="56" customFormat="false" ht="15" hidden="false" customHeight="false" outlineLevel="0" collapsed="false">
      <c r="A56" s="19" t="s">
        <v>125</v>
      </c>
      <c r="C56" s="20" t="n">
        <v>1371</v>
      </c>
      <c r="D56" s="20" t="n">
        <v>1156.56</v>
      </c>
      <c r="E56" s="20" t="n">
        <v>1410.4</v>
      </c>
      <c r="F56" s="20" t="n">
        <v>546.85</v>
      </c>
      <c r="G56" s="20" t="n">
        <v>674.12</v>
      </c>
      <c r="H56" s="20" t="n">
        <v>694.64</v>
      </c>
    </row>
    <row r="57" customFormat="false" ht="15" hidden="false" customHeight="false" outlineLevel="0" collapsed="false">
      <c r="A57" s="19" t="s">
        <v>126</v>
      </c>
      <c r="C57" s="20" t="n">
        <v>3.03</v>
      </c>
      <c r="D57" s="20" t="n">
        <v>3.03</v>
      </c>
      <c r="E57" s="20" t="n">
        <v>0</v>
      </c>
      <c r="F57" s="20" t="n">
        <v>0</v>
      </c>
      <c r="G57" s="20" t="n">
        <v>0</v>
      </c>
      <c r="H57" s="20" t="n">
        <v>0</v>
      </c>
    </row>
    <row r="58" customFormat="false" ht="15" hidden="false" customHeight="false" outlineLevel="0" collapsed="false">
      <c r="A58" s="19" t="s">
        <v>127</v>
      </c>
      <c r="C58" s="20" t="n">
        <v>976.15</v>
      </c>
      <c r="D58" s="20" t="n">
        <v>1033.3</v>
      </c>
      <c r="E58" s="20" t="n">
        <v>1919.37</v>
      </c>
      <c r="F58" s="20" t="n">
        <v>2772.33</v>
      </c>
      <c r="G58" s="20" t="n">
        <v>4104.12</v>
      </c>
      <c r="H58" s="20" t="n">
        <v>4807.88</v>
      </c>
    </row>
    <row r="59" customFormat="false" ht="15" hidden="false" customHeight="false" outlineLevel="0" collapsed="false">
      <c r="A59" s="19" t="s">
        <v>128</v>
      </c>
      <c r="C59" s="20" t="n">
        <v>667.27</v>
      </c>
      <c r="D59" s="20" t="n">
        <v>1218.18</v>
      </c>
      <c r="E59" s="20" t="n">
        <v>1420.02</v>
      </c>
      <c r="F59" s="20" t="n">
        <v>1865.08</v>
      </c>
      <c r="G59" s="20" t="n">
        <v>2548.69</v>
      </c>
      <c r="H59" s="20" t="n">
        <v>3213.85</v>
      </c>
    </row>
    <row r="60" customFormat="false" ht="15" hidden="false" customHeight="false" outlineLevel="0" collapsed="false">
      <c r="A60" s="19" t="s">
        <v>129</v>
      </c>
      <c r="C60" s="20" t="n">
        <v>5987.06</v>
      </c>
      <c r="D60" s="20" t="n">
        <v>8139.29</v>
      </c>
      <c r="E60" s="20" t="n">
        <v>9847.82</v>
      </c>
      <c r="F60" s="20" t="n">
        <v>11973.08</v>
      </c>
      <c r="G60" s="20" t="n">
        <v>12930.57</v>
      </c>
      <c r="H60" s="20" t="n">
        <v>13411.97</v>
      </c>
    </row>
    <row r="61" customFormat="false" ht="15" hidden="false" customHeight="false" outlineLevel="0" collapsed="false">
      <c r="A61" s="21" t="s">
        <v>130</v>
      </c>
      <c r="C61" s="22" t="n">
        <f aca="false">SUM(C53:C60)</f>
        <v>42193.51</v>
      </c>
      <c r="D61" s="22" t="n">
        <f aca="false">SUM(D53:D60)</f>
        <v>47487.85</v>
      </c>
      <c r="E61" s="22" t="n">
        <f aca="false">SUM(E53:E60)</f>
        <v>48816.8</v>
      </c>
      <c r="F61" s="22" t="n">
        <f aca="false">SUM(F53:F60)</f>
        <v>58292.07</v>
      </c>
      <c r="G61" s="22" t="n">
        <f aca="false">SUM(G53:G60)</f>
        <v>68583.43</v>
      </c>
      <c r="H61" s="22" t="n">
        <f aca="false">SUM(H53:H60)</f>
        <v>88286.85</v>
      </c>
    </row>
    <row r="62" customFormat="false" ht="15" hidden="false" customHeight="false" outlineLevel="0" collapsed="false">
      <c r="A62" s="19"/>
    </row>
    <row r="63" customFormat="false" ht="15" hidden="false" customHeight="false" outlineLevel="0" collapsed="false">
      <c r="A63" s="18" t="s">
        <v>131</v>
      </c>
      <c r="B63" s="18"/>
      <c r="C63" s="18"/>
      <c r="D63" s="18"/>
      <c r="E63" s="18"/>
      <c r="F63" s="18"/>
      <c r="G63" s="18"/>
      <c r="H63" s="18"/>
    </row>
    <row r="64" customFormat="false" ht="15" hidden="false" customHeight="false" outlineLevel="0" collapsed="false">
      <c r="A64" s="19" t="s">
        <v>122</v>
      </c>
      <c r="C64" s="20" t="n">
        <v>13125.79</v>
      </c>
      <c r="D64" s="20" t="n">
        <v>14860.3</v>
      </c>
      <c r="E64" s="20" t="n">
        <v>18265.94</v>
      </c>
      <c r="F64" s="20" t="n">
        <v>12087.56</v>
      </c>
      <c r="G64" s="20" t="n">
        <v>14015.84</v>
      </c>
      <c r="H64" s="20" t="n">
        <v>9513.82</v>
      </c>
    </row>
    <row r="65" customFormat="false" ht="15" hidden="false" customHeight="false" outlineLevel="0" collapsed="false">
      <c r="A65" s="19" t="s">
        <v>123</v>
      </c>
      <c r="C65" s="20" t="n">
        <v>394.83</v>
      </c>
      <c r="D65" s="20" t="n">
        <v>397.33</v>
      </c>
      <c r="E65" s="20" t="n">
        <v>437.87</v>
      </c>
      <c r="F65" s="20" t="n">
        <v>467.16</v>
      </c>
      <c r="G65" s="20" t="n">
        <v>524.03</v>
      </c>
      <c r="H65" s="20" t="n">
        <v>468.94</v>
      </c>
    </row>
    <row r="66" customFormat="false" ht="15" hidden="false" customHeight="false" outlineLevel="0" collapsed="false">
      <c r="A66" s="19" t="s">
        <v>132</v>
      </c>
      <c r="C66" s="20" t="n">
        <v>0</v>
      </c>
      <c r="D66" s="20" t="n">
        <v>0</v>
      </c>
      <c r="E66" s="20" t="n">
        <v>0</v>
      </c>
      <c r="F66" s="20" t="n">
        <v>5317.22</v>
      </c>
      <c r="G66" s="20" t="n">
        <v>5129.93</v>
      </c>
      <c r="H66" s="20" t="n">
        <v>3647.97</v>
      </c>
    </row>
    <row r="67" customFormat="false" ht="15" hidden="false" customHeight="false" outlineLevel="0" collapsed="false">
      <c r="A67" s="19" t="s">
        <v>133</v>
      </c>
      <c r="C67" s="20" t="n">
        <v>7146.41</v>
      </c>
      <c r="D67" s="20" t="n">
        <v>10459.6</v>
      </c>
      <c r="E67" s="20" t="n">
        <v>7407.2</v>
      </c>
      <c r="F67" s="20" t="n">
        <f aca="false">870+7906.22</f>
        <v>8776.22</v>
      </c>
      <c r="G67" s="20" t="n">
        <f aca="false">784.21+8070.34</f>
        <v>8854.55</v>
      </c>
      <c r="H67" s="20" t="n">
        <f aca="false">809.84+6328.39</f>
        <v>7138.23</v>
      </c>
    </row>
    <row r="68" customFormat="false" ht="15" hidden="false" customHeight="false" outlineLevel="0" collapsed="false">
      <c r="A68" s="19" t="s">
        <v>125</v>
      </c>
      <c r="C68" s="20" t="n">
        <v>7647.7</v>
      </c>
      <c r="D68" s="20" t="n">
        <v>9631.96</v>
      </c>
      <c r="E68" s="20" t="n">
        <v>13150.77</v>
      </c>
      <c r="F68" s="20" t="n">
        <v>10984.79</v>
      </c>
      <c r="G68" s="20" t="n">
        <v>12427.03</v>
      </c>
      <c r="H68" s="20" t="n">
        <v>13897.6</v>
      </c>
    </row>
    <row r="69" customFormat="false" ht="15" hidden="false" customHeight="false" outlineLevel="0" collapsed="false">
      <c r="A69" s="19" t="s">
        <v>128</v>
      </c>
      <c r="C69" s="20" t="n">
        <v>163.31</v>
      </c>
      <c r="D69" s="20" t="n">
        <v>344.82</v>
      </c>
      <c r="E69" s="20" t="n">
        <v>311.07</v>
      </c>
      <c r="F69" s="20" t="n">
        <v>294.34</v>
      </c>
      <c r="G69" s="20" t="n">
        <v>437.56</v>
      </c>
      <c r="H69" s="20" t="n">
        <v>680.44</v>
      </c>
    </row>
    <row r="70" customFormat="false" ht="15" hidden="false" customHeight="false" outlineLevel="0" collapsed="false">
      <c r="A70" s="19" t="s">
        <v>134</v>
      </c>
      <c r="C70" s="20" t="n">
        <v>198.38</v>
      </c>
      <c r="D70" s="20" t="n">
        <v>147</v>
      </c>
      <c r="E70" s="20" t="n">
        <v>217.96</v>
      </c>
      <c r="F70" s="20" t="n">
        <v>291.54</v>
      </c>
      <c r="G70" s="20" t="n">
        <v>208.2</v>
      </c>
      <c r="H70" s="20" t="n">
        <v>185.42</v>
      </c>
    </row>
    <row r="71" customFormat="false" ht="15" hidden="false" customHeight="false" outlineLevel="0" collapsed="false">
      <c r="A71" s="19" t="s">
        <v>135</v>
      </c>
      <c r="C71" s="20" t="n">
        <v>2480.66</v>
      </c>
      <c r="D71" s="20" t="n">
        <v>2779.08</v>
      </c>
      <c r="E71" s="20" t="n">
        <v>4188.41</v>
      </c>
      <c r="F71" s="20" t="n">
        <v>3879.84</v>
      </c>
      <c r="G71" s="20" t="n">
        <v>3672.38</v>
      </c>
      <c r="H71" s="20" t="n">
        <v>3691.15</v>
      </c>
    </row>
    <row r="72" customFormat="false" ht="15" hidden="false" customHeight="false" outlineLevel="0" collapsed="false">
      <c r="A72" s="21" t="s">
        <v>136</v>
      </c>
      <c r="C72" s="22" t="n">
        <f aca="false">SUM(C64:C71)</f>
        <v>31157.08</v>
      </c>
      <c r="D72" s="22" t="n">
        <f aca="false">SUM(D64:D71)</f>
        <v>38620.09</v>
      </c>
      <c r="E72" s="22" t="n">
        <f aca="false">SUM(E64:E71)</f>
        <v>43979.22</v>
      </c>
      <c r="F72" s="22" t="n">
        <f aca="false">SUM(F64:F71)</f>
        <v>42098.67</v>
      </c>
      <c r="G72" s="22" t="n">
        <f aca="false">SUM(G64:G71)</f>
        <v>45269.52</v>
      </c>
      <c r="H72" s="22" t="n">
        <f aca="false">SUM(H64:H71)</f>
        <v>39223.57</v>
      </c>
    </row>
    <row r="73" customFormat="false" ht="15" hidden="false" customHeight="false" outlineLevel="0" collapsed="false">
      <c r="A73" s="19" t="s">
        <v>137</v>
      </c>
      <c r="C73" s="20" t="n">
        <v>139.78</v>
      </c>
      <c r="D73" s="20" t="n">
        <v>113.56</v>
      </c>
      <c r="E73" s="20" t="n">
        <v>113.56</v>
      </c>
      <c r="F73" s="20" t="n">
        <v>113.56</v>
      </c>
      <c r="G73" s="20" t="n">
        <v>113.56</v>
      </c>
      <c r="H73" s="20" t="n">
        <v>114.24</v>
      </c>
    </row>
    <row r="74" customFormat="false" ht="15" hidden="false" customHeight="false" outlineLevel="0" collapsed="false">
      <c r="A74" s="21" t="s">
        <v>138</v>
      </c>
      <c r="C74" s="22" t="n">
        <f aca="false">C61+C72+C73</f>
        <v>73490.37</v>
      </c>
      <c r="D74" s="22" t="n">
        <f aca="false">D61+D72+D73</f>
        <v>86221.5</v>
      </c>
      <c r="E74" s="22" t="n">
        <f aca="false">E61+E72+E73</f>
        <v>92909.58</v>
      </c>
      <c r="F74" s="22" t="n">
        <f aca="false">F61+F72+F73</f>
        <v>100504.3</v>
      </c>
      <c r="G74" s="22" t="n">
        <f aca="false">G61+G72+G73</f>
        <v>113966.51</v>
      </c>
      <c r="H74" s="22" t="n">
        <f aca="false">H61+H72+H73</f>
        <v>127624.66</v>
      </c>
    </row>
    <row r="75" customFormat="false" ht="15" hidden="false" customHeight="false" outlineLevel="0" collapsed="false">
      <c r="A75" s="19" t="s">
        <v>139</v>
      </c>
      <c r="C75" s="20" t="n">
        <v>98.93</v>
      </c>
      <c r="D75" s="20" t="n">
        <v>634.63</v>
      </c>
      <c r="E75" s="20" t="n">
        <v>1235.34</v>
      </c>
      <c r="F75" s="20" t="n">
        <v>716.42</v>
      </c>
      <c r="G75" s="20" t="n">
        <v>138.74</v>
      </c>
      <c r="H75" s="20" t="n">
        <v>9.05</v>
      </c>
    </row>
    <row r="76" customFormat="false" ht="15" hidden="false" customHeight="false" outlineLevel="0" collapsed="false">
      <c r="A76" s="21" t="s">
        <v>140</v>
      </c>
      <c r="C76" s="22" t="n">
        <f aca="false">C50+C74+C75</f>
        <v>98838.86</v>
      </c>
      <c r="D76" s="22" t="n">
        <f aca="false">D50+D74+D75</f>
        <v>112884.59</v>
      </c>
      <c r="E76" s="22" t="n">
        <f aca="false">E50+E74+E75</f>
        <v>128349.04</v>
      </c>
      <c r="F76" s="22" t="n">
        <f aca="false">F50+F74+F75</f>
        <v>139553.49</v>
      </c>
      <c r="G76" s="22" t="n">
        <f aca="false">G50+G74+G75</f>
        <v>156711.29</v>
      </c>
      <c r="H76" s="22" t="n">
        <f aca="false">H50+H74+H75</f>
        <v>175171.78</v>
      </c>
    </row>
    <row r="77" customFormat="false" ht="15" hidden="false" customHeight="false" outlineLevel="0" collapsed="false">
      <c r="A77" s="19"/>
    </row>
    <row r="78" customFormat="false" ht="15" hidden="false" customHeight="false" outlineLevel="0" collapsed="false">
      <c r="A78" s="18" t="s">
        <v>66</v>
      </c>
      <c r="B78" s="18"/>
      <c r="C78" s="18"/>
      <c r="D78" s="18"/>
      <c r="E78" s="18"/>
      <c r="F78" s="18"/>
      <c r="G78" s="18"/>
      <c r="H78" s="18"/>
    </row>
    <row r="79" customFormat="false" ht="15" hidden="false" customHeight="false" outlineLevel="0" collapsed="false">
      <c r="A79" s="19" t="s">
        <v>141</v>
      </c>
      <c r="C79" s="23" t="n">
        <f aca="false">C37/C72</f>
        <v>0.524432328061551</v>
      </c>
      <c r="D79" s="23" t="n">
        <f aca="false">D37/D72</f>
        <v>0.558917133543708</v>
      </c>
      <c r="E79" s="23" t="n">
        <f aca="false">E37/E72</f>
        <v>0.631926396147999</v>
      </c>
      <c r="F79" s="23" t="n">
        <f aca="false">F37/F72</f>
        <v>0.647630673368066</v>
      </c>
      <c r="G79" s="23" t="n">
        <f aca="false">G37/G72</f>
        <v>0.635232050174157</v>
      </c>
      <c r="H79" s="23" t="n">
        <f aca="false">H37/H72</f>
        <v>0.779405087298275</v>
      </c>
    </row>
    <row r="80" customFormat="false" ht="15" hidden="false" customHeight="false" outlineLevel="0" collapsed="false">
      <c r="A80" s="19" t="s">
        <v>142</v>
      </c>
      <c r="C80" s="23" t="n">
        <f aca="false">(C53+C54+C64+C65)/C50</f>
        <v>1.8498520370256</v>
      </c>
      <c r="D80" s="23" t="n">
        <f aca="false">(D53+D54+D64+D65)/D50</f>
        <v>1.96689008877206</v>
      </c>
      <c r="E80" s="23" t="n">
        <f aca="false">(E53+E54+E64+E65)/E50</f>
        <v>1.5472697441127</v>
      </c>
      <c r="F80" s="23" t="n">
        <f aca="false">(F53+F54+F64+F65)/F50</f>
        <v>1.40061493077594</v>
      </c>
      <c r="G80" s="23" t="n">
        <f aca="false">(G53+G54+G64+G65)/G50</f>
        <v>1.47551380039074</v>
      </c>
      <c r="H80" s="23" t="n">
        <f aca="false">(H53+H54+H64+H65)/H50</f>
        <v>1.60169039256327</v>
      </c>
    </row>
    <row r="81" customFormat="false" ht="15" hidden="false" customHeight="false" outlineLevel="0" collapsed="false">
      <c r="A81" s="19" t="s">
        <v>143</v>
      </c>
      <c r="C81" s="24" t="n">
        <f aca="false">C53+C64-C30-C31-C27</f>
        <v>36800.43</v>
      </c>
      <c r="D81" s="24" t="n">
        <f aca="false">D53+D64-D30-D31-D27</f>
        <v>40538.78</v>
      </c>
      <c r="E81" s="24" t="n">
        <f aca="false">E53+E64-E30-E31-E27</f>
        <v>36618.3</v>
      </c>
      <c r="F81" s="24" t="n">
        <f aca="false">F53+F64-F30-F31-F27</f>
        <v>38850.01</v>
      </c>
      <c r="G81" s="24" t="n">
        <f aca="false">G53+G64-G30-G31-G27</f>
        <v>45092.16</v>
      </c>
      <c r="H81" s="24" t="n">
        <f aca="false">H53+H64-H30-H31-H27</f>
        <v>56122.27</v>
      </c>
    </row>
    <row r="82" customFormat="false" ht="15" hidden="false" customHeight="false" outlineLevel="0" collapsed="false">
      <c r="A82" s="19" t="s">
        <v>144</v>
      </c>
      <c r="C82" s="20" t="n">
        <v>98838.86</v>
      </c>
      <c r="D82" s="20" t="n">
        <v>112884.59</v>
      </c>
      <c r="E82" s="20" t="n">
        <v>128349.04</v>
      </c>
      <c r="F82" s="20" t="n">
        <v>139553.49</v>
      </c>
      <c r="G82" s="20" t="n">
        <v>156711.29</v>
      </c>
      <c r="H82" s="20" t="n">
        <v>175171.78</v>
      </c>
    </row>
    <row r="83" customFormat="false" ht="15" hidden="false" customHeight="false" outlineLevel="0" collapsed="false">
      <c r="A83" s="19" t="s">
        <v>145</v>
      </c>
      <c r="C83" s="20" t="n">
        <v>25249.56</v>
      </c>
      <c r="D83" s="20" t="n">
        <v>26028.46</v>
      </c>
      <c r="E83" s="20" t="n">
        <v>34204.12</v>
      </c>
      <c r="F83" s="20" t="n">
        <v>38332.77</v>
      </c>
      <c r="G83" s="20" t="n">
        <v>42606.04</v>
      </c>
      <c r="H83" s="20" t="n">
        <v>47538.07</v>
      </c>
    </row>
    <row r="84" customFormat="false" ht="15" hidden="false" customHeight="false" outlineLevel="0" collapsed="false">
      <c r="A84" s="19" t="s">
        <v>146</v>
      </c>
      <c r="C84" s="24" t="n">
        <f aca="false">ROUND(C41-C82,2)</f>
        <v>0</v>
      </c>
      <c r="D84" s="24" t="n">
        <f aca="false">ROUND(D41-D82,2)</f>
        <v>0</v>
      </c>
      <c r="E84" s="24" t="n">
        <f aca="false">ROUND(E41-E82,2)</f>
        <v>0</v>
      </c>
      <c r="F84" s="24" t="n">
        <f aca="false">ROUND(F41-F82,2)</f>
        <v>0</v>
      </c>
      <c r="G84" s="24" t="n">
        <f aca="false">ROUND(G41-G82,2)</f>
        <v>0</v>
      </c>
      <c r="H84" s="24" t="n">
        <f aca="false">ROUND(H41-H82,2)</f>
        <v>0</v>
      </c>
    </row>
    <row r="85" customFormat="false" ht="15" hidden="false" customHeight="false" outlineLevel="0" collapsed="false">
      <c r="A85" s="19" t="s">
        <v>147</v>
      </c>
      <c r="C85" s="24" t="n">
        <f aca="false">ROUND(C41-C76,2)</f>
        <v>0</v>
      </c>
      <c r="D85" s="24" t="n">
        <f aca="false">ROUND(D41-D76,2)</f>
        <v>0</v>
      </c>
      <c r="E85" s="24" t="n">
        <f aca="false">ROUND(E41-E76,2)</f>
        <v>0</v>
      </c>
      <c r="F85" s="24" t="n">
        <f aca="false">ROUND(F41-F76,2)</f>
        <v>0</v>
      </c>
      <c r="G85" s="24" t="n">
        <f aca="false">ROUND(G41-G76,2)</f>
        <v>0</v>
      </c>
      <c r="H85" s="24" t="n">
        <f aca="false">ROUND(H41-H76,2)</f>
        <v>0</v>
      </c>
    </row>
    <row r="86" customFormat="false" ht="15" hidden="false" customHeight="false" outlineLevel="0" collapsed="false">
      <c r="A86" s="19" t="s">
        <v>148</v>
      </c>
      <c r="C86" s="24" t="n">
        <f aca="false">ROUND(C50-C83,2)</f>
        <v>0</v>
      </c>
      <c r="D86" s="24" t="n">
        <f aca="false">ROUND(D50-D83,2)</f>
        <v>0</v>
      </c>
      <c r="E86" s="24" t="n">
        <f aca="false">ROUND(E50-E83,2)</f>
        <v>0</v>
      </c>
      <c r="F86" s="24" t="n">
        <f aca="false">ROUND(F50-F83,2)</f>
        <v>0</v>
      </c>
      <c r="G86" s="24" t="n">
        <f aca="false">ROUND(G50-G83,2)</f>
        <v>0</v>
      </c>
      <c r="H86" s="24" t="n">
        <f aca="false">ROUND(H50-H83,2)</f>
        <v>0</v>
      </c>
    </row>
    <row r="88" customFormat="false" ht="15" hidden="false" customHeight="false" outlineLevel="0" collapsed="false">
      <c r="A88" s="21" t="s">
        <v>72</v>
      </c>
    </row>
    <row r="89" customFormat="false" ht="15" hidden="false" customHeight="false" outlineLevel="0" collapsed="false">
      <c r="A89" s="25" t="s">
        <v>149</v>
      </c>
    </row>
    <row r="90" customFormat="false" ht="15" hidden="false" customHeight="false" outlineLevel="0" collapsed="false">
      <c r="A90" s="25" t="s">
        <v>150</v>
      </c>
    </row>
    <row r="91" customFormat="false" ht="15" hidden="false" customHeight="false" outlineLevel="0" collapsed="false">
      <c r="A91" s="25" t="s">
        <v>151</v>
      </c>
    </row>
    <row r="92" customFormat="false" ht="15" hidden="false" customHeight="false" outlineLevel="0" collapsed="false">
      <c r="A92" s="25" t="s">
        <v>152</v>
      </c>
    </row>
    <row r="93" customFormat="false" ht="15" hidden="false" customHeight="false" outlineLevel="0" collapsed="false">
      <c r="A93" s="25" t="s">
        <v>153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2026-10-21T17:07:52Z</dcterms:created>
  <dc:creator>openpyxl</dc:creator>
  <dc:description/>
  <dc:language>en-US</dc:language>
  <cp:lastModifiedBy/>
  <dcterms:modified xsi:type="dcterms:W3CDTF">2026-10-26T15:20:15Z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