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215" windowHeight="8145"/>
  </bookViews>
  <sheets>
    <sheet name="Locost WT" sheetId="1" r:id="rId1"/>
    <sheet name="Spring Rate Conversion" sheetId="2" r:id="rId2"/>
    <sheet name="Sheet1" sheetId="4" r:id="rId3"/>
  </sheets>
  <calcPr calcId="125725"/>
</workbook>
</file>

<file path=xl/calcChain.xml><?xml version="1.0" encoding="utf-8"?>
<calcChain xmlns="http://schemas.openxmlformats.org/spreadsheetml/2006/main">
  <c r="Y15" i="1"/>
  <c r="U15"/>
  <c r="Y11"/>
  <c r="U18" s="1"/>
  <c r="U11"/>
  <c r="Y16"/>
  <c r="U13"/>
  <c r="I21"/>
  <c r="I9"/>
  <c r="I8"/>
  <c r="I7"/>
  <c r="I6"/>
  <c r="I10" l="1"/>
  <c r="I11"/>
  <c r="Y13"/>
  <c r="I20"/>
  <c r="I22" s="1"/>
  <c r="I23" s="1"/>
  <c r="I24" s="1"/>
  <c r="S11"/>
  <c r="T11" s="1"/>
  <c r="W16"/>
  <c r="W9"/>
  <c r="S15"/>
  <c r="U16"/>
  <c r="S14" l="1"/>
  <c r="T15"/>
  <c r="T14" s="1"/>
  <c r="W13"/>
  <c r="W7" s="1"/>
  <c r="W18" l="1"/>
  <c r="U14"/>
  <c r="Y10"/>
  <c r="U17"/>
  <c r="Y14"/>
  <c r="U10"/>
  <c r="AA13"/>
  <c r="S13"/>
</calcChain>
</file>

<file path=xl/sharedStrings.xml><?xml version="1.0" encoding="utf-8"?>
<sst xmlns="http://schemas.openxmlformats.org/spreadsheetml/2006/main" count="173" uniqueCount="165">
  <si>
    <t>Ms rr</t>
  </si>
  <si>
    <t>M rr</t>
  </si>
  <si>
    <t>Front Spring rate [lb/in]</t>
  </si>
  <si>
    <t>Rear  Spring rate [lb/in]</t>
  </si>
  <si>
    <t>Front Spring rate [N/mm]</t>
  </si>
  <si>
    <t>Rear Right  corner sprung  mass [kg]</t>
  </si>
  <si>
    <t>Rear Left  corner sprung mass [kg]</t>
  </si>
  <si>
    <t>Front Right corner sprung mass [kg]</t>
  </si>
  <si>
    <t xml:space="preserve">Kty 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</si>
  <si>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</si>
  <si>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</si>
  <si>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</si>
  <si>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</si>
  <si>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</si>
  <si>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</si>
  <si>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</si>
  <si>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</si>
  <si>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</si>
  <si>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</si>
  <si>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</si>
  <si>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</si>
  <si>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</si>
  <si>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</si>
  <si>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</si>
  <si>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</si>
  <si>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SLlf</t>
  </si>
  <si>
    <t>SLrf</t>
  </si>
  <si>
    <t>SLlr</t>
  </si>
  <si>
    <t>M rf</t>
  </si>
  <si>
    <t>M lr</t>
  </si>
  <si>
    <t>Ms lf</t>
  </si>
  <si>
    <t>Ms rf</t>
  </si>
  <si>
    <t>Ms lr</t>
  </si>
  <si>
    <t xml:space="preserve">VR From WinGeo3 </t>
  </si>
  <si>
    <t>VR From WinGeo3</t>
  </si>
  <si>
    <t>Total front sprung mass [kg]</t>
  </si>
  <si>
    <t>Total rear sprung mass  [kg]</t>
  </si>
  <si>
    <t>Left rear wheel rate [N/mm]</t>
  </si>
  <si>
    <t>Right rear wheel rate [N/mm]</t>
  </si>
  <si>
    <t>Left front  wheel rate  [N/mm]</t>
  </si>
  <si>
    <t>Right front wheel rate  [N/mm]</t>
  </si>
  <si>
    <t>Mus lf</t>
  </si>
  <si>
    <t>Mus rf</t>
  </si>
  <si>
    <t>Mus lr</t>
  </si>
  <si>
    <t>Mus rr</t>
  </si>
  <si>
    <t>Left  rear unsprung mass  [kg]</t>
  </si>
  <si>
    <t>Right rear unsprung mass  [kg]</t>
  </si>
  <si>
    <t>Right rear  total measured static corner mass [kg]</t>
  </si>
  <si>
    <t>Left front  corner sprung mass [kg]</t>
  </si>
  <si>
    <t>Right front total unsprung mass  [kg]</t>
  </si>
  <si>
    <t>Kw lf</t>
  </si>
  <si>
    <t>Kw rf</t>
  </si>
  <si>
    <t>Kw lr</t>
  </si>
  <si>
    <t>Kw rr</t>
  </si>
  <si>
    <t>Ms r</t>
  </si>
  <si>
    <t>Ms f</t>
  </si>
  <si>
    <t>Tyre Spring rate [N/mm]</t>
  </si>
  <si>
    <t>Kslf</t>
  </si>
  <si>
    <t>Ksrf</t>
  </si>
  <si>
    <t>Kslr</t>
  </si>
  <si>
    <t>Left rear Spring rate [N/mm]</t>
  </si>
  <si>
    <t>Right front spring rate [N/mm]</t>
  </si>
  <si>
    <t xml:space="preserve">Front Track </t>
  </si>
  <si>
    <t xml:space="preserve">Rear track </t>
  </si>
  <si>
    <t>Tf</t>
  </si>
  <si>
    <t>Tr</t>
  </si>
  <si>
    <t>Ts</t>
  </si>
  <si>
    <t xml:space="preserve">Rear Spring Track </t>
  </si>
  <si>
    <t xml:space="preserve">Ksf  </t>
  </si>
  <si>
    <t xml:space="preserve">Ksf </t>
  </si>
  <si>
    <t xml:space="preserve">Ksr </t>
  </si>
  <si>
    <t>Ksr</t>
  </si>
  <si>
    <t xml:space="preserve">Wheel base  </t>
  </si>
  <si>
    <t>Rr</t>
  </si>
  <si>
    <t xml:space="preserve">Rolling  Radius </t>
  </si>
  <si>
    <t xml:space="preserve">L </t>
  </si>
  <si>
    <t xml:space="preserve">H' </t>
  </si>
  <si>
    <t>LF</t>
  </si>
  <si>
    <t>RF</t>
  </si>
  <si>
    <t>LR</t>
  </si>
  <si>
    <t>RR</t>
  </si>
  <si>
    <t>M lf</t>
  </si>
  <si>
    <t>Left rear total measured static corner mass [kg]</t>
  </si>
  <si>
    <t>Left  front total measured static corner mass [kg]</t>
  </si>
  <si>
    <t>Right  rear  measured static corner mass [kg]</t>
  </si>
  <si>
    <t>Right Rear Spring Rate [N/mm]</t>
  </si>
  <si>
    <t>SLrr</t>
  </si>
  <si>
    <t>WTsf</t>
  </si>
  <si>
    <t>Measured Suspension  Data</t>
  </si>
  <si>
    <t>Ksrr</t>
  </si>
  <si>
    <t xml:space="preserve">Calculated Suspension Data </t>
  </si>
  <si>
    <t>WTsr</t>
  </si>
  <si>
    <t>Roll angle</t>
  </si>
  <si>
    <t xml:space="preserve">Results </t>
  </si>
  <si>
    <t>Left front  unsprung mass  [kg]</t>
  </si>
  <si>
    <t xml:space="preserve">Height of CG above ground </t>
  </si>
  <si>
    <t xml:space="preserve">hf </t>
  </si>
  <si>
    <t xml:space="preserve">hr </t>
  </si>
  <si>
    <t>Height of Front roll centre above ground  from Win Geo 3</t>
  </si>
  <si>
    <t xml:space="preserve">Height of Rear roll centre above ground  from Win Geo 3 </t>
  </si>
  <si>
    <t>b</t>
  </si>
  <si>
    <t>H</t>
  </si>
  <si>
    <t>hr -hf</t>
  </si>
  <si>
    <t>z</t>
  </si>
  <si>
    <t>z+hf</t>
  </si>
  <si>
    <t>Static</t>
  </si>
  <si>
    <t>LF+RF</t>
  </si>
  <si>
    <t xml:space="preserve">Actual </t>
  </si>
  <si>
    <t xml:space="preserve">Front Split </t>
  </si>
  <si>
    <t xml:space="preserve">LF-RF </t>
  </si>
  <si>
    <t>LF+LR</t>
  </si>
  <si>
    <t xml:space="preserve">   RF+RR</t>
  </si>
  <si>
    <t xml:space="preserve"> (LR-RR) -  </t>
  </si>
  <si>
    <t xml:space="preserve">(LF-RF) </t>
  </si>
  <si>
    <t xml:space="preserve">Rear Split </t>
  </si>
  <si>
    <t xml:space="preserve">LR-RR </t>
  </si>
  <si>
    <t>LR-LF Split</t>
  </si>
  <si>
    <t>RR-RF Split</t>
  </si>
  <si>
    <t>Wedge</t>
  </si>
  <si>
    <t>LR+RR</t>
  </si>
  <si>
    <t>LR-RF Split</t>
  </si>
  <si>
    <t>Fz lf</t>
  </si>
  <si>
    <t>Fz  rf</t>
  </si>
  <si>
    <t>Fz lr</t>
  </si>
  <si>
    <t>Fz rr</t>
  </si>
  <si>
    <t xml:space="preserve">Rowley Load Split </t>
  </si>
  <si>
    <t>Kϕr</t>
  </si>
  <si>
    <t>Kϕt</t>
  </si>
  <si>
    <t>ϴ</t>
  </si>
  <si>
    <r>
      <t>K</t>
    </r>
    <r>
      <rPr>
        <sz val="11"/>
        <rFont val="Calibri"/>
        <family val="2"/>
      </rPr>
      <t>ϕf</t>
    </r>
  </si>
  <si>
    <t>ay</t>
  </si>
  <si>
    <t>Lateral Acceleration [m/s^2]</t>
  </si>
  <si>
    <t>Depth  of triangle at CG [m]</t>
  </si>
  <si>
    <t>Height of roll axis at CG [m]</t>
  </si>
  <si>
    <t>Height of CG above roll axis [m]</t>
  </si>
  <si>
    <t>Rear -Front RC Height [m]</t>
  </si>
  <si>
    <t>distance of cg from front axle [m]</t>
  </si>
  <si>
    <t>Mf = 144+145 =300 kg</t>
  </si>
  <si>
    <t xml:space="preserve">H’ = 340 mm </t>
  </si>
  <si>
    <t>642 * b =2351*342</t>
  </si>
  <si>
    <t>As an example assume:</t>
  </si>
  <si>
    <t xml:space="preserve">Giving </t>
  </si>
  <si>
    <t>Giving b= 1255mm from the front wheel ie the length of the (red) triangle</t>
  </si>
  <si>
    <t>By similar triangles therefore:</t>
  </si>
  <si>
    <t>2351        1255</t>
  </si>
  <si>
    <t>Giving Z = 76 mm</t>
  </si>
  <si>
    <t>Where Z is the height of the triangle at the position of the CG</t>
  </si>
  <si>
    <t xml:space="preserve">The height of the CG above the ground H’ is assumed to be 340mm </t>
  </si>
  <si>
    <t>This give a value of H of 340 –(76+95) =  169mm</t>
  </si>
  <si>
    <t>Mf  =300 kg</t>
  </si>
  <si>
    <t xml:space="preserve">Mr = 342 kg </t>
  </si>
  <si>
    <t>L   = 2351mm</t>
  </si>
  <si>
    <r>
      <t xml:space="preserve">143  </t>
    </r>
    <r>
      <rPr>
        <sz val="14"/>
        <rFont val="Arial"/>
        <family val="2"/>
      </rPr>
      <t xml:space="preserve">   =      </t>
    </r>
    <r>
      <rPr>
        <u/>
        <sz val="14"/>
        <rFont val="Arial"/>
        <family val="2"/>
      </rPr>
      <t xml:space="preserve"> Z   </t>
    </r>
  </si>
  <si>
    <t xml:space="preserve">Finding H  the height of CG above roll axis by similar triangles </t>
  </si>
  <si>
    <t>Mot</t>
  </si>
  <si>
    <t>Overturning moment [Nm]</t>
  </si>
  <si>
    <t>Total Roll Stiffness [Nm/rad]</t>
  </si>
  <si>
    <t>Rear Roll Stiffness [Nm/rad]</t>
  </si>
  <si>
    <t xml:space="preserve"> Front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</si>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</sst>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0.0000"/>
    <numFmt numFmtId="167" formatCode="0.0%"/>
  </numFmts>
  <fonts count="28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20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sz val="12"/>
      <name val="Arial"/>
    </font>
    <font>
      <sz val="10"/>
      <name val="Arial"/>
    </font>
    <font>
      <b/>
      <sz val="11"/>
      <name val="Arial"/>
      <family val="2"/>
    </font>
    <font>
      <b/>
      <sz val="14"/>
      <color rgb="FFFF0000"/>
      <name val="Arial"/>
      <family val="2"/>
    </font>
    <font>
      <b/>
      <sz val="24"/>
      <color rgb="FFFF0000"/>
      <name val="Arial"/>
      <family val="2"/>
    </font>
    <font>
      <b/>
      <sz val="10"/>
      <name val="Arial"/>
      <family val="2"/>
    </font>
    <font>
      <b/>
      <sz val="12"/>
      <name val="Arial"/>
    </font>
    <font>
      <b/>
      <sz val="22"/>
      <color rgb="FFFF0000"/>
      <name val="Arial"/>
      <family val="2"/>
    </font>
    <font>
      <sz val="11"/>
      <name val="Calibri"/>
      <family val="2"/>
    </font>
    <font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6"/>
      <color rgb="FFFF0000"/>
      <name val="Arial"/>
      <family val="2"/>
    </font>
    <font>
      <sz val="14"/>
      <name val="Arial"/>
      <family val="2"/>
    </font>
    <font>
      <u/>
      <sz val="14"/>
      <name val="Arial"/>
      <family val="2"/>
    </font>
    <font>
      <b/>
      <sz val="18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245">
    <xf numFmtId="0" fontId="0" fillId="0" borderId="0" xfId="0"/>
    <xf numFmtId="164" fontId="0" fillId="0" borderId="0" xfId="0" applyNumberFormat="1"/>
    <xf numFmtId="164" fontId="0" fillId="0" borderId="0" xfId="0" applyNumberFormat="1" applyBorder="1"/>
    <xf numFmtId="0" fontId="2" fillId="0" borderId="0" xfId="0" applyFont="1"/>
    <xf numFmtId="0" fontId="3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4" fillId="0" borderId="0" xfId="0" applyNumberFormat="1" applyFont="1"/>
    <xf numFmtId="0" fontId="4" fillId="0" borderId="0" xfId="0" applyFont="1"/>
    <xf numFmtId="2" fontId="0" fillId="4" borderId="7" xfId="0" applyNumberFormat="1" applyFill="1" applyBorder="1" applyAlignment="1" applyProtection="1">
      <alignment horizontal="center"/>
      <protection locked="0"/>
    </xf>
    <xf numFmtId="0" fontId="0" fillId="0" borderId="0" xfId="0"/>
    <xf numFmtId="164" fontId="0" fillId="0" borderId="0" xfId="0" applyNumberFormat="1" applyBorder="1"/>
    <xf numFmtId="0" fontId="6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7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6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7" fillId="3" borderId="5" xfId="0" applyNumberFormat="1" applyFont="1" applyFill="1" applyBorder="1" applyAlignment="1" applyProtection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Border="1"/>
    <xf numFmtId="0" fontId="4" fillId="0" borderId="0" xfId="0" applyFont="1" applyBorder="1"/>
    <xf numFmtId="0" fontId="15" fillId="0" borderId="0" xfId="0" applyFont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4" fillId="7" borderId="0" xfId="0" applyFont="1" applyFill="1" applyBorder="1"/>
    <xf numFmtId="0" fontId="10" fillId="7" borderId="0" xfId="0" applyFont="1" applyFill="1" applyBorder="1"/>
    <xf numFmtId="0" fontId="10" fillId="7" borderId="0" xfId="0" applyFont="1" applyFill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7" borderId="7" xfId="0" applyFont="1" applyFill="1" applyBorder="1"/>
    <xf numFmtId="165" fontId="12" fillId="0" borderId="0" xfId="0" applyNumberFormat="1" applyFont="1" applyBorder="1"/>
    <xf numFmtId="0" fontId="18" fillId="7" borderId="0" xfId="0" applyFont="1" applyFill="1" applyBorder="1"/>
    <xf numFmtId="165" fontId="12" fillId="7" borderId="0" xfId="0" applyNumberFormat="1" applyFont="1" applyFill="1" applyBorder="1" applyAlignment="1">
      <alignment horizontal="left"/>
    </xf>
    <xf numFmtId="0" fontId="2" fillId="7" borderId="11" xfId="0" applyFont="1" applyFill="1" applyBorder="1" applyAlignment="1">
      <alignment horizontal="right"/>
    </xf>
    <xf numFmtId="0" fontId="10" fillId="7" borderId="13" xfId="0" applyFont="1" applyFill="1" applyBorder="1" applyAlignment="1">
      <alignment vertical="top" wrapText="1"/>
    </xf>
    <xf numFmtId="0" fontId="10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right"/>
    </xf>
    <xf numFmtId="0" fontId="10" fillId="7" borderId="7" xfId="0" applyFont="1" applyFill="1" applyBorder="1" applyAlignment="1">
      <alignment vertical="top" wrapText="1"/>
    </xf>
    <xf numFmtId="0" fontId="10" fillId="7" borderId="5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right" vertical="top" wrapText="1"/>
    </xf>
    <xf numFmtId="2" fontId="10" fillId="7" borderId="5" xfId="0" applyNumberFormat="1" applyFont="1" applyFill="1" applyBorder="1" applyAlignment="1">
      <alignment horizontal="center"/>
    </xf>
    <xf numFmtId="0" fontId="10" fillId="7" borderId="7" xfId="0" applyFont="1" applyFill="1" applyBorder="1" applyAlignment="1">
      <alignment horizontal="left"/>
    </xf>
    <xf numFmtId="2" fontId="11" fillId="7" borderId="5" xfId="0" applyNumberFormat="1" applyFont="1" applyFill="1" applyBorder="1" applyAlignment="1">
      <alignment horizontal="center"/>
    </xf>
    <xf numFmtId="0" fontId="2" fillId="7" borderId="7" xfId="0" applyFont="1" applyFill="1" applyBorder="1"/>
    <xf numFmtId="2" fontId="10" fillId="7" borderId="0" xfId="0" applyNumberFormat="1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164" fontId="12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6" fillId="0" borderId="0" xfId="0" applyFont="1" applyBorder="1"/>
    <xf numFmtId="165" fontId="12" fillId="7" borderId="0" xfId="0" applyNumberFormat="1" applyFont="1" applyFill="1" applyBorder="1"/>
    <xf numFmtId="0" fontId="3" fillId="7" borderId="0" xfId="0" applyFont="1" applyFill="1" applyBorder="1"/>
    <xf numFmtId="0" fontId="12" fillId="0" borderId="0" xfId="0" applyFont="1" applyBorder="1"/>
    <xf numFmtId="0" fontId="19" fillId="0" borderId="0" xfId="0" applyFont="1" applyBorder="1"/>
    <xf numFmtId="0" fontId="16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2" fontId="11" fillId="7" borderId="0" xfId="0" applyNumberFormat="1" applyFont="1" applyFill="1" applyBorder="1" applyAlignment="1">
      <alignment horizontal="center"/>
    </xf>
    <xf numFmtId="0" fontId="2" fillId="7" borderId="0" xfId="0" applyFont="1" applyFill="1" applyBorder="1"/>
    <xf numFmtId="0" fontId="2" fillId="0" borderId="7" xfId="0" applyFont="1" applyBorder="1"/>
    <xf numFmtId="0" fontId="17" fillId="7" borderId="0" xfId="0" applyFont="1" applyFill="1" applyBorder="1"/>
    <xf numFmtId="164" fontId="3" fillId="7" borderId="0" xfId="0" applyNumberFormat="1" applyFont="1" applyFill="1" applyBorder="1" applyAlignment="1">
      <alignment horizontal="left" vertical="center"/>
    </xf>
    <xf numFmtId="164" fontId="2" fillId="7" borderId="0" xfId="0" applyNumberFormat="1" applyFont="1" applyFill="1" applyBorder="1" applyAlignment="1">
      <alignment horizontal="left" vertical="center"/>
    </xf>
    <xf numFmtId="0" fontId="0" fillId="7" borderId="0" xfId="0" applyFill="1" applyBorder="1"/>
    <xf numFmtId="0" fontId="2" fillId="7" borderId="0" xfId="0" applyFont="1" applyFill="1" applyBorder="1" applyAlignment="1">
      <alignment horizontal="center" vertical="top"/>
    </xf>
    <xf numFmtId="0" fontId="2" fillId="7" borderId="0" xfId="0" applyFont="1" applyFill="1" applyBorder="1" applyAlignment="1">
      <alignment vertical="top" wrapText="1"/>
    </xf>
    <xf numFmtId="164" fontId="2" fillId="7" borderId="0" xfId="0" applyNumberFormat="1" applyFont="1" applyFill="1" applyBorder="1" applyAlignment="1">
      <alignment horizontal="left" vertical="top" wrapText="1"/>
    </xf>
    <xf numFmtId="0" fontId="2" fillId="7" borderId="0" xfId="0" applyFont="1" applyFill="1" applyBorder="1" applyAlignment="1">
      <alignment horizontal="center" vertical="top" wrapText="1"/>
    </xf>
    <xf numFmtId="0" fontId="0" fillId="7" borderId="0" xfId="0" applyFill="1" applyBorder="1" applyAlignment="1">
      <alignment horizontal="left"/>
    </xf>
    <xf numFmtId="0" fontId="2" fillId="6" borderId="7" xfId="0" applyFont="1" applyFill="1" applyBorder="1"/>
    <xf numFmtId="0" fontId="2" fillId="6" borderId="7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/>
    </xf>
    <xf numFmtId="0" fontId="0" fillId="0" borderId="2" xfId="0" applyFill="1" applyBorder="1"/>
    <xf numFmtId="0" fontId="0" fillId="0" borderId="25" xfId="0" applyFill="1" applyBorder="1"/>
    <xf numFmtId="167" fontId="2" fillId="0" borderId="25" xfId="1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167" fontId="2" fillId="0" borderId="2" xfId="0" applyNumberFormat="1" applyFont="1" applyFill="1" applyBorder="1"/>
    <xf numFmtId="167" fontId="2" fillId="0" borderId="3" xfId="0" applyNumberFormat="1" applyFont="1" applyFill="1" applyBorder="1"/>
    <xf numFmtId="0" fontId="2" fillId="0" borderId="4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2" fillId="0" borderId="21" xfId="0" applyFont="1" applyFill="1" applyBorder="1"/>
    <xf numFmtId="0" fontId="3" fillId="0" borderId="20" xfId="0" applyFont="1" applyFill="1" applyBorder="1" applyAlignment="1">
      <alignment horizontal="center"/>
    </xf>
    <xf numFmtId="2" fontId="2" fillId="0" borderId="0" xfId="0" applyNumberFormat="1" applyFont="1" applyFill="1" applyBorder="1"/>
    <xf numFmtId="0" fontId="2" fillId="0" borderId="6" xfId="0" applyFont="1" applyFill="1" applyBorder="1"/>
    <xf numFmtId="165" fontId="2" fillId="0" borderId="18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167" fontId="2" fillId="0" borderId="0" xfId="1" applyNumberFormat="1" applyFont="1" applyFill="1" applyBorder="1" applyAlignment="1">
      <alignment horizontal="center"/>
    </xf>
    <xf numFmtId="167" fontId="2" fillId="0" borderId="26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5" fontId="17" fillId="8" borderId="2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167" fontId="2" fillId="0" borderId="27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0" fontId="3" fillId="0" borderId="28" xfId="0" applyFont="1" applyFill="1" applyBorder="1"/>
    <xf numFmtId="0" fontId="3" fillId="0" borderId="7" xfId="0" applyFont="1" applyFill="1" applyBorder="1" applyAlignment="1">
      <alignment horizontal="right"/>
    </xf>
    <xf numFmtId="165" fontId="2" fillId="0" borderId="29" xfId="0" applyNumberFormat="1" applyFont="1" applyFill="1" applyBorder="1" applyAlignment="1">
      <alignment horizontal="center"/>
    </xf>
    <xf numFmtId="165" fontId="2" fillId="9" borderId="30" xfId="0" applyNumberFormat="1" applyFont="1" applyFill="1" applyBorder="1" applyAlignment="1">
      <alignment horizontal="center"/>
    </xf>
    <xf numFmtId="165" fontId="2" fillId="4" borderId="31" xfId="0" applyNumberFormat="1" applyFont="1" applyFill="1" applyBorder="1" applyAlignment="1">
      <alignment horizontal="center"/>
    </xf>
    <xf numFmtId="0" fontId="17" fillId="8" borderId="4" xfId="0" applyFont="1" applyFill="1" applyBorder="1"/>
    <xf numFmtId="0" fontId="3" fillId="8" borderId="0" xfId="0" applyFont="1" applyFill="1" applyBorder="1"/>
    <xf numFmtId="0" fontId="17" fillId="8" borderId="6" xfId="0" applyFont="1" applyFill="1" applyBorder="1"/>
    <xf numFmtId="165" fontId="2" fillId="4" borderId="32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65" fontId="3" fillId="0" borderId="19" xfId="0" applyNumberFormat="1" applyFont="1" applyFill="1" applyBorder="1" applyAlignment="1">
      <alignment horizontal="center"/>
    </xf>
    <xf numFmtId="167" fontId="2" fillId="0" borderId="19" xfId="0" applyNumberFormat="1" applyFont="1" applyFill="1" applyBorder="1" applyAlignment="1">
      <alignment horizontal="center"/>
    </xf>
    <xf numFmtId="167" fontId="2" fillId="0" borderId="33" xfId="0" applyNumberFormat="1" applyFont="1" applyFill="1" applyBorder="1" applyAlignment="1">
      <alignment horizontal="center"/>
    </xf>
    <xf numFmtId="165" fontId="2" fillId="0" borderId="7" xfId="0" applyNumberFormat="1" applyFont="1" applyFill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167" fontId="2" fillId="0" borderId="17" xfId="0" applyNumberFormat="1" applyFont="1" applyFill="1" applyBorder="1" applyAlignment="1">
      <alignment horizontal="center"/>
    </xf>
    <xf numFmtId="0" fontId="3" fillId="0" borderId="34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35" xfId="0" applyFont="1" applyFill="1" applyBorder="1" applyAlignment="1"/>
    <xf numFmtId="0" fontId="3" fillId="0" borderId="18" xfId="0" applyFont="1" applyFill="1" applyBorder="1" applyAlignment="1"/>
    <xf numFmtId="165" fontId="2" fillId="10" borderId="29" xfId="0" applyNumberFormat="1" applyFont="1" applyFill="1" applyBorder="1" applyAlignment="1">
      <alignment horizontal="center"/>
    </xf>
    <xf numFmtId="165" fontId="2" fillId="11" borderId="30" xfId="0" applyNumberFormat="1" applyFont="1" applyFill="1" applyBorder="1" applyAlignment="1">
      <alignment horizontal="center"/>
    </xf>
    <xf numFmtId="0" fontId="3" fillId="0" borderId="34" xfId="0" applyFont="1" applyFill="1" applyBorder="1" applyAlignment="1">
      <alignment horizontal="right"/>
    </xf>
    <xf numFmtId="0" fontId="3" fillId="8" borderId="8" xfId="0" applyFont="1" applyFill="1" applyBorder="1" applyAlignment="1">
      <alignment horizontal="center"/>
    </xf>
    <xf numFmtId="0" fontId="3" fillId="8" borderId="36" xfId="0" applyFont="1" applyFill="1" applyBorder="1"/>
    <xf numFmtId="0" fontId="3" fillId="8" borderId="3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167" fontId="2" fillId="0" borderId="21" xfId="1" applyNumberFormat="1" applyFont="1" applyFill="1" applyBorder="1" applyAlignment="1">
      <alignment horizontal="center"/>
    </xf>
    <xf numFmtId="165" fontId="2" fillId="0" borderId="2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center"/>
    </xf>
    <xf numFmtId="0" fontId="2" fillId="0" borderId="8" xfId="0" applyFont="1" applyFill="1" applyBorder="1"/>
    <xf numFmtId="0" fontId="2" fillId="0" borderId="36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right"/>
    </xf>
    <xf numFmtId="165" fontId="2" fillId="0" borderId="36" xfId="1" applyNumberFormat="1" applyFont="1" applyFill="1" applyBorder="1" applyAlignment="1">
      <alignment horizontal="center"/>
    </xf>
    <xf numFmtId="0" fontId="2" fillId="0" borderId="23" xfId="0" applyFont="1" applyFill="1" applyBorder="1"/>
    <xf numFmtId="167" fontId="2" fillId="0" borderId="24" xfId="1" applyNumberFormat="1" applyFont="1" applyFill="1" applyBorder="1" applyAlignment="1">
      <alignment horizontal="center"/>
    </xf>
    <xf numFmtId="0" fontId="2" fillId="0" borderId="36" xfId="0" applyFont="1" applyFill="1" applyBorder="1"/>
    <xf numFmtId="2" fontId="2" fillId="0" borderId="36" xfId="0" applyNumberFormat="1" applyFont="1" applyFill="1" applyBorder="1"/>
    <xf numFmtId="0" fontId="2" fillId="0" borderId="37" xfId="0" applyFont="1" applyFill="1" applyBorder="1"/>
    <xf numFmtId="0" fontId="0" fillId="0" borderId="0" xfId="0" applyFill="1" applyBorder="1"/>
    <xf numFmtId="165" fontId="0" fillId="0" borderId="0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7" fontId="2" fillId="0" borderId="0" xfId="0" applyNumberFormat="1" applyFont="1" applyBorder="1"/>
    <xf numFmtId="2" fontId="2" fillId="7" borderId="0" xfId="0" applyNumberFormat="1" applyFont="1" applyFill="1" applyBorder="1"/>
    <xf numFmtId="167" fontId="2" fillId="7" borderId="0" xfId="1" applyNumberFormat="1" applyFont="1" applyFill="1" applyBorder="1" applyAlignment="1">
      <alignment horizontal="center"/>
    </xf>
    <xf numFmtId="2" fontId="2" fillId="7" borderId="0" xfId="1" applyNumberFormat="1" applyFont="1" applyFill="1" applyBorder="1" applyAlignment="1">
      <alignment horizontal="center"/>
    </xf>
    <xf numFmtId="2" fontId="2" fillId="7" borderId="0" xfId="0" applyNumberFormat="1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165" fontId="2" fillId="7" borderId="0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right"/>
    </xf>
    <xf numFmtId="0" fontId="3" fillId="7" borderId="0" xfId="0" applyFont="1" applyFill="1" applyBorder="1" applyAlignment="1">
      <alignment horizontal="left"/>
    </xf>
    <xf numFmtId="167" fontId="2" fillId="7" borderId="0" xfId="0" applyNumberFormat="1" applyFont="1" applyFill="1" applyBorder="1"/>
    <xf numFmtId="0" fontId="3" fillId="7" borderId="0" xfId="0" applyFont="1" applyFill="1" applyBorder="1" applyAlignment="1">
      <alignment horizontal="center"/>
    </xf>
    <xf numFmtId="165" fontId="17" fillId="7" borderId="0" xfId="0" applyNumberFormat="1" applyFont="1" applyFill="1" applyBorder="1" applyAlignment="1">
      <alignment horizontal="center"/>
    </xf>
    <xf numFmtId="165" fontId="3" fillId="7" borderId="0" xfId="0" applyNumberFormat="1" applyFont="1" applyFill="1" applyBorder="1" applyAlignment="1">
      <alignment horizontal="center"/>
    </xf>
    <xf numFmtId="167" fontId="2" fillId="7" borderId="0" xfId="0" applyNumberFormat="1" applyFont="1" applyFill="1" applyBorder="1" applyAlignment="1">
      <alignment horizontal="center"/>
    </xf>
    <xf numFmtId="0" fontId="3" fillId="7" borderId="0" xfId="0" applyFont="1" applyFill="1" applyBorder="1" applyAlignment="1"/>
    <xf numFmtId="165" fontId="2" fillId="7" borderId="0" xfId="1" applyNumberFormat="1" applyFont="1" applyFill="1" applyBorder="1" applyAlignment="1">
      <alignment horizontal="center"/>
    </xf>
    <xf numFmtId="0" fontId="16" fillId="0" borderId="0" xfId="0" applyFont="1"/>
    <xf numFmtId="0" fontId="19" fillId="0" borderId="0" xfId="0" applyFont="1"/>
    <xf numFmtId="0" fontId="10" fillId="7" borderId="7" xfId="0" applyFont="1" applyFill="1" applyBorder="1" applyAlignment="1">
      <alignment horizontal="left" vertical="top" wrapText="1"/>
    </xf>
    <xf numFmtId="0" fontId="2" fillId="7" borderId="0" xfId="0" applyFont="1" applyFill="1" applyBorder="1" applyAlignment="1">
      <alignment horizontal="left"/>
    </xf>
    <xf numFmtId="0" fontId="9" fillId="7" borderId="0" xfId="0" applyFont="1" applyFill="1" applyBorder="1" applyAlignment="1">
      <alignment horizontal="left"/>
    </xf>
    <xf numFmtId="0" fontId="21" fillId="0" borderId="0" xfId="0" applyFont="1" applyAlignment="1">
      <alignment horizontal="left" indent="3" readingOrder="1"/>
    </xf>
    <xf numFmtId="0" fontId="22" fillId="0" borderId="0" xfId="0" applyFont="1" applyAlignment="1">
      <alignment horizontal="left" indent="3" readingOrder="1"/>
    </xf>
    <xf numFmtId="0" fontId="11" fillId="0" borderId="0" xfId="0" applyFont="1" applyAlignment="1">
      <alignment horizontal="left"/>
    </xf>
    <xf numFmtId="0" fontId="23" fillId="0" borderId="0" xfId="0" applyFont="1" applyAlignment="1">
      <alignment horizontal="left" indent="3" readingOrder="1"/>
    </xf>
    <xf numFmtId="0" fontId="10" fillId="0" borderId="0" xfId="0" applyFont="1" applyAlignment="1">
      <alignment horizontal="left"/>
    </xf>
    <xf numFmtId="0" fontId="23" fillId="0" borderId="0" xfId="0" applyFont="1" applyAlignment="1">
      <alignment horizontal="left" indent="15" readingOrder="1"/>
    </xf>
    <xf numFmtId="164" fontId="0" fillId="0" borderId="0" xfId="0" applyNumberFormat="1" applyAlignment="1">
      <alignment horizontal="left"/>
    </xf>
    <xf numFmtId="0" fontId="24" fillId="0" borderId="1" xfId="0" applyFont="1" applyBorder="1" applyAlignment="1">
      <alignment horizontal="left"/>
    </xf>
    <xf numFmtId="0" fontId="2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2" fontId="10" fillId="7" borderId="6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right"/>
    </xf>
    <xf numFmtId="0" fontId="10" fillId="7" borderId="6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6" xfId="0" applyFont="1" applyBorder="1"/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5" fillId="0" borderId="4" xfId="0" applyFont="1" applyBorder="1"/>
    <xf numFmtId="0" fontId="25" fillId="0" borderId="0" xfId="0" applyFont="1" applyBorder="1"/>
    <xf numFmtId="0" fontId="26" fillId="0" borderId="4" xfId="0" applyFont="1" applyBorder="1"/>
    <xf numFmtId="0" fontId="2" fillId="0" borderId="14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10" fillId="6" borderId="14" xfId="0" applyFont="1" applyFill="1" applyBorder="1" applyAlignment="1">
      <alignment horizontal="right"/>
    </xf>
    <xf numFmtId="0" fontId="10" fillId="0" borderId="15" xfId="0" applyFont="1" applyBorder="1" applyAlignment="1">
      <alignment horizontal="right"/>
    </xf>
    <xf numFmtId="0" fontId="2" fillId="7" borderId="9" xfId="0" applyFont="1" applyFill="1" applyBorder="1" applyAlignment="1">
      <alignment vertical="top"/>
    </xf>
    <xf numFmtId="0" fontId="10" fillId="0" borderId="11" xfId="0" applyFont="1" applyBorder="1" applyAlignment="1">
      <alignment horizontal="right"/>
    </xf>
    <xf numFmtId="0" fontId="10" fillId="7" borderId="13" xfId="0" applyFont="1" applyFill="1" applyBorder="1" applyAlignment="1">
      <alignment horizontal="left"/>
    </xf>
    <xf numFmtId="165" fontId="10" fillId="7" borderId="12" xfId="0" applyNumberFormat="1" applyFont="1" applyFill="1" applyBorder="1" applyAlignment="1">
      <alignment horizontal="left"/>
    </xf>
    <xf numFmtId="0" fontId="10" fillId="0" borderId="14" xfId="0" applyFont="1" applyBorder="1" applyAlignment="1">
      <alignment horizontal="right"/>
    </xf>
    <xf numFmtId="165" fontId="10" fillId="7" borderId="5" xfId="0" applyNumberFormat="1" applyFont="1" applyFill="1" applyBorder="1" applyAlignment="1">
      <alignment horizontal="left"/>
    </xf>
    <xf numFmtId="0" fontId="20" fillId="0" borderId="14" xfId="0" applyFont="1" applyBorder="1" applyAlignment="1">
      <alignment horizontal="right"/>
    </xf>
    <xf numFmtId="0" fontId="10" fillId="7" borderId="14" xfId="0" applyFont="1" applyFill="1" applyBorder="1" applyAlignment="1">
      <alignment horizontal="right"/>
    </xf>
    <xf numFmtId="166" fontId="10" fillId="7" borderId="5" xfId="0" applyNumberFormat="1" applyFont="1" applyFill="1" applyBorder="1" applyAlignment="1">
      <alignment horizontal="left"/>
    </xf>
    <xf numFmtId="0" fontId="10" fillId="7" borderId="15" xfId="0" applyFont="1" applyFill="1" applyBorder="1" applyAlignment="1">
      <alignment horizontal="right"/>
    </xf>
    <xf numFmtId="0" fontId="10" fillId="7" borderId="9" xfId="0" applyFont="1" applyFill="1" applyBorder="1" applyAlignment="1">
      <alignment horizontal="left" vertical="top" wrapText="1"/>
    </xf>
    <xf numFmtId="165" fontId="10" fillId="7" borderId="10" xfId="0" applyNumberFormat="1" applyFont="1" applyFill="1" applyBorder="1" applyAlignment="1">
      <alignment horizontal="left"/>
    </xf>
    <xf numFmtId="0" fontId="10" fillId="0" borderId="5" xfId="0" applyFont="1" applyBorder="1"/>
    <xf numFmtId="0" fontId="10" fillId="6" borderId="5" xfId="0" applyFont="1" applyFill="1" applyBorder="1" applyAlignment="1">
      <alignment horizontal="left"/>
    </xf>
    <xf numFmtId="0" fontId="10" fillId="7" borderId="10" xfId="0" applyFont="1" applyFill="1" applyBorder="1" applyAlignment="1">
      <alignment horizontal="left"/>
    </xf>
    <xf numFmtId="0" fontId="10" fillId="0" borderId="14" xfId="0" applyFont="1" applyFill="1" applyBorder="1" applyAlignment="1">
      <alignment horizontal="right"/>
    </xf>
    <xf numFmtId="0" fontId="0" fillId="0" borderId="5" xfId="0" applyBorder="1"/>
    <xf numFmtId="0" fontId="27" fillId="0" borderId="38" xfId="0" applyFont="1" applyBorder="1" applyAlignment="1">
      <alignment horizontal="right"/>
    </xf>
    <xf numFmtId="0" fontId="27" fillId="0" borderId="39" xfId="0" applyFont="1" applyBorder="1"/>
    <xf numFmtId="0" fontId="2" fillId="12" borderId="30" xfId="0" applyFont="1" applyFill="1" applyBorder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35</xdr:row>
      <xdr:rowOff>12700</xdr:rowOff>
    </xdr:from>
    <xdr:to>
      <xdr:col>4</xdr:col>
      <xdr:colOff>727075</xdr:colOff>
      <xdr:row>46</xdr:row>
      <xdr:rowOff>165100</xdr:rowOff>
    </xdr:to>
    <xdr:pic>
      <xdr:nvPicPr>
        <xdr:cNvPr id="2" name="Picture 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7327900"/>
          <a:ext cx="640397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2"/>
  <sheetViews>
    <sheetView tabSelected="1" topLeftCell="K1" zoomScale="75" zoomScaleNormal="75" workbookViewId="0">
      <selection activeCell="AF19" sqref="AF19"/>
    </sheetView>
  </sheetViews>
  <sheetFormatPr defaultRowHeight="15"/>
  <cols>
    <col min="1" max="1" width="9.5703125" style="1" customWidth="1"/>
    <col min="2" max="2" width="15.28515625" style="7" customWidth="1"/>
    <col min="3" max="3" width="59.5703125" style="3" customWidth="1"/>
    <col min="4" max="5" width="12.7109375" style="7" customWidth="1"/>
    <col min="6" max="6" width="6.28515625" customWidth="1"/>
    <col min="7" max="7" width="9.140625" customWidth="1"/>
    <col min="8" max="8" width="36.42578125" customWidth="1"/>
    <col min="9" max="11" width="9.140625" style="43"/>
    <col min="12" max="12" width="9.140625" style="40"/>
    <col min="13" max="13" width="43.140625" style="40" customWidth="1"/>
    <col min="14" max="16" width="9.140625" style="40"/>
    <col min="17" max="17" width="13.28515625" customWidth="1"/>
  </cols>
  <sheetData>
    <row r="1" spans="1:29" ht="15.75" thickBot="1"/>
    <row r="2" spans="1:29" ht="24" thickBot="1">
      <c r="B2" s="240" t="s">
        <v>130</v>
      </c>
      <c r="C2" s="241" t="s">
        <v>131</v>
      </c>
      <c r="D2" s="242"/>
      <c r="E2" s="6"/>
    </row>
    <row r="3" spans="1:29">
      <c r="B3" s="6"/>
      <c r="C3" s="5"/>
      <c r="D3" s="6"/>
      <c r="E3" s="6"/>
    </row>
    <row r="4" spans="1:29" ht="30">
      <c r="B4" s="83" t="s">
        <v>88</v>
      </c>
      <c r="C4" s="78"/>
      <c r="D4" s="6"/>
      <c r="E4" s="6"/>
      <c r="G4" s="187" t="s">
        <v>90</v>
      </c>
      <c r="H4" s="243"/>
      <c r="I4" s="244"/>
      <c r="J4" s="244"/>
      <c r="L4" s="82" t="s">
        <v>93</v>
      </c>
      <c r="Q4" s="188" t="s">
        <v>125</v>
      </c>
      <c r="R4" s="187"/>
    </row>
    <row r="5" spans="1:29" ht="26.25" thickBot="1">
      <c r="B5" s="84"/>
      <c r="C5" s="4"/>
      <c r="D5" s="6"/>
      <c r="E5" s="6"/>
      <c r="H5" s="40"/>
    </row>
    <row r="6" spans="1:29" ht="16.5" thickBot="1">
      <c r="B6" s="62" t="s">
        <v>25</v>
      </c>
      <c r="C6" s="63" t="s">
        <v>33</v>
      </c>
      <c r="D6" s="64"/>
      <c r="E6" s="6"/>
      <c r="G6" s="62" t="s">
        <v>30</v>
      </c>
      <c r="H6" s="63" t="s">
        <v>48</v>
      </c>
      <c r="I6" s="45">
        <f>D10-D14</f>
        <v>0.9</v>
      </c>
      <c r="L6" s="224" t="s">
        <v>129</v>
      </c>
      <c r="M6" s="225" t="s">
        <v>158</v>
      </c>
      <c r="N6" s="226"/>
    </row>
    <row r="7" spans="1:29" ht="15" customHeight="1">
      <c r="A7" s="2"/>
      <c r="B7" s="65" t="s">
        <v>26</v>
      </c>
      <c r="C7" s="66" t="s">
        <v>33</v>
      </c>
      <c r="D7" s="67"/>
      <c r="E7" s="74"/>
      <c r="F7" s="40"/>
      <c r="G7" s="65" t="s">
        <v>31</v>
      </c>
      <c r="H7" s="66" t="s">
        <v>7</v>
      </c>
      <c r="I7" s="46">
        <f>D11-D15</f>
        <v>0.9</v>
      </c>
      <c r="J7" s="44"/>
      <c r="K7" s="44"/>
      <c r="L7" s="227" t="s">
        <v>126</v>
      </c>
      <c r="M7" s="70" t="s">
        <v>157</v>
      </c>
      <c r="N7" s="228"/>
      <c r="Q7" s="99" t="s">
        <v>105</v>
      </c>
      <c r="R7" s="100"/>
      <c r="S7" s="100"/>
      <c r="T7" s="100"/>
      <c r="U7" s="100"/>
      <c r="V7" s="101"/>
      <c r="W7" s="102">
        <f>W9/W13</f>
        <v>0.5</v>
      </c>
      <c r="X7" s="103"/>
      <c r="Y7" s="104"/>
      <c r="Z7" s="105"/>
      <c r="AA7" s="103"/>
      <c r="AB7" s="106"/>
      <c r="AC7" s="107"/>
    </row>
    <row r="8" spans="1:29" ht="15" customHeight="1">
      <c r="A8" s="2"/>
      <c r="B8" s="65" t="s">
        <v>27</v>
      </c>
      <c r="C8" s="66" t="s">
        <v>34</v>
      </c>
      <c r="D8" s="67"/>
      <c r="E8" s="74"/>
      <c r="F8" s="40"/>
      <c r="G8" s="65" t="s">
        <v>32</v>
      </c>
      <c r="H8" s="66" t="s">
        <v>6</v>
      </c>
      <c r="I8" s="46">
        <f>D12-D16</f>
        <v>0.9</v>
      </c>
      <c r="J8" s="44"/>
      <c r="K8" s="44"/>
      <c r="L8" s="227" t="s">
        <v>127</v>
      </c>
      <c r="M8" s="70" t="s">
        <v>156</v>
      </c>
      <c r="N8" s="228"/>
      <c r="P8" s="42"/>
      <c r="Q8" s="108"/>
      <c r="R8" s="109"/>
      <c r="S8" s="110"/>
      <c r="T8" s="110"/>
      <c r="U8" s="110"/>
      <c r="V8" s="111"/>
      <c r="W8" s="112" t="s">
        <v>106</v>
      </c>
      <c r="X8" s="110"/>
      <c r="Y8" s="110"/>
      <c r="Z8" s="113"/>
      <c r="AA8" s="110"/>
      <c r="AB8" s="110"/>
      <c r="AC8" s="114"/>
    </row>
    <row r="9" spans="1:29" ht="15" customHeight="1" thickBot="1">
      <c r="A9" s="2"/>
      <c r="B9" s="65" t="s">
        <v>86</v>
      </c>
      <c r="C9" s="66" t="s">
        <v>34</v>
      </c>
      <c r="D9" s="67"/>
      <c r="E9" s="74"/>
      <c r="F9" s="40"/>
      <c r="G9" s="65" t="s">
        <v>0</v>
      </c>
      <c r="H9" s="66" t="s">
        <v>5</v>
      </c>
      <c r="I9" s="46">
        <f>D13-D17</f>
        <v>0.9</v>
      </c>
      <c r="J9" s="44"/>
      <c r="K9" s="44"/>
      <c r="L9" s="238" t="s">
        <v>154</v>
      </c>
      <c r="M9" s="70" t="s">
        <v>155</v>
      </c>
      <c r="N9" s="239"/>
      <c r="Q9" s="108"/>
      <c r="R9" s="110"/>
      <c r="S9" s="110"/>
      <c r="T9" s="110"/>
      <c r="U9" s="110"/>
      <c r="V9" s="111"/>
      <c r="W9" s="115">
        <f>U11+Y11</f>
        <v>2</v>
      </c>
      <c r="X9" s="110"/>
      <c r="Y9" s="110"/>
      <c r="Z9" s="116" t="s">
        <v>107</v>
      </c>
      <c r="AA9" s="110"/>
      <c r="AB9" s="110"/>
      <c r="AC9" s="114"/>
    </row>
    <row r="10" spans="1:29" s="11" customFormat="1" ht="15" customHeight="1" thickBot="1">
      <c r="A10" s="12"/>
      <c r="B10" s="65" t="s">
        <v>81</v>
      </c>
      <c r="C10" s="66" t="s">
        <v>83</v>
      </c>
      <c r="D10" s="67">
        <v>1</v>
      </c>
      <c r="E10" s="74"/>
      <c r="F10" s="40"/>
      <c r="G10" s="65" t="s">
        <v>55</v>
      </c>
      <c r="H10" s="58" t="s">
        <v>35</v>
      </c>
      <c r="I10" s="46">
        <f>I6+I7</f>
        <v>1.8</v>
      </c>
      <c r="J10" s="44"/>
      <c r="K10" s="40"/>
      <c r="L10" s="229" t="s">
        <v>128</v>
      </c>
      <c r="M10" s="70" t="s">
        <v>92</v>
      </c>
      <c r="N10" s="228"/>
      <c r="O10" s="40"/>
      <c r="P10" s="40"/>
      <c r="Q10" s="108"/>
      <c r="R10" s="110"/>
      <c r="S10" s="117"/>
      <c r="T10" s="117"/>
      <c r="U10" s="118">
        <f>U11/W13</f>
        <v>0.25</v>
      </c>
      <c r="V10" s="119" t="s">
        <v>77</v>
      </c>
      <c r="W10" s="120"/>
      <c r="X10" s="121" t="s">
        <v>78</v>
      </c>
      <c r="Y10" s="122">
        <f>Y11/W13</f>
        <v>0.25</v>
      </c>
      <c r="Z10" s="123"/>
      <c r="AA10" s="110"/>
      <c r="AB10" s="110"/>
      <c r="AC10" s="114"/>
    </row>
    <row r="11" spans="1:29" ht="15" customHeight="1" thickBot="1">
      <c r="A11" s="2"/>
      <c r="B11" s="65" t="s">
        <v>28</v>
      </c>
      <c r="C11" s="66" t="s">
        <v>84</v>
      </c>
      <c r="D11" s="67">
        <v>1</v>
      </c>
      <c r="E11" s="74"/>
      <c r="F11" s="40"/>
      <c r="G11" s="65" t="s">
        <v>54</v>
      </c>
      <c r="H11" s="58" t="s">
        <v>36</v>
      </c>
      <c r="I11" s="46">
        <f>I8+I9</f>
        <v>1.8</v>
      </c>
      <c r="J11" s="44"/>
      <c r="K11" s="44"/>
      <c r="L11" s="230" t="s">
        <v>87</v>
      </c>
      <c r="M11" s="70" t="s">
        <v>159</v>
      </c>
      <c r="N11" s="228"/>
      <c r="Q11" s="124" t="s">
        <v>108</v>
      </c>
      <c r="R11" s="125" t="s">
        <v>109</v>
      </c>
      <c r="S11" s="126">
        <f>U11-Y11</f>
        <v>0</v>
      </c>
      <c r="T11" s="127">
        <f>S11^2^0.5</f>
        <v>0</v>
      </c>
      <c r="U11" s="128">
        <f>N13</f>
        <v>1</v>
      </c>
      <c r="V11" s="129"/>
      <c r="W11" s="130"/>
      <c r="X11" s="131"/>
      <c r="Y11" s="132">
        <f>N14</f>
        <v>1</v>
      </c>
      <c r="Z11" s="133"/>
      <c r="AA11" s="110"/>
      <c r="AB11" s="110"/>
      <c r="AC11" s="114"/>
    </row>
    <row r="12" spans="1:29" ht="15" customHeight="1">
      <c r="A12" s="2"/>
      <c r="B12" s="65" t="s">
        <v>29</v>
      </c>
      <c r="C12" s="66" t="s">
        <v>82</v>
      </c>
      <c r="D12" s="67">
        <v>1</v>
      </c>
      <c r="E12" s="74"/>
      <c r="F12" s="40"/>
      <c r="G12" s="65" t="s">
        <v>57</v>
      </c>
      <c r="H12" s="66" t="s">
        <v>4</v>
      </c>
      <c r="I12" s="235"/>
      <c r="J12" s="44"/>
      <c r="K12" s="44"/>
      <c r="L12" s="230" t="s">
        <v>91</v>
      </c>
      <c r="M12" s="70" t="s">
        <v>160</v>
      </c>
      <c r="N12" s="231"/>
      <c r="Q12" s="108"/>
      <c r="R12" s="134"/>
      <c r="S12" s="110"/>
      <c r="T12" s="110"/>
      <c r="U12" s="134"/>
      <c r="V12" s="135"/>
      <c r="W12" s="130"/>
      <c r="X12" s="136"/>
      <c r="Y12" s="137"/>
      <c r="Z12" s="133"/>
      <c r="AA12" s="110"/>
      <c r="AB12" s="110"/>
      <c r="AC12" s="114"/>
    </row>
    <row r="13" spans="1:29" s="11" customFormat="1" ht="15" customHeight="1" thickBot="1">
      <c r="A13" s="12"/>
      <c r="B13" s="65" t="s">
        <v>1</v>
      </c>
      <c r="C13" s="66" t="s">
        <v>47</v>
      </c>
      <c r="D13" s="67">
        <v>1</v>
      </c>
      <c r="E13" s="74"/>
      <c r="F13" s="40"/>
      <c r="G13" s="65" t="s">
        <v>58</v>
      </c>
      <c r="H13" s="70" t="s">
        <v>61</v>
      </c>
      <c r="I13" s="46"/>
      <c r="J13" s="40"/>
      <c r="K13" s="40"/>
      <c r="L13" s="230" t="s">
        <v>121</v>
      </c>
      <c r="M13" s="189" t="s">
        <v>161</v>
      </c>
      <c r="N13" s="228">
        <v>1</v>
      </c>
      <c r="O13" s="40"/>
      <c r="Q13" s="108"/>
      <c r="R13" s="138" t="s">
        <v>110</v>
      </c>
      <c r="S13" s="139">
        <f>U13/W13</f>
        <v>0.5</v>
      </c>
      <c r="T13" s="140"/>
      <c r="U13" s="134">
        <f>U11+U15</f>
        <v>2</v>
      </c>
      <c r="V13" s="135"/>
      <c r="W13" s="141">
        <f>W9+W16</f>
        <v>4</v>
      </c>
      <c r="X13" s="142"/>
      <c r="Y13" s="137">
        <f>Y11+Y15</f>
        <v>2</v>
      </c>
      <c r="Z13" s="133"/>
      <c r="AA13" s="143">
        <f>Y13/W13</f>
        <v>0.5</v>
      </c>
      <c r="AB13" s="144" t="s">
        <v>111</v>
      </c>
      <c r="AC13" s="145"/>
    </row>
    <row r="14" spans="1:29" ht="15" customHeight="1" thickBot="1">
      <c r="A14" s="2"/>
      <c r="B14" s="65" t="s">
        <v>41</v>
      </c>
      <c r="C14" s="58" t="s">
        <v>94</v>
      </c>
      <c r="D14" s="67">
        <v>0.1</v>
      </c>
      <c r="E14" s="74"/>
      <c r="F14" s="40"/>
      <c r="G14" s="65" t="s">
        <v>59</v>
      </c>
      <c r="H14" s="66" t="s">
        <v>60</v>
      </c>
      <c r="I14" s="46"/>
      <c r="J14" s="44"/>
      <c r="K14" s="44"/>
      <c r="L14" s="230" t="s">
        <v>122</v>
      </c>
      <c r="M14" s="189" t="s">
        <v>162</v>
      </c>
      <c r="N14" s="228">
        <v>1</v>
      </c>
      <c r="O14" s="48"/>
      <c r="Q14" s="146" t="s">
        <v>112</v>
      </c>
      <c r="R14" s="147" t="s">
        <v>113</v>
      </c>
      <c r="S14" s="148">
        <f>S15-S11</f>
        <v>0</v>
      </c>
      <c r="T14" s="149">
        <f>T15-T11</f>
        <v>0</v>
      </c>
      <c r="U14" s="118">
        <f>U15/W13</f>
        <v>0.25</v>
      </c>
      <c r="V14" s="135"/>
      <c r="W14" s="130"/>
      <c r="X14" s="136"/>
      <c r="Y14" s="122">
        <f>Y15/W13</f>
        <v>0.25</v>
      </c>
      <c r="Z14" s="123"/>
      <c r="AA14" s="110"/>
      <c r="AB14" s="110"/>
      <c r="AC14" s="114"/>
    </row>
    <row r="15" spans="1:29" ht="15" customHeight="1" thickBot="1">
      <c r="A15" s="2"/>
      <c r="B15" s="65" t="s">
        <v>42</v>
      </c>
      <c r="C15" s="58" t="s">
        <v>49</v>
      </c>
      <c r="D15" s="67">
        <v>0.1</v>
      </c>
      <c r="E15" s="74"/>
      <c r="F15" s="40"/>
      <c r="G15" s="65" t="s">
        <v>89</v>
      </c>
      <c r="H15" s="66" t="s">
        <v>85</v>
      </c>
      <c r="I15" s="46"/>
      <c r="J15" s="44"/>
      <c r="K15" s="44"/>
      <c r="L15" s="230" t="s">
        <v>123</v>
      </c>
      <c r="M15" s="189" t="s">
        <v>163</v>
      </c>
      <c r="N15" s="228">
        <v>1</v>
      </c>
      <c r="O15" s="48"/>
      <c r="Q15" s="124" t="s">
        <v>114</v>
      </c>
      <c r="R15" s="150" t="s">
        <v>115</v>
      </c>
      <c r="S15" s="126">
        <f>U15-Y15</f>
        <v>0</v>
      </c>
      <c r="T15" s="127">
        <f>S15^2^0.5</f>
        <v>0</v>
      </c>
      <c r="U15" s="128">
        <f>N15</f>
        <v>1</v>
      </c>
      <c r="V15" s="151" t="s">
        <v>79</v>
      </c>
      <c r="W15" s="152"/>
      <c r="X15" s="153" t="s">
        <v>80</v>
      </c>
      <c r="Y15" s="132">
        <f>N16</f>
        <v>1</v>
      </c>
      <c r="Z15" s="133"/>
      <c r="AA15" s="110"/>
      <c r="AB15" s="110"/>
      <c r="AC15" s="114"/>
    </row>
    <row r="16" spans="1:29" ht="15" customHeight="1" thickBot="1">
      <c r="A16" s="2"/>
      <c r="B16" s="65" t="s">
        <v>43</v>
      </c>
      <c r="C16" s="58" t="s">
        <v>45</v>
      </c>
      <c r="D16" s="67">
        <v>0.1</v>
      </c>
      <c r="E16" s="74"/>
      <c r="F16" s="40"/>
      <c r="G16" s="65" t="s">
        <v>50</v>
      </c>
      <c r="H16" s="58" t="s">
        <v>39</v>
      </c>
      <c r="I16" s="46"/>
      <c r="J16" s="44"/>
      <c r="K16" s="44"/>
      <c r="L16" s="232" t="s">
        <v>124</v>
      </c>
      <c r="M16" s="233" t="s">
        <v>164</v>
      </c>
      <c r="N16" s="234">
        <v>1</v>
      </c>
      <c r="O16" s="48"/>
      <c r="Q16" s="108"/>
      <c r="R16" s="134"/>
      <c r="S16" s="154" t="s">
        <v>116</v>
      </c>
      <c r="T16" s="154"/>
      <c r="U16" s="137">
        <f>U15-U11</f>
        <v>0</v>
      </c>
      <c r="V16" s="155"/>
      <c r="W16" s="156">
        <f>U15+Y15</f>
        <v>2</v>
      </c>
      <c r="X16" s="117"/>
      <c r="Y16" s="137">
        <f>Y15-Y11</f>
        <v>0</v>
      </c>
      <c r="Z16" s="133"/>
      <c r="AA16" s="157" t="s">
        <v>117</v>
      </c>
      <c r="AB16" s="110"/>
      <c r="AC16" s="114"/>
    </row>
    <row r="17" spans="1:29" ht="15" customHeight="1">
      <c r="A17" s="2"/>
      <c r="B17" s="65" t="s">
        <v>44</v>
      </c>
      <c r="C17" s="58" t="s">
        <v>46</v>
      </c>
      <c r="D17" s="67">
        <v>0.1</v>
      </c>
      <c r="E17" s="74"/>
      <c r="F17" s="40"/>
      <c r="G17" s="65" t="s">
        <v>51</v>
      </c>
      <c r="H17" s="58" t="s">
        <v>40</v>
      </c>
      <c r="I17" s="46"/>
      <c r="J17" s="44"/>
      <c r="K17" s="44"/>
      <c r="O17" s="48"/>
      <c r="Q17" s="108"/>
      <c r="R17" s="134"/>
      <c r="S17" s="154" t="s">
        <v>118</v>
      </c>
      <c r="T17" s="154"/>
      <c r="U17" s="117">
        <f>(U15+Y11)/W13</f>
        <v>0.5</v>
      </c>
      <c r="V17" s="111"/>
      <c r="W17" s="158" t="s">
        <v>119</v>
      </c>
      <c r="X17" s="110"/>
      <c r="Y17" s="110"/>
      <c r="Z17" s="113"/>
      <c r="AA17" s="110"/>
      <c r="AB17" s="110"/>
      <c r="AC17" s="114"/>
    </row>
    <row r="18" spans="1:29" ht="15" customHeight="1" thickBot="1">
      <c r="A18" s="2"/>
      <c r="B18" s="68" t="s">
        <v>68</v>
      </c>
      <c r="C18" s="58" t="s">
        <v>2</v>
      </c>
      <c r="D18" s="67"/>
      <c r="E18" s="74"/>
      <c r="F18" s="40"/>
      <c r="G18" s="65" t="s">
        <v>52</v>
      </c>
      <c r="H18" s="58" t="s">
        <v>37</v>
      </c>
      <c r="I18" s="46"/>
      <c r="J18" s="44"/>
      <c r="K18" s="44"/>
      <c r="O18" s="48"/>
      <c r="Q18" s="159"/>
      <c r="R18" s="160"/>
      <c r="S18" s="161" t="s">
        <v>120</v>
      </c>
      <c r="T18" s="161"/>
      <c r="U18" s="162">
        <f>U15-Y11</f>
        <v>0</v>
      </c>
      <c r="V18" s="163"/>
      <c r="W18" s="164">
        <f>W16/W13</f>
        <v>0.5</v>
      </c>
      <c r="X18" s="165"/>
      <c r="Y18" s="165"/>
      <c r="Z18" s="166"/>
      <c r="AA18" s="165"/>
      <c r="AB18" s="165"/>
      <c r="AC18" s="167"/>
    </row>
    <row r="19" spans="1:29" ht="15" customHeight="1">
      <c r="A19" s="2"/>
      <c r="B19" s="68" t="s">
        <v>69</v>
      </c>
      <c r="C19" s="58" t="s">
        <v>2</v>
      </c>
      <c r="D19" s="67"/>
      <c r="E19" s="74"/>
      <c r="F19" s="40"/>
      <c r="G19" s="65" t="s">
        <v>53</v>
      </c>
      <c r="H19" s="58" t="s">
        <v>38</v>
      </c>
      <c r="I19" s="46"/>
      <c r="J19" s="44"/>
      <c r="K19" s="44"/>
      <c r="O19" s="48"/>
      <c r="Q19" s="40"/>
      <c r="R19" s="40"/>
      <c r="S19" s="168"/>
      <c r="T19" s="40"/>
      <c r="U19" s="40"/>
      <c r="V19" s="40"/>
      <c r="W19" s="169"/>
      <c r="X19" s="5"/>
      <c r="Y19" s="6"/>
      <c r="Z19" s="170"/>
      <c r="AA19" s="5"/>
      <c r="AB19" s="171"/>
      <c r="AC19" s="171"/>
    </row>
    <row r="20" spans="1:29" ht="15" customHeight="1">
      <c r="A20" s="2"/>
      <c r="B20" s="68" t="s">
        <v>70</v>
      </c>
      <c r="C20" s="58" t="s">
        <v>3</v>
      </c>
      <c r="D20" s="67"/>
      <c r="E20" s="74"/>
      <c r="F20" s="40"/>
      <c r="G20" s="221" t="s">
        <v>100</v>
      </c>
      <c r="H20" s="97" t="s">
        <v>136</v>
      </c>
      <c r="I20" s="236">
        <f>I11*D26/(I10+I11)</f>
        <v>1</v>
      </c>
      <c r="J20" s="44"/>
      <c r="K20" s="44"/>
      <c r="L20" s="47"/>
      <c r="N20" s="61"/>
      <c r="O20" s="48"/>
      <c r="Q20" s="179"/>
      <c r="R20" s="91"/>
      <c r="S20" s="91"/>
      <c r="T20" s="91"/>
      <c r="U20" s="91"/>
      <c r="V20" s="91"/>
      <c r="W20" s="173"/>
      <c r="X20" s="86"/>
      <c r="Y20" s="176"/>
      <c r="Z20" s="175"/>
      <c r="AA20" s="86"/>
      <c r="AB20" s="180"/>
      <c r="AC20" s="180"/>
    </row>
    <row r="21" spans="1:29" ht="15" customHeight="1">
      <c r="A21" s="2"/>
      <c r="B21" s="68" t="s">
        <v>71</v>
      </c>
      <c r="C21" s="58" t="s">
        <v>3</v>
      </c>
      <c r="D21" s="67"/>
      <c r="E21" s="74"/>
      <c r="F21" s="40"/>
      <c r="G21" s="221" t="s">
        <v>102</v>
      </c>
      <c r="H21" s="97" t="s">
        <v>135</v>
      </c>
      <c r="I21" s="236">
        <f>D30-D29</f>
        <v>0.1</v>
      </c>
      <c r="J21" s="96"/>
      <c r="L21" s="47"/>
      <c r="M21" s="81"/>
      <c r="N21" s="59"/>
      <c r="O21" s="49"/>
      <c r="Q21" s="86"/>
      <c r="R21" s="80"/>
      <c r="S21" s="86"/>
      <c r="T21" s="86"/>
      <c r="U21" s="86"/>
      <c r="V21" s="86"/>
      <c r="W21" s="181"/>
      <c r="X21" s="86"/>
      <c r="Y21" s="86"/>
      <c r="Z21" s="172"/>
      <c r="AA21" s="86"/>
      <c r="AB21" s="86"/>
      <c r="AC21" s="86"/>
    </row>
    <row r="22" spans="1:29" ht="15" customHeight="1">
      <c r="A22" s="2"/>
      <c r="B22" s="65" t="s">
        <v>8</v>
      </c>
      <c r="C22" s="58" t="s">
        <v>56</v>
      </c>
      <c r="D22" s="71"/>
      <c r="E22" s="74"/>
      <c r="F22" s="40"/>
      <c r="G22" s="221" t="s">
        <v>103</v>
      </c>
      <c r="H22" s="97" t="s">
        <v>132</v>
      </c>
      <c r="I22" s="236">
        <f>I20*I21/D26</f>
        <v>0.05</v>
      </c>
      <c r="J22" s="96"/>
      <c r="L22" s="47"/>
      <c r="M22" s="60"/>
      <c r="N22" s="79"/>
      <c r="O22" s="48"/>
      <c r="Q22" s="86"/>
      <c r="R22" s="86"/>
      <c r="S22" s="86"/>
      <c r="T22" s="86"/>
      <c r="U22" s="86"/>
      <c r="V22" s="86"/>
      <c r="W22" s="177"/>
      <c r="X22" s="86"/>
      <c r="Y22" s="86"/>
      <c r="Z22" s="172"/>
      <c r="AA22" s="86"/>
      <c r="AB22" s="86"/>
      <c r="AC22" s="86"/>
    </row>
    <row r="23" spans="1:29" ht="15" customHeight="1">
      <c r="A23" s="2"/>
      <c r="B23" s="65" t="s">
        <v>64</v>
      </c>
      <c r="C23" s="58" t="s">
        <v>62</v>
      </c>
      <c r="D23" s="69"/>
      <c r="E23" s="85"/>
      <c r="F23" s="40"/>
      <c r="G23" s="221" t="s">
        <v>104</v>
      </c>
      <c r="H23" s="98" t="s">
        <v>133</v>
      </c>
      <c r="I23" s="236">
        <f>I22+D29</f>
        <v>0.15000000000000002</v>
      </c>
      <c r="J23" s="191"/>
      <c r="M23" s="80"/>
      <c r="N23" s="61"/>
      <c r="Q23" s="86"/>
      <c r="R23" s="86"/>
      <c r="S23" s="173"/>
      <c r="T23" s="173"/>
      <c r="U23" s="173"/>
      <c r="V23" s="181"/>
      <c r="W23" s="182"/>
      <c r="X23" s="181"/>
      <c r="Y23" s="173"/>
      <c r="Z23" s="174"/>
      <c r="AA23" s="86"/>
      <c r="AB23" s="86"/>
      <c r="AC23" s="86"/>
    </row>
    <row r="24" spans="1:29" ht="15" customHeight="1" thickBot="1">
      <c r="A24" s="2"/>
      <c r="B24" s="65" t="s">
        <v>65</v>
      </c>
      <c r="C24" s="72" t="s">
        <v>63</v>
      </c>
      <c r="D24" s="69"/>
      <c r="E24" s="73"/>
      <c r="F24" s="40"/>
      <c r="G24" s="222" t="s">
        <v>101</v>
      </c>
      <c r="H24" s="223" t="s">
        <v>134</v>
      </c>
      <c r="I24" s="237">
        <f>D28-I23</f>
        <v>0.25</v>
      </c>
      <c r="J24" s="190"/>
      <c r="K24" s="89"/>
      <c r="L24" s="89"/>
      <c r="M24" s="89"/>
      <c r="N24" s="61"/>
      <c r="Q24" s="80"/>
      <c r="R24" s="178"/>
      <c r="S24" s="177"/>
      <c r="T24" s="177"/>
      <c r="U24" s="177"/>
      <c r="V24" s="88"/>
      <c r="W24" s="80"/>
      <c r="X24" s="88"/>
      <c r="Y24" s="177"/>
      <c r="Z24" s="175"/>
      <c r="AA24" s="86"/>
      <c r="AB24" s="86"/>
      <c r="AC24" s="86"/>
    </row>
    <row r="25" spans="1:29" ht="15" customHeight="1">
      <c r="A25" s="2"/>
      <c r="B25" s="65" t="s">
        <v>66</v>
      </c>
      <c r="C25" s="58" t="s">
        <v>67</v>
      </c>
      <c r="D25" s="69"/>
      <c r="E25" s="73"/>
      <c r="F25" s="40"/>
      <c r="J25" s="190"/>
      <c r="K25" s="90"/>
      <c r="L25" s="90"/>
      <c r="M25" s="90"/>
      <c r="N25" s="91"/>
      <c r="Q25" s="86"/>
      <c r="R25" s="176"/>
      <c r="S25" s="86"/>
      <c r="T25" s="86"/>
      <c r="U25" s="176"/>
      <c r="V25" s="181"/>
      <c r="W25" s="80"/>
      <c r="X25" s="181"/>
      <c r="Y25" s="177"/>
      <c r="Z25" s="175"/>
      <c r="AA25" s="86"/>
      <c r="AB25" s="86"/>
      <c r="AC25" s="86"/>
    </row>
    <row r="26" spans="1:29" ht="16.5" customHeight="1">
      <c r="A26" s="2"/>
      <c r="B26" s="65" t="s">
        <v>75</v>
      </c>
      <c r="C26" s="72" t="s">
        <v>72</v>
      </c>
      <c r="D26" s="69">
        <v>2</v>
      </c>
      <c r="E26" s="73"/>
      <c r="F26" s="40"/>
      <c r="I26" s="86"/>
      <c r="J26" s="86"/>
      <c r="K26" s="90"/>
      <c r="L26" s="90"/>
      <c r="M26" s="90"/>
      <c r="N26" s="91"/>
      <c r="Q26" s="86"/>
      <c r="R26" s="183"/>
      <c r="S26" s="184"/>
      <c r="T26" s="184"/>
      <c r="U26" s="176"/>
      <c r="V26" s="181"/>
      <c r="W26" s="177"/>
      <c r="X26" s="181"/>
      <c r="Y26" s="177"/>
      <c r="Z26" s="175"/>
      <c r="AA26" s="184"/>
      <c r="AB26" s="179"/>
      <c r="AC26" s="179"/>
    </row>
    <row r="27" spans="1:29" s="11" customFormat="1" ht="16.5" customHeight="1">
      <c r="A27" s="12"/>
      <c r="B27" s="65" t="s">
        <v>73</v>
      </c>
      <c r="C27" s="70" t="s">
        <v>74</v>
      </c>
      <c r="D27" s="69"/>
      <c r="E27" s="73"/>
      <c r="F27" s="40"/>
      <c r="I27" s="92"/>
      <c r="J27" s="92"/>
      <c r="K27" s="90"/>
      <c r="L27" s="90"/>
      <c r="M27" s="90"/>
      <c r="N27" s="91"/>
      <c r="O27" s="40"/>
      <c r="Q27" s="185"/>
      <c r="R27" s="185"/>
      <c r="S27" s="177"/>
      <c r="T27" s="177"/>
      <c r="U27" s="173"/>
      <c r="V27" s="181"/>
      <c r="W27" s="80"/>
      <c r="X27" s="181"/>
      <c r="Y27" s="173"/>
      <c r="Z27" s="174"/>
      <c r="AA27" s="86"/>
      <c r="AB27" s="86"/>
      <c r="AC27" s="86"/>
    </row>
    <row r="28" spans="1:29" s="11" customFormat="1" ht="16.5" customHeight="1">
      <c r="A28" s="12"/>
      <c r="B28" s="216" t="s">
        <v>76</v>
      </c>
      <c r="C28" s="87" t="s">
        <v>95</v>
      </c>
      <c r="D28" s="217">
        <v>0.4</v>
      </c>
      <c r="E28" s="73"/>
      <c r="F28" s="40"/>
      <c r="I28" s="95"/>
      <c r="J28" s="95"/>
      <c r="K28" s="94"/>
      <c r="L28" s="94"/>
      <c r="M28" s="94"/>
      <c r="N28" s="91"/>
      <c r="O28" s="40"/>
      <c r="Q28" s="80"/>
      <c r="R28" s="178"/>
      <c r="S28" s="177"/>
      <c r="T28" s="177"/>
      <c r="U28" s="177"/>
      <c r="V28" s="181"/>
      <c r="W28" s="80"/>
      <c r="X28" s="181"/>
      <c r="Y28" s="177"/>
      <c r="Z28" s="175"/>
      <c r="AA28" s="86"/>
      <c r="AB28" s="86"/>
      <c r="AC28" s="86"/>
    </row>
    <row r="29" spans="1:29" ht="15" customHeight="1">
      <c r="A29" s="2"/>
      <c r="B29" s="216" t="s">
        <v>96</v>
      </c>
      <c r="C29" s="87" t="s">
        <v>98</v>
      </c>
      <c r="D29" s="217">
        <v>0.1</v>
      </c>
      <c r="F29" s="40"/>
      <c r="I29" s="93"/>
      <c r="J29" s="93"/>
      <c r="K29" s="94"/>
      <c r="L29" s="94"/>
      <c r="M29" s="94"/>
      <c r="N29" s="91"/>
      <c r="Q29" s="86"/>
      <c r="R29" s="176"/>
      <c r="S29" s="178"/>
      <c r="T29" s="178"/>
      <c r="U29" s="177"/>
      <c r="V29" s="173"/>
      <c r="W29" s="177"/>
      <c r="X29" s="173"/>
      <c r="Y29" s="177"/>
      <c r="Z29" s="175"/>
      <c r="AA29" s="179"/>
      <c r="AB29" s="86"/>
      <c r="AC29" s="86"/>
    </row>
    <row r="30" spans="1:29" ht="15" customHeight="1" thickBot="1">
      <c r="A30" s="2"/>
      <c r="B30" s="218" t="s">
        <v>97</v>
      </c>
      <c r="C30" s="219" t="s">
        <v>99</v>
      </c>
      <c r="D30" s="220">
        <v>0.2</v>
      </c>
      <c r="F30" s="40"/>
      <c r="G30" s="91"/>
      <c r="H30" s="91"/>
      <c r="I30" s="96"/>
      <c r="J30" s="96"/>
      <c r="K30" s="96"/>
      <c r="L30" s="91"/>
      <c r="M30" s="91"/>
      <c r="N30" s="91"/>
      <c r="Q30" s="86"/>
      <c r="R30" s="176"/>
      <c r="S30" s="178"/>
      <c r="T30" s="178"/>
      <c r="U30" s="173"/>
      <c r="V30" s="86"/>
      <c r="W30" s="181"/>
      <c r="X30" s="86"/>
      <c r="Y30" s="86"/>
      <c r="Z30" s="172"/>
      <c r="AA30" s="86"/>
      <c r="AB30" s="86"/>
      <c r="AC30" s="86"/>
    </row>
    <row r="31" spans="1:29" ht="15" customHeight="1">
      <c r="A31" s="2"/>
      <c r="F31" s="40"/>
      <c r="I31" s="44"/>
      <c r="J31" s="44"/>
      <c r="K31" s="44"/>
      <c r="Q31" s="86"/>
      <c r="R31" s="176"/>
      <c r="S31" s="178"/>
      <c r="T31" s="178"/>
      <c r="U31" s="186"/>
      <c r="V31" s="86"/>
      <c r="W31" s="173"/>
      <c r="X31" s="86"/>
      <c r="Y31" s="86"/>
      <c r="Z31" s="172"/>
      <c r="AA31" s="86"/>
      <c r="AB31" s="86"/>
      <c r="AC31" s="86"/>
    </row>
    <row r="32" spans="1:29" s="11" customFormat="1" ht="15" customHeight="1">
      <c r="A32" s="12"/>
      <c r="F32" s="40"/>
      <c r="G32" s="53"/>
      <c r="I32" s="44"/>
      <c r="J32" s="44"/>
      <c r="K32" s="44"/>
      <c r="L32" s="40"/>
      <c r="M32" s="40"/>
      <c r="N32" s="40"/>
      <c r="O32" s="40"/>
      <c r="P32" s="40"/>
    </row>
    <row r="33" spans="1:16" ht="16.5" thickBot="1">
      <c r="F33" s="40"/>
      <c r="G33" s="50"/>
    </row>
    <row r="34" spans="1:16" ht="20.25">
      <c r="A34" s="198"/>
      <c r="B34" s="199" t="s">
        <v>153</v>
      </c>
      <c r="C34" s="200"/>
      <c r="D34" s="54"/>
      <c r="E34" s="55"/>
      <c r="F34" s="40"/>
      <c r="G34" s="51"/>
      <c r="H34" s="51"/>
    </row>
    <row r="35" spans="1:16">
      <c r="B35" s="57"/>
      <c r="C35" s="5"/>
      <c r="D35" s="6"/>
      <c r="E35" s="56"/>
      <c r="F35" s="40"/>
      <c r="G35" s="51"/>
      <c r="H35" s="51"/>
    </row>
    <row r="36" spans="1:16">
      <c r="B36" s="57"/>
      <c r="C36" s="5"/>
      <c r="D36" s="6"/>
      <c r="E36" s="56"/>
      <c r="F36" s="40"/>
      <c r="G36" s="51"/>
      <c r="H36" s="51"/>
    </row>
    <row r="37" spans="1:16" s="9" customFormat="1">
      <c r="A37" s="8"/>
      <c r="B37" s="201"/>
      <c r="C37" s="41"/>
      <c r="D37" s="41"/>
      <c r="E37" s="202"/>
      <c r="F37" s="41"/>
      <c r="G37" s="193"/>
      <c r="H37" s="39"/>
      <c r="I37" s="39"/>
      <c r="J37" s="39"/>
      <c r="K37" s="194"/>
      <c r="L37" s="41"/>
      <c r="M37" s="41"/>
      <c r="N37" s="41"/>
      <c r="O37" s="41"/>
      <c r="P37" s="41"/>
    </row>
    <row r="38" spans="1:16">
      <c r="B38" s="57"/>
      <c r="C38" s="5"/>
      <c r="D38" s="6"/>
      <c r="E38" s="56"/>
      <c r="F38" s="40"/>
      <c r="G38" s="195"/>
      <c r="H38" s="39"/>
      <c r="I38" s="39"/>
      <c r="J38" s="39"/>
      <c r="K38" s="196"/>
    </row>
    <row r="39" spans="1:16">
      <c r="B39" s="57"/>
      <c r="C39" s="5"/>
      <c r="D39" s="6"/>
      <c r="E39" s="56"/>
      <c r="F39" s="40"/>
      <c r="G39" s="197"/>
      <c r="H39" s="38"/>
      <c r="I39" s="38"/>
      <c r="J39" s="39"/>
      <c r="K39" s="196"/>
    </row>
    <row r="40" spans="1:16">
      <c r="B40" s="57"/>
      <c r="C40" s="5"/>
      <c r="D40" s="6"/>
      <c r="E40" s="56"/>
      <c r="F40" s="40"/>
      <c r="G40" s="197"/>
      <c r="H40" s="38"/>
      <c r="I40" s="38"/>
      <c r="J40" s="39"/>
      <c r="K40" s="196"/>
    </row>
    <row r="41" spans="1:16">
      <c r="B41" s="57"/>
      <c r="C41" s="5"/>
      <c r="D41" s="6"/>
      <c r="E41" s="56"/>
      <c r="F41" s="40"/>
      <c r="G41" s="197"/>
      <c r="H41" s="38"/>
      <c r="I41" s="38"/>
      <c r="J41" s="39"/>
      <c r="K41" s="196"/>
    </row>
    <row r="42" spans="1:16">
      <c r="B42" s="57"/>
      <c r="C42" s="5"/>
      <c r="D42" s="6"/>
      <c r="E42" s="56"/>
      <c r="F42" s="40"/>
      <c r="G42" s="197"/>
      <c r="H42" s="38"/>
      <c r="I42" s="38"/>
      <c r="J42" s="39"/>
      <c r="K42" s="196"/>
    </row>
    <row r="43" spans="1:16">
      <c r="B43" s="57"/>
      <c r="C43" s="5"/>
      <c r="D43" s="73"/>
      <c r="E43" s="203"/>
      <c r="F43" s="40"/>
      <c r="G43" s="195"/>
      <c r="H43" s="39"/>
      <c r="I43" s="39"/>
      <c r="J43" s="39"/>
      <c r="K43" s="196"/>
    </row>
    <row r="44" spans="1:16" ht="15.75">
      <c r="B44" s="204"/>
      <c r="C44" s="51"/>
      <c r="D44" s="73"/>
      <c r="E44" s="203"/>
      <c r="F44" s="40"/>
      <c r="G44" s="193"/>
      <c r="H44" s="39"/>
      <c r="I44" s="39"/>
      <c r="J44" s="39"/>
      <c r="K44" s="196"/>
    </row>
    <row r="45" spans="1:16" ht="20.25">
      <c r="B45" s="204"/>
      <c r="C45" s="51"/>
      <c r="D45" s="73"/>
      <c r="E45" s="203"/>
      <c r="F45" s="40"/>
      <c r="G45" s="192"/>
      <c r="H45" s="195"/>
      <c r="I45" s="196"/>
      <c r="J45" s="47"/>
    </row>
    <row r="46" spans="1:16">
      <c r="B46" s="204"/>
      <c r="C46" s="52"/>
      <c r="D46" s="73"/>
      <c r="E46" s="203"/>
      <c r="F46" s="40"/>
      <c r="G46" s="39"/>
      <c r="H46" s="195"/>
      <c r="I46" s="196"/>
      <c r="J46" s="47"/>
      <c r="M46" s="47"/>
      <c r="N46" s="47"/>
    </row>
    <row r="47" spans="1:16">
      <c r="B47" s="204"/>
      <c r="C47" s="52"/>
      <c r="D47" s="73"/>
      <c r="E47" s="203"/>
      <c r="F47" s="40"/>
      <c r="G47" s="39"/>
      <c r="H47" s="39"/>
      <c r="I47" s="39"/>
      <c r="M47" s="47"/>
      <c r="N47" s="47"/>
    </row>
    <row r="48" spans="1:16" ht="20.25">
      <c r="B48" s="213" t="s">
        <v>140</v>
      </c>
      <c r="C48" s="214"/>
      <c r="D48" s="74"/>
      <c r="E48" s="205"/>
      <c r="F48" s="40"/>
      <c r="G48" s="192"/>
      <c r="H48" s="39"/>
      <c r="I48"/>
      <c r="J48"/>
    </row>
    <row r="49" spans="2:10" ht="15" customHeight="1">
      <c r="B49" s="213" t="s">
        <v>149</v>
      </c>
      <c r="C49" s="214"/>
      <c r="D49" s="74"/>
      <c r="E49" s="205"/>
      <c r="F49" s="40"/>
      <c r="G49" s="192"/>
      <c r="H49" s="39"/>
      <c r="I49"/>
      <c r="J49"/>
    </row>
    <row r="50" spans="2:10" ht="18" hidden="1">
      <c r="B50" s="213" t="s">
        <v>137</v>
      </c>
      <c r="C50" s="214"/>
      <c r="D50" s="74"/>
      <c r="E50" s="205"/>
      <c r="F50" s="40"/>
      <c r="G50" s="40"/>
      <c r="H50" s="39"/>
    </row>
    <row r="51" spans="2:10" ht="18">
      <c r="B51" s="213" t="s">
        <v>150</v>
      </c>
      <c r="C51" s="214"/>
      <c r="D51" s="74"/>
      <c r="E51" s="205"/>
      <c r="F51" s="40"/>
      <c r="G51" s="40"/>
      <c r="H51" s="39"/>
    </row>
    <row r="52" spans="2:10" ht="18">
      <c r="B52" s="213" t="s">
        <v>151</v>
      </c>
      <c r="C52" s="214"/>
      <c r="D52" s="75"/>
      <c r="E52" s="206"/>
      <c r="F52" s="76"/>
      <c r="G52" s="40"/>
    </row>
    <row r="53" spans="2:10" ht="18">
      <c r="B53" s="213" t="s">
        <v>138</v>
      </c>
      <c r="C53" s="214"/>
      <c r="D53" s="74"/>
      <c r="E53" s="205"/>
      <c r="F53" s="40"/>
      <c r="G53" s="40"/>
    </row>
    <row r="54" spans="2:10" ht="18">
      <c r="B54" s="213"/>
      <c r="C54" s="214"/>
      <c r="D54" s="48"/>
      <c r="E54" s="207"/>
      <c r="F54" s="40"/>
      <c r="G54" s="40"/>
    </row>
    <row r="55" spans="2:10" ht="18">
      <c r="B55" s="213" t="s">
        <v>141</v>
      </c>
      <c r="C55" s="214"/>
      <c r="D55" s="48"/>
      <c r="E55" s="207"/>
      <c r="F55" s="40"/>
      <c r="G55" s="40"/>
    </row>
    <row r="56" spans="2:10" ht="18">
      <c r="B56" s="213" t="s">
        <v>139</v>
      </c>
      <c r="C56" s="214"/>
      <c r="D56" s="48"/>
      <c r="E56" s="207"/>
      <c r="F56" s="40"/>
      <c r="G56" s="40"/>
    </row>
    <row r="57" spans="2:10">
      <c r="B57" s="57"/>
      <c r="C57" s="5"/>
      <c r="D57" s="77"/>
      <c r="E57" s="208"/>
      <c r="F57" s="40"/>
      <c r="G57" s="40"/>
    </row>
    <row r="58" spans="2:10" ht="18">
      <c r="B58" s="213" t="s">
        <v>142</v>
      </c>
      <c r="C58" s="214"/>
      <c r="D58" s="77"/>
      <c r="E58" s="208"/>
      <c r="F58" s="40"/>
      <c r="G58" s="40"/>
    </row>
    <row r="59" spans="2:10">
      <c r="B59" s="57"/>
      <c r="C59" s="5"/>
      <c r="D59" s="6"/>
      <c r="E59" s="208"/>
      <c r="F59" s="40"/>
      <c r="G59" s="40"/>
    </row>
    <row r="60" spans="2:10" ht="18">
      <c r="B60" s="213" t="s">
        <v>143</v>
      </c>
      <c r="C60" s="214"/>
      <c r="D60" s="77"/>
      <c r="E60" s="208"/>
    </row>
    <row r="61" spans="2:10" ht="18">
      <c r="B61" s="57"/>
      <c r="C61" s="214"/>
      <c r="D61" s="6"/>
      <c r="E61" s="56"/>
    </row>
    <row r="62" spans="2:10" ht="18">
      <c r="B62" s="215" t="s">
        <v>152</v>
      </c>
      <c r="C62" s="214"/>
      <c r="D62" s="6"/>
      <c r="E62" s="56"/>
    </row>
    <row r="63" spans="2:10" ht="18">
      <c r="B63" s="213" t="s">
        <v>144</v>
      </c>
      <c r="C63" s="214"/>
      <c r="D63" s="6"/>
      <c r="E63" s="56"/>
    </row>
    <row r="64" spans="2:10">
      <c r="B64" s="57"/>
      <c r="C64" s="5"/>
      <c r="D64" s="6"/>
      <c r="E64" s="56"/>
    </row>
    <row r="65" spans="2:5" ht="18">
      <c r="B65" s="213" t="s">
        <v>145</v>
      </c>
      <c r="C65" s="214"/>
      <c r="D65" s="6"/>
      <c r="E65" s="56"/>
    </row>
    <row r="66" spans="2:5" ht="18">
      <c r="B66" s="213"/>
      <c r="C66" s="214"/>
      <c r="D66" s="6"/>
      <c r="E66" s="56"/>
    </row>
    <row r="67" spans="2:5" ht="18">
      <c r="B67" s="213" t="s">
        <v>146</v>
      </c>
      <c r="C67" s="214"/>
      <c r="D67" s="6"/>
      <c r="E67" s="56"/>
    </row>
    <row r="68" spans="2:5" ht="18">
      <c r="B68" s="213"/>
      <c r="C68" s="214"/>
      <c r="D68" s="6"/>
      <c r="E68" s="56"/>
    </row>
    <row r="69" spans="2:5" ht="18">
      <c r="B69" s="213" t="s">
        <v>147</v>
      </c>
      <c r="C69" s="214"/>
      <c r="D69" s="6"/>
      <c r="E69" s="56"/>
    </row>
    <row r="70" spans="2:5" ht="18">
      <c r="B70" s="213"/>
      <c r="C70" s="214"/>
      <c r="D70" s="6"/>
      <c r="E70" s="56"/>
    </row>
    <row r="71" spans="2:5" ht="18">
      <c r="B71" s="213" t="s">
        <v>148</v>
      </c>
      <c r="C71" s="214"/>
      <c r="D71" s="6"/>
      <c r="E71" s="56"/>
    </row>
    <row r="72" spans="2:5" ht="15.75" thickBot="1">
      <c r="B72" s="209"/>
      <c r="C72" s="210"/>
      <c r="D72" s="211"/>
      <c r="E72" s="212"/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scale="3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4:H23"/>
  <sheetViews>
    <sheetView workbookViewId="0">
      <selection activeCell="E28" sqref="E27:E28"/>
    </sheetView>
  </sheetViews>
  <sheetFormatPr defaultRowHeight="12.75"/>
  <cols>
    <col min="6" max="6" width="12.140625" customWidth="1"/>
  </cols>
  <sheetData>
    <row r="4" spans="3:8" ht="13.5" thickBot="1"/>
    <row r="5" spans="3:8" ht="18">
      <c r="C5" s="13" t="s">
        <v>9</v>
      </c>
      <c r="D5" s="14"/>
      <c r="E5" s="14"/>
      <c r="F5" s="14"/>
      <c r="G5" s="15"/>
      <c r="H5" s="16"/>
    </row>
    <row r="6" spans="3:8" ht="18">
      <c r="C6" s="28"/>
      <c r="D6" s="18"/>
      <c r="E6" s="18"/>
      <c r="F6" s="18"/>
      <c r="G6" s="29"/>
      <c r="H6" s="30"/>
    </row>
    <row r="7" spans="3:8">
      <c r="C7" s="17" t="s">
        <v>24</v>
      </c>
      <c r="D7" s="18"/>
      <c r="E7" s="18"/>
      <c r="F7" s="18"/>
      <c r="G7" s="18"/>
      <c r="H7" s="19">
        <v>1</v>
      </c>
    </row>
    <row r="8" spans="3:8">
      <c r="C8" s="17"/>
      <c r="D8" s="18"/>
      <c r="E8" s="22"/>
      <c r="F8" s="18"/>
      <c r="G8" s="20" t="s">
        <v>10</v>
      </c>
      <c r="H8" s="36">
        <v>9806.65</v>
      </c>
    </row>
    <row r="9" spans="3:8">
      <c r="C9" s="17"/>
      <c r="D9" s="18"/>
      <c r="E9" s="18"/>
      <c r="F9" s="18"/>
      <c r="G9" s="20" t="s">
        <v>11</v>
      </c>
      <c r="H9" s="36">
        <v>0.17512678000000001</v>
      </c>
    </row>
    <row r="10" spans="3:8">
      <c r="C10" s="17"/>
      <c r="D10" s="18"/>
      <c r="E10" s="18"/>
      <c r="F10" s="18"/>
      <c r="G10" s="20"/>
      <c r="H10" s="36"/>
    </row>
    <row r="11" spans="3:8">
      <c r="C11" s="23"/>
      <c r="D11" s="18"/>
      <c r="E11" s="18"/>
      <c r="F11" s="18"/>
      <c r="G11" s="20" t="s">
        <v>12</v>
      </c>
      <c r="H11" s="36">
        <v>175.126777258</v>
      </c>
    </row>
    <row r="12" spans="3:8">
      <c r="C12" s="17"/>
      <c r="D12" s="18"/>
      <c r="E12" s="18"/>
      <c r="F12" s="18"/>
      <c r="G12" s="20" t="s">
        <v>13</v>
      </c>
      <c r="H12" s="36">
        <v>1.7857959999999999E-2</v>
      </c>
    </row>
    <row r="13" spans="3:8">
      <c r="C13" s="17"/>
      <c r="D13" s="18"/>
      <c r="E13" s="18"/>
      <c r="F13" s="18"/>
      <c r="G13" s="20" t="s">
        <v>14</v>
      </c>
      <c r="H13" s="36">
        <v>0.10197162</v>
      </c>
    </row>
    <row r="14" spans="3:8">
      <c r="C14" s="21"/>
      <c r="D14" s="20"/>
      <c r="E14" s="24"/>
      <c r="F14" s="18"/>
      <c r="G14" s="20" t="s">
        <v>15</v>
      </c>
      <c r="H14" s="36">
        <v>5.7101490500000001</v>
      </c>
    </row>
    <row r="15" spans="3:8">
      <c r="C15" s="21"/>
      <c r="D15" s="18"/>
      <c r="E15" s="18"/>
      <c r="F15" s="18"/>
      <c r="G15" s="20" t="s">
        <v>16</v>
      </c>
      <c r="H15" s="36">
        <v>1000</v>
      </c>
    </row>
    <row r="16" spans="3:8">
      <c r="C16" s="21"/>
      <c r="D16" s="18"/>
      <c r="E16" s="18"/>
      <c r="F16" s="18"/>
      <c r="G16" s="20" t="s">
        <v>17</v>
      </c>
      <c r="H16" s="36">
        <v>1E-3</v>
      </c>
    </row>
    <row r="17" spans="3:8">
      <c r="C17" s="21"/>
      <c r="D17" s="18"/>
      <c r="E17" s="18"/>
      <c r="F17" s="18"/>
      <c r="G17" s="20" t="s">
        <v>18</v>
      </c>
      <c r="H17" s="36">
        <v>1.0197E-4</v>
      </c>
    </row>
    <row r="18" spans="3:8">
      <c r="C18" s="21"/>
      <c r="D18" s="18"/>
      <c r="E18" s="18"/>
      <c r="F18" s="18"/>
      <c r="G18" s="20" t="s">
        <v>19</v>
      </c>
      <c r="H18" s="37">
        <v>5.7101499999999998E-3</v>
      </c>
    </row>
    <row r="19" spans="3:8">
      <c r="C19" s="21"/>
      <c r="D19" s="18"/>
      <c r="E19" s="24" t="s">
        <v>20</v>
      </c>
      <c r="F19" s="24" t="s">
        <v>21</v>
      </c>
      <c r="G19" s="24" t="s">
        <v>22</v>
      </c>
      <c r="H19" s="25" t="s">
        <v>23</v>
      </c>
    </row>
    <row r="20" spans="3:8">
      <c r="C20" s="26" t="s">
        <v>20</v>
      </c>
      <c r="D20" s="10">
        <v>148.85776300000003</v>
      </c>
      <c r="E20" s="31">
        <v>148.85776300000003</v>
      </c>
      <c r="F20" s="31">
        <v>148857.76300000004</v>
      </c>
      <c r="G20" s="31">
        <v>15.179267242686063</v>
      </c>
      <c r="H20" s="32">
        <v>850.00001397957533</v>
      </c>
    </row>
    <row r="21" spans="3:8">
      <c r="C21" s="26" t="s">
        <v>21</v>
      </c>
      <c r="D21" s="10">
        <v>100</v>
      </c>
      <c r="E21" s="31">
        <v>0.1</v>
      </c>
      <c r="F21" s="31">
        <v>100</v>
      </c>
      <c r="G21" s="31">
        <v>1.0196999999999999E-2</v>
      </c>
      <c r="H21" s="32">
        <v>0.57101499999999994</v>
      </c>
    </row>
    <row r="22" spans="3:8">
      <c r="C22" s="26" t="s">
        <v>22</v>
      </c>
      <c r="D22" s="10">
        <v>1.0197162000000001E-2</v>
      </c>
      <c r="E22" s="31">
        <v>9.9999998727300005E-2</v>
      </c>
      <c r="F22" s="31">
        <v>99.99999872730001</v>
      </c>
      <c r="G22" s="31">
        <v>1.0197162000000001E-2</v>
      </c>
      <c r="H22" s="32">
        <v>0.57101489731274868</v>
      </c>
    </row>
    <row r="23" spans="3:8" ht="13.5" thickBot="1">
      <c r="C23" s="27" t="s">
        <v>23</v>
      </c>
      <c r="D23" s="33">
        <v>900</v>
      </c>
      <c r="E23" s="34">
        <v>157.614102</v>
      </c>
      <c r="F23" s="34">
        <v>157614.09953219999</v>
      </c>
      <c r="G23" s="34">
        <v>16.072164000000001</v>
      </c>
      <c r="H23" s="35">
        <v>900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Locost WT</vt:lpstr>
      <vt:lpstr>Spring Rate Conversion</vt:lpstr>
      <vt:lpstr>Sheet1</vt:lpstr>
    </vt:vector>
  </TitlesOfParts>
  <Company>Swansea Institute of Higher Education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 Dowden</cp:lastModifiedBy>
  <cp:lastPrinted>2011-02-13T19:11:45Z</cp:lastPrinted>
  <dcterms:created xsi:type="dcterms:W3CDTF">2008-02-09T17:39:24Z</dcterms:created>
  <dcterms:modified xsi:type="dcterms:W3CDTF">2011-02-13T19:11:58Z</dcterms:modified>
</cp:coreProperties>
</file>