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d-kl\Downloads\old\M5X024026_BESPOKE\"/>
    </mc:Choice>
  </mc:AlternateContent>
  <xr:revisionPtr revIDLastSave="0" documentId="13_ncr:1_{2F73F4E9-D2B4-4CD0-A250-58692E2A6E31}" xr6:coauthVersionLast="44" xr6:coauthVersionMax="44" xr10:uidLastSave="{00000000-0000-0000-0000-000000000000}"/>
  <bookViews>
    <workbookView xWindow="10" yWindow="40" windowWidth="11790" windowHeight="14120" xr2:uid="{4518BAF9-A778-46F0-9418-BDA4B26245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5" i="1" l="1"/>
  <c r="Y5" i="1"/>
  <c r="V5" i="1"/>
  <c r="Q5" i="1"/>
  <c r="P5" i="1"/>
  <c r="O5" i="1"/>
  <c r="Z16" i="1" l="1"/>
  <c r="Y16" i="1"/>
  <c r="V16" i="1"/>
  <c r="Q16" i="1"/>
  <c r="P16" i="1"/>
  <c r="O16" i="1"/>
  <c r="Z45" i="1" l="1"/>
  <c r="Y45" i="1"/>
  <c r="V45" i="1"/>
  <c r="Q45" i="1"/>
  <c r="Z6" i="1"/>
  <c r="Z7" i="1"/>
  <c r="Z8" i="1"/>
  <c r="Z9" i="1"/>
  <c r="Z10" i="1"/>
  <c r="Z11" i="1"/>
  <c r="Z12" i="1"/>
  <c r="Z13" i="1"/>
  <c r="Z14" i="1"/>
  <c r="Z15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Y6" i="1"/>
  <c r="Y7" i="1"/>
  <c r="Y8" i="1"/>
  <c r="Y9" i="1"/>
  <c r="Y10" i="1"/>
  <c r="Y11" i="1"/>
  <c r="Y12" i="1"/>
  <c r="Y13" i="1"/>
  <c r="Y14" i="1"/>
  <c r="Y15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V6" i="1"/>
  <c r="V7" i="1"/>
  <c r="V8" i="1"/>
  <c r="V9" i="1"/>
  <c r="V10" i="1"/>
  <c r="V11" i="1"/>
  <c r="V12" i="1"/>
  <c r="V13" i="1"/>
  <c r="V14" i="1"/>
  <c r="V15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O45" i="1" l="1"/>
  <c r="P45" i="1"/>
  <c r="Q18" i="1" l="1"/>
  <c r="O18" i="1"/>
  <c r="P18" i="1"/>
  <c r="O41" i="1"/>
  <c r="Q41" i="1"/>
  <c r="P41" i="1"/>
  <c r="O34" i="1"/>
  <c r="Q34" i="1"/>
  <c r="P34" i="1"/>
  <c r="O27" i="1"/>
  <c r="Q27" i="1"/>
  <c r="P27" i="1"/>
  <c r="O13" i="1"/>
  <c r="P13" i="1"/>
  <c r="Q13" i="1"/>
  <c r="P40" i="1"/>
  <c r="O40" i="1"/>
  <c r="Q40" i="1"/>
  <c r="P33" i="1"/>
  <c r="Q33" i="1"/>
  <c r="O33" i="1"/>
  <c r="P26" i="1"/>
  <c r="Q26" i="1"/>
  <c r="O26" i="1"/>
  <c r="P20" i="1"/>
  <c r="Q20" i="1"/>
  <c r="O20" i="1"/>
  <c r="P15" i="1"/>
  <c r="Q15" i="1"/>
  <c r="O15" i="1"/>
  <c r="P12" i="1"/>
  <c r="Q12" i="1"/>
  <c r="O12" i="1"/>
  <c r="Q39" i="1"/>
  <c r="P39" i="1"/>
  <c r="O39" i="1"/>
  <c r="Q32" i="1"/>
  <c r="P32" i="1"/>
  <c r="O32" i="1"/>
  <c r="Q25" i="1"/>
  <c r="P25" i="1"/>
  <c r="O25" i="1"/>
  <c r="Q21" i="1"/>
  <c r="O21" i="1"/>
  <c r="P21" i="1"/>
  <c r="O43" i="1"/>
  <c r="P43" i="1"/>
  <c r="Q43" i="1"/>
  <c r="O37" i="1"/>
  <c r="P37" i="1"/>
  <c r="Q37" i="1"/>
  <c r="O30" i="1"/>
  <c r="P30" i="1"/>
  <c r="Q30" i="1"/>
  <c r="O23" i="1"/>
  <c r="P23" i="1"/>
  <c r="Q23" i="1"/>
  <c r="P17" i="1"/>
  <c r="Q17" i="1"/>
  <c r="O17" i="1"/>
  <c r="P42" i="1"/>
  <c r="Q42" i="1"/>
  <c r="O42" i="1"/>
  <c r="P36" i="1"/>
  <c r="Q36" i="1"/>
  <c r="O36" i="1"/>
  <c r="P29" i="1"/>
  <c r="O29" i="1"/>
  <c r="Q29" i="1"/>
  <c r="Q22" i="1"/>
  <c r="P22" i="1"/>
  <c r="O22" i="1"/>
  <c r="P19" i="1"/>
  <c r="Q19" i="1"/>
  <c r="O19" i="1"/>
  <c r="Q14" i="1"/>
  <c r="O14" i="1"/>
  <c r="P14" i="1"/>
  <c r="Q11" i="1"/>
  <c r="O11" i="1"/>
  <c r="P11" i="1"/>
  <c r="O44" i="1"/>
  <c r="P44" i="1"/>
  <c r="Q44" i="1"/>
  <c r="P38" i="1"/>
  <c r="O38" i="1"/>
  <c r="Q38" i="1"/>
  <c r="Q35" i="1"/>
  <c r="O35" i="1"/>
  <c r="P35" i="1"/>
  <c r="P31" i="1"/>
  <c r="O31" i="1"/>
  <c r="Q31" i="1"/>
  <c r="Q28" i="1"/>
  <c r="O28" i="1"/>
  <c r="P28" i="1"/>
  <c r="P24" i="1"/>
  <c r="O24" i="1"/>
  <c r="Q24" i="1"/>
  <c r="Q10" i="1"/>
  <c r="O10" i="1"/>
  <c r="P10" i="1"/>
  <c r="Q9" i="1"/>
  <c r="P9" i="1"/>
  <c r="O9" i="1"/>
  <c r="Q8" i="1"/>
  <c r="P8" i="1"/>
  <c r="O8" i="1"/>
  <c r="Q7" i="1"/>
  <c r="O7" i="1"/>
  <c r="P7" i="1"/>
  <c r="Q6" i="1"/>
  <c r="P6" i="1"/>
  <c r="O6" i="1"/>
</calcChain>
</file>

<file path=xl/sharedStrings.xml><?xml version="1.0" encoding="utf-8"?>
<sst xmlns="http://schemas.openxmlformats.org/spreadsheetml/2006/main" count="111" uniqueCount="101">
  <si>
    <t>E</t>
  </si>
  <si>
    <t>ALLCOCK</t>
  </si>
  <si>
    <t>NATHANIEL ROBERT</t>
  </si>
  <si>
    <t>ASAMOAH</t>
  </si>
  <si>
    <t>DUKE</t>
  </si>
  <si>
    <t>BALDWIN</t>
  </si>
  <si>
    <t>ALEXANDER MICHAEL</t>
  </si>
  <si>
    <t>BERRIMAN</t>
  </si>
  <si>
    <t>DALE MICHAEL</t>
  </si>
  <si>
    <t>BILLING</t>
  </si>
  <si>
    <t>DION LAURENCE</t>
  </si>
  <si>
    <t>CHURCH</t>
  </si>
  <si>
    <t>ZACHARY</t>
  </si>
  <si>
    <t>COLLINS</t>
  </si>
  <si>
    <t>EOIN</t>
  </si>
  <si>
    <t>DA ROSA</t>
  </si>
  <si>
    <t>SAMUEL</t>
  </si>
  <si>
    <t>DALTON - BROWN</t>
  </si>
  <si>
    <t>GEORGE</t>
  </si>
  <si>
    <t>DAVIES</t>
  </si>
  <si>
    <t>LUKE JAMES DAVID</t>
  </si>
  <si>
    <t>ELLISS</t>
  </si>
  <si>
    <t>JEFFREY</t>
  </si>
  <si>
    <t>FLEWIN</t>
  </si>
  <si>
    <t>EMILY-KATE</t>
  </si>
  <si>
    <t>FUGE</t>
  </si>
  <si>
    <t>JORDAN THOMAS</t>
  </si>
  <si>
    <t>GOMZJAKOVA</t>
  </si>
  <si>
    <t>OKSANA</t>
  </si>
  <si>
    <t>GONZALEZ NORRIS</t>
  </si>
  <si>
    <t>MARCOS</t>
  </si>
  <si>
    <t>HERNANDEZ MOSEGUE</t>
  </si>
  <si>
    <t>OMAIRA</t>
  </si>
  <si>
    <t>HEYS</t>
  </si>
  <si>
    <t>MICHAEL JAMES GEORGE</t>
  </si>
  <si>
    <t>HOPKINS</t>
  </si>
  <si>
    <t>JOHN ELIS WYN</t>
  </si>
  <si>
    <t>HUSSEIN</t>
  </si>
  <si>
    <t>YAHYE</t>
  </si>
  <si>
    <t>JONES</t>
  </si>
  <si>
    <t>JONATHAN HUW</t>
  </si>
  <si>
    <t>LEWIS</t>
  </si>
  <si>
    <t>JOSHUA</t>
  </si>
  <si>
    <t>LIU</t>
  </si>
  <si>
    <t>ZIHAO</t>
  </si>
  <si>
    <t>LLOYD-WILLIAMS</t>
  </si>
  <si>
    <t>JONATHAN RHYS</t>
  </si>
  <si>
    <t>OLLIFFE</t>
  </si>
  <si>
    <t>PETER</t>
  </si>
  <si>
    <t>OSBORNE</t>
  </si>
  <si>
    <t>RICHARD GRIFFITH</t>
  </si>
  <si>
    <t>PARRY</t>
  </si>
  <si>
    <t>CHRISTIAN</t>
  </si>
  <si>
    <t>PATRICK</t>
  </si>
  <si>
    <t>WESLEY JOHN</t>
  </si>
  <si>
    <t>PENNY</t>
  </si>
  <si>
    <t>ALEXANDER GEORGE ROBERT</t>
  </si>
  <si>
    <t>PETTIFER</t>
  </si>
  <si>
    <t>THOMAS GEORGE</t>
  </si>
  <si>
    <t>PHILLIPS</t>
  </si>
  <si>
    <t>OWAIN MARSDEN</t>
  </si>
  <si>
    <t>ROBINSON</t>
  </si>
  <si>
    <t>STEFFAN RHYS</t>
  </si>
  <si>
    <t>SHAFIE-POUR MOTLAGH</t>
  </si>
  <si>
    <t>REZA</t>
  </si>
  <si>
    <t>SKOCZYLAS</t>
  </si>
  <si>
    <t>MATEUSZ</t>
  </si>
  <si>
    <t>SPURGIN</t>
  </si>
  <si>
    <t>ALEXANDER JAMES</t>
  </si>
  <si>
    <t>STANBURY</t>
  </si>
  <si>
    <t>TIMOTHY NEVILLE</t>
  </si>
  <si>
    <t>STEWART</t>
  </si>
  <si>
    <t>LEE</t>
  </si>
  <si>
    <t>WILCOX</t>
  </si>
  <si>
    <t>DANIEL</t>
  </si>
  <si>
    <t>WILLIAMS</t>
  </si>
  <si>
    <t>SAM ALUN</t>
  </si>
  <si>
    <t>CONNOR JAMES</t>
  </si>
  <si>
    <t>SURNAME</t>
  </si>
  <si>
    <t>NAME</t>
  </si>
  <si>
    <t>c</t>
  </si>
  <si>
    <t>ANSWER</t>
  </si>
  <si>
    <t>d</t>
  </si>
  <si>
    <t>diameter</t>
  </si>
  <si>
    <t>wall thk</t>
  </si>
  <si>
    <t>FoS</t>
  </si>
  <si>
    <t>Yield</t>
  </si>
  <si>
    <t>def</t>
  </si>
  <si>
    <t>load</t>
  </si>
  <si>
    <t>I</t>
  </si>
  <si>
    <t>b</t>
  </si>
  <si>
    <t>shear</t>
  </si>
  <si>
    <t>angle</t>
  </si>
  <si>
    <t>salinity   (33.5- 36.5)</t>
  </si>
  <si>
    <t>temp    (0 - 20)</t>
  </si>
  <si>
    <t>e</t>
  </si>
  <si>
    <t>f</t>
  </si>
  <si>
    <t>KAI</t>
  </si>
  <si>
    <t>TANG</t>
  </si>
  <si>
    <t>FANG</t>
  </si>
  <si>
    <t>ZHENDU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</si>
</sst>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8"/>
      <color rgb="FF000000"/>
      <name val="Segoe UI"/>
      <family val="2"/>
    </font>
    <font>
      <sz val="7"/>
      <color rgb="FF000000"/>
      <name val="Segoe UI"/>
      <family val="2"/>
    </font>
    <font>
      <sz val="8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18">
    <border>
      <left/>
      <right/>
      <top/>
      <bottom/>
      <diagonal/>
    </border>
    <border>
      <left style="medium">
        <color rgb="FFD3D3D3"/>
      </left>
      <right/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/>
      <top style="medium">
        <color rgb="FFD3D3D3"/>
      </top>
      <bottom style="thick">
        <color rgb="FF000000"/>
      </bottom>
      <diagonal/>
    </border>
    <border>
      <left/>
      <right style="medium">
        <color rgb="FFD3D3D3"/>
      </right>
      <top style="medium">
        <color rgb="FFD3D3D3"/>
      </top>
      <bottom style="thick">
        <color rgb="FF000000"/>
      </bottom>
      <diagonal/>
    </border>
    <border>
      <left style="medium">
        <color rgb="FFD3D3D3"/>
      </left>
      <right/>
      <top style="thick">
        <color rgb="FF000000"/>
      </top>
      <bottom/>
      <diagonal/>
    </border>
    <border>
      <left/>
      <right style="medium">
        <color rgb="FFD3D3D3"/>
      </right>
      <top style="thick">
        <color rgb="FF000000"/>
      </top>
      <bottom/>
      <diagonal/>
    </border>
    <border>
      <left/>
      <right/>
      <top style="medium">
        <color rgb="FFD3D3D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9" xfId="0" applyBorder="1"/>
    <xf numFmtId="0" fontId="1" fillId="0" borderId="9" xfId="0" applyFont="1" applyBorder="1"/>
    <xf numFmtId="0" fontId="0" fillId="0" borderId="13" xfId="0" applyBorder="1"/>
    <xf numFmtId="0" fontId="1" fillId="0" borderId="14" xfId="0" applyFont="1" applyBorder="1"/>
    <xf numFmtId="0" fontId="0" fillId="0" borderId="13" xfId="0" applyBorder="1" applyAlignment="1">
      <alignment wrapText="1"/>
    </xf>
    <xf numFmtId="0" fontId="0" fillId="0" borderId="9" xfId="0" applyBorder="1" applyAlignment="1">
      <alignment wrapText="1"/>
    </xf>
    <xf numFmtId="0" fontId="6" fillId="0" borderId="13" xfId="0" applyFont="1" applyBorder="1"/>
    <xf numFmtId="0" fontId="6" fillId="0" borderId="9" xfId="0" applyFont="1" applyBorder="1"/>
    <xf numFmtId="0" fontId="1" fillId="0" borderId="15" xfId="0" applyFont="1" applyBorder="1"/>
    <xf numFmtId="0" fontId="1" fillId="0" borderId="0" xfId="0" applyFont="1"/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9" xfId="0" applyNumberFormat="1" applyFont="1" applyBorder="1"/>
    <xf numFmtId="164" fontId="1" fillId="0" borderId="14" xfId="0" applyNumberFormat="1" applyFont="1" applyBorder="1"/>
    <xf numFmtId="164" fontId="1" fillId="0" borderId="15" xfId="0" applyNumberFormat="1" applyFont="1" applyBorder="1"/>
    <xf numFmtId="164" fontId="1" fillId="0" borderId="16" xfId="0" applyNumberFormat="1" applyFont="1" applyBorder="1"/>
    <xf numFmtId="0" fontId="0" fillId="0" borderId="13" xfId="0" applyFont="1" applyBorder="1"/>
    <xf numFmtId="0" fontId="0" fillId="0" borderId="9" xfId="0" applyFont="1" applyBorder="1"/>
    <xf numFmtId="0" fontId="6" fillId="0" borderId="15" xfId="0" applyFont="1" applyBorder="1"/>
    <xf numFmtId="0" fontId="6" fillId="0" borderId="17" xfId="0" applyFont="1" applyBorder="1"/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0" xfId="0" applyFont="1" applyAlignment="1">
      <alignment horizontal="left" vertical="center" wrapText="1" readingOrder="1"/>
    </xf>
    <xf numFmtId="0" fontId="2" fillId="0" borderId="0" xfId="0" applyFont="1" applyAlignment="1">
      <alignment vertical="center" wrapText="1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6" xfId="0" applyFont="1" applyBorder="1" applyAlignment="1">
      <alignment horizontal="left" vertical="top" wrapText="1" readingOrder="1"/>
    </xf>
    <xf numFmtId="0" fontId="3" fillId="0" borderId="7" xfId="0" applyFont="1" applyBorder="1" applyAlignment="1">
      <alignment horizontal="left" vertical="top" wrapText="1" readingOrder="1"/>
    </xf>
    <xf numFmtId="0" fontId="5" fillId="0" borderId="1" xfId="0" applyFont="1" applyBorder="1" applyAlignment="1">
      <alignment horizontal="left" vertical="top" wrapText="1" readingOrder="1"/>
    </xf>
    <xf numFmtId="0" fontId="5" fillId="0" borderId="8" xfId="0" applyFont="1" applyBorder="1" applyAlignment="1">
      <alignment horizontal="left" vertical="top" wrapText="1" readingOrder="1"/>
    </xf>
    <xf numFmtId="0" fontId="3" fillId="2" borderId="4" xfId="0" applyFont="1" applyFill="1" applyBorder="1" applyAlignment="1">
      <alignment horizontal="left" vertical="top" wrapText="1" readingOrder="1"/>
    </xf>
    <xf numFmtId="0" fontId="3" fillId="2" borderId="5" xfId="0" applyFont="1" applyFill="1" applyBorder="1" applyAlignment="1">
      <alignment horizontal="left" vertical="top" wrapText="1" readingOrder="1"/>
    </xf>
    <xf numFmtId="0" fontId="3" fillId="2" borderId="2" xfId="0" applyFont="1" applyFill="1" applyBorder="1" applyAlignment="1">
      <alignment horizontal="left" vertical="top" wrapText="1" readingOrder="1"/>
    </xf>
    <xf numFmtId="0" fontId="3" fillId="2" borderId="3" xfId="0" applyFont="1" applyFill="1" applyBorder="1" applyAlignment="1">
      <alignment horizontal="left" vertical="top" wrapText="1" readingOrder="1"/>
    </xf>
    <xf numFmtId="0" fontId="3" fillId="3" borderId="2" xfId="0" applyFont="1" applyFill="1" applyBorder="1" applyAlignment="1">
      <alignment horizontal="left" vertical="top" wrapText="1" readingOrder="1"/>
    </xf>
    <xf numFmtId="0" fontId="3" fillId="3" borderId="3" xfId="0" applyFont="1" applyFill="1" applyBorder="1" applyAlignment="1">
      <alignment horizontal="left" vertical="top" wrapText="1" readingOrder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5512D112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2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2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2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2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gi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0</xdr:col>
          <xdr:colOff>101600</xdr:colOff>
          <xdr:row>3</xdr:row>
          <xdr:rowOff>101600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4</xdr:col>
          <xdr:colOff>101600</xdr:colOff>
          <xdr:row>3</xdr:row>
          <xdr:rowOff>101600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5</xdr:col>
          <xdr:colOff>146050</xdr:colOff>
          <xdr:row>4</xdr:row>
          <xdr:rowOff>38100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5</xdr:col>
          <xdr:colOff>101600</xdr:colOff>
          <xdr:row>3</xdr:row>
          <xdr:rowOff>101600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6</xdr:col>
          <xdr:colOff>101600</xdr:colOff>
          <xdr:row>3</xdr:row>
          <xdr:rowOff>101600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0</xdr:col>
          <xdr:colOff>101600</xdr:colOff>
          <xdr:row>3</xdr:row>
          <xdr:rowOff>101600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2</xdr:col>
          <xdr:colOff>107950</xdr:colOff>
          <xdr:row>4</xdr:row>
          <xdr:rowOff>38100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152400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7861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152400</xdr:colOff>
      <xdr:row>3</xdr:row>
      <xdr:rowOff>152400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0" y="7861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152400</xdr:colOff>
      <xdr:row>3</xdr:row>
      <xdr:rowOff>152400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7861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152400</xdr:colOff>
      <xdr:row>3</xdr:row>
      <xdr:rowOff>152400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7861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152400</xdr:colOff>
      <xdr:row>3</xdr:row>
      <xdr:rowOff>152400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1600" y="7861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152400</xdr:colOff>
      <xdr:row>3</xdr:row>
      <xdr:rowOff>152400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7861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152400</xdr:colOff>
      <xdr:row>3</xdr:row>
      <xdr:rowOff>152400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0" y="7861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4</xdr:row>
      <xdr:rowOff>0</xdr:rowOff>
    </xdr:from>
    <xdr:ext cx="152400" cy="152400"/>
    <xdr:pic>
      <xdr:nvPicPr>
        <xdr:cNvPr id="21" name="Picture 20">
          <a:extLst>
            <a:ext uri="{FF2B5EF4-FFF2-40B4-BE49-F238E27FC236}">
              <a16:creationId xmlns:a16="http://schemas.microsoft.com/office/drawing/2014/main" id="{F26FB990-2304-467A-AEAA-FEEBD4A84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4350" y="742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4</xdr:row>
      <xdr:rowOff>0</xdr:rowOff>
    </xdr:from>
    <xdr:ext cx="152400" cy="152400"/>
    <xdr:pic>
      <xdr:nvPicPr>
        <xdr:cNvPr id="22" name="Picture 21">
          <a:extLst>
            <a:ext uri="{FF2B5EF4-FFF2-40B4-BE49-F238E27FC236}">
              <a16:creationId xmlns:a16="http://schemas.microsoft.com/office/drawing/2014/main" id="{D9CA5711-5378-4AEE-8046-B809A7ED8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3950" y="742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4</xdr:row>
      <xdr:rowOff>0</xdr:rowOff>
    </xdr:from>
    <xdr:ext cx="152400" cy="152400"/>
    <xdr:pic>
      <xdr:nvPicPr>
        <xdr:cNvPr id="23" name="Picture 22">
          <a:extLst>
            <a:ext uri="{FF2B5EF4-FFF2-40B4-BE49-F238E27FC236}">
              <a16:creationId xmlns:a16="http://schemas.microsoft.com/office/drawing/2014/main" id="{1024F7BF-FE98-4AC2-B135-8A99A79A9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3950" y="742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4</xdr:row>
      <xdr:rowOff>0</xdr:rowOff>
    </xdr:from>
    <xdr:ext cx="152400" cy="152400"/>
    <xdr:pic>
      <xdr:nvPicPr>
        <xdr:cNvPr id="24" name="Picture 23">
          <a:extLst>
            <a:ext uri="{FF2B5EF4-FFF2-40B4-BE49-F238E27FC236}">
              <a16:creationId xmlns:a16="http://schemas.microsoft.com/office/drawing/2014/main" id="{000D2709-D28B-4ECF-A551-D1D768DD8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3950" y="742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4</xdr:row>
      <xdr:rowOff>0</xdr:rowOff>
    </xdr:from>
    <xdr:ext cx="152400" cy="152400"/>
    <xdr:pic>
      <xdr:nvPicPr>
        <xdr:cNvPr id="25" name="Picture 24">
          <a:extLst>
            <a:ext uri="{FF2B5EF4-FFF2-40B4-BE49-F238E27FC236}">
              <a16:creationId xmlns:a16="http://schemas.microsoft.com/office/drawing/2014/main" id="{577EFAFC-9C2E-4233-B2B2-474019FB6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3950" y="742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4</xdr:row>
      <xdr:rowOff>0</xdr:rowOff>
    </xdr:from>
    <xdr:ext cx="152400" cy="152400"/>
    <xdr:pic>
      <xdr:nvPicPr>
        <xdr:cNvPr id="26" name="Picture 25">
          <a:extLst>
            <a:ext uri="{FF2B5EF4-FFF2-40B4-BE49-F238E27FC236}">
              <a16:creationId xmlns:a16="http://schemas.microsoft.com/office/drawing/2014/main" id="{79BA1CA1-4D64-47C2-9592-564E37C2C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3950" y="742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4</xdr:row>
      <xdr:rowOff>0</xdr:rowOff>
    </xdr:from>
    <xdr:ext cx="152400" cy="152400"/>
    <xdr:pic>
      <xdr:nvPicPr>
        <xdr:cNvPr id="27" name="Picture 26">
          <a:extLst>
            <a:ext uri="{FF2B5EF4-FFF2-40B4-BE49-F238E27FC236}">
              <a16:creationId xmlns:a16="http://schemas.microsoft.com/office/drawing/2014/main" id="{A84835D5-597B-4F8A-A2D5-E41C991308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3950" y="742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AABA4-DC88-4578-AE3B-5A208DE6E0A1}">
  <sheetPr codeName="Sheet1"/>
  <dimension ref="A1:Z48"/>
  <sheetViews>
    <sheetView tabSelected="1" workbookViewId="0">
      <pane xSplit="3210" ySplit="1460" topLeftCell="G8" activePane="bottomLeft"/>
      <selection activeCell="M57" sqref="M57"/>
      <selection pane="topRight" activeCell="Y3" sqref="Y1:Z1048576"/>
      <selection pane="bottomLeft" activeCell="A42" sqref="A42:XFD42"/>
      <selection pane="bottomRight" activeCell="P24" sqref="P24"/>
    </sheetView>
  </sheetViews>
  <sheetFormatPr defaultRowHeight="14.5" x14ac:dyDescent="0.35"/>
  <cols>
    <col min="1" max="1" width="8.7265625" customWidth="1"/>
    <col min="2" max="2" width="2.81640625" customWidth="1"/>
    <col min="3" max="3" width="14" customWidth="1"/>
    <col min="5" max="5" width="3.08984375" customWidth="1"/>
    <col min="6" max="6" width="2.453125" customWidth="1"/>
    <col min="7" max="7" width="2.90625" customWidth="1"/>
    <col min="8" max="8" width="10.26953125" customWidth="1"/>
    <col min="9" max="9" width="7.54296875" customWidth="1"/>
    <col min="10" max="10" width="8.7265625" style="10"/>
    <col min="15" max="17" width="8.7265625" style="10"/>
    <col min="22" max="22" width="8.7265625" style="10"/>
    <col min="25" max="25" width="10.81640625" style="10" bestFit="1" customWidth="1"/>
    <col min="26" max="26" width="11" style="10" bestFit="1" customWidth="1"/>
  </cols>
  <sheetData>
    <row r="1" spans="1:26" x14ac:dyDescent="0.35">
      <c r="H1" s="41">
        <v>1</v>
      </c>
      <c r="I1" s="42"/>
      <c r="J1" s="42"/>
      <c r="K1" s="42"/>
      <c r="L1" s="42"/>
      <c r="M1" s="42"/>
      <c r="N1" s="42"/>
      <c r="O1" s="42"/>
      <c r="P1" s="42"/>
      <c r="Q1" s="43"/>
      <c r="R1" s="24">
        <v>3</v>
      </c>
      <c r="S1" s="25"/>
      <c r="T1" s="25"/>
      <c r="U1" s="25"/>
      <c r="V1" s="26"/>
      <c r="W1" s="24">
        <v>4</v>
      </c>
      <c r="X1" s="25"/>
      <c r="Y1" s="25"/>
      <c r="Z1" s="26"/>
    </row>
    <row r="2" spans="1:26" x14ac:dyDescent="0.35">
      <c r="H2" s="29" t="s">
        <v>80</v>
      </c>
      <c r="I2" s="30"/>
      <c r="J2" s="30"/>
      <c r="K2" s="22" t="s">
        <v>82</v>
      </c>
      <c r="L2" s="22"/>
      <c r="M2" s="22"/>
      <c r="N2" s="22"/>
      <c r="O2" s="22"/>
      <c r="P2" s="11" t="s">
        <v>95</v>
      </c>
      <c r="Q2" s="12" t="s">
        <v>96</v>
      </c>
      <c r="R2" s="21" t="s">
        <v>80</v>
      </c>
      <c r="S2" s="22"/>
      <c r="T2" s="22"/>
      <c r="U2" s="22"/>
      <c r="V2" s="23"/>
      <c r="W2" s="21" t="s">
        <v>90</v>
      </c>
      <c r="X2" s="22"/>
      <c r="Y2" s="22"/>
      <c r="Z2" s="12" t="s">
        <v>80</v>
      </c>
    </row>
    <row r="3" spans="1:26" ht="29.5" thickBot="1" x14ac:dyDescent="0.4">
      <c r="A3" t="s">
        <v>78</v>
      </c>
      <c r="C3" t="s">
        <v>79</v>
      </c>
      <c r="H3" s="5" t="s">
        <v>93</v>
      </c>
      <c r="I3" s="6" t="s">
        <v>94</v>
      </c>
      <c r="J3" s="2" t="s">
        <v>81</v>
      </c>
      <c r="K3" s="1" t="s">
        <v>83</v>
      </c>
      <c r="L3" s="1" t="s">
        <v>84</v>
      </c>
      <c r="M3" s="1" t="s">
        <v>85</v>
      </c>
      <c r="N3" s="1" t="s">
        <v>86</v>
      </c>
      <c r="O3" s="2" t="s">
        <v>81</v>
      </c>
      <c r="P3" s="2" t="s">
        <v>81</v>
      </c>
      <c r="Q3" s="4" t="s">
        <v>81</v>
      </c>
      <c r="R3" s="3" t="s">
        <v>87</v>
      </c>
      <c r="S3" s="1" t="s">
        <v>88</v>
      </c>
      <c r="T3" s="1" t="s">
        <v>0</v>
      </c>
      <c r="U3" s="1" t="s">
        <v>89</v>
      </c>
      <c r="V3" s="4" t="s">
        <v>81</v>
      </c>
      <c r="W3" s="3" t="s">
        <v>91</v>
      </c>
      <c r="X3" s="1" t="s">
        <v>92</v>
      </c>
      <c r="Y3" s="2" t="s">
        <v>81</v>
      </c>
      <c r="Z3" s="4" t="s">
        <v>81</v>
      </c>
    </row>
    <row r="4" spans="1:26" ht="15" thickBot="1" x14ac:dyDescent="0.4">
      <c r="A4" s="39" t="s">
        <v>1</v>
      </c>
      <c r="B4" s="40"/>
      <c r="C4" s="39"/>
      <c r="D4" s="40"/>
      <c r="H4" s="17"/>
      <c r="I4" s="18"/>
      <c r="J4" s="2"/>
      <c r="K4" s="1"/>
      <c r="L4" s="1"/>
      <c r="M4" s="1"/>
      <c r="N4" s="1"/>
      <c r="O4" s="13"/>
      <c r="P4" s="13"/>
      <c r="Q4" s="14"/>
      <c r="R4" s="3"/>
      <c r="S4" s="1"/>
      <c r="T4" s="1"/>
      <c r="U4" s="1"/>
      <c r="V4" s="14"/>
      <c r="W4" s="3"/>
      <c r="X4" s="1"/>
      <c r="Y4" s="13"/>
      <c r="Z4" s="14"/>
    </row>
    <row r="5" spans="1:26" ht="15" thickBot="1" x14ac:dyDescent="0.4">
      <c r="A5" s="39" t="s">
        <v>1</v>
      </c>
      <c r="B5" s="40"/>
      <c r="C5" s="39" t="s">
        <v>2</v>
      </c>
      <c r="D5" s="40"/>
      <c r="H5" s="17">
        <v>36.5</v>
      </c>
      <c r="I5" s="18">
        <v>20</v>
      </c>
      <c r="J5" s="2">
        <v>1026</v>
      </c>
      <c r="K5" s="1">
        <v>1.1000000000000001</v>
      </c>
      <c r="L5" s="1">
        <v>1.1000000000000001</v>
      </c>
      <c r="M5" s="1">
        <v>1.9</v>
      </c>
      <c r="N5" s="1">
        <v>190</v>
      </c>
      <c r="O5" s="13">
        <f>((((N5*1000000/M5)*2*L5*0.001)/2)/(J5*9.81))</f>
        <v>10.928896598728672</v>
      </c>
      <c r="P5" s="13">
        <f>(((((N5*1000000/M5)*2*L5*0.001)/2)+100000)/(J5*9.81))</f>
        <v>20.864257143027462</v>
      </c>
      <c r="Q5" s="14">
        <f>(((((N5*1000000/M5)*2*L5*0.001)/2)+200000)/(J5*9.81))</f>
        <v>30.799617687326251</v>
      </c>
      <c r="R5" s="3">
        <v>9</v>
      </c>
      <c r="S5" s="1">
        <v>45</v>
      </c>
      <c r="T5" s="1">
        <v>190</v>
      </c>
      <c r="U5" s="1">
        <v>35</v>
      </c>
      <c r="V5" s="14">
        <f>((48*T5*1000000000*U5*0.000001*(-1*R5*0.001))/(-1*S5*1000))^(1/3)</f>
        <v>3.9966638850244225</v>
      </c>
      <c r="W5" s="3">
        <v>45</v>
      </c>
      <c r="X5" s="1">
        <v>20</v>
      </c>
      <c r="Y5" s="13">
        <f>(W5*1000000)*SIN(2*X5)/1000000</f>
        <v>33.530092221570698</v>
      </c>
      <c r="Z5" s="14">
        <f>(-1*W5*1000000)*COS(2*X5)/1000000</f>
        <v>30.012212774351784</v>
      </c>
    </row>
    <row r="6" spans="1:26" ht="15" thickBot="1" x14ac:dyDescent="0.4">
      <c r="A6" s="39" t="s">
        <v>3</v>
      </c>
      <c r="B6" s="40"/>
      <c r="C6" s="39" t="s">
        <v>4</v>
      </c>
      <c r="D6" s="40"/>
      <c r="H6" s="7">
        <v>36.5</v>
      </c>
      <c r="I6" s="8">
        <v>10</v>
      </c>
      <c r="J6" s="2">
        <v>1028</v>
      </c>
      <c r="K6" s="8">
        <v>1.3</v>
      </c>
      <c r="L6" s="8">
        <v>1.3</v>
      </c>
      <c r="M6" s="8">
        <v>1.9</v>
      </c>
      <c r="N6" s="8">
        <v>190</v>
      </c>
      <c r="O6" s="13">
        <f t="shared" ref="O6:O21" si="0">((((N6*1000000/M6)*2*L6*0.001)/2)/(J6*9.81))</f>
        <v>12.890840363799347</v>
      </c>
      <c r="P6" s="13">
        <f t="shared" ref="P6:P21" si="1">(((((N6*1000000/M6)*2*L6*0.001)/2)+100000)/(J6*9.81))</f>
        <v>22.806871412875768</v>
      </c>
      <c r="Q6" s="14">
        <f t="shared" ref="Q6:Q21" si="2">(((((N6*1000000/M6)*2*L6*0.001)/2)+200000)/(J6*9.81))</f>
        <v>32.722902461952188</v>
      </c>
      <c r="R6" s="7">
        <v>9</v>
      </c>
      <c r="S6" s="8">
        <v>47</v>
      </c>
      <c r="T6" s="8">
        <v>192</v>
      </c>
      <c r="U6" s="8">
        <v>37</v>
      </c>
      <c r="V6" s="14">
        <f t="shared" ref="V6:V44" si="3">((48*T6*1000000000*U6*0.000001*(-1*R6*0.001))/(-1*S6*1000))^(1/3)</f>
        <v>4.0268267710668262</v>
      </c>
      <c r="W6" s="7">
        <v>47</v>
      </c>
      <c r="X6" s="8">
        <v>22</v>
      </c>
      <c r="Y6" s="13">
        <f t="shared" ref="Y6:Y44" si="4">(W6*1000000)*SIN(2*X6)/1000000</f>
        <v>0.8319904799544382</v>
      </c>
      <c r="Z6" s="14">
        <f t="shared" ref="Z6:Z44" si="5">(-1*W6*1000000)*COS(2*X6)/1000000</f>
        <v>-46.992635506441488</v>
      </c>
    </row>
    <row r="7" spans="1:26" ht="15" thickBot="1" x14ac:dyDescent="0.4">
      <c r="A7" s="37" t="s">
        <v>5</v>
      </c>
      <c r="B7" s="38"/>
      <c r="C7" s="37" t="s">
        <v>6</v>
      </c>
      <c r="D7" s="38"/>
      <c r="H7" s="7">
        <v>36.5</v>
      </c>
      <c r="I7" s="8">
        <v>5</v>
      </c>
      <c r="J7" s="2">
        <v>1029</v>
      </c>
      <c r="K7" s="8">
        <v>1.4</v>
      </c>
      <c r="L7" s="8">
        <v>1.4</v>
      </c>
      <c r="M7" s="8">
        <v>1.9</v>
      </c>
      <c r="N7" s="8">
        <v>190</v>
      </c>
      <c r="O7" s="13">
        <f t="shared" si="0"/>
        <v>13.868952270000763</v>
      </c>
      <c r="P7" s="13">
        <f t="shared" si="1"/>
        <v>23.775346748572737</v>
      </c>
      <c r="Q7" s="14">
        <f t="shared" si="2"/>
        <v>33.681741227144713</v>
      </c>
      <c r="R7" s="7">
        <v>9</v>
      </c>
      <c r="S7" s="8">
        <v>48</v>
      </c>
      <c r="T7" s="8">
        <v>193</v>
      </c>
      <c r="U7" s="8">
        <v>38</v>
      </c>
      <c r="V7" s="14">
        <f t="shared" si="3"/>
        <v>4.0413624787302194</v>
      </c>
      <c r="W7" s="7">
        <v>48</v>
      </c>
      <c r="X7" s="8">
        <v>23</v>
      </c>
      <c r="Y7" s="13">
        <f t="shared" si="4"/>
        <v>43.285840687142844</v>
      </c>
      <c r="Z7" s="14">
        <f t="shared" si="5"/>
        <v>20.744541354469359</v>
      </c>
    </row>
    <row r="8" spans="1:26" ht="15" thickBot="1" x14ac:dyDescent="0.4">
      <c r="A8" s="39" t="s">
        <v>7</v>
      </c>
      <c r="B8" s="40"/>
      <c r="C8" s="39" t="s">
        <v>8</v>
      </c>
      <c r="D8" s="40"/>
      <c r="H8" s="7">
        <v>36.5</v>
      </c>
      <c r="I8" s="8">
        <v>0</v>
      </c>
      <c r="J8" s="2">
        <v>1029</v>
      </c>
      <c r="K8" s="8">
        <v>1.5</v>
      </c>
      <c r="L8" s="8">
        <v>1.5</v>
      </c>
      <c r="M8" s="8">
        <v>1.9</v>
      </c>
      <c r="N8" s="8">
        <v>190</v>
      </c>
      <c r="O8" s="13">
        <f t="shared" si="0"/>
        <v>14.85959171785796</v>
      </c>
      <c r="P8" s="13">
        <f t="shared" si="1"/>
        <v>24.765986196429935</v>
      </c>
      <c r="Q8" s="14">
        <f t="shared" si="2"/>
        <v>34.672380675001911</v>
      </c>
      <c r="R8" s="7">
        <v>9</v>
      </c>
      <c r="S8" s="8">
        <v>49</v>
      </c>
      <c r="T8" s="8">
        <v>194</v>
      </c>
      <c r="U8" s="8">
        <v>39</v>
      </c>
      <c r="V8" s="14">
        <f t="shared" si="3"/>
        <v>4.0555647029899067</v>
      </c>
      <c r="W8" s="7">
        <v>49</v>
      </c>
      <c r="X8" s="8">
        <v>24</v>
      </c>
      <c r="Y8" s="13">
        <f t="shared" si="4"/>
        <v>-37.644478404859676</v>
      </c>
      <c r="Z8" s="14">
        <f t="shared" si="5"/>
        <v>31.367072633990784</v>
      </c>
    </row>
    <row r="9" spans="1:26" ht="15" thickBot="1" x14ac:dyDescent="0.4">
      <c r="A9" s="37" t="s">
        <v>9</v>
      </c>
      <c r="B9" s="38"/>
      <c r="C9" s="37" t="s">
        <v>10</v>
      </c>
      <c r="D9" s="38"/>
      <c r="H9" s="7">
        <v>36</v>
      </c>
      <c r="I9" s="8">
        <v>20</v>
      </c>
      <c r="J9" s="2">
        <v>1025.5</v>
      </c>
      <c r="K9" s="8">
        <v>1.6</v>
      </c>
      <c r="L9" s="8">
        <v>1.6</v>
      </c>
      <c r="M9" s="8">
        <v>1.9</v>
      </c>
      <c r="N9" s="8">
        <v>190</v>
      </c>
      <c r="O9" s="13">
        <f t="shared" si="0"/>
        <v>15.904327517816574</v>
      </c>
      <c r="P9" s="13">
        <f t="shared" si="1"/>
        <v>25.844532216451931</v>
      </c>
      <c r="Q9" s="14">
        <f t="shared" si="2"/>
        <v>35.784736915087294</v>
      </c>
      <c r="R9" s="7">
        <v>9</v>
      </c>
      <c r="S9" s="8">
        <v>50</v>
      </c>
      <c r="T9" s="8">
        <v>195</v>
      </c>
      <c r="U9" s="8">
        <v>40</v>
      </c>
      <c r="V9" s="14">
        <f t="shared" si="3"/>
        <v>4.0694537316169992</v>
      </c>
      <c r="W9" s="7">
        <v>50</v>
      </c>
      <c r="X9" s="8">
        <v>25</v>
      </c>
      <c r="Y9" s="13">
        <f t="shared" si="4"/>
        <v>-13.118742685196439</v>
      </c>
      <c r="Z9" s="14">
        <f t="shared" si="5"/>
        <v>-48.248301424605664</v>
      </c>
    </row>
    <row r="10" spans="1:26" ht="15" thickBot="1" x14ac:dyDescent="0.4">
      <c r="A10" s="39" t="s">
        <v>11</v>
      </c>
      <c r="B10" s="40"/>
      <c r="C10" s="39" t="s">
        <v>12</v>
      </c>
      <c r="D10" s="40"/>
      <c r="H10" s="7">
        <v>36</v>
      </c>
      <c r="I10" s="8">
        <v>15</v>
      </c>
      <c r="J10" s="2">
        <v>1026.5</v>
      </c>
      <c r="K10" s="8">
        <v>1.7</v>
      </c>
      <c r="L10" s="8">
        <v>1.7</v>
      </c>
      <c r="M10" s="8">
        <v>1.9</v>
      </c>
      <c r="N10" s="8">
        <v>190</v>
      </c>
      <c r="O10" s="13">
        <f t="shared" si="0"/>
        <v>16.881885885402781</v>
      </c>
      <c r="P10" s="13">
        <f t="shared" si="1"/>
        <v>26.812406994463238</v>
      </c>
      <c r="Q10" s="14">
        <f t="shared" si="2"/>
        <v>36.742928103523695</v>
      </c>
      <c r="R10" s="7">
        <v>9</v>
      </c>
      <c r="S10" s="8">
        <v>51</v>
      </c>
      <c r="T10" s="8">
        <v>196</v>
      </c>
      <c r="U10" s="8">
        <v>41</v>
      </c>
      <c r="V10" s="14">
        <f t="shared" si="3"/>
        <v>4.0830481326749783</v>
      </c>
      <c r="W10" s="7">
        <v>51</v>
      </c>
      <c r="X10" s="8">
        <v>26</v>
      </c>
      <c r="Y10" s="13">
        <f t="shared" si="4"/>
        <v>50.318007194064748</v>
      </c>
      <c r="Z10" s="14">
        <f t="shared" si="5"/>
        <v>8.3125298205809788</v>
      </c>
    </row>
    <row r="11" spans="1:26" ht="15" thickBot="1" x14ac:dyDescent="0.4">
      <c r="A11" s="39" t="s">
        <v>13</v>
      </c>
      <c r="B11" s="40"/>
      <c r="C11" s="39" t="s">
        <v>14</v>
      </c>
      <c r="D11" s="40"/>
      <c r="H11" s="7">
        <v>36</v>
      </c>
      <c r="I11" s="8">
        <v>5</v>
      </c>
      <c r="J11" s="2">
        <v>1028.5</v>
      </c>
      <c r="K11" s="8">
        <v>1.9</v>
      </c>
      <c r="L11" s="8">
        <v>1.9</v>
      </c>
      <c r="M11" s="8">
        <v>1.9</v>
      </c>
      <c r="N11" s="8">
        <v>190</v>
      </c>
      <c r="O11" s="13">
        <f t="shared" si="0"/>
        <v>18.831299800735113</v>
      </c>
      <c r="P11" s="13">
        <f t="shared" si="1"/>
        <v>28.742510222174644</v>
      </c>
      <c r="Q11" s="14">
        <f t="shared" si="2"/>
        <v>38.653720643614179</v>
      </c>
      <c r="R11" s="7">
        <v>9</v>
      </c>
      <c r="S11" s="8">
        <v>53</v>
      </c>
      <c r="T11" s="8">
        <v>198</v>
      </c>
      <c r="U11" s="8">
        <v>43</v>
      </c>
      <c r="V11" s="14">
        <f t="shared" si="3"/>
        <v>4.109419786464291</v>
      </c>
      <c r="W11" s="7">
        <v>53</v>
      </c>
      <c r="X11" s="8">
        <v>28</v>
      </c>
      <c r="Y11" s="13">
        <f t="shared" si="4"/>
        <v>-27.642203110606328</v>
      </c>
      <c r="Z11" s="14">
        <f t="shared" si="5"/>
        <v>-45.220665709296966</v>
      </c>
    </row>
    <row r="12" spans="1:26" ht="15" thickBot="1" x14ac:dyDescent="0.4">
      <c r="A12" s="37" t="s">
        <v>15</v>
      </c>
      <c r="B12" s="38"/>
      <c r="C12" s="37" t="s">
        <v>16</v>
      </c>
      <c r="D12" s="38"/>
      <c r="H12" s="7">
        <v>36</v>
      </c>
      <c r="I12" s="8">
        <v>0</v>
      </c>
      <c r="J12" s="2">
        <v>1029</v>
      </c>
      <c r="K12" s="8">
        <v>2</v>
      </c>
      <c r="L12" s="8">
        <v>2</v>
      </c>
      <c r="M12" s="8">
        <v>1.9</v>
      </c>
      <c r="N12" s="8">
        <v>190</v>
      </c>
      <c r="O12" s="13">
        <f t="shared" si="0"/>
        <v>19.812788957143947</v>
      </c>
      <c r="P12" s="13">
        <f t="shared" si="1"/>
        <v>29.719183435715919</v>
      </c>
      <c r="Q12" s="14">
        <f t="shared" si="2"/>
        <v>39.625577914287895</v>
      </c>
      <c r="R12" s="7">
        <v>9</v>
      </c>
      <c r="S12" s="8">
        <v>54</v>
      </c>
      <c r="T12" s="8">
        <v>199</v>
      </c>
      <c r="U12" s="8">
        <v>44</v>
      </c>
      <c r="V12" s="14">
        <f t="shared" si="3"/>
        <v>4.1222270926429418</v>
      </c>
      <c r="W12" s="7">
        <v>54</v>
      </c>
      <c r="X12" s="8">
        <v>29</v>
      </c>
      <c r="Y12" s="13">
        <f t="shared" si="4"/>
        <v>53.615122996565006</v>
      </c>
      <c r="Z12" s="14">
        <f t="shared" si="5"/>
        <v>-6.4357273142362414</v>
      </c>
    </row>
    <row r="13" spans="1:26" ht="15" thickBot="1" x14ac:dyDescent="0.4">
      <c r="A13" s="39" t="s">
        <v>17</v>
      </c>
      <c r="B13" s="40"/>
      <c r="C13" s="39" t="s">
        <v>18</v>
      </c>
      <c r="D13" s="40"/>
      <c r="H13" s="7">
        <v>35.5</v>
      </c>
      <c r="I13" s="8">
        <v>20</v>
      </c>
      <c r="J13" s="2">
        <v>1025.5</v>
      </c>
      <c r="K13" s="8">
        <v>2.1</v>
      </c>
      <c r="L13" s="8">
        <v>2.1</v>
      </c>
      <c r="M13" s="8">
        <v>1.9</v>
      </c>
      <c r="N13" s="8">
        <v>190</v>
      </c>
      <c r="O13" s="13">
        <f t="shared" si="0"/>
        <v>20.874429867134253</v>
      </c>
      <c r="P13" s="13">
        <f t="shared" si="1"/>
        <v>30.814634565769612</v>
      </c>
      <c r="Q13" s="14">
        <f t="shared" si="2"/>
        <v>40.754839264404971</v>
      </c>
      <c r="R13" s="7">
        <v>9</v>
      </c>
      <c r="S13" s="8">
        <v>55</v>
      </c>
      <c r="T13" s="8">
        <v>200</v>
      </c>
      <c r="U13" s="8">
        <v>45</v>
      </c>
      <c r="V13" s="14">
        <f t="shared" si="3"/>
        <v>4.1348001394961367</v>
      </c>
      <c r="W13" s="7">
        <v>55</v>
      </c>
      <c r="X13" s="8">
        <v>30</v>
      </c>
      <c r="Y13" s="13">
        <f t="shared" si="4"/>
        <v>-16.764584160621919</v>
      </c>
      <c r="Z13" s="14">
        <f t="shared" si="5"/>
        <v>52.382713922833602</v>
      </c>
    </row>
    <row r="14" spans="1:26" ht="15" thickBot="1" x14ac:dyDescent="0.4">
      <c r="A14" s="39" t="s">
        <v>19</v>
      </c>
      <c r="B14" s="40"/>
      <c r="C14" s="39" t="s">
        <v>20</v>
      </c>
      <c r="D14" s="40"/>
      <c r="H14" s="7">
        <v>35.5</v>
      </c>
      <c r="I14" s="8">
        <v>10</v>
      </c>
      <c r="J14" s="2">
        <v>1027.5</v>
      </c>
      <c r="K14" s="8">
        <v>2.2999999999999998</v>
      </c>
      <c r="L14" s="8">
        <v>2.2999999999999998</v>
      </c>
      <c r="M14" s="8">
        <v>1.9</v>
      </c>
      <c r="N14" s="8">
        <v>190</v>
      </c>
      <c r="O14" s="13">
        <f t="shared" si="0"/>
        <v>22.81796964713994</v>
      </c>
      <c r="P14" s="13">
        <f t="shared" si="1"/>
        <v>32.738826015461655</v>
      </c>
      <c r="Q14" s="14">
        <f t="shared" si="2"/>
        <v>42.65968238378337</v>
      </c>
      <c r="R14" s="7">
        <v>9.5</v>
      </c>
      <c r="S14" s="8">
        <v>46</v>
      </c>
      <c r="T14" s="8">
        <v>202</v>
      </c>
      <c r="U14" s="8">
        <v>47</v>
      </c>
      <c r="V14" s="14">
        <f t="shared" si="3"/>
        <v>4.5486802883957429</v>
      </c>
      <c r="W14" s="7">
        <v>57</v>
      </c>
      <c r="X14" s="8">
        <v>32</v>
      </c>
      <c r="Y14" s="13">
        <f t="shared" si="4"/>
        <v>52.441484177217063</v>
      </c>
      <c r="Z14" s="14">
        <f t="shared" si="5"/>
        <v>-22.335862134484351</v>
      </c>
    </row>
    <row r="15" spans="1:26" ht="15" thickBot="1" x14ac:dyDescent="0.4">
      <c r="A15" s="37" t="s">
        <v>21</v>
      </c>
      <c r="B15" s="38"/>
      <c r="C15" s="37" t="s">
        <v>22</v>
      </c>
      <c r="D15" s="38"/>
      <c r="H15" s="7">
        <v>35.5</v>
      </c>
      <c r="I15" s="8">
        <v>5</v>
      </c>
      <c r="J15" s="2">
        <v>1028</v>
      </c>
      <c r="K15" s="8">
        <v>2.4</v>
      </c>
      <c r="L15" s="8">
        <v>2.4</v>
      </c>
      <c r="M15" s="8">
        <v>1.9</v>
      </c>
      <c r="N15" s="8">
        <v>190</v>
      </c>
      <c r="O15" s="13">
        <f t="shared" si="0"/>
        <v>23.798474517783408</v>
      </c>
      <c r="P15" s="13">
        <f t="shared" si="1"/>
        <v>33.714505566859827</v>
      </c>
      <c r="Q15" s="14">
        <f t="shared" si="2"/>
        <v>43.630536615936251</v>
      </c>
      <c r="R15" s="7">
        <v>9.5</v>
      </c>
      <c r="S15" s="8">
        <v>47</v>
      </c>
      <c r="T15" s="8">
        <v>203</v>
      </c>
      <c r="U15" s="8">
        <v>48</v>
      </c>
      <c r="V15" s="14">
        <f t="shared" si="3"/>
        <v>4.5554863885758916</v>
      </c>
      <c r="W15" s="7">
        <v>58</v>
      </c>
      <c r="X15" s="8">
        <v>33</v>
      </c>
      <c r="Y15" s="13">
        <f t="shared" si="4"/>
        <v>-1.5399669333900741</v>
      </c>
      <c r="Z15" s="14">
        <f t="shared" si="5"/>
        <v>57.979552446048295</v>
      </c>
    </row>
    <row r="16" spans="1:26" ht="15" thickBot="1" x14ac:dyDescent="0.4">
      <c r="A16" s="37" t="s">
        <v>99</v>
      </c>
      <c r="B16" s="38"/>
      <c r="C16" s="37" t="s">
        <v>100</v>
      </c>
      <c r="D16" s="38"/>
      <c r="H16" s="7">
        <v>35.5</v>
      </c>
      <c r="I16" s="8">
        <v>5</v>
      </c>
      <c r="J16" s="2">
        <v>1028</v>
      </c>
      <c r="K16" s="8">
        <v>2.4</v>
      </c>
      <c r="L16" s="8">
        <v>2.4</v>
      </c>
      <c r="M16" s="8">
        <v>1.9</v>
      </c>
      <c r="N16" s="8">
        <v>190</v>
      </c>
      <c r="O16" s="13">
        <f t="shared" ref="O16" si="6">((((N16*1000000/M16)*2*L16*0.001)/2)/(J16*9.81))</f>
        <v>23.798474517783408</v>
      </c>
      <c r="P16" s="13">
        <f t="shared" ref="P16" si="7">(((((N16*1000000/M16)*2*L16*0.001)/2)+100000)/(J16*9.81))</f>
        <v>33.714505566859827</v>
      </c>
      <c r="Q16" s="14">
        <f t="shared" ref="Q16" si="8">(((((N16*1000000/M16)*2*L16*0.001)/2)+200000)/(J16*9.81))</f>
        <v>43.630536615936251</v>
      </c>
      <c r="R16" s="7">
        <v>9.5</v>
      </c>
      <c r="S16" s="8">
        <v>47</v>
      </c>
      <c r="T16" s="8">
        <v>203</v>
      </c>
      <c r="U16" s="8">
        <v>48</v>
      </c>
      <c r="V16" s="14">
        <f t="shared" ref="V16" si="9">((48*T16*1000000000*U16*0.000001*(-1*R16*0.001))/(-1*S16*1000))^(1/3)</f>
        <v>4.5554863885758916</v>
      </c>
      <c r="W16" s="7">
        <v>58</v>
      </c>
      <c r="X16" s="8">
        <v>33</v>
      </c>
      <c r="Y16" s="13">
        <f t="shared" ref="Y16" si="10">(W16*1000000)*SIN(2*X16)/1000000</f>
        <v>-1.5399669333900741</v>
      </c>
      <c r="Z16" s="14">
        <f t="shared" ref="Z16" si="11">(-1*W16*1000000)*COS(2*X16)/1000000</f>
        <v>57.979552446048295</v>
      </c>
    </row>
    <row r="17" spans="1:26" ht="15" thickBot="1" x14ac:dyDescent="0.4">
      <c r="A17" s="39" t="s">
        <v>23</v>
      </c>
      <c r="B17" s="40"/>
      <c r="C17" s="39" t="s">
        <v>24</v>
      </c>
      <c r="D17" s="40"/>
      <c r="H17" s="7">
        <v>35.5</v>
      </c>
      <c r="I17" s="8">
        <v>0</v>
      </c>
      <c r="J17" s="2">
        <v>1028.5</v>
      </c>
      <c r="K17" s="8">
        <v>2.5</v>
      </c>
      <c r="L17" s="8">
        <v>2.5</v>
      </c>
      <c r="M17" s="8">
        <v>2</v>
      </c>
      <c r="N17" s="8">
        <v>195</v>
      </c>
      <c r="O17" s="13">
        <f t="shared" si="0"/>
        <v>24.158575402258862</v>
      </c>
      <c r="P17" s="13">
        <f t="shared" si="1"/>
        <v>34.069785823698396</v>
      </c>
      <c r="Q17" s="14">
        <f t="shared" si="2"/>
        <v>43.980996245137931</v>
      </c>
      <c r="R17" s="7">
        <v>9.5</v>
      </c>
      <c r="S17" s="8">
        <v>48</v>
      </c>
      <c r="T17" s="8">
        <v>204</v>
      </c>
      <c r="U17" s="8">
        <v>49</v>
      </c>
      <c r="V17" s="14">
        <f t="shared" si="3"/>
        <v>4.5622941672326141</v>
      </c>
      <c r="W17" s="7">
        <v>59</v>
      </c>
      <c r="X17" s="8">
        <v>34</v>
      </c>
      <c r="Y17" s="13">
        <f t="shared" si="4"/>
        <v>-52.977733160668187</v>
      </c>
      <c r="Z17" s="14">
        <f t="shared" si="5"/>
        <v>-25.968438327266401</v>
      </c>
    </row>
    <row r="18" spans="1:26" ht="15" thickBot="1" x14ac:dyDescent="0.4">
      <c r="A18" s="37" t="s">
        <v>25</v>
      </c>
      <c r="B18" s="38"/>
      <c r="C18" s="37" t="s">
        <v>26</v>
      </c>
      <c r="D18" s="38"/>
      <c r="H18" s="7">
        <v>35</v>
      </c>
      <c r="I18" s="8">
        <v>20</v>
      </c>
      <c r="J18" s="2">
        <v>1025</v>
      </c>
      <c r="K18" s="8">
        <v>2.6</v>
      </c>
      <c r="L18" s="8">
        <v>2.6</v>
      </c>
      <c r="M18" s="8">
        <v>2</v>
      </c>
      <c r="N18" s="8">
        <v>195</v>
      </c>
      <c r="O18" s="13">
        <f t="shared" si="0"/>
        <v>25.210710822704556</v>
      </c>
      <c r="P18" s="13">
        <f t="shared" si="1"/>
        <v>35.155764401680713</v>
      </c>
      <c r="Q18" s="14">
        <f t="shared" si="2"/>
        <v>45.100817980656871</v>
      </c>
      <c r="R18" s="7">
        <v>9.5</v>
      </c>
      <c r="S18" s="8">
        <v>49</v>
      </c>
      <c r="T18" s="8">
        <v>205</v>
      </c>
      <c r="U18" s="8">
        <v>50</v>
      </c>
      <c r="V18" s="14">
        <f t="shared" si="3"/>
        <v>4.5691022389836569</v>
      </c>
      <c r="W18" s="7">
        <v>60</v>
      </c>
      <c r="X18" s="8">
        <v>35</v>
      </c>
      <c r="Y18" s="13">
        <f t="shared" si="4"/>
        <v>46.433440893473339</v>
      </c>
      <c r="Z18" s="14">
        <f t="shared" si="5"/>
        <v>-37.999152185177991</v>
      </c>
    </row>
    <row r="19" spans="1:26" ht="15" thickBot="1" x14ac:dyDescent="0.4">
      <c r="A19" s="39" t="s">
        <v>27</v>
      </c>
      <c r="B19" s="40"/>
      <c r="C19" s="39" t="s">
        <v>28</v>
      </c>
      <c r="D19" s="40"/>
      <c r="H19" s="7">
        <v>35</v>
      </c>
      <c r="I19" s="8">
        <v>15</v>
      </c>
      <c r="J19" s="2">
        <v>1026</v>
      </c>
      <c r="K19" s="8">
        <v>2.7</v>
      </c>
      <c r="L19" s="8">
        <v>2.7</v>
      </c>
      <c r="M19" s="8">
        <v>2</v>
      </c>
      <c r="N19" s="8">
        <v>195</v>
      </c>
      <c r="O19" s="13">
        <f t="shared" si="0"/>
        <v>26.154836632866573</v>
      </c>
      <c r="P19" s="13">
        <f t="shared" si="1"/>
        <v>36.090197177165365</v>
      </c>
      <c r="Q19" s="14">
        <f t="shared" si="2"/>
        <v>46.025557721464153</v>
      </c>
      <c r="R19" s="7">
        <v>9.5</v>
      </c>
      <c r="S19" s="8">
        <v>50</v>
      </c>
      <c r="T19" s="8">
        <v>206</v>
      </c>
      <c r="U19" s="8">
        <v>51</v>
      </c>
      <c r="V19" s="14">
        <f t="shared" si="3"/>
        <v>4.5759093417741026</v>
      </c>
      <c r="W19" s="7">
        <v>61</v>
      </c>
      <c r="X19" s="8">
        <v>36</v>
      </c>
      <c r="Y19" s="13">
        <f t="shared" si="4"/>
        <v>15.483225128484213</v>
      </c>
      <c r="Z19" s="14">
        <f t="shared" si="5"/>
        <v>59.002285884706829</v>
      </c>
    </row>
    <row r="20" spans="1:26" ht="15" thickBot="1" x14ac:dyDescent="0.4">
      <c r="A20" s="37" t="s">
        <v>29</v>
      </c>
      <c r="B20" s="38"/>
      <c r="C20" s="37" t="s">
        <v>30</v>
      </c>
      <c r="D20" s="38"/>
      <c r="H20" s="7">
        <v>35</v>
      </c>
      <c r="I20" s="8">
        <v>10</v>
      </c>
      <c r="J20" s="2">
        <v>1027</v>
      </c>
      <c r="K20" s="8">
        <v>2.8</v>
      </c>
      <c r="L20" s="8">
        <v>2.8</v>
      </c>
      <c r="M20" s="8">
        <v>2</v>
      </c>
      <c r="N20" s="8">
        <v>195</v>
      </c>
      <c r="O20" s="13">
        <f t="shared" si="0"/>
        <v>27.097123833855917</v>
      </c>
      <c r="P20" s="13">
        <f t="shared" si="1"/>
        <v>37.022810219883731</v>
      </c>
      <c r="Q20" s="14">
        <f t="shared" si="2"/>
        <v>46.948496605911537</v>
      </c>
      <c r="R20" s="7">
        <v>9.5</v>
      </c>
      <c r="S20" s="8">
        <v>51</v>
      </c>
      <c r="T20" s="8">
        <v>207</v>
      </c>
      <c r="U20" s="8">
        <v>52</v>
      </c>
      <c r="V20" s="14">
        <f t="shared" si="3"/>
        <v>4.5827143246563153</v>
      </c>
      <c r="W20" s="7">
        <v>62</v>
      </c>
      <c r="X20" s="8">
        <v>37</v>
      </c>
      <c r="Y20" s="13">
        <f t="shared" si="4"/>
        <v>-61.079068149031343</v>
      </c>
      <c r="Z20" s="14">
        <f t="shared" si="5"/>
        <v>-10.646475193508207</v>
      </c>
    </row>
    <row r="21" spans="1:26" ht="15" thickBot="1" x14ac:dyDescent="0.4">
      <c r="A21" s="39" t="s">
        <v>31</v>
      </c>
      <c r="B21" s="40"/>
      <c r="C21" s="39" t="s">
        <v>32</v>
      </c>
      <c r="D21" s="40"/>
      <c r="H21" s="7">
        <v>34.5</v>
      </c>
      <c r="I21" s="8">
        <v>20</v>
      </c>
      <c r="J21" s="2">
        <v>1024.5</v>
      </c>
      <c r="K21" s="8">
        <v>3.1</v>
      </c>
      <c r="L21" s="8">
        <v>3.1</v>
      </c>
      <c r="M21" s="8">
        <v>2</v>
      </c>
      <c r="N21" s="8">
        <v>195</v>
      </c>
      <c r="O21" s="13">
        <f t="shared" si="0"/>
        <v>30.073594488547403</v>
      </c>
      <c r="P21" s="13">
        <f t="shared" si="1"/>
        <v>40.023501680788065</v>
      </c>
      <c r="Q21" s="14">
        <f t="shared" si="2"/>
        <v>49.973408873028731</v>
      </c>
      <c r="R21" s="7">
        <v>9.5</v>
      </c>
      <c r="S21" s="8">
        <v>54</v>
      </c>
      <c r="T21" s="8">
        <v>210</v>
      </c>
      <c r="U21" s="8">
        <v>55</v>
      </c>
      <c r="V21" s="14">
        <f t="shared" si="3"/>
        <v>4.6031064922699185</v>
      </c>
      <c r="W21" s="7">
        <v>65</v>
      </c>
      <c r="X21" s="8">
        <v>40</v>
      </c>
      <c r="Y21" s="13">
        <f t="shared" si="4"/>
        <v>-64.602762505019385</v>
      </c>
      <c r="Z21" s="14">
        <f t="shared" si="5"/>
        <v>7.1751708495380919</v>
      </c>
    </row>
    <row r="22" spans="1:26" ht="15" thickBot="1" x14ac:dyDescent="0.4">
      <c r="A22" s="37" t="s">
        <v>33</v>
      </c>
      <c r="B22" s="38"/>
      <c r="C22" s="37" t="s">
        <v>34</v>
      </c>
      <c r="D22" s="38"/>
      <c r="H22" s="7">
        <v>34.5</v>
      </c>
      <c r="I22" s="8">
        <v>15</v>
      </c>
      <c r="J22" s="2">
        <v>1025.5</v>
      </c>
      <c r="K22" s="8">
        <v>3.2</v>
      </c>
      <c r="L22" s="8">
        <v>3.2</v>
      </c>
      <c r="M22" s="8">
        <v>2</v>
      </c>
      <c r="N22" s="8">
        <v>195</v>
      </c>
      <c r="O22" s="13">
        <f>((((N22*1000000/M22)*2*L22*0.001)/2)/(J22*9.81))</f>
        <v>31.013438659742317</v>
      </c>
      <c r="P22" s="13">
        <f>(((((N22*1000000/M22)*2*L22*0.001)/2)+100000)/(J22*9.81))</f>
        <v>40.953643358377676</v>
      </c>
      <c r="Q22" s="14">
        <f>(((((N22*1000000/M22)*2*L22*0.001)/2)+200000)/(J22*9.81))</f>
        <v>50.893848057013038</v>
      </c>
      <c r="R22" s="7">
        <v>9.5</v>
      </c>
      <c r="S22" s="8">
        <v>55</v>
      </c>
      <c r="T22" s="8">
        <v>211</v>
      </c>
      <c r="U22" s="8">
        <v>56</v>
      </c>
      <c r="V22" s="14">
        <f t="shared" si="3"/>
        <v>4.6098933542393468</v>
      </c>
      <c r="W22" s="7">
        <v>66</v>
      </c>
      <c r="X22" s="8">
        <v>41</v>
      </c>
      <c r="Y22" s="13">
        <f t="shared" si="4"/>
        <v>20.673099640583619</v>
      </c>
      <c r="Z22" s="14">
        <f t="shared" si="5"/>
        <v>-62.678728060247856</v>
      </c>
    </row>
    <row r="23" spans="1:26" ht="15" thickBot="1" x14ac:dyDescent="0.4">
      <c r="A23" s="39" t="s">
        <v>35</v>
      </c>
      <c r="B23" s="40"/>
      <c r="C23" s="39" t="s">
        <v>36</v>
      </c>
      <c r="D23" s="40"/>
      <c r="H23" s="7">
        <v>34.5</v>
      </c>
      <c r="I23" s="8">
        <v>10</v>
      </c>
      <c r="J23" s="2">
        <v>1026.5</v>
      </c>
      <c r="K23" s="8">
        <v>3.3</v>
      </c>
      <c r="L23" s="8">
        <v>3.3</v>
      </c>
      <c r="M23" s="8">
        <v>2</v>
      </c>
      <c r="N23" s="8">
        <v>195</v>
      </c>
      <c r="O23" s="13">
        <f t="shared" ref="O23:O43" si="12">((((N23*1000000/M23)*2*L23*0.001)/2)/(J23*9.81))</f>
        <v>31.951451668402026</v>
      </c>
      <c r="P23" s="13">
        <f t="shared" ref="P23:P44" si="13">(((((N23*1000000/M23)*2*L23*0.001)/2)+100000)/(J23*9.81))</f>
        <v>41.881972777462487</v>
      </c>
      <c r="Q23" s="14">
        <f t="shared" ref="Q23:Q44" si="14">(((((N23*1000000/M23)*2*L23*0.001)/2)+200000)/(J23*9.81))</f>
        <v>51.812493886522944</v>
      </c>
      <c r="R23" s="7">
        <v>10</v>
      </c>
      <c r="S23" s="8">
        <v>45</v>
      </c>
      <c r="T23" s="8">
        <v>212</v>
      </c>
      <c r="U23" s="8">
        <v>57</v>
      </c>
      <c r="V23" s="14">
        <f t="shared" si="3"/>
        <v>5.0514161306402148</v>
      </c>
      <c r="W23" s="7">
        <v>67</v>
      </c>
      <c r="X23" s="8">
        <v>42</v>
      </c>
      <c r="Y23" s="13">
        <f t="shared" si="4"/>
        <v>49.123751444910582</v>
      </c>
      <c r="Z23" s="14">
        <f t="shared" si="5"/>
        <v>45.5615742043517</v>
      </c>
    </row>
    <row r="24" spans="1:26" ht="15" thickBot="1" x14ac:dyDescent="0.4">
      <c r="A24" s="37" t="s">
        <v>37</v>
      </c>
      <c r="B24" s="38"/>
      <c r="C24" s="37" t="s">
        <v>38</v>
      </c>
      <c r="D24" s="38"/>
      <c r="H24" s="7">
        <v>34.5</v>
      </c>
      <c r="I24" s="8">
        <v>5</v>
      </c>
      <c r="J24" s="2">
        <v>1027.5</v>
      </c>
      <c r="K24" s="8">
        <v>3.4</v>
      </c>
      <c r="L24" s="8">
        <v>3.4</v>
      </c>
      <c r="M24" s="8">
        <v>2</v>
      </c>
      <c r="N24" s="8">
        <v>195</v>
      </c>
      <c r="O24" s="13">
        <f t="shared" si="12"/>
        <v>32.887638860986485</v>
      </c>
      <c r="P24" s="13">
        <f t="shared" si="13"/>
        <v>42.808495229308193</v>
      </c>
      <c r="Q24" s="14">
        <f t="shared" si="14"/>
        <v>52.729351597629908</v>
      </c>
      <c r="R24" s="7">
        <v>10</v>
      </c>
      <c r="S24" s="8">
        <v>46</v>
      </c>
      <c r="T24" s="8">
        <v>213</v>
      </c>
      <c r="U24" s="8">
        <v>58</v>
      </c>
      <c r="V24" s="14">
        <f t="shared" si="3"/>
        <v>5.0516160478084666</v>
      </c>
      <c r="W24" s="7">
        <v>68</v>
      </c>
      <c r="X24" s="8">
        <v>43</v>
      </c>
      <c r="Y24" s="13">
        <f t="shared" si="4"/>
        <v>-62.795174396276067</v>
      </c>
      <c r="Z24" s="14">
        <f t="shared" si="5"/>
        <v>26.091494256582447</v>
      </c>
    </row>
    <row r="25" spans="1:26" ht="15" thickBot="1" x14ac:dyDescent="0.4">
      <c r="A25" s="39" t="s">
        <v>39</v>
      </c>
      <c r="B25" s="40"/>
      <c r="C25" s="39" t="s">
        <v>40</v>
      </c>
      <c r="D25" s="40"/>
      <c r="H25" s="7">
        <v>34.5</v>
      </c>
      <c r="I25" s="8">
        <v>0</v>
      </c>
      <c r="J25" s="2">
        <v>1028</v>
      </c>
      <c r="K25" s="8">
        <v>3.5</v>
      </c>
      <c r="L25" s="8">
        <v>3.5</v>
      </c>
      <c r="M25" s="8">
        <v>2</v>
      </c>
      <c r="N25" s="8">
        <v>195</v>
      </c>
      <c r="O25" s="13">
        <f t="shared" si="12"/>
        <v>33.838455954973284</v>
      </c>
      <c r="P25" s="13">
        <f t="shared" si="13"/>
        <v>43.754487004049707</v>
      </c>
      <c r="Q25" s="14">
        <f t="shared" si="14"/>
        <v>53.670518053126123</v>
      </c>
      <c r="R25" s="7">
        <v>10</v>
      </c>
      <c r="S25" s="8">
        <v>47</v>
      </c>
      <c r="T25" s="8">
        <v>214</v>
      </c>
      <c r="U25" s="8">
        <v>59</v>
      </c>
      <c r="V25" s="14">
        <f t="shared" si="3"/>
        <v>5.0520742121896918</v>
      </c>
      <c r="W25" s="7">
        <v>69</v>
      </c>
      <c r="X25" s="8">
        <v>44</v>
      </c>
      <c r="Y25" s="13">
        <f t="shared" si="4"/>
        <v>2.4424828886225871</v>
      </c>
      <c r="Z25" s="14">
        <f t="shared" si="5"/>
        <v>-68.956756574963606</v>
      </c>
    </row>
    <row r="26" spans="1:26" ht="15" thickBot="1" x14ac:dyDescent="0.4">
      <c r="A26" s="37" t="s">
        <v>41</v>
      </c>
      <c r="B26" s="38"/>
      <c r="C26" s="37" t="s">
        <v>42</v>
      </c>
      <c r="D26" s="38"/>
      <c r="H26" s="7">
        <v>34</v>
      </c>
      <c r="I26" s="8">
        <v>20</v>
      </c>
      <c r="J26" s="2">
        <v>1024.5</v>
      </c>
      <c r="K26" s="8">
        <v>3.6</v>
      </c>
      <c r="L26" s="8">
        <v>3.6</v>
      </c>
      <c r="M26" s="8">
        <v>2</v>
      </c>
      <c r="N26" s="8">
        <v>195</v>
      </c>
      <c r="O26" s="13">
        <f t="shared" si="12"/>
        <v>34.924174244764728</v>
      </c>
      <c r="P26" s="13">
        <f t="shared" si="13"/>
        <v>44.874081437005394</v>
      </c>
      <c r="Q26" s="14">
        <f t="shared" si="14"/>
        <v>54.823988629246053</v>
      </c>
      <c r="R26" s="7">
        <v>10</v>
      </c>
      <c r="S26" s="8">
        <v>48</v>
      </c>
      <c r="T26" s="8">
        <v>215</v>
      </c>
      <c r="U26" s="8">
        <v>60</v>
      </c>
      <c r="V26" s="14">
        <f t="shared" si="3"/>
        <v>5.05277434720856</v>
      </c>
      <c r="W26" s="7">
        <v>70</v>
      </c>
      <c r="X26" s="8">
        <v>45</v>
      </c>
      <c r="Y26" s="13">
        <f t="shared" si="4"/>
        <v>62.579766452039046</v>
      </c>
      <c r="Z26" s="14">
        <f t="shared" si="5"/>
        <v>31.365153129041911</v>
      </c>
    </row>
    <row r="27" spans="1:26" ht="15" thickBot="1" x14ac:dyDescent="0.4">
      <c r="A27" s="39" t="s">
        <v>43</v>
      </c>
      <c r="B27" s="40"/>
      <c r="C27" s="39" t="s">
        <v>44</v>
      </c>
      <c r="D27" s="40"/>
      <c r="H27" s="7">
        <v>34</v>
      </c>
      <c r="I27" s="8">
        <v>15</v>
      </c>
      <c r="J27" s="2">
        <v>1025.5</v>
      </c>
      <c r="K27" s="8">
        <v>3.7</v>
      </c>
      <c r="L27" s="8">
        <v>3.7</v>
      </c>
      <c r="M27" s="8">
        <v>2</v>
      </c>
      <c r="N27" s="8">
        <v>195</v>
      </c>
      <c r="O27" s="13">
        <f t="shared" si="12"/>
        <v>35.859288450327057</v>
      </c>
      <c r="P27" s="13">
        <f t="shared" si="13"/>
        <v>45.799493148962412</v>
      </c>
      <c r="Q27" s="14">
        <f t="shared" si="14"/>
        <v>55.739697847597775</v>
      </c>
      <c r="R27" s="7">
        <v>10</v>
      </c>
      <c r="S27" s="8">
        <v>49</v>
      </c>
      <c r="T27" s="8">
        <v>216</v>
      </c>
      <c r="U27" s="8">
        <v>61</v>
      </c>
      <c r="V27" s="14">
        <f t="shared" si="3"/>
        <v>5.053701438325251</v>
      </c>
      <c r="W27" s="7">
        <v>71</v>
      </c>
      <c r="X27" s="8">
        <v>46</v>
      </c>
      <c r="Y27" s="13">
        <f t="shared" si="4"/>
        <v>-55.342090942722137</v>
      </c>
      <c r="Z27" s="14">
        <f t="shared" si="5"/>
        <v>44.477555801634075</v>
      </c>
    </row>
    <row r="28" spans="1:26" ht="15" thickBot="1" x14ac:dyDescent="0.4">
      <c r="A28" s="37" t="s">
        <v>45</v>
      </c>
      <c r="B28" s="38"/>
      <c r="C28" s="37" t="s">
        <v>46</v>
      </c>
      <c r="D28" s="38"/>
      <c r="H28" s="7">
        <v>34</v>
      </c>
      <c r="I28" s="8">
        <v>10</v>
      </c>
      <c r="J28" s="2">
        <v>1026</v>
      </c>
      <c r="K28" s="8">
        <v>3.8</v>
      </c>
      <c r="L28" s="8">
        <v>3.8</v>
      </c>
      <c r="M28" s="8">
        <v>2</v>
      </c>
      <c r="N28" s="8">
        <v>195</v>
      </c>
      <c r="O28" s="13">
        <f t="shared" si="12"/>
        <v>36.810510816627023</v>
      </c>
      <c r="P28" s="13">
        <f t="shared" si="13"/>
        <v>46.745871360925811</v>
      </c>
      <c r="Q28" s="14">
        <f t="shared" si="14"/>
        <v>56.6812319052246</v>
      </c>
      <c r="R28" s="7">
        <v>10</v>
      </c>
      <c r="S28" s="8">
        <v>50</v>
      </c>
      <c r="T28" s="8">
        <v>217</v>
      </c>
      <c r="U28" s="8">
        <v>62</v>
      </c>
      <c r="V28" s="14">
        <f t="shared" si="3"/>
        <v>5.0548416135933154</v>
      </c>
      <c r="W28" s="7">
        <v>72</v>
      </c>
      <c r="X28" s="8">
        <v>47</v>
      </c>
      <c r="Y28" s="13">
        <f t="shared" si="4"/>
        <v>-17.658142953671113</v>
      </c>
      <c r="Z28" s="14">
        <f t="shared" si="5"/>
        <v>-69.801074400239116</v>
      </c>
    </row>
    <row r="29" spans="1:26" ht="15" thickBot="1" x14ac:dyDescent="0.4">
      <c r="A29" s="37" t="s">
        <v>47</v>
      </c>
      <c r="B29" s="38"/>
      <c r="C29" s="37" t="s">
        <v>48</v>
      </c>
      <c r="D29" s="38"/>
      <c r="H29" s="7">
        <v>34</v>
      </c>
      <c r="I29" s="8">
        <v>0</v>
      </c>
      <c r="J29" s="2">
        <v>1027.5</v>
      </c>
      <c r="K29" s="8">
        <v>4</v>
      </c>
      <c r="L29" s="8">
        <v>4</v>
      </c>
      <c r="M29" s="8">
        <v>2</v>
      </c>
      <c r="N29" s="8">
        <v>195</v>
      </c>
      <c r="O29" s="13">
        <f t="shared" si="12"/>
        <v>38.691339836454681</v>
      </c>
      <c r="P29" s="13">
        <f t="shared" si="13"/>
        <v>48.612196204776396</v>
      </c>
      <c r="Q29" s="14">
        <f t="shared" si="14"/>
        <v>58.533052573098111</v>
      </c>
      <c r="R29" s="7">
        <v>10</v>
      </c>
      <c r="S29" s="8">
        <v>52</v>
      </c>
      <c r="T29" s="8">
        <v>219</v>
      </c>
      <c r="U29" s="8">
        <v>64</v>
      </c>
      <c r="V29" s="14">
        <f t="shared" si="3"/>
        <v>5.0577108167314018</v>
      </c>
      <c r="W29" s="7">
        <v>74</v>
      </c>
      <c r="X29" s="8">
        <v>49</v>
      </c>
      <c r="Y29" s="13">
        <f t="shared" si="4"/>
        <v>-42.430258527291301</v>
      </c>
      <c r="Z29" s="14">
        <f t="shared" si="5"/>
        <v>60.627330151567989</v>
      </c>
    </row>
    <row r="30" spans="1:26" ht="15" thickBot="1" x14ac:dyDescent="0.4">
      <c r="A30" s="39" t="s">
        <v>49</v>
      </c>
      <c r="B30" s="40"/>
      <c r="C30" s="39" t="s">
        <v>50</v>
      </c>
      <c r="D30" s="40"/>
      <c r="H30" s="7">
        <v>33.5</v>
      </c>
      <c r="I30" s="8">
        <v>20</v>
      </c>
      <c r="J30" s="2">
        <v>1024</v>
      </c>
      <c r="K30" s="8">
        <v>4.0999999999999996</v>
      </c>
      <c r="L30" s="8">
        <v>4.0999999999999996</v>
      </c>
      <c r="M30" s="8">
        <v>2.1</v>
      </c>
      <c r="N30" s="8">
        <v>200</v>
      </c>
      <c r="O30" s="13">
        <f t="shared" si="12"/>
        <v>38.870989272365414</v>
      </c>
      <c r="P30" s="13">
        <f t="shared" si="13"/>
        <v>48.825754817727294</v>
      </c>
      <c r="Q30" s="14">
        <f t="shared" si="14"/>
        <v>58.780520363089174</v>
      </c>
      <c r="R30" s="7">
        <v>10</v>
      </c>
      <c r="S30" s="8">
        <v>53</v>
      </c>
      <c r="T30" s="8">
        <v>220</v>
      </c>
      <c r="U30" s="8">
        <v>65</v>
      </c>
      <c r="V30" s="14">
        <f t="shared" si="3"/>
        <v>5.0594169153484776</v>
      </c>
      <c r="W30" s="7">
        <v>75</v>
      </c>
      <c r="X30" s="8">
        <v>50</v>
      </c>
      <c r="Y30" s="13">
        <f t="shared" si="4"/>
        <v>-37.977423083231912</v>
      </c>
      <c r="Z30" s="14">
        <f t="shared" si="5"/>
        <v>-64.673915421576297</v>
      </c>
    </row>
    <row r="31" spans="1:26" ht="15" thickBot="1" x14ac:dyDescent="0.4">
      <c r="A31" s="37" t="s">
        <v>51</v>
      </c>
      <c r="B31" s="38"/>
      <c r="C31" s="37" t="s">
        <v>52</v>
      </c>
      <c r="D31" s="38"/>
      <c r="H31" s="7">
        <v>33.5</v>
      </c>
      <c r="I31" s="8">
        <v>15</v>
      </c>
      <c r="J31" s="2">
        <v>1025</v>
      </c>
      <c r="K31" s="8">
        <v>4.2</v>
      </c>
      <c r="L31" s="8">
        <v>4.2</v>
      </c>
      <c r="M31" s="8">
        <v>2.1</v>
      </c>
      <c r="N31" s="8">
        <v>200</v>
      </c>
      <c r="O31" s="13">
        <f t="shared" si="12"/>
        <v>39.78021431590463</v>
      </c>
      <c r="P31" s="13">
        <f t="shared" si="13"/>
        <v>49.725267894880787</v>
      </c>
      <c r="Q31" s="14">
        <f t="shared" si="14"/>
        <v>59.670321473856937</v>
      </c>
      <c r="R31" s="7">
        <v>10</v>
      </c>
      <c r="S31" s="8">
        <v>54</v>
      </c>
      <c r="T31" s="8">
        <v>221</v>
      </c>
      <c r="U31" s="8">
        <v>66</v>
      </c>
      <c r="V31" s="14">
        <f t="shared" si="3"/>
        <v>5.0612900798718412</v>
      </c>
      <c r="W31" s="7">
        <v>76</v>
      </c>
      <c r="X31" s="8">
        <v>51</v>
      </c>
      <c r="Y31" s="13">
        <f t="shared" si="4"/>
        <v>75.606836143238894</v>
      </c>
      <c r="Z31" s="14">
        <f t="shared" si="5"/>
        <v>-7.7205134809432225</v>
      </c>
    </row>
    <row r="32" spans="1:26" ht="15" thickBot="1" x14ac:dyDescent="0.4">
      <c r="A32" s="39" t="s">
        <v>53</v>
      </c>
      <c r="B32" s="40"/>
      <c r="C32" s="39" t="s">
        <v>54</v>
      </c>
      <c r="D32" s="40"/>
      <c r="H32" s="7">
        <v>33.5</v>
      </c>
      <c r="I32" s="8">
        <v>10</v>
      </c>
      <c r="J32" s="2">
        <v>1026</v>
      </c>
      <c r="K32" s="8">
        <v>4.3</v>
      </c>
      <c r="L32" s="8">
        <v>4.3</v>
      </c>
      <c r="M32" s="8">
        <v>2.1</v>
      </c>
      <c r="N32" s="8">
        <v>200</v>
      </c>
      <c r="O32" s="13">
        <f t="shared" si="12"/>
        <v>40.687666990937906</v>
      </c>
      <c r="P32" s="13">
        <f t="shared" si="13"/>
        <v>50.623027535236695</v>
      </c>
      <c r="Q32" s="14">
        <f t="shared" si="14"/>
        <v>60.558388079535483</v>
      </c>
      <c r="R32" s="7">
        <v>10</v>
      </c>
      <c r="S32" s="8">
        <v>55</v>
      </c>
      <c r="T32" s="8">
        <v>222</v>
      </c>
      <c r="U32" s="8">
        <v>67</v>
      </c>
      <c r="V32" s="14">
        <f t="shared" si="3"/>
        <v>5.0633207714414645</v>
      </c>
      <c r="W32" s="7">
        <v>77</v>
      </c>
      <c r="X32" s="8">
        <v>52</v>
      </c>
      <c r="Y32" s="13">
        <f t="shared" si="4"/>
        <v>-24.764925043514882</v>
      </c>
      <c r="Z32" s="14">
        <f t="shared" si="5"/>
        <v>72.908836827843373</v>
      </c>
    </row>
    <row r="33" spans="1:26" ht="15" thickBot="1" x14ac:dyDescent="0.4">
      <c r="A33" s="37" t="s">
        <v>55</v>
      </c>
      <c r="B33" s="38"/>
      <c r="C33" s="37" t="s">
        <v>56</v>
      </c>
      <c r="D33" s="38"/>
      <c r="H33" s="7">
        <v>33.5</v>
      </c>
      <c r="I33" s="8">
        <v>5</v>
      </c>
      <c r="J33" s="2">
        <v>1026.5</v>
      </c>
      <c r="K33" s="8">
        <v>4.4000000000000004</v>
      </c>
      <c r="L33" s="8">
        <v>4.4000000000000004</v>
      </c>
      <c r="M33" s="8">
        <v>2.1</v>
      </c>
      <c r="N33" s="8">
        <v>200</v>
      </c>
      <c r="O33" s="13">
        <f t="shared" si="12"/>
        <v>41.613612266539072</v>
      </c>
      <c r="P33" s="13">
        <f t="shared" si="13"/>
        <v>51.544133375599529</v>
      </c>
      <c r="Q33" s="14">
        <f t="shared" si="14"/>
        <v>61.474654484659993</v>
      </c>
      <c r="R33" s="7">
        <v>10.5</v>
      </c>
      <c r="S33" s="8">
        <v>45</v>
      </c>
      <c r="T33" s="8">
        <v>223</v>
      </c>
      <c r="U33" s="8">
        <v>68</v>
      </c>
      <c r="V33" s="14">
        <f t="shared" si="3"/>
        <v>5.5378849985485639</v>
      </c>
      <c r="W33" s="7">
        <v>78</v>
      </c>
      <c r="X33" s="8">
        <v>53</v>
      </c>
      <c r="Y33" s="13">
        <f t="shared" si="4"/>
        <v>-56.7171150063065</v>
      </c>
      <c r="Z33" s="14">
        <f t="shared" si="5"/>
        <v>-53.545950970744762</v>
      </c>
    </row>
    <row r="34" spans="1:26" ht="15" thickBot="1" x14ac:dyDescent="0.4">
      <c r="A34" s="39" t="s">
        <v>57</v>
      </c>
      <c r="B34" s="40"/>
      <c r="C34" s="39" t="s">
        <v>58</v>
      </c>
      <c r="D34" s="40"/>
      <c r="H34" s="7">
        <v>33.5</v>
      </c>
      <c r="I34" s="8">
        <v>0</v>
      </c>
      <c r="J34" s="2">
        <v>1027</v>
      </c>
      <c r="K34" s="8">
        <v>4.5</v>
      </c>
      <c r="L34" s="8">
        <v>4.5</v>
      </c>
      <c r="M34" s="8">
        <v>2.1</v>
      </c>
      <c r="N34" s="8">
        <v>200</v>
      </c>
      <c r="O34" s="13">
        <f t="shared" si="12"/>
        <v>42.538655940119185</v>
      </c>
      <c r="P34" s="13">
        <f t="shared" si="13"/>
        <v>52.464342326146998</v>
      </c>
      <c r="Q34" s="14">
        <f t="shared" si="14"/>
        <v>62.390028712174804</v>
      </c>
      <c r="R34" s="7">
        <v>10.5</v>
      </c>
      <c r="S34" s="8">
        <v>46</v>
      </c>
      <c r="T34" s="8">
        <v>224</v>
      </c>
      <c r="U34" s="8">
        <v>69</v>
      </c>
      <c r="V34" s="14">
        <f t="shared" si="3"/>
        <v>5.5325235504701364</v>
      </c>
      <c r="W34" s="7">
        <v>79</v>
      </c>
      <c r="X34" s="8">
        <v>54</v>
      </c>
      <c r="Y34" s="13">
        <f t="shared" si="4"/>
        <v>73.218661928005005</v>
      </c>
      <c r="Z34" s="14">
        <f t="shared" si="5"/>
        <v>-29.665258223593955</v>
      </c>
    </row>
    <row r="35" spans="1:26" ht="15" thickBot="1" x14ac:dyDescent="0.4">
      <c r="A35" s="37" t="s">
        <v>59</v>
      </c>
      <c r="B35" s="38"/>
      <c r="C35" s="37" t="s">
        <v>60</v>
      </c>
      <c r="D35" s="38"/>
      <c r="H35" s="7">
        <v>34.5</v>
      </c>
      <c r="I35" s="8">
        <v>10</v>
      </c>
      <c r="J35" s="2">
        <v>1026.5</v>
      </c>
      <c r="K35" s="8">
        <v>4.5999999999999996</v>
      </c>
      <c r="L35" s="8">
        <v>4.5999999999999996</v>
      </c>
      <c r="M35" s="8">
        <v>2.1</v>
      </c>
      <c r="N35" s="8">
        <v>200</v>
      </c>
      <c r="O35" s="13">
        <f t="shared" si="12"/>
        <v>43.505140096836293</v>
      </c>
      <c r="P35" s="13">
        <f t="shared" si="13"/>
        <v>53.43566120589675</v>
      </c>
      <c r="Q35" s="14">
        <f t="shared" si="14"/>
        <v>63.366182314957214</v>
      </c>
      <c r="R35" s="7">
        <v>10.5</v>
      </c>
      <c r="S35" s="8">
        <v>47</v>
      </c>
      <c r="T35" s="8">
        <v>225</v>
      </c>
      <c r="U35" s="8">
        <v>70</v>
      </c>
      <c r="V35" s="14">
        <f t="shared" si="3"/>
        <v>5.5276144764189565</v>
      </c>
      <c r="W35" s="7">
        <v>80</v>
      </c>
      <c r="X35" s="8">
        <v>55</v>
      </c>
      <c r="Y35" s="13">
        <f t="shared" si="4"/>
        <v>-3.5394142468056771</v>
      </c>
      <c r="Z35" s="14">
        <f t="shared" si="5"/>
        <v>79.921665065171837</v>
      </c>
    </row>
    <row r="36" spans="1:26" ht="15" thickBot="1" x14ac:dyDescent="0.4">
      <c r="A36" s="37" t="s">
        <v>61</v>
      </c>
      <c r="B36" s="38"/>
      <c r="C36" s="37" t="s">
        <v>62</v>
      </c>
      <c r="D36" s="38"/>
      <c r="H36" s="7">
        <v>34.5</v>
      </c>
      <c r="I36" s="8">
        <v>0</v>
      </c>
      <c r="J36" s="2">
        <v>1028</v>
      </c>
      <c r="K36" s="8">
        <v>4.8</v>
      </c>
      <c r="L36" s="8">
        <v>4.8</v>
      </c>
      <c r="M36" s="8">
        <v>2.1</v>
      </c>
      <c r="N36" s="8">
        <v>200</v>
      </c>
      <c r="O36" s="13">
        <f t="shared" si="12"/>
        <v>45.330427652920783</v>
      </c>
      <c r="P36" s="13">
        <f t="shared" si="13"/>
        <v>55.246458701997199</v>
      </c>
      <c r="Q36" s="14">
        <f t="shared" si="14"/>
        <v>65.162489751073622</v>
      </c>
      <c r="R36" s="7">
        <v>10.5</v>
      </c>
      <c r="S36" s="8">
        <v>49</v>
      </c>
      <c r="T36" s="8">
        <v>227</v>
      </c>
      <c r="U36" s="8">
        <v>72</v>
      </c>
      <c r="V36" s="14">
        <f t="shared" si="3"/>
        <v>5.5190492556463999</v>
      </c>
      <c r="W36" s="7">
        <v>82</v>
      </c>
      <c r="X36" s="8">
        <v>57</v>
      </c>
      <c r="Y36" s="13">
        <f t="shared" si="4"/>
        <v>64.368391871867459</v>
      </c>
      <c r="Z36" s="14">
        <f t="shared" si="5"/>
        <v>-50.800690229855206</v>
      </c>
    </row>
    <row r="37" spans="1:26" ht="15" thickBot="1" x14ac:dyDescent="0.4">
      <c r="A37" s="39" t="s">
        <v>63</v>
      </c>
      <c r="B37" s="40"/>
      <c r="C37" s="39" t="s">
        <v>64</v>
      </c>
      <c r="D37" s="40"/>
      <c r="H37" s="7">
        <v>34</v>
      </c>
      <c r="I37" s="8">
        <v>20</v>
      </c>
      <c r="J37" s="2">
        <v>1024.5</v>
      </c>
      <c r="K37" s="8">
        <v>4.9000000000000004</v>
      </c>
      <c r="L37" s="8">
        <v>4.9000000000000004</v>
      </c>
      <c r="M37" s="8">
        <v>2.1</v>
      </c>
      <c r="N37" s="8">
        <v>200</v>
      </c>
      <c r="O37" s="13">
        <f t="shared" si="12"/>
        <v>46.432900230456433</v>
      </c>
      <c r="P37" s="13">
        <f t="shared" si="13"/>
        <v>56.382807422697098</v>
      </c>
      <c r="Q37" s="14">
        <f t="shared" si="14"/>
        <v>66.332714614937757</v>
      </c>
      <c r="R37" s="7">
        <v>10.5</v>
      </c>
      <c r="S37" s="8">
        <v>50</v>
      </c>
      <c r="T37" s="8">
        <v>228</v>
      </c>
      <c r="U37" s="8">
        <v>73</v>
      </c>
      <c r="V37" s="14">
        <f t="shared" si="3"/>
        <v>5.5153457933389474</v>
      </c>
      <c r="W37" s="7">
        <v>83</v>
      </c>
      <c r="X37" s="8">
        <v>58</v>
      </c>
      <c r="Y37" s="13">
        <f t="shared" si="4"/>
        <v>19.64289564923574</v>
      </c>
      <c r="Z37" s="14">
        <f t="shared" si="5"/>
        <v>80.642151822190584</v>
      </c>
    </row>
    <row r="38" spans="1:26" ht="15" thickBot="1" x14ac:dyDescent="0.4">
      <c r="A38" s="37" t="s">
        <v>65</v>
      </c>
      <c r="B38" s="38"/>
      <c r="C38" s="37" t="s">
        <v>66</v>
      </c>
      <c r="D38" s="38"/>
      <c r="H38" s="7">
        <v>34</v>
      </c>
      <c r="I38" s="8">
        <v>15</v>
      </c>
      <c r="J38" s="2">
        <v>1025.5</v>
      </c>
      <c r="K38" s="8">
        <v>4.9999999999999902</v>
      </c>
      <c r="L38" s="8">
        <v>4.9999999999999902</v>
      </c>
      <c r="M38" s="8">
        <v>2.1</v>
      </c>
      <c r="N38" s="8">
        <v>200</v>
      </c>
      <c r="O38" s="13">
        <f t="shared" si="12"/>
        <v>47.334308088739711</v>
      </c>
      <c r="P38" s="13">
        <f t="shared" si="13"/>
        <v>57.274512787375066</v>
      </c>
      <c r="Q38" s="14">
        <f t="shared" si="14"/>
        <v>67.214717486010429</v>
      </c>
      <c r="R38" s="7">
        <v>10.5</v>
      </c>
      <c r="S38" s="8">
        <v>51</v>
      </c>
      <c r="T38" s="8">
        <v>229</v>
      </c>
      <c r="U38" s="8">
        <v>74</v>
      </c>
      <c r="V38" s="14">
        <f t="shared" si="3"/>
        <v>5.5119997280549082</v>
      </c>
      <c r="W38" s="7">
        <v>84</v>
      </c>
      <c r="X38" s="8">
        <v>59</v>
      </c>
      <c r="Y38" s="13">
        <f t="shared" si="4"/>
        <v>-82.483982199703021</v>
      </c>
      <c r="Z38" s="14">
        <f t="shared" si="5"/>
        <v>-15.886871324432505</v>
      </c>
    </row>
    <row r="39" spans="1:26" ht="15" thickBot="1" x14ac:dyDescent="0.4">
      <c r="A39" s="39" t="s">
        <v>67</v>
      </c>
      <c r="B39" s="40"/>
      <c r="C39" s="39" t="s">
        <v>68</v>
      </c>
      <c r="D39" s="40"/>
      <c r="H39" s="7">
        <v>34</v>
      </c>
      <c r="I39" s="8">
        <v>10</v>
      </c>
      <c r="J39" s="2">
        <v>1026</v>
      </c>
      <c r="K39" s="8">
        <v>5.0999999999999899</v>
      </c>
      <c r="L39" s="8">
        <v>5.0999999999999899</v>
      </c>
      <c r="M39" s="8">
        <v>2.1</v>
      </c>
      <c r="N39" s="8">
        <v>200</v>
      </c>
      <c r="O39" s="13">
        <f t="shared" si="12"/>
        <v>48.257465500879754</v>
      </c>
      <c r="P39" s="13">
        <f t="shared" si="13"/>
        <v>58.192826045178535</v>
      </c>
      <c r="Q39" s="14">
        <f t="shared" si="14"/>
        <v>68.128186589477323</v>
      </c>
      <c r="R39" s="7">
        <v>10.5</v>
      </c>
      <c r="S39" s="8">
        <v>52</v>
      </c>
      <c r="T39" s="8">
        <v>230</v>
      </c>
      <c r="U39" s="8">
        <v>75</v>
      </c>
      <c r="V39" s="14">
        <f t="shared" si="3"/>
        <v>5.5089914380943537</v>
      </c>
      <c r="W39" s="7">
        <v>85</v>
      </c>
      <c r="X39" s="8">
        <v>60</v>
      </c>
      <c r="Y39" s="13">
        <f t="shared" si="4"/>
        <v>49.351950658046718</v>
      </c>
      <c r="Z39" s="14">
        <f t="shared" si="5"/>
        <v>-69.205382494757757</v>
      </c>
    </row>
    <row r="40" spans="1:26" ht="15" thickBot="1" x14ac:dyDescent="0.4">
      <c r="A40" s="37" t="s">
        <v>69</v>
      </c>
      <c r="B40" s="38"/>
      <c r="C40" s="37" t="s">
        <v>70</v>
      </c>
      <c r="D40" s="38"/>
      <c r="H40" s="7">
        <v>34</v>
      </c>
      <c r="I40" s="8">
        <v>5</v>
      </c>
      <c r="J40" s="2">
        <v>1027</v>
      </c>
      <c r="K40" s="8">
        <v>5.2</v>
      </c>
      <c r="L40" s="8">
        <v>5.2</v>
      </c>
      <c r="M40" s="8">
        <v>2.1</v>
      </c>
      <c r="N40" s="8">
        <v>200</v>
      </c>
      <c r="O40" s="13">
        <f t="shared" si="12"/>
        <v>49.15578019747106</v>
      </c>
      <c r="P40" s="13">
        <f t="shared" si="13"/>
        <v>59.081466583498866</v>
      </c>
      <c r="Q40" s="14">
        <f t="shared" si="14"/>
        <v>69.007152969526672</v>
      </c>
      <c r="R40" s="7">
        <v>10.5</v>
      </c>
      <c r="S40" s="8">
        <v>53</v>
      </c>
      <c r="T40" s="8">
        <v>231</v>
      </c>
      <c r="U40" s="8">
        <v>76</v>
      </c>
      <c r="V40" s="14">
        <f t="shared" si="3"/>
        <v>5.5063026661348564</v>
      </c>
      <c r="W40" s="7">
        <v>86</v>
      </c>
      <c r="X40" s="8">
        <v>61</v>
      </c>
      <c r="Y40" s="13">
        <f t="shared" si="4"/>
        <v>42.889331235089891</v>
      </c>
      <c r="Z40" s="14">
        <f t="shared" si="5"/>
        <v>74.541969830470293</v>
      </c>
    </row>
    <row r="41" spans="1:26" ht="15" thickBot="1" x14ac:dyDescent="0.4">
      <c r="A41" s="39" t="s">
        <v>71</v>
      </c>
      <c r="B41" s="40"/>
      <c r="C41" s="39" t="s">
        <v>72</v>
      </c>
      <c r="D41" s="40"/>
      <c r="H41" s="7">
        <v>34</v>
      </c>
      <c r="I41" s="8">
        <v>0</v>
      </c>
      <c r="J41" s="2">
        <v>1027.5</v>
      </c>
      <c r="K41" s="8">
        <v>5.2999999999999901</v>
      </c>
      <c r="L41" s="8">
        <v>5.2999999999999901</v>
      </c>
      <c r="M41" s="8">
        <v>2.1</v>
      </c>
      <c r="N41" s="8">
        <v>200</v>
      </c>
      <c r="O41" s="13">
        <f t="shared" si="12"/>
        <v>50.076703573433321</v>
      </c>
      <c r="P41" s="13">
        <f t="shared" si="13"/>
        <v>59.997559941755043</v>
      </c>
      <c r="Q41" s="14">
        <f t="shared" si="14"/>
        <v>69.918416310076751</v>
      </c>
      <c r="R41" s="7">
        <v>10.5</v>
      </c>
      <c r="S41" s="8">
        <v>54</v>
      </c>
      <c r="T41" s="8">
        <v>232</v>
      </c>
      <c r="U41" s="8">
        <v>77</v>
      </c>
      <c r="V41" s="14">
        <f t="shared" si="3"/>
        <v>5.5039164024920799</v>
      </c>
      <c r="W41" s="7">
        <v>87</v>
      </c>
      <c r="X41" s="8">
        <v>62</v>
      </c>
      <c r="Y41" s="13">
        <f t="shared" si="4"/>
        <v>-86.624767859358613</v>
      </c>
      <c r="Z41" s="14">
        <f t="shared" si="5"/>
        <v>8.0715297999964957</v>
      </c>
    </row>
    <row r="42" spans="1:26" ht="15" thickBot="1" x14ac:dyDescent="0.4">
      <c r="A42" s="37" t="s">
        <v>73</v>
      </c>
      <c r="B42" s="38"/>
      <c r="C42" s="37" t="s">
        <v>74</v>
      </c>
      <c r="D42" s="38"/>
      <c r="H42" s="7">
        <v>33.5</v>
      </c>
      <c r="I42" s="8">
        <v>10</v>
      </c>
      <c r="J42" s="2">
        <v>1026</v>
      </c>
      <c r="K42" s="8">
        <v>5.5999999999999899</v>
      </c>
      <c r="L42" s="8">
        <v>5.5999999999999899</v>
      </c>
      <c r="M42" s="8">
        <v>2.1</v>
      </c>
      <c r="N42" s="8">
        <v>200</v>
      </c>
      <c r="O42" s="13">
        <f t="shared" si="12"/>
        <v>52.988589569593451</v>
      </c>
      <c r="P42" s="13">
        <f t="shared" si="13"/>
        <v>62.923950113892239</v>
      </c>
      <c r="Q42" s="14">
        <f t="shared" si="14"/>
        <v>72.859310658191035</v>
      </c>
      <c r="R42" s="7">
        <v>11</v>
      </c>
      <c r="S42" s="8">
        <v>46</v>
      </c>
      <c r="T42" s="8">
        <v>235</v>
      </c>
      <c r="U42" s="8">
        <v>80</v>
      </c>
      <c r="V42" s="14">
        <f t="shared" si="3"/>
        <v>5.9980670101755056</v>
      </c>
      <c r="W42" s="7">
        <v>90</v>
      </c>
      <c r="X42" s="8">
        <v>65</v>
      </c>
      <c r="Y42" s="13">
        <f t="shared" si="4"/>
        <v>-83.709535516808558</v>
      </c>
      <c r="Z42" s="14">
        <f t="shared" si="5"/>
        <v>33.056219740922685</v>
      </c>
    </row>
    <row r="43" spans="1:26" ht="15" thickBot="1" x14ac:dyDescent="0.4">
      <c r="A43" s="39" t="s">
        <v>75</v>
      </c>
      <c r="B43" s="40"/>
      <c r="C43" s="39" t="s">
        <v>76</v>
      </c>
      <c r="D43" s="40"/>
      <c r="H43" s="7">
        <v>33.5</v>
      </c>
      <c r="I43" s="8">
        <v>5</v>
      </c>
      <c r="J43" s="2">
        <v>1026.5</v>
      </c>
      <c r="K43" s="8">
        <v>5.6999999999999904</v>
      </c>
      <c r="L43" s="8">
        <v>5.6999999999999904</v>
      </c>
      <c r="M43" s="8">
        <v>2.1</v>
      </c>
      <c r="N43" s="8">
        <v>200</v>
      </c>
      <c r="O43" s="13">
        <f t="shared" si="12"/>
        <v>53.908543163470981</v>
      </c>
      <c r="P43" s="13">
        <f t="shared" si="13"/>
        <v>63.839064272531438</v>
      </c>
      <c r="Q43" s="14">
        <f t="shared" si="14"/>
        <v>73.769585381591895</v>
      </c>
      <c r="R43" s="7">
        <v>11</v>
      </c>
      <c r="S43" s="8">
        <v>47</v>
      </c>
      <c r="T43" s="8">
        <v>236</v>
      </c>
      <c r="U43" s="8">
        <v>81</v>
      </c>
      <c r="V43" s="14">
        <f t="shared" si="3"/>
        <v>5.9884031317972468</v>
      </c>
      <c r="W43" s="7">
        <v>91</v>
      </c>
      <c r="X43" s="8">
        <v>66</v>
      </c>
      <c r="Y43" s="13">
        <f t="shared" si="4"/>
        <v>4.8306064302912999</v>
      </c>
      <c r="Z43" s="14">
        <f t="shared" si="5"/>
        <v>-90.8716965920392</v>
      </c>
    </row>
    <row r="44" spans="1:26" ht="15" thickBot="1" x14ac:dyDescent="0.4">
      <c r="A44" s="35" t="s">
        <v>75</v>
      </c>
      <c r="B44" s="36"/>
      <c r="C44" s="37" t="s">
        <v>77</v>
      </c>
      <c r="D44" s="38"/>
      <c r="H44" s="20">
        <v>33.5</v>
      </c>
      <c r="I44" s="19">
        <v>0</v>
      </c>
      <c r="J44" s="9">
        <v>1027</v>
      </c>
      <c r="K44" s="8">
        <v>5.7999999999999901</v>
      </c>
      <c r="L44" s="8">
        <v>5.7999999999999901</v>
      </c>
      <c r="M44" s="19">
        <v>2.1</v>
      </c>
      <c r="N44" s="8">
        <v>200</v>
      </c>
      <c r="O44" s="15">
        <f>((((N44*1000000/M44)*2*L44*0.001)/2)/(J44*9.81))</f>
        <v>54.827600989486847</v>
      </c>
      <c r="P44" s="15">
        <f t="shared" si="13"/>
        <v>64.75328737551466</v>
      </c>
      <c r="Q44" s="16">
        <f t="shared" si="14"/>
        <v>74.678973761542466</v>
      </c>
      <c r="R44" s="20">
        <v>11</v>
      </c>
      <c r="S44" s="19">
        <v>48</v>
      </c>
      <c r="T44" s="19">
        <v>237</v>
      </c>
      <c r="U44" s="19">
        <v>82</v>
      </c>
      <c r="V44" s="16">
        <f t="shared" si="3"/>
        <v>5.9793176777301635</v>
      </c>
      <c r="W44" s="20">
        <v>92</v>
      </c>
      <c r="X44" s="19">
        <v>67</v>
      </c>
      <c r="Y44" s="15">
        <f t="shared" si="4"/>
        <v>81.505083114315255</v>
      </c>
      <c r="Z44" s="16">
        <f t="shared" si="5"/>
        <v>42.672255934372195</v>
      </c>
    </row>
    <row r="45" spans="1:26" ht="15.5" thickTop="1" thickBot="1" x14ac:dyDescent="0.4">
      <c r="A45" s="31" t="s">
        <v>98</v>
      </c>
      <c r="B45" s="32"/>
      <c r="C45" s="33" t="s">
        <v>97</v>
      </c>
      <c r="D45" s="34"/>
      <c r="H45" s="20">
        <v>33.5</v>
      </c>
      <c r="I45" s="19">
        <v>0</v>
      </c>
      <c r="J45" s="9">
        <v>1027</v>
      </c>
      <c r="K45" s="8">
        <v>5.8999999999999897</v>
      </c>
      <c r="L45" s="8">
        <v>5.8999999999999897</v>
      </c>
      <c r="M45" s="19">
        <v>2.1</v>
      </c>
      <c r="N45" s="8">
        <v>200</v>
      </c>
      <c r="O45" s="15">
        <f t="shared" ref="O45" si="15">((((N45*1000000/M45)*2*L45*0.001)/2)/(J45*9.81))</f>
        <v>55.772904454822836</v>
      </c>
      <c r="P45" s="15">
        <f t="shared" ref="P45" si="16">(((((N45*1000000/M45)*2*L45*0.001)/2)+100000)/(J45*9.81))</f>
        <v>65.698590840850642</v>
      </c>
      <c r="Q45" s="16">
        <f t="shared" ref="Q45" si="17">(((((N45*1000000/M45)*2*L45*0.001)/2)+200000)/(J45*9.81))</f>
        <v>75.624277226878448</v>
      </c>
      <c r="R45" s="20">
        <v>11</v>
      </c>
      <c r="S45" s="19">
        <v>48</v>
      </c>
      <c r="T45" s="19">
        <v>237</v>
      </c>
      <c r="U45" s="19">
        <v>82</v>
      </c>
      <c r="V45" s="16">
        <f t="shared" ref="V45" si="18">((48*T45*1000000000*U45*0.000001*(-1*R45*0.001))/(-1*S45*1000))^(1/3)</f>
        <v>5.9793176777301635</v>
      </c>
      <c r="W45" s="20">
        <v>92</v>
      </c>
      <c r="X45" s="19">
        <v>67</v>
      </c>
      <c r="Y45" s="15">
        <f t="shared" ref="Y45" si="19">(W45*1000000)*SIN(2*X45)/1000000</f>
        <v>81.505083114315255</v>
      </c>
      <c r="Z45" s="16">
        <f t="shared" ref="Z45" si="20">(-1*W45*1000000)*COS(2*X45)/1000000</f>
        <v>42.672255934372195</v>
      </c>
    </row>
    <row r="46" spans="1:26" x14ac:dyDescent="0.35">
      <c r="A46" s="28"/>
      <c r="B46" s="28"/>
      <c r="C46" s="28"/>
      <c r="D46" s="28"/>
    </row>
    <row r="47" spans="1:26" x14ac:dyDescent="0.35">
      <c r="A47" s="27"/>
      <c r="B47" s="27"/>
      <c r="C47" s="27"/>
      <c r="D47" s="27"/>
    </row>
    <row r="48" spans="1:26" x14ac:dyDescent="0.35">
      <c r="A48" s="28"/>
      <c r="B48" s="28"/>
      <c r="C48" s="28"/>
      <c r="D48" s="28"/>
    </row>
  </sheetData>
  <mergeCells count="94">
    <mergeCell ref="A4:B4"/>
    <mergeCell ref="C4:D4"/>
    <mergeCell ref="H1:Q1"/>
    <mergeCell ref="A10:B10"/>
    <mergeCell ref="C10:D10"/>
    <mergeCell ref="A9:B9"/>
    <mergeCell ref="C9:D9"/>
    <mergeCell ref="A8:B8"/>
    <mergeCell ref="C8:D8"/>
    <mergeCell ref="A7:B7"/>
    <mergeCell ref="C7:D7"/>
    <mergeCell ref="A6:B6"/>
    <mergeCell ref="C6:D6"/>
    <mergeCell ref="A5:B5"/>
    <mergeCell ref="C5:D5"/>
    <mergeCell ref="A13:B13"/>
    <mergeCell ref="C13:D13"/>
    <mergeCell ref="A12:B12"/>
    <mergeCell ref="C12:D12"/>
    <mergeCell ref="A11:B11"/>
    <mergeCell ref="C11:D11"/>
    <mergeCell ref="A19:B19"/>
    <mergeCell ref="C19:D19"/>
    <mergeCell ref="A18:B18"/>
    <mergeCell ref="C18:D18"/>
    <mergeCell ref="A17:B17"/>
    <mergeCell ref="C17:D17"/>
    <mergeCell ref="A15:B15"/>
    <mergeCell ref="C15:D15"/>
    <mergeCell ref="A14:B14"/>
    <mergeCell ref="C14:D14"/>
    <mergeCell ref="C16:D16"/>
    <mergeCell ref="A22:B22"/>
    <mergeCell ref="C22:D22"/>
    <mergeCell ref="A21:B21"/>
    <mergeCell ref="C21:D21"/>
    <mergeCell ref="A20:B20"/>
    <mergeCell ref="C20:D20"/>
    <mergeCell ref="A27:B27"/>
    <mergeCell ref="C27:D27"/>
    <mergeCell ref="A26:B26"/>
    <mergeCell ref="C26:D26"/>
    <mergeCell ref="A25:B25"/>
    <mergeCell ref="C25:D25"/>
    <mergeCell ref="A24:B24"/>
    <mergeCell ref="C24:D24"/>
    <mergeCell ref="A23:B23"/>
    <mergeCell ref="C23:D23"/>
    <mergeCell ref="A31:B31"/>
    <mergeCell ref="C31:D31"/>
    <mergeCell ref="A30:B30"/>
    <mergeCell ref="C30:D30"/>
    <mergeCell ref="A29:B29"/>
    <mergeCell ref="C29:D29"/>
    <mergeCell ref="A28:B28"/>
    <mergeCell ref="C28:D28"/>
    <mergeCell ref="A35:B35"/>
    <mergeCell ref="C35:D35"/>
    <mergeCell ref="A34:B34"/>
    <mergeCell ref="C34:D34"/>
    <mergeCell ref="A33:B33"/>
    <mergeCell ref="C33:D33"/>
    <mergeCell ref="A32:B32"/>
    <mergeCell ref="C32:D32"/>
    <mergeCell ref="A40:B40"/>
    <mergeCell ref="C40:D40"/>
    <mergeCell ref="A39:B39"/>
    <mergeCell ref="C39:D39"/>
    <mergeCell ref="A38:B38"/>
    <mergeCell ref="C38:D38"/>
    <mergeCell ref="A37:B37"/>
    <mergeCell ref="C37:D37"/>
    <mergeCell ref="A36:B36"/>
    <mergeCell ref="C36:D36"/>
    <mergeCell ref="R2:V2"/>
    <mergeCell ref="R1:V1"/>
    <mergeCell ref="W2:Y2"/>
    <mergeCell ref="W1:Z1"/>
    <mergeCell ref="A47:D47"/>
    <mergeCell ref="A46:D46"/>
    <mergeCell ref="A48:D48"/>
    <mergeCell ref="H2:J2"/>
    <mergeCell ref="K2:O2"/>
    <mergeCell ref="A45:B45"/>
    <mergeCell ref="C45:D45"/>
    <mergeCell ref="A44:B44"/>
    <mergeCell ref="C44:D44"/>
    <mergeCell ref="A43:B43"/>
    <mergeCell ref="C43:D43"/>
    <mergeCell ref="A42:B42"/>
    <mergeCell ref="C42:D42"/>
    <mergeCell ref="A41:B41"/>
    <mergeCell ref="C41:D41"/>
    <mergeCell ref="A16:B16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0</xdr:col>
                <xdr:colOff>101600</xdr:colOff>
                <xdr:row>3</xdr:row>
                <xdr:rowOff>101600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7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4</xdr:col>
                <xdr:colOff>101600</xdr:colOff>
                <xdr:row>3</xdr:row>
                <xdr:rowOff>101600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8" name="Control 3">
          <controlPr defaultSize="0" r:id="rId9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5</xdr:col>
                <xdr:colOff>146050</xdr:colOff>
                <xdr:row>4</xdr:row>
                <xdr:rowOff>38100</xdr:rowOff>
              </to>
            </anchor>
          </controlPr>
        </control>
      </mc:Choice>
      <mc:Fallback>
        <control shapeId="1027" r:id="rId8" name="Control 3"/>
      </mc:Fallback>
    </mc:AlternateContent>
    <mc:AlternateContent xmlns:mc="http://schemas.openxmlformats.org/markup-compatibility/2006">
      <mc:Choice Requires="x14">
        <control shapeId="1028" r:id="rId10" name="Control 4">
          <controlPr defaultSize="0" r:id="rId11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5</xdr:col>
                <xdr:colOff>101600</xdr:colOff>
                <xdr:row>3</xdr:row>
                <xdr:rowOff>101600</xdr:rowOff>
              </to>
            </anchor>
          </controlPr>
        </control>
      </mc:Choice>
      <mc:Fallback>
        <control shapeId="1028" r:id="rId10" name="Control 4"/>
      </mc:Fallback>
    </mc:AlternateContent>
    <mc:AlternateContent xmlns:mc="http://schemas.openxmlformats.org/markup-compatibility/2006">
      <mc:Choice Requires="x14">
        <control shapeId="1029" r:id="rId12" name="Control 5">
          <controlPr defaultSize="0" r:id="rId13">
            <anchor moveWithCells="1">
              <from>
                <xdr:col>6</xdr:col>
                <xdr:colOff>0</xdr:colOff>
                <xdr:row>3</xdr:row>
                <xdr:rowOff>0</xdr:rowOff>
              </from>
              <to>
                <xdr:col>6</xdr:col>
                <xdr:colOff>101600</xdr:colOff>
                <xdr:row>3</xdr:row>
                <xdr:rowOff>101600</xdr:rowOff>
              </to>
            </anchor>
          </controlPr>
        </control>
      </mc:Choice>
      <mc:Fallback>
        <control shapeId="1029" r:id="rId12" name="Control 5"/>
      </mc:Fallback>
    </mc:AlternateContent>
    <mc:AlternateContent xmlns:mc="http://schemas.openxmlformats.org/markup-compatibility/2006">
      <mc:Choice Requires="x14">
        <control shapeId="1030" r:id="rId14" name="Control 6">
          <controlPr defaultSize="0" r:id="rId15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0</xdr:col>
                <xdr:colOff>101600</xdr:colOff>
                <xdr:row>3</xdr:row>
                <xdr:rowOff>101600</xdr:rowOff>
              </to>
            </anchor>
          </controlPr>
        </control>
      </mc:Choice>
      <mc:Fallback>
        <control shapeId="1030" r:id="rId14" name="Control 6"/>
      </mc:Fallback>
    </mc:AlternateContent>
    <mc:AlternateContent xmlns:mc="http://schemas.openxmlformats.org/markup-compatibility/2006">
      <mc:Choice Requires="x14">
        <control shapeId="1031" r:id="rId16" name="Control 7">
          <controlPr defaultSize="0" r:id="rId17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2</xdr:col>
                <xdr:colOff>107950</xdr:colOff>
                <xdr:row>4</xdr:row>
                <xdr:rowOff>38100</xdr:rowOff>
              </to>
            </anchor>
          </controlPr>
        </control>
      </mc:Choice>
      <mc:Fallback>
        <control shapeId="1031" r:id="rId16" name="Control 7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Lake</dc:creator>
  <cp:lastModifiedBy>Kelvin Lake</cp:lastModifiedBy>
  <dcterms:created xsi:type="dcterms:W3CDTF">2020-04-02T10:37:50Z</dcterms:created>
  <dcterms:modified xsi:type="dcterms:W3CDTF">2020-05-05T07:55:31Z</dcterms:modified>
</cp:coreProperties>
</file>