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1321_student_uwtsd_ac_uk/Documents/"/>
    </mc:Choice>
  </mc:AlternateContent>
  <xr:revisionPtr revIDLastSave="140" documentId="8_{E9119E73-B1A8-4FF8-817A-7F31C3184045}" xr6:coauthVersionLast="47" xr6:coauthVersionMax="47" xr10:uidLastSave="{CEE71E19-CF11-4762-9663-28D0952CE9DD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9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K3" i="1"/>
  <c r="F3" i="1"/>
  <c r="J3" i="1"/>
  <c r="F7" i="1"/>
  <c r="F11" i="1"/>
  <c r="F12" i="1"/>
  <c r="F13" i="1"/>
  <c r="F23" i="1"/>
  <c r="F24" i="1"/>
  <c r="F25" i="1"/>
  <c r="F35" i="1"/>
  <c r="F36" i="1"/>
  <c r="F37" i="1"/>
  <c r="F47" i="1"/>
  <c r="F48" i="1"/>
  <c r="F49" i="1"/>
  <c r="F60" i="1"/>
  <c r="F61" i="1"/>
  <c r="F62" i="1"/>
  <c r="F72" i="1"/>
  <c r="F73" i="1"/>
  <c r="F74" i="1"/>
  <c r="F84" i="1"/>
  <c r="F85" i="1"/>
  <c r="F86" i="1"/>
  <c r="F96" i="1"/>
  <c r="F6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7" i="1"/>
  <c r="E8" i="1"/>
  <c r="E9" i="1"/>
  <c r="E10" i="1"/>
  <c r="E11" i="1"/>
  <c r="E12" i="1"/>
  <c r="E13" i="1"/>
  <c r="E14" i="1"/>
  <c r="F14" i="1" s="1"/>
  <c r="E15" i="1"/>
  <c r="E16" i="1"/>
  <c r="F16" i="1" s="1"/>
  <c r="E17" i="1"/>
  <c r="E18" i="1"/>
  <c r="E19" i="1"/>
  <c r="E20" i="1"/>
  <c r="E21" i="1"/>
  <c r="E22" i="1"/>
  <c r="E23" i="1"/>
  <c r="E24" i="1"/>
  <c r="E25" i="1"/>
  <c r="E26" i="1"/>
  <c r="F26" i="1" s="1"/>
  <c r="E27" i="1"/>
  <c r="E28" i="1"/>
  <c r="F28" i="1" s="1"/>
  <c r="E29" i="1"/>
  <c r="E30" i="1"/>
  <c r="E31" i="1"/>
  <c r="E32" i="1"/>
  <c r="E33" i="1"/>
  <c r="E34" i="1"/>
  <c r="E35" i="1"/>
  <c r="E36" i="1"/>
  <c r="E37" i="1"/>
  <c r="E38" i="1"/>
  <c r="F38" i="1" s="1"/>
  <c r="E39" i="1"/>
  <c r="E40" i="1"/>
  <c r="E41" i="1"/>
  <c r="E42" i="1"/>
  <c r="E43" i="1"/>
  <c r="E44" i="1"/>
  <c r="E45" i="1"/>
  <c r="E46" i="1"/>
  <c r="E47" i="1"/>
  <c r="E48" i="1"/>
  <c r="E49" i="1"/>
  <c r="E50" i="1"/>
  <c r="F50" i="1" s="1"/>
  <c r="E51" i="1"/>
  <c r="E52" i="1"/>
  <c r="E53" i="1"/>
  <c r="E54" i="1"/>
  <c r="E55" i="1"/>
  <c r="E56" i="1"/>
  <c r="E57" i="1"/>
  <c r="E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F94" i="1" l="1"/>
  <c r="F82" i="1"/>
  <c r="F70" i="1"/>
  <c r="F58" i="1"/>
  <c r="F46" i="1"/>
  <c r="F34" i="1"/>
  <c r="F22" i="1"/>
  <c r="F10" i="1"/>
  <c r="F93" i="1"/>
  <c r="F81" i="1"/>
  <c r="F69" i="1"/>
  <c r="F57" i="1"/>
  <c r="F45" i="1"/>
  <c r="F33" i="1"/>
  <c r="F21" i="1"/>
  <c r="F9" i="1"/>
  <c r="F92" i="1"/>
  <c r="F80" i="1"/>
  <c r="F68" i="1"/>
  <c r="F56" i="1"/>
  <c r="F44" i="1"/>
  <c r="F32" i="1"/>
  <c r="F20" i="1"/>
  <c r="F8" i="1"/>
  <c r="F95" i="1"/>
  <c r="F83" i="1"/>
  <c r="F71" i="1"/>
  <c r="F59" i="1"/>
  <c r="F91" i="1"/>
  <c r="F67" i="1"/>
  <c r="F55" i="1"/>
  <c r="F43" i="1"/>
  <c r="F19" i="1"/>
  <c r="F90" i="1"/>
  <c r="F78" i="1"/>
  <c r="F66" i="1"/>
  <c r="F54" i="1"/>
  <c r="F42" i="1"/>
  <c r="F30" i="1"/>
  <c r="F18" i="1"/>
  <c r="F79" i="1"/>
  <c r="F31" i="1"/>
  <c r="F89" i="1"/>
  <c r="F77" i="1"/>
  <c r="F65" i="1"/>
  <c r="F53" i="1"/>
  <c r="F41" i="1"/>
  <c r="F29" i="1"/>
  <c r="F17" i="1"/>
  <c r="F88" i="1"/>
  <c r="F76" i="1"/>
  <c r="F64" i="1"/>
  <c r="F52" i="1"/>
  <c r="F40" i="1"/>
  <c r="F87" i="1"/>
  <c r="F75" i="1"/>
  <c r="F63" i="1"/>
  <c r="F51" i="1"/>
  <c r="F39" i="1"/>
  <c r="F27" i="1"/>
  <c r="F15" i="1"/>
</calcChain>
</file>

<file path=xl/sharedStrings.xml><?xml version="1.0" encoding="utf-8"?>
<sst xmlns="http://schemas.openxmlformats.org/spreadsheetml/2006/main" count="38" uniqueCount="30">
  <si>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</si>
  <si>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</si>
  <si>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</si>
  <si>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</si>
  <si>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</si>
  <si>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</si>
  <si>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</si>
  <si>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</si>
  <si>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</si>
  <si>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</si>
  <si>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</si>
  <si>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</si>
  <si>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</si>
  <si>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</si>
  <si>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</si>
  <si>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Power</t>
  </si>
  <si>
    <t>Kw</t>
  </si>
  <si>
    <t>Hp</t>
  </si>
  <si>
    <t>Deg K</t>
  </si>
  <si>
    <t xml:space="preserve">                                                                                                                                                                                     </t>
  </si>
  <si>
    <t>Pa</t>
  </si>
  <si>
    <t>CF</t>
  </si>
  <si>
    <t>Corrected Power</t>
  </si>
  <si>
    <t>cc/s</t>
  </si>
  <si>
    <t>Kg/s</t>
  </si>
  <si>
    <t>SFC</t>
  </si>
  <si>
    <t>BMEP</t>
  </si>
  <si>
    <t>Kpa</t>
  </si>
  <si>
    <t>Overall Thermal Efficiency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</si>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</sst>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0.36033319717039386</c:v>
                </c:pt>
                <c:pt idx="1">
                  <c:v>0.35127171511629568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0.30753486859790313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0.273234111882181</c:v>
                </c:pt>
                <c:pt idx="9">
                  <c:v>0.26410201459902138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0.26484249730531167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0.25934129303612524</c:v>
                </c:pt>
                <c:pt idx="16">
                  <c:v>0.26581267429476008</c:v>
                </c:pt>
                <c:pt idx="17">
                  <c:v>0.26931650706988713</c:v>
                </c:pt>
                <c:pt idx="18">
                  <c:v>0.26926678171616913</c:v>
                </c:pt>
                <c:pt idx="19">
                  <c:v>0.26756851988352659</c:v>
                </c:pt>
                <c:pt idx="20">
                  <c:v>0.26901064575969158</c:v>
                </c:pt>
                <c:pt idx="21">
                  <c:v>0.26576053586988047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0.26279381023050391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0.26912240337969989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0.27256378024154859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0.29284100703308541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0.2940913778080706</c:v>
                </c:pt>
                <c:pt idx="47">
                  <c:v>0.29223943946040581</c:v>
                </c:pt>
                <c:pt idx="48">
                  <c:v>0.29331927155358761</c:v>
                </c:pt>
                <c:pt idx="49">
                  <c:v>0.29007278123372293</c:v>
                </c:pt>
                <c:pt idx="50">
                  <c:v>0.2931871922379829</c:v>
                </c:pt>
                <c:pt idx="51">
                  <c:v>0.29140480483502368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0.30932491920391991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0.32305374378307933</c:v>
                </c:pt>
                <c:pt idx="69">
                  <c:v>0.31982688325175018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0.32396991456889973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0.33055927034591231</c:v>
                </c:pt>
                <c:pt idx="77">
                  <c:v>0.33403831531281475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0.35445461720197313</c:v>
                </c:pt>
                <c:pt idx="85">
                  <c:v>0.35483361136689351</c:v>
                </c:pt>
                <c:pt idx="86">
                  <c:v>0.35768234471845051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0.37135020677873054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18-429D-9B34-8D6BC1900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9711583"/>
        <c:axId val="1189709663"/>
      </c:scatterChart>
      <c:valAx>
        <c:axId val="1189711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709663"/>
        <c:crosses val="autoZero"/>
        <c:crossBetween val="midCat"/>
      </c:valAx>
      <c:valAx>
        <c:axId val="1189709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711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006546694754715"/>
          <c:y val="0.13362034974132214"/>
          <c:w val="0.81103944658481542"/>
          <c:h val="0.68027569233701934"/>
        </c:manualLayout>
      </c:layout>
      <c:lineChart>
        <c:grouping val="standard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4F-46F4-8AF7-53E4B3A8A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314927"/>
        <c:axId val="1185315887"/>
      </c:lineChart>
      <c:lineChart>
        <c:grouping val="standard"/>
        <c:varyColors val="0"/>
        <c:ser>
          <c:idx val="1"/>
          <c:order val="1"/>
          <c:tx>
            <c:v>Power vs Engine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General</c:formatCode>
                <c:ptCount val="91"/>
                <c:pt idx="0">
                  <c:v>10.910877462508275</c:v>
                </c:pt>
                <c:pt idx="1">
                  <c:v>11.510300960785877</c:v>
                </c:pt>
                <c:pt idx="2">
                  <c:v>12.167898025236106</c:v>
                </c:pt>
                <c:pt idx="3">
                  <c:v>12.784779994271361</c:v>
                </c:pt>
                <c:pt idx="4">
                  <c:v>13.545725018064587</c:v>
                </c:pt>
                <c:pt idx="5">
                  <c:v>14.336695624471583</c:v>
                </c:pt>
                <c:pt idx="6">
                  <c:v>15.184484938642269</c:v>
                </c:pt>
                <c:pt idx="7">
                  <c:v>16.101046652286978</c:v>
                </c:pt>
                <c:pt idx="8">
                  <c:v>17.066436609535604</c:v>
                </c:pt>
                <c:pt idx="9">
                  <c:v>17.910305368861536</c:v>
                </c:pt>
                <c:pt idx="10">
                  <c:v>18.720249327081849</c:v>
                </c:pt>
                <c:pt idx="11">
                  <c:v>19.477039096148456</c:v>
                </c:pt>
                <c:pt idx="12">
                  <c:v>20.221912512122305</c:v>
                </c:pt>
                <c:pt idx="13">
                  <c:v>20.906830776456655</c:v>
                </c:pt>
                <c:pt idx="14">
                  <c:v>21.519333459059883</c:v>
                </c:pt>
                <c:pt idx="15">
                  <c:v>22.190527114393479</c:v>
                </c:pt>
                <c:pt idx="16">
                  <c:v>22.96337782310302</c:v>
                </c:pt>
                <c:pt idx="17">
                  <c:v>23.670325871803129</c:v>
                </c:pt>
                <c:pt idx="18">
                  <c:v>24.359116684188212</c:v>
                </c:pt>
                <c:pt idx="19">
                  <c:v>25.160744798867064</c:v>
                </c:pt>
                <c:pt idx="20">
                  <c:v>26.063848607922235</c:v>
                </c:pt>
                <c:pt idx="21">
                  <c:v>26.865908783747251</c:v>
                </c:pt>
                <c:pt idx="22">
                  <c:v>27.734229003492711</c:v>
                </c:pt>
                <c:pt idx="23">
                  <c:v>28.62347485134152</c:v>
                </c:pt>
                <c:pt idx="24">
                  <c:v>29.369639116665617</c:v>
                </c:pt>
                <c:pt idx="25">
                  <c:v>30.251001182119136</c:v>
                </c:pt>
                <c:pt idx="26">
                  <c:v>31.07831826568551</c:v>
                </c:pt>
                <c:pt idx="27">
                  <c:v>31.794547627895653</c:v>
                </c:pt>
                <c:pt idx="28">
                  <c:v>32.437230581671145</c:v>
                </c:pt>
                <c:pt idx="29">
                  <c:v>33.076937114217557</c:v>
                </c:pt>
                <c:pt idx="30">
                  <c:v>33.721572344283096</c:v>
                </c:pt>
                <c:pt idx="31">
                  <c:v>34.341868129781815</c:v>
                </c:pt>
                <c:pt idx="32">
                  <c:v>34.9936030312737</c:v>
                </c:pt>
                <c:pt idx="33">
                  <c:v>35.577787039494886</c:v>
                </c:pt>
                <c:pt idx="34">
                  <c:v>35.979459885038402</c:v>
                </c:pt>
                <c:pt idx="35">
                  <c:v>36.357065324514529</c:v>
                </c:pt>
                <c:pt idx="36">
                  <c:v>36.947010148017803</c:v>
                </c:pt>
                <c:pt idx="37">
                  <c:v>37.515565277742226</c:v>
                </c:pt>
                <c:pt idx="38">
                  <c:v>37.904574997841593</c:v>
                </c:pt>
                <c:pt idx="39">
                  <c:v>38.343469111013263</c:v>
                </c:pt>
                <c:pt idx="40">
                  <c:v>38.952392620418088</c:v>
                </c:pt>
                <c:pt idx="41">
                  <c:v>39.410926846431089</c:v>
                </c:pt>
                <c:pt idx="42">
                  <c:v>40.05733832787525</c:v>
                </c:pt>
                <c:pt idx="43">
                  <c:v>40.611683446570531</c:v>
                </c:pt>
                <c:pt idx="44">
                  <c:v>41.169261022729636</c:v>
                </c:pt>
                <c:pt idx="45">
                  <c:v>41.897129365444883</c:v>
                </c:pt>
                <c:pt idx="46">
                  <c:v>42.820876095927524</c:v>
                </c:pt>
                <c:pt idx="47">
                  <c:v>43.665523632134189</c:v>
                </c:pt>
                <c:pt idx="48">
                  <c:v>44.590011800880006</c:v>
                </c:pt>
                <c:pt idx="49">
                  <c:v>45.445231499946928</c:v>
                </c:pt>
                <c:pt idx="50">
                  <c:v>46.086308893166951</c:v>
                </c:pt>
                <c:pt idx="51">
                  <c:v>47.03895037955985</c:v>
                </c:pt>
                <c:pt idx="52">
                  <c:v>47.648087252493625</c:v>
                </c:pt>
                <c:pt idx="53">
                  <c:v>48.271316786515634</c:v>
                </c:pt>
                <c:pt idx="54">
                  <c:v>48.872569877054111</c:v>
                </c:pt>
                <c:pt idx="55">
                  <c:v>49.513807292920859</c:v>
                </c:pt>
                <c:pt idx="56">
                  <c:v>50.069400588260585</c:v>
                </c:pt>
                <c:pt idx="57">
                  <c:v>50.384431838779165</c:v>
                </c:pt>
                <c:pt idx="58">
                  <c:v>50.824504785448362</c:v>
                </c:pt>
                <c:pt idx="59">
                  <c:v>51.066085641120324</c:v>
                </c:pt>
                <c:pt idx="60">
                  <c:v>51.20895386011609</c:v>
                </c:pt>
                <c:pt idx="61">
                  <c:v>51.300348127748748</c:v>
                </c:pt>
                <c:pt idx="62">
                  <c:v>51.368571116135683</c:v>
                </c:pt>
                <c:pt idx="63">
                  <c:v>51.577966083463103</c:v>
                </c:pt>
                <c:pt idx="64">
                  <c:v>51.944439280815416</c:v>
                </c:pt>
                <c:pt idx="65">
                  <c:v>52.15612790607922</c:v>
                </c:pt>
                <c:pt idx="66">
                  <c:v>52.474765000237319</c:v>
                </c:pt>
                <c:pt idx="67">
                  <c:v>52.91091205797354</c:v>
                </c:pt>
                <c:pt idx="68">
                  <c:v>53.451020495198556</c:v>
                </c:pt>
                <c:pt idx="69">
                  <c:v>54.112538114493525</c:v>
                </c:pt>
                <c:pt idx="70">
                  <c:v>54.394578029345709</c:v>
                </c:pt>
                <c:pt idx="71">
                  <c:v>54.886348959083406</c:v>
                </c:pt>
                <c:pt idx="72">
                  <c:v>55.058138604430539</c:v>
                </c:pt>
                <c:pt idx="73">
                  <c:v>55.094053020443774</c:v>
                </c:pt>
                <c:pt idx="74">
                  <c:v>55.140934321845862</c:v>
                </c:pt>
                <c:pt idx="75">
                  <c:v>55.059152081193133</c:v>
                </c:pt>
                <c:pt idx="76">
                  <c:v>54.830671746199691</c:v>
                </c:pt>
                <c:pt idx="77">
                  <c:v>54.451866136873122</c:v>
                </c:pt>
                <c:pt idx="78">
                  <c:v>54.172658622867971</c:v>
                </c:pt>
                <c:pt idx="79">
                  <c:v>54.040527923467437</c:v>
                </c:pt>
                <c:pt idx="80">
                  <c:v>53.930832399137707</c:v>
                </c:pt>
                <c:pt idx="81">
                  <c:v>53.505198295882472</c:v>
                </c:pt>
                <c:pt idx="82">
                  <c:v>53.091849664625101</c:v>
                </c:pt>
                <c:pt idx="83">
                  <c:v>52.660283521855774</c:v>
                </c:pt>
                <c:pt idx="84">
                  <c:v>52.591673278663762</c:v>
                </c:pt>
                <c:pt idx="85">
                  <c:v>52.142035244991</c:v>
                </c:pt>
                <c:pt idx="86">
                  <c:v>51.898499979393719</c:v>
                </c:pt>
                <c:pt idx="87">
                  <c:v>51.70617942847182</c:v>
                </c:pt>
                <c:pt idx="88">
                  <c:v>51.63845037665444</c:v>
                </c:pt>
                <c:pt idx="89">
                  <c:v>51.702732540661366</c:v>
                </c:pt>
                <c:pt idx="90">
                  <c:v>52.013835768611663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4F-46F4-8AF7-53E4B3A8A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9253504"/>
        <c:axId val="1679242464"/>
      </c:lineChart>
      <c:catAx>
        <c:axId val="1185314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5315887"/>
        <c:crosses val="autoZero"/>
        <c:auto val="1"/>
        <c:lblAlgn val="ctr"/>
        <c:lblOffset val="100"/>
        <c:noMultiLvlLbl val="0"/>
      </c:catAx>
      <c:valAx>
        <c:axId val="1185315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5314927"/>
        <c:crosses val="autoZero"/>
        <c:crossBetween val="between"/>
      </c:valAx>
      <c:valAx>
        <c:axId val="16792424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9253504"/>
        <c:crosses val="max"/>
        <c:crossBetween val="between"/>
      </c:valAx>
      <c:catAx>
        <c:axId val="1679253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792424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5936926310345296"/>
          <c:y val="3.4533877751093968E-3"/>
          <c:w val="0.25776872178873633"/>
          <c:h val="0.126069135256345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BMEP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655.28510125998628</c:v>
                </c:pt>
                <c:pt idx="1">
                  <c:v>658.36691141599749</c:v>
                </c:pt>
                <c:pt idx="2">
                  <c:v>664.34472612609829</c:v>
                </c:pt>
                <c:pt idx="3">
                  <c:v>667.67641278124586</c:v>
                </c:pt>
                <c:pt idx="4">
                  <c:v>677.94057051498805</c:v>
                </c:pt>
                <c:pt idx="5">
                  <c:v>688.82621595170986</c:v>
                </c:pt>
                <c:pt idx="6">
                  <c:v>701.49943942071252</c:v>
                </c:pt>
                <c:pt idx="7">
                  <c:v>716.29340958751095</c:v>
                </c:pt>
                <c:pt idx="8">
                  <c:v>732.12532828918211</c:v>
                </c:pt>
                <c:pt idx="9">
                  <c:v>741.83206921715941</c:v>
                </c:pt>
                <c:pt idx="10">
                  <c:v>749.53339106232704</c:v>
                </c:pt>
                <c:pt idx="11">
                  <c:v>754.67828410864092</c:v>
                </c:pt>
                <c:pt idx="12">
                  <c:v>759.05432638838261</c:v>
                </c:pt>
                <c:pt idx="13">
                  <c:v>760.98286039453524</c:v>
                </c:pt>
                <c:pt idx="14">
                  <c:v>760.23963798684838</c:v>
                </c:pt>
                <c:pt idx="15">
                  <c:v>761.55309137974314</c:v>
                </c:pt>
                <c:pt idx="16">
                  <c:v>766.18541724834211</c:v>
                </c:pt>
                <c:pt idx="17">
                  <c:v>768.42789865084512</c:v>
                </c:pt>
                <c:pt idx="18">
                  <c:v>769.97841436343299</c:v>
                </c:pt>
                <c:pt idx="19">
                  <c:v>774.92468762838234</c:v>
                </c:pt>
                <c:pt idx="20">
                  <c:v>782.67085910159983</c:v>
                </c:pt>
                <c:pt idx="21">
                  <c:v>787.0789368299487</c:v>
                </c:pt>
                <c:pt idx="22">
                  <c:v>793.17207915503559</c:v>
                </c:pt>
                <c:pt idx="23">
                  <c:v>799.56635469702974</c:v>
                </c:pt>
                <c:pt idx="24">
                  <c:v>801.76398647148267</c:v>
                </c:pt>
                <c:pt idx="25">
                  <c:v>807.47270341328328</c:v>
                </c:pt>
                <c:pt idx="26">
                  <c:v>811.52198411723145</c:v>
                </c:pt>
                <c:pt idx="27">
                  <c:v>812.55993265210441</c:v>
                </c:pt>
                <c:pt idx="28">
                  <c:v>811.71419680887459</c:v>
                </c:pt>
                <c:pt idx="29">
                  <c:v>810.83001842731642</c:v>
                </c:pt>
                <c:pt idx="30">
                  <c:v>810.09961019907246</c:v>
                </c:pt>
                <c:pt idx="31">
                  <c:v>808.82459934450662</c:v>
                </c:pt>
                <c:pt idx="32">
                  <c:v>808.32484634623449</c:v>
                </c:pt>
                <c:pt idx="33">
                  <c:v>806.31302017370308</c:v>
                </c:pt>
                <c:pt idx="34">
                  <c:v>800.31598419443787</c:v>
                </c:pt>
                <c:pt idx="35">
                  <c:v>794.01140790854379</c:v>
                </c:pt>
                <c:pt idx="36">
                  <c:v>792.48652055484172</c:v>
                </c:pt>
                <c:pt idx="37">
                  <c:v>790.56439363841059</c:v>
                </c:pt>
                <c:pt idx="38">
                  <c:v>784.99022558076013</c:v>
                </c:pt>
                <c:pt idx="39">
                  <c:v>780.62059039074006</c:v>
                </c:pt>
                <c:pt idx="40">
                  <c:v>779.80048290639616</c:v>
                </c:pt>
                <c:pt idx="41">
                  <c:v>776.04592832963397</c:v>
                </c:pt>
                <c:pt idx="42">
                  <c:v>776.05233541935547</c:v>
                </c:pt>
                <c:pt idx="43">
                  <c:v>774.30319992540296</c:v>
                </c:pt>
                <c:pt idx="44">
                  <c:v>772.66939204643654</c:v>
                </c:pt>
                <c:pt idx="45">
                  <c:v>774.23272193846742</c:v>
                </c:pt>
                <c:pt idx="46">
                  <c:v>779.31354408756704</c:v>
                </c:pt>
                <c:pt idx="47">
                  <c:v>782.82462925491438</c:v>
                </c:pt>
                <c:pt idx="48">
                  <c:v>787.64276072543532</c:v>
                </c:pt>
                <c:pt idx="49">
                  <c:v>791.1154033544542</c:v>
                </c:pt>
                <c:pt idx="50">
                  <c:v>790.8142701375466</c:v>
                </c:pt>
                <c:pt idx="51">
                  <c:v>795.79257885110337</c:v>
                </c:pt>
                <c:pt idx="52">
                  <c:v>794.90199337982358</c:v>
                </c:pt>
                <c:pt idx="53">
                  <c:v>794.2676914974013</c:v>
                </c:pt>
                <c:pt idx="54">
                  <c:v>793.29381385974284</c:v>
                </c:pt>
                <c:pt idx="55">
                  <c:v>792.98627355311373</c:v>
                </c:pt>
                <c:pt idx="56">
                  <c:v>791.33324440498291</c:v>
                </c:pt>
                <c:pt idx="57">
                  <c:v>785.97051030814009</c:v>
                </c:pt>
                <c:pt idx="58">
                  <c:v>782.67085910159983</c:v>
                </c:pt>
                <c:pt idx="59">
                  <c:v>776.43676080264163</c:v>
                </c:pt>
                <c:pt idx="60">
                  <c:v>768.87639493134577</c:v>
                </c:pt>
                <c:pt idx="61">
                  <c:v>760.73939098512051</c:v>
                </c:pt>
                <c:pt idx="62">
                  <c:v>752.4614310650237</c:v>
                </c:pt>
                <c:pt idx="63">
                  <c:v>746.42595254742992</c:v>
                </c:pt>
                <c:pt idx="64">
                  <c:v>742.78031849593219</c:v>
                </c:pt>
                <c:pt idx="65">
                  <c:v>737.03315901580311</c:v>
                </c:pt>
                <c:pt idx="66">
                  <c:v>732.91340032491894</c:v>
                </c:pt>
                <c:pt idx="67">
                  <c:v>730.51074167938009</c:v>
                </c:pt>
                <c:pt idx="68">
                  <c:v>729.5817136697716</c:v>
                </c:pt>
                <c:pt idx="69">
                  <c:v>730.31212189801545</c:v>
                </c:pt>
                <c:pt idx="70">
                  <c:v>725.96170797715968</c:v>
                </c:pt>
                <c:pt idx="71">
                  <c:v>724.47526316178619</c:v>
                </c:pt>
                <c:pt idx="72">
                  <c:v>718.84343129664285</c:v>
                </c:pt>
                <c:pt idx="73">
                  <c:v>711.5777915525332</c:v>
                </c:pt>
                <c:pt idx="74">
                  <c:v>704.60687793560965</c:v>
                </c:pt>
                <c:pt idx="75">
                  <c:v>696.15592659303388</c:v>
                </c:pt>
                <c:pt idx="76">
                  <c:v>686.04553901260601</c:v>
                </c:pt>
                <c:pt idx="77">
                  <c:v>674.28212228404743</c:v>
                </c:pt>
                <c:pt idx="78">
                  <c:v>663.97952201197654</c:v>
                </c:pt>
                <c:pt idx="79">
                  <c:v>655.66952664327243</c:v>
                </c:pt>
                <c:pt idx="80">
                  <c:v>647.79521337562619</c:v>
                </c:pt>
                <c:pt idx="81">
                  <c:v>636.31947497556007</c:v>
                </c:pt>
                <c:pt idx="82">
                  <c:v>625.21342565242094</c:v>
                </c:pt>
                <c:pt idx="83">
                  <c:v>614.11057987414245</c:v>
                </c:pt>
                <c:pt idx="84">
                  <c:v>607.41324898832409</c:v>
                </c:pt>
                <c:pt idx="85">
                  <c:v>596.48467605046881</c:v>
                </c:pt>
                <c:pt idx="86">
                  <c:v>588.09779560510754</c:v>
                </c:pt>
                <c:pt idx="87">
                  <c:v>580.44260480593437</c:v>
                </c:pt>
                <c:pt idx="88">
                  <c:v>574.31486419635189</c:v>
                </c:pt>
                <c:pt idx="89">
                  <c:v>569.75429773263295</c:v>
                </c:pt>
                <c:pt idx="90">
                  <c:v>567.97184537212911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F9-4F61-BC6E-2618077FA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431327"/>
        <c:axId val="1253429887"/>
      </c:scatterChart>
      <c:valAx>
        <c:axId val="1253431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3429887"/>
        <c:crosses val="autoZero"/>
        <c:crossBetween val="midCat"/>
      </c:valAx>
      <c:valAx>
        <c:axId val="1253429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34313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Thermal Effinciency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BsC'!$M$6:$M$96</c:f>
              <c:numCache>
                <c:formatCode>General</c:formatCode>
                <c:ptCount val="91"/>
                <c:pt idx="0">
                  <c:v>22.201673514463813</c:v>
                </c:pt>
                <c:pt idx="1">
                  <c:v>22.774392744236287</c:v>
                </c:pt>
                <c:pt idx="2">
                  <c:v>23.650850681751823</c:v>
                </c:pt>
                <c:pt idx="3">
                  <c:v>25.157099777984744</c:v>
                </c:pt>
                <c:pt idx="4">
                  <c:v>26.081226586641137</c:v>
                </c:pt>
                <c:pt idx="5">
                  <c:v>26.013310414110705</c:v>
                </c:pt>
                <c:pt idx="6">
                  <c:v>27.534149523513211</c:v>
                </c:pt>
                <c:pt idx="7">
                  <c:v>28.976086757415093</c:v>
                </c:pt>
                <c:pt idx="8">
                  <c:v>29.278921086725855</c:v>
                </c:pt>
                <c:pt idx="9">
                  <c:v>30.291325161400888</c:v>
                </c:pt>
                <c:pt idx="10">
                  <c:v>30.250432017904732</c:v>
                </c:pt>
                <c:pt idx="11">
                  <c:v>29.936823463402025</c:v>
                </c:pt>
                <c:pt idx="12">
                  <c:v>30.2066325510349</c:v>
                </c:pt>
                <c:pt idx="13">
                  <c:v>30.328420462747292</c:v>
                </c:pt>
                <c:pt idx="14">
                  <c:v>30.811327842473869</c:v>
                </c:pt>
                <c:pt idx="15">
                  <c:v>30.847382251948716</c:v>
                </c:pt>
                <c:pt idx="16">
                  <c:v>30.096382805015491</c:v>
                </c:pt>
                <c:pt idx="17">
                  <c:v>29.704826068919775</c:v>
                </c:pt>
                <c:pt idx="18">
                  <c:v>29.710311643389808</c:v>
                </c:pt>
                <c:pt idx="19">
                  <c:v>29.898883484060175</c:v>
                </c:pt>
                <c:pt idx="20">
                  <c:v>29.738600037213534</c:v>
                </c:pt>
                <c:pt idx="21">
                  <c:v>30.10228728586284</c:v>
                </c:pt>
                <c:pt idx="22">
                  <c:v>30.351149460603057</c:v>
                </c:pt>
                <c:pt idx="23">
                  <c:v>30.519919043924638</c:v>
                </c:pt>
                <c:pt idx="24">
                  <c:v>30.553668513474353</c:v>
                </c:pt>
                <c:pt idx="25">
                  <c:v>30.723122659146117</c:v>
                </c:pt>
                <c:pt idx="26">
                  <c:v>30.714113361657986</c:v>
                </c:pt>
                <c:pt idx="27">
                  <c:v>30.394471455102988</c:v>
                </c:pt>
                <c:pt idx="28">
                  <c:v>30.232119334891298</c:v>
                </c:pt>
                <c:pt idx="29">
                  <c:v>30.442117312363536</c:v>
                </c:pt>
                <c:pt idx="30">
                  <c:v>30.267295865221147</c:v>
                </c:pt>
                <c:pt idx="31">
                  <c:v>30.255342081573559</c:v>
                </c:pt>
                <c:pt idx="32">
                  <c:v>29.829696639857627</c:v>
                </c:pt>
                <c:pt idx="33">
                  <c:v>29.726250581646848</c:v>
                </c:pt>
                <c:pt idx="34">
                  <c:v>29.511055456787251</c:v>
                </c:pt>
                <c:pt idx="35">
                  <c:v>29.193936775037127</c:v>
                </c:pt>
                <c:pt idx="36">
                  <c:v>29.395771769340048</c:v>
                </c:pt>
                <c:pt idx="37">
                  <c:v>29.350928406225968</c:v>
                </c:pt>
                <c:pt idx="38">
                  <c:v>28.89771769450763</c:v>
                </c:pt>
                <c:pt idx="39">
                  <c:v>28.526374056406592</c:v>
                </c:pt>
                <c:pt idx="40">
                  <c:v>28.040112729387367</c:v>
                </c:pt>
                <c:pt idx="41">
                  <c:v>27.399505340405103</c:v>
                </c:pt>
                <c:pt idx="42">
                  <c:v>27.318578368008929</c:v>
                </c:pt>
                <c:pt idx="43">
                  <c:v>26.92746154682435</c:v>
                </c:pt>
                <c:pt idx="44">
                  <c:v>27.059196155288909</c:v>
                </c:pt>
                <c:pt idx="45">
                  <c:v>26.90795748653618</c:v>
                </c:pt>
                <c:pt idx="46">
                  <c:v>27.202429597310218</c:v>
                </c:pt>
                <c:pt idx="47">
                  <c:v>27.374812977917315</c:v>
                </c:pt>
                <c:pt idx="48">
                  <c:v>27.274034732281297</c:v>
                </c:pt>
                <c:pt idx="49">
                  <c:v>27.579285329615569</c:v>
                </c:pt>
                <c:pt idx="50">
                  <c:v>27.286321544040444</c:v>
                </c:pt>
                <c:pt idx="51">
                  <c:v>27.453219258100876</c:v>
                </c:pt>
                <c:pt idx="52">
                  <c:v>26.762016624580497</c:v>
                </c:pt>
                <c:pt idx="53">
                  <c:v>26.848886840926262</c:v>
                </c:pt>
                <c:pt idx="54">
                  <c:v>26.474044684014967</c:v>
                </c:pt>
                <c:pt idx="55">
                  <c:v>26.75563649819366</c:v>
                </c:pt>
                <c:pt idx="56">
                  <c:v>26.633897956327321</c:v>
                </c:pt>
                <c:pt idx="57">
                  <c:v>26.365798605916442</c:v>
                </c:pt>
                <c:pt idx="58">
                  <c:v>26.388830763358861</c:v>
                </c:pt>
                <c:pt idx="59">
                  <c:v>25.862772454895776</c:v>
                </c:pt>
                <c:pt idx="60">
                  <c:v>25.78018363261312</c:v>
                </c:pt>
                <c:pt idx="61">
                  <c:v>25.59680809457625</c:v>
                </c:pt>
                <c:pt idx="62">
                  <c:v>25.466747321154816</c:v>
                </c:pt>
                <c:pt idx="63">
                  <c:v>25.212805828611842</c:v>
                </c:pt>
                <c:pt idx="64">
                  <c:v>25.232656916289194</c:v>
                </c:pt>
                <c:pt idx="65">
                  <c:v>25.143648675124471</c:v>
                </c:pt>
                <c:pt idx="66">
                  <c:v>24.874521490657045</c:v>
                </c:pt>
                <c:pt idx="67">
                  <c:v>24.765754108374129</c:v>
                </c:pt>
                <c:pt idx="68">
                  <c:v>24.763681442960628</c:v>
                </c:pt>
                <c:pt idx="69">
                  <c:v>25.013532066667576</c:v>
                </c:pt>
                <c:pt idx="70">
                  <c:v>24.780080086352001</c:v>
                </c:pt>
                <c:pt idx="71">
                  <c:v>24.79515303606577</c:v>
                </c:pt>
                <c:pt idx="72">
                  <c:v>24.693650984985563</c:v>
                </c:pt>
                <c:pt idx="73">
                  <c:v>24.621110319195552</c:v>
                </c:pt>
                <c:pt idx="74">
                  <c:v>24.630535460111592</c:v>
                </c:pt>
                <c:pt idx="75">
                  <c:v>24.279813164563755</c:v>
                </c:pt>
                <c:pt idx="76">
                  <c:v>24.201408696323764</c:v>
                </c:pt>
                <c:pt idx="77">
                  <c:v>23.949348422824766</c:v>
                </c:pt>
                <c:pt idx="78">
                  <c:v>23.681128870421862</c:v>
                </c:pt>
                <c:pt idx="79">
                  <c:v>23.569426186978561</c:v>
                </c:pt>
                <c:pt idx="80">
                  <c:v>23.503693338234189</c:v>
                </c:pt>
                <c:pt idx="81">
                  <c:v>23.236899635293003</c:v>
                </c:pt>
                <c:pt idx="82">
                  <c:v>23.067875642855846</c:v>
                </c:pt>
                <c:pt idx="83">
                  <c:v>22.793945222133154</c:v>
                </c:pt>
                <c:pt idx="84">
                  <c:v>22.569885146795791</c:v>
                </c:pt>
                <c:pt idx="85">
                  <c:v>22.545778482433846</c:v>
                </c:pt>
                <c:pt idx="86">
                  <c:v>22.366214374649097</c:v>
                </c:pt>
                <c:pt idx="87">
                  <c:v>22.391110887344475</c:v>
                </c:pt>
                <c:pt idx="88">
                  <c:v>21.833757981446571</c:v>
                </c:pt>
                <c:pt idx="89">
                  <c:v>21.543006719710291</c:v>
                </c:pt>
                <c:pt idx="90">
                  <c:v>21.361960047222535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23-4DF1-8759-B6B0CA9C4F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5558783"/>
        <c:axId val="1355553503"/>
      </c:scatterChart>
      <c:valAx>
        <c:axId val="1355558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5553503"/>
        <c:crosses val="autoZero"/>
        <c:crossBetween val="midCat"/>
      </c:valAx>
      <c:valAx>
        <c:axId val="1355553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Overall 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5558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Lambda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Lamda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22-4D66-AFBB-B2E13D6CE2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1988943"/>
        <c:axId val="1231989903"/>
      </c:scatterChart>
      <c:valAx>
        <c:axId val="1231988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989903"/>
        <c:crosses val="autoZero"/>
        <c:crossBetween val="midCat"/>
      </c:valAx>
      <c:valAx>
        <c:axId val="123198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988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574344</xdr:colOff>
      <xdr:row>6</xdr:row>
      <xdr:rowOff>180833</xdr:rowOff>
    </xdr:from>
    <xdr:to>
      <xdr:col>23</xdr:col>
      <xdr:colOff>22746</xdr:colOff>
      <xdr:row>24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C31665-FD86-85DD-7F46-E61AC77011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9350</xdr:colOff>
      <xdr:row>26</xdr:row>
      <xdr:rowOff>710</xdr:rowOff>
    </xdr:from>
    <xdr:to>
      <xdr:col>23</xdr:col>
      <xdr:colOff>261571</xdr:colOff>
      <xdr:row>44</xdr:row>
      <xdr:rowOff>143104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6FE4A69-7F83-2530-96C9-F825A08828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19049</xdr:colOff>
      <xdr:row>7</xdr:row>
      <xdr:rowOff>57150</xdr:rowOff>
    </xdr:from>
    <xdr:to>
      <xdr:col>33</xdr:col>
      <xdr:colOff>0</xdr:colOff>
      <xdr:row>23</xdr:row>
      <xdr:rowOff>171449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9BAF359-1B21-A525-8484-AC35082589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28574</xdr:colOff>
      <xdr:row>26</xdr:row>
      <xdr:rowOff>14287</xdr:rowOff>
    </xdr:from>
    <xdr:to>
      <xdr:col>32</xdr:col>
      <xdr:colOff>590549</xdr:colOff>
      <xdr:row>44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ED530E4-337C-9091-26E2-C44CC32ADF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123824</xdr:colOff>
      <xdr:row>7</xdr:row>
      <xdr:rowOff>42862</xdr:rowOff>
    </xdr:from>
    <xdr:to>
      <xdr:col>42</xdr:col>
      <xdr:colOff>476249</xdr:colOff>
      <xdr:row>24</xdr:row>
      <xdr:rowOff>142874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7F38C38-AC98-66D9-B266-7461B2DDCF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6"/>
  <sheetViews>
    <sheetView tabSelected="1" topLeftCell="N4" zoomScale="63" zoomScaleNormal="63" workbookViewId="0">
      <selection activeCell="AL35" sqref="AL35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7" width="16.109375" style="1" customWidth="1"/>
    <col min="8" max="8" width="9.109375" style="1"/>
    <col min="9" max="9" width="15.33203125" style="1" customWidth="1"/>
    <col min="10" max="10" width="15.88671875" customWidth="1"/>
    <col min="13" max="13" width="26.5546875" customWidth="1"/>
  </cols>
  <sheetData>
    <row r="1" spans="1:14" x14ac:dyDescent="0.3">
      <c r="A1"/>
      <c r="B1"/>
      <c r="F1" t="s">
        <v>0</v>
      </c>
      <c r="G1" s="2" t="s">
        <v>0</v>
      </c>
      <c r="H1" s="2" t="s">
        <v>1</v>
      </c>
      <c r="I1" s="2" t="s">
        <v>2</v>
      </c>
      <c r="J1" s="2" t="s">
        <v>2</v>
      </c>
      <c r="K1" s="2" t="s">
        <v>21</v>
      </c>
    </row>
    <row r="2" spans="1:14" x14ac:dyDescent="0.3">
      <c r="C2" s="1"/>
      <c r="F2" t="s">
        <v>20</v>
      </c>
      <c r="G2" s="2" t="s">
        <v>3</v>
      </c>
      <c r="H2" s="2" t="s">
        <v>4</v>
      </c>
      <c r="I2" s="2" t="s">
        <v>5</v>
      </c>
      <c r="J2" s="2" t="s">
        <v>18</v>
      </c>
      <c r="N2">
        <v>1</v>
      </c>
    </row>
    <row r="3" spans="1:14" x14ac:dyDescent="0.3">
      <c r="C3" s="1"/>
      <c r="F3">
        <f>G3/1000</f>
        <v>1.0188999999999999</v>
      </c>
      <c r="G3" s="3">
        <v>1018.9</v>
      </c>
      <c r="H3" s="3">
        <v>46</v>
      </c>
      <c r="I3" s="3">
        <v>27</v>
      </c>
      <c r="J3">
        <f>I3+273</f>
        <v>300</v>
      </c>
      <c r="K3">
        <f>(1.01325/F3)*(SQRT(J3/293))</f>
        <v>1.0062638416647911</v>
      </c>
    </row>
    <row r="4" spans="1:14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13</v>
      </c>
      <c r="F4" s="2" t="s">
        <v>15</v>
      </c>
      <c r="G4" s="1" t="s">
        <v>22</v>
      </c>
      <c r="H4" s="1" t="s">
        <v>15</v>
      </c>
      <c r="I4" s="1" t="s">
        <v>8</v>
      </c>
      <c r="J4" s="1" t="s">
        <v>8</v>
      </c>
      <c r="K4" s="1" t="s">
        <v>25</v>
      </c>
      <c r="L4" s="1" t="s">
        <v>26</v>
      </c>
      <c r="M4" s="1" t="s">
        <v>28</v>
      </c>
    </row>
    <row r="5" spans="1:14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14</v>
      </c>
      <c r="F5" s="2" t="s">
        <v>16</v>
      </c>
      <c r="G5" s="1" t="s">
        <v>16</v>
      </c>
      <c r="H5" s="1" t="s">
        <v>17</v>
      </c>
      <c r="I5" s="1" t="s">
        <v>23</v>
      </c>
      <c r="J5" s="1" t="s">
        <v>24</v>
      </c>
      <c r="K5" s="1" t="s">
        <v>29</v>
      </c>
      <c r="L5" s="1" t="s">
        <v>27</v>
      </c>
      <c r="M5" s="1" t="s">
        <v>4</v>
      </c>
    </row>
    <row r="6" spans="1:14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A6*0.815776</f>
        <v>83.433490399999997</v>
      </c>
      <c r="F6">
        <f>(B6)*((2*PI())/60000)*(E6)</f>
        <v>8.7371346834664827</v>
      </c>
      <c r="G6" s="1">
        <f>F6*$K$3</f>
        <v>8.7918627117276706</v>
      </c>
      <c r="H6" s="1">
        <f>G6*1.24102</f>
        <v>10.910877462508275</v>
      </c>
      <c r="I6" s="1">
        <f>C6*(1000/60)</f>
        <v>1.1733333333333336</v>
      </c>
      <c r="J6">
        <f>(C6*750)/(60000)</f>
        <v>8.8000000000000003E-4</v>
      </c>
      <c r="K6">
        <f>(J6*3600)/(G6)</f>
        <v>0.36033319717039386</v>
      </c>
      <c r="L6">
        <f>(PI()*4*E6)/(1.6)</f>
        <v>655.28510125998628</v>
      </c>
      <c r="M6">
        <f>(100*G6)/(J6*45000)</f>
        <v>22.201673514463813</v>
      </c>
    </row>
    <row r="7" spans="1:14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 t="shared" ref="E7:E70" si="1">A7*0.815776</f>
        <v>83.825878656</v>
      </c>
      <c r="F7">
        <f t="shared" ref="F7:F70" si="2">(B7)*((2*PI())/60000)*(E7)</f>
        <v>9.2171367598239655</v>
      </c>
      <c r="G7" s="1">
        <f t="shared" ref="G7:G70" si="3">F7*$K$3</f>
        <v>9.2748714450902288</v>
      </c>
      <c r="H7" s="1">
        <f t="shared" ref="H7:H70" si="4">G7*1.24102</f>
        <v>11.510300960785877</v>
      </c>
      <c r="I7" s="1">
        <f t="shared" ref="I7:I70" si="5">C7*(1000/60)</f>
        <v>1.2066666666666668</v>
      </c>
      <c r="J7">
        <f t="shared" ref="J7:J70" si="6">(C7*750)/(60000)</f>
        <v>9.050000000000001E-4</v>
      </c>
      <c r="K7">
        <f t="shared" ref="K7:K70" si="7">(J7*3600)/(G7)</f>
        <v>0.35127171511629568</v>
      </c>
      <c r="L7">
        <f t="shared" ref="L7:L70" si="8">(PI()*4*E7)/(1.6)</f>
        <v>658.36691141599749</v>
      </c>
      <c r="M7">
        <f t="shared" ref="M7:M70" si="9">(100*G7)/(J7*45000)</f>
        <v>22.774392744236287</v>
      </c>
    </row>
    <row r="8" spans="1:14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 t="shared" si="1"/>
        <v>84.586997663999995</v>
      </c>
      <c r="F8">
        <f t="shared" si="2"/>
        <v>9.7437226498494436</v>
      </c>
      <c r="G8" s="1">
        <f t="shared" si="3"/>
        <v>9.8047557857537395</v>
      </c>
      <c r="H8" s="1">
        <f t="shared" si="4"/>
        <v>12.167898025236106</v>
      </c>
      <c r="I8" s="1">
        <f t="shared" si="5"/>
        <v>1.2283333333333335</v>
      </c>
      <c r="J8">
        <f t="shared" si="6"/>
        <v>9.2124999999999998E-4</v>
      </c>
      <c r="K8">
        <f t="shared" si="7"/>
        <v>0.33825421789891574</v>
      </c>
      <c r="L8">
        <f t="shared" si="8"/>
        <v>664.34472612609829</v>
      </c>
      <c r="M8">
        <f t="shared" si="9"/>
        <v>23.650850681751823</v>
      </c>
    </row>
    <row r="9" spans="1:14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 t="shared" si="1"/>
        <v>85.011201184000001</v>
      </c>
      <c r="F9">
        <f t="shared" si="2"/>
        <v>10.237704995979101</v>
      </c>
      <c r="G9" s="1">
        <f t="shared" si="3"/>
        <v>10.301832359084754</v>
      </c>
      <c r="H9" s="1">
        <f t="shared" si="4"/>
        <v>12.784779994271361</v>
      </c>
      <c r="I9" s="1">
        <f t="shared" si="5"/>
        <v>1.2133333333333334</v>
      </c>
      <c r="J9">
        <f t="shared" si="6"/>
        <v>9.1E-4</v>
      </c>
      <c r="K9">
        <f t="shared" si="7"/>
        <v>0.31800168026526199</v>
      </c>
      <c r="L9">
        <f t="shared" si="8"/>
        <v>667.67641278124586</v>
      </c>
      <c r="M9">
        <f t="shared" si="9"/>
        <v>25.157099777984744</v>
      </c>
    </row>
    <row r="10" spans="1:14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 t="shared" si="1"/>
        <v>86.318074335999995</v>
      </c>
      <c r="F10">
        <f t="shared" si="2"/>
        <v>10.847049128239808</v>
      </c>
      <c r="G10" s="1">
        <f t="shared" si="3"/>
        <v>10.914993326509313</v>
      </c>
      <c r="H10" s="1">
        <f t="shared" si="4"/>
        <v>13.545725018064587</v>
      </c>
      <c r="I10" s="1">
        <f t="shared" si="5"/>
        <v>1.24</v>
      </c>
      <c r="J10">
        <f t="shared" si="6"/>
        <v>9.2999999999999995E-4</v>
      </c>
      <c r="K10">
        <f t="shared" si="7"/>
        <v>0.30673404003543375</v>
      </c>
      <c r="L10">
        <f t="shared" si="8"/>
        <v>677.94057051498805</v>
      </c>
      <c r="M10">
        <f t="shared" si="9"/>
        <v>26.081226586641137</v>
      </c>
    </row>
    <row r="11" spans="1:14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 t="shared" si="1"/>
        <v>87.704077760000004</v>
      </c>
      <c r="F11">
        <f t="shared" si="2"/>
        <v>11.480436932528498</v>
      </c>
      <c r="G11" s="1">
        <f t="shared" si="3"/>
        <v>11.552348571716477</v>
      </c>
      <c r="H11" s="1">
        <f t="shared" si="4"/>
        <v>14.336695624471583</v>
      </c>
      <c r="I11" s="1">
        <f t="shared" si="5"/>
        <v>1.3158333333333336</v>
      </c>
      <c r="J11">
        <f t="shared" si="6"/>
        <v>9.8687500000000012E-4</v>
      </c>
      <c r="K11">
        <f t="shared" si="7"/>
        <v>0.30753486859790313</v>
      </c>
      <c r="L11">
        <f t="shared" si="8"/>
        <v>688.82621595170986</v>
      </c>
      <c r="M11">
        <f t="shared" si="9"/>
        <v>26.013310414110705</v>
      </c>
    </row>
    <row r="12" spans="1:14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 t="shared" si="1"/>
        <v>89.317682687999991</v>
      </c>
      <c r="F12">
        <f t="shared" si="2"/>
        <v>12.159323616625684</v>
      </c>
      <c r="G12" s="1">
        <f t="shared" si="3"/>
        <v>12.235487694511184</v>
      </c>
      <c r="H12" s="1">
        <f t="shared" si="4"/>
        <v>15.184484938642269</v>
      </c>
      <c r="I12" s="1">
        <f t="shared" si="5"/>
        <v>1.3166666666666669</v>
      </c>
      <c r="J12">
        <f t="shared" si="6"/>
        <v>9.875000000000001E-4</v>
      </c>
      <c r="K12">
        <f t="shared" si="7"/>
        <v>0.29054828779687847</v>
      </c>
      <c r="L12">
        <f t="shared" si="8"/>
        <v>701.49943942071252</v>
      </c>
      <c r="M12">
        <f t="shared" si="9"/>
        <v>27.534149523513211</v>
      </c>
    </row>
    <row r="13" spans="1:14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 t="shared" si="1"/>
        <v>91.201309471999991</v>
      </c>
      <c r="F13">
        <f t="shared" si="2"/>
        <v>12.893281372575197</v>
      </c>
      <c r="G13" s="1">
        <f t="shared" si="3"/>
        <v>12.974042845632608</v>
      </c>
      <c r="H13" s="1">
        <f t="shared" si="4"/>
        <v>16.101046652286978</v>
      </c>
      <c r="I13" s="1">
        <f t="shared" si="5"/>
        <v>1.3266666666666669</v>
      </c>
      <c r="J13">
        <f t="shared" si="6"/>
        <v>9.9500000000000001E-4</v>
      </c>
      <c r="K13">
        <f t="shared" si="7"/>
        <v>0.27608973105910406</v>
      </c>
      <c r="L13">
        <f t="shared" si="8"/>
        <v>716.29340958751095</v>
      </c>
      <c r="M13">
        <f t="shared" si="9"/>
        <v>28.976086757415093</v>
      </c>
    </row>
    <row r="14" spans="1:14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 t="shared" si="1"/>
        <v>93.217091967999991</v>
      </c>
      <c r="F14">
        <f t="shared" si="2"/>
        <v>13.666339461398067</v>
      </c>
      <c r="G14" s="1">
        <f t="shared" si="3"/>
        <v>13.751943247921551</v>
      </c>
      <c r="H14" s="1">
        <f t="shared" si="4"/>
        <v>17.066436609535604</v>
      </c>
      <c r="I14" s="1">
        <f t="shared" si="5"/>
        <v>1.3916666666666668</v>
      </c>
      <c r="J14">
        <f t="shared" si="6"/>
        <v>1.0437500000000002E-3</v>
      </c>
      <c r="K14">
        <f t="shared" si="7"/>
        <v>0.273234111882181</v>
      </c>
      <c r="L14">
        <f t="shared" si="8"/>
        <v>732.12532828918211</v>
      </c>
      <c r="M14">
        <f t="shared" si="9"/>
        <v>29.278921086725855</v>
      </c>
    </row>
    <row r="15" spans="1:14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 t="shared" si="1"/>
        <v>94.452992607999988</v>
      </c>
      <c r="F15">
        <f t="shared" si="2"/>
        <v>14.342086671531749</v>
      </c>
      <c r="G15" s="1">
        <f t="shared" si="3"/>
        <v>14.431923231584936</v>
      </c>
      <c r="H15" s="1">
        <f t="shared" si="4"/>
        <v>17.910305368861536</v>
      </c>
      <c r="I15" s="1">
        <f t="shared" si="5"/>
        <v>1.4116666666666666</v>
      </c>
      <c r="J15">
        <f t="shared" si="6"/>
        <v>1.05875E-3</v>
      </c>
      <c r="K15">
        <f t="shared" si="7"/>
        <v>0.26410201459902138</v>
      </c>
      <c r="L15">
        <f t="shared" si="8"/>
        <v>741.83206921715941</v>
      </c>
      <c r="M15">
        <f t="shared" si="9"/>
        <v>30.291325161400888</v>
      </c>
    </row>
    <row r="16" spans="1:14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 t="shared" si="1"/>
        <v>95.43355536</v>
      </c>
      <c r="F16">
        <f t="shared" si="2"/>
        <v>14.990667821246541</v>
      </c>
      <c r="G16" s="1">
        <f t="shared" si="3"/>
        <v>15.084566990928309</v>
      </c>
      <c r="H16" s="1">
        <f t="shared" si="4"/>
        <v>18.720249327081849</v>
      </c>
      <c r="I16" s="1">
        <f t="shared" si="5"/>
        <v>1.4775000000000003</v>
      </c>
      <c r="J16">
        <f t="shared" si="6"/>
        <v>1.1081250000000002E-3</v>
      </c>
      <c r="K16">
        <f t="shared" si="7"/>
        <v>0.26445903302355922</v>
      </c>
      <c r="L16">
        <f t="shared" si="8"/>
        <v>749.53339106232704</v>
      </c>
      <c r="M16">
        <f t="shared" si="9"/>
        <v>30.250432017904732</v>
      </c>
    </row>
    <row r="17" spans="1:21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 t="shared" si="1"/>
        <v>96.088623487999996</v>
      </c>
      <c r="F17">
        <f t="shared" si="2"/>
        <v>15.596684538245247</v>
      </c>
      <c r="G17" s="1">
        <f t="shared" si="3"/>
        <v>15.694379700688511</v>
      </c>
      <c r="H17" s="1">
        <f t="shared" si="4"/>
        <v>19.477039096148456</v>
      </c>
      <c r="I17" s="1">
        <f t="shared" si="5"/>
        <v>1.5533333333333335</v>
      </c>
      <c r="J17">
        <f t="shared" si="6"/>
        <v>1.165E-3</v>
      </c>
      <c r="K17">
        <f t="shared" si="7"/>
        <v>0.26722942097647923</v>
      </c>
      <c r="L17">
        <f t="shared" si="8"/>
        <v>754.67828410864092</v>
      </c>
      <c r="M17">
        <f t="shared" si="9"/>
        <v>29.936823463402025</v>
      </c>
    </row>
    <row r="18" spans="1:21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 t="shared" si="1"/>
        <v>96.645798495999998</v>
      </c>
      <c r="F18">
        <f t="shared" si="2"/>
        <v>16.193158962952161</v>
      </c>
      <c r="G18" s="1">
        <f t="shared" si="3"/>
        <v>16.294590346748887</v>
      </c>
      <c r="H18" s="1">
        <f t="shared" si="4"/>
        <v>20.221912512122305</v>
      </c>
      <c r="I18" s="1">
        <f t="shared" si="5"/>
        <v>1.5983333333333334</v>
      </c>
      <c r="J18">
        <f t="shared" si="6"/>
        <v>1.1987499999999999E-3</v>
      </c>
      <c r="K18">
        <f t="shared" si="7"/>
        <v>0.26484249730531167</v>
      </c>
      <c r="L18">
        <f t="shared" si="8"/>
        <v>759.05432638838261</v>
      </c>
      <c r="M18">
        <f t="shared" si="9"/>
        <v>30.2066325510349</v>
      </c>
    </row>
    <row r="19" spans="1:21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 t="shared" si="1"/>
        <v>96.891347072000002</v>
      </c>
      <c r="F19">
        <f t="shared" si="2"/>
        <v>16.741622928679774</v>
      </c>
      <c r="G19" s="1">
        <f t="shared" si="3"/>
        <v>16.846489803916661</v>
      </c>
      <c r="H19" s="1">
        <f t="shared" si="4"/>
        <v>20.906830776456655</v>
      </c>
      <c r="I19" s="1">
        <f t="shared" si="5"/>
        <v>1.6458333333333335</v>
      </c>
      <c r="J19">
        <f t="shared" si="6"/>
        <v>1.234375E-3</v>
      </c>
      <c r="K19">
        <f t="shared" si="7"/>
        <v>0.26377898611061795</v>
      </c>
      <c r="L19">
        <f t="shared" si="8"/>
        <v>760.98286039453524</v>
      </c>
      <c r="M19">
        <f t="shared" si="9"/>
        <v>30.328420462747292</v>
      </c>
    </row>
    <row r="20" spans="1:21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 t="shared" si="1"/>
        <v>96.796717055999991</v>
      </c>
      <c r="F20">
        <f t="shared" si="2"/>
        <v>17.232098461035232</v>
      </c>
      <c r="G20" s="1">
        <f t="shared" si="3"/>
        <v>17.340037597347248</v>
      </c>
      <c r="H20" s="1">
        <f t="shared" si="4"/>
        <v>21.519333459059883</v>
      </c>
      <c r="I20" s="1">
        <f t="shared" si="5"/>
        <v>1.6675000000000002</v>
      </c>
      <c r="J20">
        <f t="shared" si="6"/>
        <v>1.250625E-3</v>
      </c>
      <c r="K20">
        <f t="shared" si="7"/>
        <v>0.2596447657465733</v>
      </c>
      <c r="L20">
        <f t="shared" si="8"/>
        <v>760.23963798684838</v>
      </c>
      <c r="M20">
        <f t="shared" si="9"/>
        <v>30.811327842473869</v>
      </c>
    </row>
    <row r="21" spans="1:21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 t="shared" si="1"/>
        <v>96.963951135999991</v>
      </c>
      <c r="F21">
        <f t="shared" si="2"/>
        <v>17.769572132194003</v>
      </c>
      <c r="G21" s="1">
        <f t="shared" si="3"/>
        <v>17.880877918481151</v>
      </c>
      <c r="H21" s="1">
        <f t="shared" si="4"/>
        <v>22.190527114393479</v>
      </c>
      <c r="I21" s="1">
        <f t="shared" si="5"/>
        <v>1.7175000000000002</v>
      </c>
      <c r="J21">
        <f t="shared" si="6"/>
        <v>1.2881250000000002E-3</v>
      </c>
      <c r="K21">
        <f t="shared" si="7"/>
        <v>0.25934129303612524</v>
      </c>
      <c r="L21">
        <f t="shared" si="8"/>
        <v>761.55309137974314</v>
      </c>
      <c r="M21">
        <f t="shared" si="9"/>
        <v>30.847382251948716</v>
      </c>
    </row>
    <row r="22" spans="1:21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 t="shared" si="1"/>
        <v>97.553757183999991</v>
      </c>
      <c r="F22">
        <f t="shared" si="2"/>
        <v>18.388450013960213</v>
      </c>
      <c r="G22" s="1">
        <f t="shared" si="3"/>
        <v>18.503632353308586</v>
      </c>
      <c r="H22" s="1">
        <f t="shared" si="4"/>
        <v>22.96337782310302</v>
      </c>
      <c r="I22" s="1">
        <f t="shared" si="5"/>
        <v>1.8216666666666668</v>
      </c>
      <c r="J22">
        <f t="shared" si="6"/>
        <v>1.3662499999999998E-3</v>
      </c>
      <c r="K22">
        <f t="shared" si="7"/>
        <v>0.26581267429476008</v>
      </c>
      <c r="L22">
        <f t="shared" si="8"/>
        <v>766.18541724834211</v>
      </c>
      <c r="M22">
        <f t="shared" si="9"/>
        <v>30.096382805015491</v>
      </c>
    </row>
    <row r="23" spans="1:21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 t="shared" si="1"/>
        <v>97.839278783999987</v>
      </c>
      <c r="F23">
        <f t="shared" si="2"/>
        <v>18.954554833387515</v>
      </c>
      <c r="G23" s="1">
        <f t="shared" si="3"/>
        <v>19.073283163690455</v>
      </c>
      <c r="H23" s="1">
        <f t="shared" si="4"/>
        <v>23.670325871803129</v>
      </c>
      <c r="I23" s="1">
        <f t="shared" si="5"/>
        <v>1.9025000000000001</v>
      </c>
      <c r="J23">
        <f t="shared" si="6"/>
        <v>1.426875E-3</v>
      </c>
      <c r="K23">
        <f t="shared" si="7"/>
        <v>0.26931650706988713</v>
      </c>
      <c r="L23">
        <f t="shared" si="8"/>
        <v>768.42789865084512</v>
      </c>
      <c r="M23">
        <f t="shared" si="9"/>
        <v>29.704826068919775</v>
      </c>
    </row>
    <row r="24" spans="1:21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 t="shared" si="1"/>
        <v>98.036696575999997</v>
      </c>
      <c r="F24">
        <f t="shared" si="2"/>
        <v>19.5061198305403</v>
      </c>
      <c r="G24" s="1">
        <f t="shared" si="3"/>
        <v>19.628303076653246</v>
      </c>
      <c r="H24" s="1">
        <f t="shared" si="4"/>
        <v>24.359116684188212</v>
      </c>
      <c r="I24" s="1">
        <f t="shared" si="5"/>
        <v>1.9575</v>
      </c>
      <c r="J24">
        <f t="shared" si="6"/>
        <v>1.468125E-3</v>
      </c>
      <c r="K24">
        <f t="shared" si="7"/>
        <v>0.26926678171616913</v>
      </c>
      <c r="L24">
        <f t="shared" si="8"/>
        <v>769.97841436343299</v>
      </c>
      <c r="M24">
        <f t="shared" si="9"/>
        <v>29.710311643389808</v>
      </c>
    </row>
    <row r="25" spans="1:21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 t="shared" si="1"/>
        <v>98.666475647999988</v>
      </c>
      <c r="F25">
        <f t="shared" si="2"/>
        <v>20.148041878337942</v>
      </c>
      <c r="G25" s="1">
        <f t="shared" si="3"/>
        <v>20.274246022519431</v>
      </c>
      <c r="H25" s="1">
        <f t="shared" si="4"/>
        <v>25.160744798867064</v>
      </c>
      <c r="I25" s="1">
        <f t="shared" si="5"/>
        <v>2.0091666666666668</v>
      </c>
      <c r="J25">
        <f t="shared" si="6"/>
        <v>1.5068750000000002E-3</v>
      </c>
      <c r="K25">
        <f t="shared" si="7"/>
        <v>0.26756851988352659</v>
      </c>
      <c r="L25">
        <f t="shared" si="8"/>
        <v>774.92468762838234</v>
      </c>
      <c r="M25">
        <f t="shared" si="9"/>
        <v>29.898883484060175</v>
      </c>
    </row>
    <row r="26" spans="1:21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 t="shared" si="1"/>
        <v>99.652748831999986</v>
      </c>
      <c r="F26">
        <f t="shared" si="2"/>
        <v>20.871222909375998</v>
      </c>
      <c r="G26" s="1">
        <f t="shared" si="3"/>
        <v>21.001956945030891</v>
      </c>
      <c r="H26" s="1">
        <f t="shared" si="4"/>
        <v>26.063848607922235</v>
      </c>
      <c r="I26" s="1">
        <f t="shared" si="5"/>
        <v>2.0925000000000002</v>
      </c>
      <c r="J26">
        <f t="shared" si="6"/>
        <v>1.5693749999999998E-3</v>
      </c>
      <c r="K26">
        <f t="shared" si="7"/>
        <v>0.26901064575969158</v>
      </c>
      <c r="L26">
        <f t="shared" si="8"/>
        <v>782.67085910159983</v>
      </c>
      <c r="M26">
        <f t="shared" si="9"/>
        <v>29.738600037213534</v>
      </c>
    </row>
    <row r="27" spans="1:21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 t="shared" si="1"/>
        <v>100.21400272</v>
      </c>
      <c r="F27">
        <f t="shared" si="2"/>
        <v>21.513490940018603</v>
      </c>
      <c r="G27" s="1">
        <f t="shared" si="3"/>
        <v>21.648248040923797</v>
      </c>
      <c r="H27" s="1">
        <f t="shared" si="4"/>
        <v>26.865908783747251</v>
      </c>
      <c r="I27" s="1">
        <f t="shared" si="5"/>
        <v>2.1308333333333334</v>
      </c>
      <c r="J27">
        <f t="shared" si="6"/>
        <v>1.5981249999999997E-3</v>
      </c>
      <c r="K27">
        <f t="shared" si="7"/>
        <v>0.26576053586988047</v>
      </c>
      <c r="L27">
        <f t="shared" si="8"/>
        <v>787.0789368299487</v>
      </c>
      <c r="M27">
        <f t="shared" si="9"/>
        <v>30.10228728586284</v>
      </c>
    </row>
    <row r="28" spans="1:21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 t="shared" si="1"/>
        <v>100.989805696</v>
      </c>
      <c r="F28">
        <f t="shared" si="2"/>
        <v>22.208818216340998</v>
      </c>
      <c r="G28" s="1">
        <f t="shared" si="3"/>
        <v>22.347930737210287</v>
      </c>
      <c r="H28" s="1">
        <f t="shared" si="4"/>
        <v>27.734229003492711</v>
      </c>
      <c r="I28" s="1">
        <f t="shared" si="5"/>
        <v>2.1816666666666666</v>
      </c>
      <c r="J28">
        <f t="shared" si="6"/>
        <v>1.6362499999999999E-3</v>
      </c>
      <c r="K28">
        <f t="shared" si="7"/>
        <v>0.26358145052741094</v>
      </c>
      <c r="L28">
        <f t="shared" si="8"/>
        <v>793.17207915503559</v>
      </c>
      <c r="M28">
        <f t="shared" si="9"/>
        <v>30.351149460603057</v>
      </c>
    </row>
    <row r="29" spans="1:21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 t="shared" si="1"/>
        <v>101.80395014399998</v>
      </c>
      <c r="F29">
        <f t="shared" si="2"/>
        <v>22.92090216798152</v>
      </c>
      <c r="G29" s="1">
        <f t="shared" si="3"/>
        <v>23.064475069975924</v>
      </c>
      <c r="H29" s="1">
        <f t="shared" si="4"/>
        <v>28.62347485134152</v>
      </c>
      <c r="I29" s="1">
        <f t="shared" si="5"/>
        <v>2.2391666666666667</v>
      </c>
      <c r="J29">
        <f t="shared" si="6"/>
        <v>1.6793750000000001E-3</v>
      </c>
      <c r="K29">
        <f t="shared" si="7"/>
        <v>0.262123893201889</v>
      </c>
      <c r="L29">
        <f t="shared" si="8"/>
        <v>799.56635469702974</v>
      </c>
      <c r="M29">
        <f t="shared" si="9"/>
        <v>30.519919043924638</v>
      </c>
    </row>
    <row r="30" spans="1:21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 t="shared" si="1"/>
        <v>102.08376131199999</v>
      </c>
      <c r="F30">
        <f t="shared" si="2"/>
        <v>23.518410269830163</v>
      </c>
      <c r="G30" s="1">
        <f t="shared" si="3"/>
        <v>23.665725867967975</v>
      </c>
      <c r="H30" s="1">
        <f t="shared" si="4"/>
        <v>29.369639116665617</v>
      </c>
      <c r="I30" s="1">
        <f t="shared" si="5"/>
        <v>2.2949999999999999</v>
      </c>
      <c r="J30">
        <f t="shared" si="6"/>
        <v>1.7212499999999999E-3</v>
      </c>
      <c r="K30">
        <f t="shared" si="7"/>
        <v>0.26183435211624267</v>
      </c>
      <c r="L30">
        <f t="shared" si="8"/>
        <v>801.76398647148267</v>
      </c>
      <c r="M30">
        <f t="shared" si="9"/>
        <v>30.553668513474353</v>
      </c>
    </row>
    <row r="31" spans="1:21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 t="shared" si="1"/>
        <v>102.810617728</v>
      </c>
      <c r="F31">
        <f t="shared" si="2"/>
        <v>24.2241811023985</v>
      </c>
      <c r="G31" s="1">
        <f t="shared" si="3"/>
        <v>24.375917537283151</v>
      </c>
      <c r="H31" s="1">
        <f t="shared" si="4"/>
        <v>30.251001182119136</v>
      </c>
      <c r="I31" s="1">
        <f t="shared" si="5"/>
        <v>2.3508333333333336</v>
      </c>
      <c r="J31">
        <f t="shared" si="6"/>
        <v>1.7631250000000002E-3</v>
      </c>
      <c r="K31">
        <f t="shared" si="7"/>
        <v>0.26039019824758736</v>
      </c>
      <c r="L31">
        <f t="shared" si="8"/>
        <v>807.47270341328328</v>
      </c>
      <c r="M31">
        <f t="shared" si="9"/>
        <v>30.723122659146117</v>
      </c>
    </row>
    <row r="32" spans="1:21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 t="shared" si="1"/>
        <v>103.32618815999999</v>
      </c>
      <c r="F32">
        <f t="shared" si="2"/>
        <v>24.886674179595097</v>
      </c>
      <c r="G32" s="1">
        <f t="shared" si="3"/>
        <v>25.042560366219327</v>
      </c>
      <c r="H32" s="1">
        <f t="shared" si="4"/>
        <v>31.07831826568551</v>
      </c>
      <c r="I32" s="1">
        <f t="shared" si="5"/>
        <v>2.4158333333333335</v>
      </c>
      <c r="J32">
        <f t="shared" si="6"/>
        <v>1.8118749999999999E-3</v>
      </c>
      <c r="K32">
        <f t="shared" si="7"/>
        <v>0.26046657788229738</v>
      </c>
      <c r="L32">
        <f t="shared" si="8"/>
        <v>811.52198411723145</v>
      </c>
      <c r="M32">
        <f t="shared" si="9"/>
        <v>30.714113361657986</v>
      </c>
      <c r="U32" t="s">
        <v>19</v>
      </c>
    </row>
    <row r="33" spans="1:13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 t="shared" si="1"/>
        <v>103.458343872</v>
      </c>
      <c r="F33">
        <f t="shared" si="2"/>
        <v>25.460211223099272</v>
      </c>
      <c r="G33" s="1">
        <f t="shared" si="3"/>
        <v>25.619689954952904</v>
      </c>
      <c r="H33" s="1">
        <f t="shared" si="4"/>
        <v>31.794547627895653</v>
      </c>
      <c r="I33" s="1">
        <f t="shared" si="5"/>
        <v>2.4975000000000005</v>
      </c>
      <c r="J33">
        <f t="shared" si="6"/>
        <v>1.873125E-3</v>
      </c>
      <c r="K33">
        <f t="shared" si="7"/>
        <v>0.26320576134436657</v>
      </c>
      <c r="L33">
        <f t="shared" si="8"/>
        <v>812.55993265210441</v>
      </c>
      <c r="M33">
        <f t="shared" si="9"/>
        <v>30.394471455102988</v>
      </c>
    </row>
    <row r="34" spans="1:13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 t="shared" si="1"/>
        <v>103.35066144</v>
      </c>
      <c r="F34">
        <f t="shared" si="2"/>
        <v>25.97485429788399</v>
      </c>
      <c r="G34" s="1">
        <f t="shared" si="3"/>
        <v>26.137556672471955</v>
      </c>
      <c r="H34" s="1">
        <f t="shared" si="4"/>
        <v>32.437230581671145</v>
      </c>
      <c r="I34" s="1">
        <f t="shared" si="5"/>
        <v>2.561666666666667</v>
      </c>
      <c r="J34">
        <f t="shared" si="6"/>
        <v>1.92125E-3</v>
      </c>
      <c r="K34">
        <f t="shared" si="7"/>
        <v>0.26461922538017679</v>
      </c>
      <c r="L34">
        <f t="shared" si="8"/>
        <v>811.71419680887459</v>
      </c>
      <c r="M34">
        <f t="shared" si="9"/>
        <v>30.232119334891298</v>
      </c>
    </row>
    <row r="35" spans="1:13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 t="shared" si="1"/>
        <v>103.238084352</v>
      </c>
      <c r="F35">
        <f t="shared" si="2"/>
        <v>26.487113935292335</v>
      </c>
      <c r="G35" s="1">
        <f t="shared" si="3"/>
        <v>26.653025023140287</v>
      </c>
      <c r="H35" s="1">
        <f t="shared" si="4"/>
        <v>33.076937114217557</v>
      </c>
      <c r="I35" s="1">
        <f t="shared" si="5"/>
        <v>2.5941666666666672</v>
      </c>
      <c r="J35">
        <f t="shared" si="6"/>
        <v>1.9456250000000001E-3</v>
      </c>
      <c r="K35">
        <f t="shared" si="7"/>
        <v>0.26279381023050391</v>
      </c>
      <c r="L35">
        <f t="shared" si="8"/>
        <v>810.83001842731642</v>
      </c>
      <c r="M35">
        <f t="shared" si="9"/>
        <v>30.442117312363536</v>
      </c>
    </row>
    <row r="36" spans="1:13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 t="shared" si="1"/>
        <v>103.145085888</v>
      </c>
      <c r="F36">
        <f t="shared" si="2"/>
        <v>27.003320339969083</v>
      </c>
      <c r="G36" s="1">
        <f t="shared" si="3"/>
        <v>27.172464863002283</v>
      </c>
      <c r="H36" s="1">
        <f t="shared" si="4"/>
        <v>33.721572344283096</v>
      </c>
      <c r="I36" s="1">
        <f t="shared" si="5"/>
        <v>2.66</v>
      </c>
      <c r="J36">
        <f t="shared" si="6"/>
        <v>1.9949999999999998E-3</v>
      </c>
      <c r="K36">
        <f t="shared" si="7"/>
        <v>0.26431168597365373</v>
      </c>
      <c r="L36">
        <f t="shared" si="8"/>
        <v>810.09961019907246</v>
      </c>
      <c r="M36">
        <f t="shared" si="9"/>
        <v>30.267295865221147</v>
      </c>
    </row>
    <row r="37" spans="1:13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 t="shared" si="1"/>
        <v>102.982746464</v>
      </c>
      <c r="F37">
        <f t="shared" si="2"/>
        <v>27.500036377713226</v>
      </c>
      <c r="G37" s="1">
        <f t="shared" si="3"/>
        <v>27.672292251359217</v>
      </c>
      <c r="H37" s="1">
        <f t="shared" si="4"/>
        <v>34.341868129781815</v>
      </c>
      <c r="I37" s="1">
        <f t="shared" si="5"/>
        <v>2.71</v>
      </c>
      <c r="J37">
        <f t="shared" si="6"/>
        <v>2.0325E-3</v>
      </c>
      <c r="K37">
        <f t="shared" si="7"/>
        <v>0.26441611462962927</v>
      </c>
      <c r="L37">
        <f t="shared" si="8"/>
        <v>808.82459934450662</v>
      </c>
      <c r="M37">
        <f t="shared" si="9"/>
        <v>30.255342081573559</v>
      </c>
    </row>
    <row r="38" spans="1:13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 t="shared" si="1"/>
        <v>102.919115936</v>
      </c>
      <c r="F38">
        <f t="shared" si="2"/>
        <v>28.021928006669462</v>
      </c>
      <c r="G38" s="1">
        <f t="shared" si="3"/>
        <v>28.197452926845415</v>
      </c>
      <c r="H38" s="1">
        <f t="shared" si="4"/>
        <v>34.9936030312737</v>
      </c>
      <c r="I38" s="1">
        <f t="shared" si="5"/>
        <v>2.8008333333333337</v>
      </c>
      <c r="J38">
        <f t="shared" si="6"/>
        <v>2.1006250000000001E-3</v>
      </c>
      <c r="K38">
        <f t="shared" si="7"/>
        <v>0.26818911692553454</v>
      </c>
      <c r="L38">
        <f t="shared" si="8"/>
        <v>808.32484634623449</v>
      </c>
      <c r="M38">
        <f t="shared" si="9"/>
        <v>29.829696639857627</v>
      </c>
    </row>
    <row r="39" spans="1:13" x14ac:dyDescent="0.3">
      <c r="A39" s="1">
        <v>125.84699999999999</v>
      </c>
      <c r="B39" s="1">
        <f t="shared" ref="B39:B70" si="10">B38+50</f>
        <v>2650</v>
      </c>
      <c r="C39" s="1">
        <v>0.17144999999999999</v>
      </c>
      <c r="D39" s="1">
        <v>1.28027</v>
      </c>
      <c r="E39">
        <f t="shared" si="1"/>
        <v>102.66296227199999</v>
      </c>
      <c r="F39">
        <f t="shared" si="2"/>
        <v>28.489726712804178</v>
      </c>
      <c r="G39" s="1">
        <f t="shared" si="3"/>
        <v>28.668181850006352</v>
      </c>
      <c r="H39" s="1">
        <f t="shared" si="4"/>
        <v>35.577787039494886</v>
      </c>
      <c r="I39" s="1">
        <f t="shared" si="5"/>
        <v>2.8574999999999999</v>
      </c>
      <c r="J39">
        <f t="shared" si="6"/>
        <v>2.1431250000000001E-3</v>
      </c>
      <c r="K39">
        <f t="shared" si="7"/>
        <v>0.26912240337969989</v>
      </c>
      <c r="L39">
        <f t="shared" si="8"/>
        <v>806.31302017370308</v>
      </c>
      <c r="M39">
        <f t="shared" si="9"/>
        <v>29.726250581646848</v>
      </c>
    </row>
    <row r="40" spans="1:13" x14ac:dyDescent="0.3">
      <c r="A40" s="1">
        <v>124.911</v>
      </c>
      <c r="B40" s="1">
        <f t="shared" si="10"/>
        <v>2700</v>
      </c>
      <c r="C40" s="1">
        <v>0.17465</v>
      </c>
      <c r="D40" s="1">
        <v>1.2837099999999999</v>
      </c>
      <c r="E40">
        <f t="shared" si="1"/>
        <v>101.89939593599999</v>
      </c>
      <c r="F40">
        <f t="shared" si="2"/>
        <v>28.811375430999767</v>
      </c>
      <c r="G40" s="1">
        <f t="shared" si="3"/>
        <v>28.991845324844402</v>
      </c>
      <c r="H40" s="1">
        <f t="shared" si="4"/>
        <v>35.979459885038402</v>
      </c>
      <c r="I40" s="1">
        <f t="shared" si="5"/>
        <v>2.9108333333333336</v>
      </c>
      <c r="J40">
        <f t="shared" si="6"/>
        <v>2.1831250000000002E-3</v>
      </c>
      <c r="K40">
        <f t="shared" si="7"/>
        <v>0.27108484858206178</v>
      </c>
      <c r="L40">
        <f t="shared" si="8"/>
        <v>800.31598419443787</v>
      </c>
      <c r="M40">
        <f t="shared" si="9"/>
        <v>29.511055456787251</v>
      </c>
    </row>
    <row r="41" spans="1:13" x14ac:dyDescent="0.3">
      <c r="A41" s="1">
        <v>123.92700000000001</v>
      </c>
      <c r="B41" s="1">
        <f t="shared" si="10"/>
        <v>2750</v>
      </c>
      <c r="C41" s="1">
        <v>0.1784</v>
      </c>
      <c r="D41" s="1">
        <v>1.2811999999999999</v>
      </c>
      <c r="E41">
        <f t="shared" si="1"/>
        <v>101.096672352</v>
      </c>
      <c r="F41">
        <f t="shared" si="2"/>
        <v>29.11375162331327</v>
      </c>
      <c r="G41" s="1">
        <f t="shared" si="3"/>
        <v>29.296115553749761</v>
      </c>
      <c r="H41" s="1">
        <f t="shared" si="4"/>
        <v>36.357065324514529</v>
      </c>
      <c r="I41" s="1">
        <f t="shared" si="5"/>
        <v>2.9733333333333336</v>
      </c>
      <c r="J41">
        <f t="shared" si="6"/>
        <v>2.2300000000000002E-3</v>
      </c>
      <c r="K41">
        <f t="shared" si="7"/>
        <v>0.274029503511173</v>
      </c>
      <c r="L41">
        <f t="shared" si="8"/>
        <v>794.01140790854379</v>
      </c>
      <c r="M41">
        <f t="shared" si="9"/>
        <v>29.193936775037127</v>
      </c>
    </row>
    <row r="42" spans="1:13" x14ac:dyDescent="0.3">
      <c r="A42" s="1">
        <v>123.68899999999999</v>
      </c>
      <c r="B42" s="1">
        <f t="shared" si="10"/>
        <v>2800</v>
      </c>
      <c r="C42" s="1">
        <v>0.18004999999999999</v>
      </c>
      <c r="D42" s="1">
        <v>1.2744800000000001</v>
      </c>
      <c r="E42">
        <f t="shared" si="1"/>
        <v>100.90251766399999</v>
      </c>
      <c r="F42">
        <f t="shared" si="2"/>
        <v>29.586163434047421</v>
      </c>
      <c r="G42" s="1">
        <f t="shared" si="3"/>
        <v>29.771486477266926</v>
      </c>
      <c r="H42" s="1">
        <f t="shared" si="4"/>
        <v>36.947010148017803</v>
      </c>
      <c r="I42" s="1">
        <f t="shared" si="5"/>
        <v>3.0008333333333335</v>
      </c>
      <c r="J42">
        <f t="shared" si="6"/>
        <v>2.250625E-3</v>
      </c>
      <c r="K42">
        <f t="shared" si="7"/>
        <v>0.2721479831444345</v>
      </c>
      <c r="L42">
        <f t="shared" si="8"/>
        <v>792.48652055484172</v>
      </c>
      <c r="M42">
        <f t="shared" si="9"/>
        <v>29.395771769340048</v>
      </c>
    </row>
    <row r="43" spans="1:13" x14ac:dyDescent="0.3">
      <c r="A43" s="1">
        <v>123.389</v>
      </c>
      <c r="B43" s="1">
        <f t="shared" si="10"/>
        <v>2850</v>
      </c>
      <c r="C43" s="1">
        <v>0.18310000000000001</v>
      </c>
      <c r="D43" s="1">
        <v>1.2603599999999999</v>
      </c>
      <c r="E43">
        <f t="shared" si="1"/>
        <v>100.65778486399999</v>
      </c>
      <c r="F43">
        <f t="shared" si="2"/>
        <v>30.041446958259602</v>
      </c>
      <c r="G43" s="1">
        <f t="shared" si="3"/>
        <v>30.229621825387362</v>
      </c>
      <c r="H43" s="1">
        <f t="shared" si="4"/>
        <v>37.515565277742226</v>
      </c>
      <c r="I43" s="1">
        <f t="shared" si="5"/>
        <v>3.0516666666666672</v>
      </c>
      <c r="J43">
        <f t="shared" si="6"/>
        <v>2.2887500000000004E-3</v>
      </c>
      <c r="K43">
        <f t="shared" si="7"/>
        <v>0.27256378024154859</v>
      </c>
      <c r="L43">
        <f t="shared" si="8"/>
        <v>790.56439363841059</v>
      </c>
      <c r="M43">
        <f t="shared" si="9"/>
        <v>29.350928406225968</v>
      </c>
    </row>
    <row r="44" spans="1:13" x14ac:dyDescent="0.3">
      <c r="A44" s="1">
        <v>122.51900000000001</v>
      </c>
      <c r="B44" s="1">
        <f t="shared" si="10"/>
        <v>2900</v>
      </c>
      <c r="C44" s="1">
        <v>0.18790000000000001</v>
      </c>
      <c r="D44" s="1">
        <v>1.2531000000000001</v>
      </c>
      <c r="E44">
        <f t="shared" si="1"/>
        <v>99.948059743999991</v>
      </c>
      <c r="F44">
        <f t="shared" si="2"/>
        <v>30.35295538912273</v>
      </c>
      <c r="G44" s="1">
        <f t="shared" si="3"/>
        <v>30.543081495738662</v>
      </c>
      <c r="H44" s="1">
        <f t="shared" si="4"/>
        <v>37.904574997841593</v>
      </c>
      <c r="I44" s="1">
        <f t="shared" si="5"/>
        <v>3.1316666666666673</v>
      </c>
      <c r="J44">
        <f t="shared" si="6"/>
        <v>2.3487500000000001E-3</v>
      </c>
      <c r="K44">
        <f t="shared" si="7"/>
        <v>0.27683847162506192</v>
      </c>
      <c r="L44">
        <f t="shared" si="8"/>
        <v>784.99022558076013</v>
      </c>
      <c r="M44">
        <f t="shared" si="9"/>
        <v>28.89771769450763</v>
      </c>
    </row>
    <row r="45" spans="1:13" x14ac:dyDescent="0.3">
      <c r="A45" s="1">
        <v>121.837</v>
      </c>
      <c r="B45" s="1">
        <f t="shared" si="10"/>
        <v>2950</v>
      </c>
      <c r="C45" s="1">
        <v>0.19255</v>
      </c>
      <c r="D45" s="1">
        <v>1.23943</v>
      </c>
      <c r="E45">
        <f t="shared" si="1"/>
        <v>99.391700512</v>
      </c>
      <c r="F45">
        <f t="shared" si="2"/>
        <v>30.704409888702447</v>
      </c>
      <c r="G45" s="1">
        <f t="shared" si="3"/>
        <v>30.896737450656126</v>
      </c>
      <c r="H45" s="1">
        <f t="shared" si="4"/>
        <v>38.343469111013263</v>
      </c>
      <c r="I45" s="1">
        <f t="shared" si="5"/>
        <v>3.2091666666666669</v>
      </c>
      <c r="J45">
        <f t="shared" si="6"/>
        <v>2.4068749999999997E-3</v>
      </c>
      <c r="K45">
        <f t="shared" si="7"/>
        <v>0.2804422316057838</v>
      </c>
      <c r="L45">
        <f t="shared" si="8"/>
        <v>780.62059039074006</v>
      </c>
      <c r="M45">
        <f t="shared" si="9"/>
        <v>28.526374056406592</v>
      </c>
    </row>
    <row r="46" spans="1:13" x14ac:dyDescent="0.3">
      <c r="A46" s="1">
        <v>121.709</v>
      </c>
      <c r="B46" s="1">
        <f t="shared" si="10"/>
        <v>3000</v>
      </c>
      <c r="C46" s="1">
        <v>0.19900000000000001</v>
      </c>
      <c r="D46" s="1">
        <v>1.2273499999999999</v>
      </c>
      <c r="E46">
        <f t="shared" si="1"/>
        <v>99.287281183999994</v>
      </c>
      <c r="F46">
        <f t="shared" si="2"/>
        <v>31.192019316255848</v>
      </c>
      <c r="G46" s="1">
        <f t="shared" si="3"/>
        <v>31.387401186457982</v>
      </c>
      <c r="H46" s="1">
        <f t="shared" si="4"/>
        <v>38.952392620418088</v>
      </c>
      <c r="I46" s="1">
        <f t="shared" si="5"/>
        <v>3.3166666666666669</v>
      </c>
      <c r="J46">
        <f t="shared" si="6"/>
        <v>2.4875000000000001E-3</v>
      </c>
      <c r="K46">
        <f t="shared" si="7"/>
        <v>0.28530555769184268</v>
      </c>
      <c r="L46">
        <f t="shared" si="8"/>
        <v>779.80048290639616</v>
      </c>
      <c r="M46">
        <f t="shared" si="9"/>
        <v>28.040112729387367</v>
      </c>
    </row>
    <row r="47" spans="1:13" x14ac:dyDescent="0.3">
      <c r="A47" s="1">
        <v>121.123</v>
      </c>
      <c r="B47" s="1">
        <f t="shared" si="10"/>
        <v>3050</v>
      </c>
      <c r="C47" s="1">
        <v>0.20605000000000001</v>
      </c>
      <c r="D47" s="1">
        <v>1.2193000000000001</v>
      </c>
      <c r="E47">
        <f t="shared" si="1"/>
        <v>98.809236447999993</v>
      </c>
      <c r="F47">
        <f t="shared" si="2"/>
        <v>31.559201085405117</v>
      </c>
      <c r="G47" s="1">
        <f t="shared" si="3"/>
        <v>31.756882924071398</v>
      </c>
      <c r="H47" s="1">
        <f t="shared" si="4"/>
        <v>39.410926846431089</v>
      </c>
      <c r="I47" s="1">
        <f t="shared" si="5"/>
        <v>3.434166666666667</v>
      </c>
      <c r="J47">
        <f t="shared" si="6"/>
        <v>2.5756249999999998E-3</v>
      </c>
      <c r="K47">
        <f t="shared" si="7"/>
        <v>0.2919760740425732</v>
      </c>
      <c r="L47">
        <f t="shared" si="8"/>
        <v>776.04592832963397</v>
      </c>
      <c r="M47">
        <f t="shared" si="9"/>
        <v>27.399505340405103</v>
      </c>
    </row>
    <row r="48" spans="1:13" x14ac:dyDescent="0.3">
      <c r="A48" s="1">
        <v>121.124</v>
      </c>
      <c r="B48" s="1">
        <f t="shared" si="10"/>
        <v>3100</v>
      </c>
      <c r="C48" s="1">
        <v>0.21004999999999999</v>
      </c>
      <c r="D48" s="1">
        <v>1.20692</v>
      </c>
      <c r="E48">
        <f t="shared" si="1"/>
        <v>98.810052223999989</v>
      </c>
      <c r="F48">
        <f t="shared" si="2"/>
        <v>32.076829864000018</v>
      </c>
      <c r="G48" s="1">
        <f t="shared" si="3"/>
        <v>32.277754047376554</v>
      </c>
      <c r="H48" s="1">
        <f t="shared" si="4"/>
        <v>40.05733832787525</v>
      </c>
      <c r="I48" s="1">
        <f t="shared" si="5"/>
        <v>3.5008333333333335</v>
      </c>
      <c r="J48">
        <f t="shared" si="6"/>
        <v>2.6256249999999999E-3</v>
      </c>
      <c r="K48">
        <f t="shared" si="7"/>
        <v>0.29284100703308541</v>
      </c>
      <c r="L48">
        <f t="shared" si="8"/>
        <v>776.05233541935547</v>
      </c>
      <c r="M48">
        <f t="shared" si="9"/>
        <v>27.318578368008929</v>
      </c>
    </row>
    <row r="49" spans="1:13" x14ac:dyDescent="0.3">
      <c r="A49" s="1">
        <v>120.851</v>
      </c>
      <c r="B49" s="1">
        <f t="shared" si="10"/>
        <v>3150</v>
      </c>
      <c r="C49" s="1">
        <v>0.21604999999999999</v>
      </c>
      <c r="D49" s="1">
        <v>1.1927399999999999</v>
      </c>
      <c r="E49">
        <f t="shared" si="1"/>
        <v>98.587345375999988</v>
      </c>
      <c r="F49">
        <f t="shared" si="2"/>
        <v>32.520734396866928</v>
      </c>
      <c r="G49" s="1">
        <f t="shared" si="3"/>
        <v>32.724439127951626</v>
      </c>
      <c r="H49" s="1">
        <f t="shared" si="4"/>
        <v>40.611683446570531</v>
      </c>
      <c r="I49" s="1">
        <f t="shared" si="5"/>
        <v>3.6008333333333336</v>
      </c>
      <c r="J49">
        <f t="shared" si="6"/>
        <v>2.7006249999999999E-3</v>
      </c>
      <c r="K49">
        <f t="shared" si="7"/>
        <v>0.29709447309352738</v>
      </c>
      <c r="L49">
        <f t="shared" si="8"/>
        <v>774.30319992540296</v>
      </c>
      <c r="M49">
        <f t="shared" si="9"/>
        <v>26.92746154682435</v>
      </c>
    </row>
    <row r="50" spans="1:13" x14ac:dyDescent="0.3">
      <c r="A50" s="1">
        <v>120.596</v>
      </c>
      <c r="B50" s="1">
        <f t="shared" si="10"/>
        <v>3200</v>
      </c>
      <c r="C50" s="1">
        <v>0.21795</v>
      </c>
      <c r="D50" s="1">
        <v>1.1848099999999999</v>
      </c>
      <c r="E50">
        <f t="shared" si="1"/>
        <v>98.379322496</v>
      </c>
      <c r="F50">
        <f t="shared" si="2"/>
        <v>32.967227393981297</v>
      </c>
      <c r="G50" s="1">
        <f t="shared" si="3"/>
        <v>33.173728886504357</v>
      </c>
      <c r="H50" s="1">
        <f t="shared" si="4"/>
        <v>41.169261022729636</v>
      </c>
      <c r="I50" s="1">
        <f t="shared" si="5"/>
        <v>3.6325000000000003</v>
      </c>
      <c r="J50">
        <f t="shared" si="6"/>
        <v>2.7243750000000002E-3</v>
      </c>
      <c r="K50">
        <f t="shared" si="7"/>
        <v>0.29564810255593432</v>
      </c>
      <c r="L50">
        <f t="shared" si="8"/>
        <v>772.66939204643654</v>
      </c>
      <c r="M50">
        <f t="shared" si="9"/>
        <v>27.059196155288909</v>
      </c>
    </row>
    <row r="51" spans="1:13" x14ac:dyDescent="0.3">
      <c r="A51" s="1">
        <v>120.84</v>
      </c>
      <c r="B51" s="1">
        <f t="shared" si="10"/>
        <v>3250</v>
      </c>
      <c r="C51" s="1">
        <v>0.22305</v>
      </c>
      <c r="D51" s="1">
        <v>1.17378</v>
      </c>
      <c r="E51">
        <f t="shared" si="1"/>
        <v>98.578371840000003</v>
      </c>
      <c r="F51">
        <f t="shared" si="2"/>
        <v>33.550084617333582</v>
      </c>
      <c r="G51" s="1">
        <f t="shared" si="3"/>
        <v>33.760237035216903</v>
      </c>
      <c r="H51" s="1">
        <f t="shared" si="4"/>
        <v>41.897129365444883</v>
      </c>
      <c r="I51" s="1">
        <f t="shared" si="5"/>
        <v>3.7175000000000002</v>
      </c>
      <c r="J51">
        <f t="shared" si="6"/>
        <v>2.7881249999999998E-3</v>
      </c>
      <c r="K51">
        <f t="shared" si="7"/>
        <v>0.29730982011558943</v>
      </c>
      <c r="L51">
        <f t="shared" si="8"/>
        <v>774.23272193846742</v>
      </c>
      <c r="M51">
        <f t="shared" si="9"/>
        <v>26.90795748653618</v>
      </c>
    </row>
    <row r="52" spans="1:13" x14ac:dyDescent="0.3">
      <c r="A52" s="1">
        <v>121.633</v>
      </c>
      <c r="B52" s="1">
        <f t="shared" si="10"/>
        <v>3300</v>
      </c>
      <c r="C52" s="1">
        <v>0.22550000000000001</v>
      </c>
      <c r="D52" s="1">
        <v>1.1611800000000001</v>
      </c>
      <c r="E52">
        <f t="shared" si="1"/>
        <v>99.225282207999996</v>
      </c>
      <c r="F52">
        <f t="shared" si="2"/>
        <v>34.289795939852944</v>
      </c>
      <c r="G52" s="1">
        <f t="shared" si="3"/>
        <v>34.504581792338179</v>
      </c>
      <c r="H52" s="1">
        <f t="shared" si="4"/>
        <v>42.820876095927524</v>
      </c>
      <c r="I52" s="1">
        <f t="shared" si="5"/>
        <v>3.7583333333333337</v>
      </c>
      <c r="J52">
        <f t="shared" si="6"/>
        <v>2.8187500000000001E-3</v>
      </c>
      <c r="K52">
        <f t="shared" si="7"/>
        <v>0.2940913778080706</v>
      </c>
      <c r="L52">
        <f t="shared" si="8"/>
        <v>779.31354408756704</v>
      </c>
      <c r="M52">
        <f t="shared" si="9"/>
        <v>27.202429597310218</v>
      </c>
    </row>
    <row r="53" spans="1:13" x14ac:dyDescent="0.3">
      <c r="A53" s="1">
        <v>122.181</v>
      </c>
      <c r="B53" s="1">
        <f t="shared" si="10"/>
        <v>3350</v>
      </c>
      <c r="C53" s="1">
        <v>0.22850000000000001</v>
      </c>
      <c r="D53" s="1">
        <v>1.1510400000000001</v>
      </c>
      <c r="E53">
        <f t="shared" si="1"/>
        <v>99.672327455999991</v>
      </c>
      <c r="F53">
        <f t="shared" si="2"/>
        <v>34.966166773386178</v>
      </c>
      <c r="G53" s="1">
        <f t="shared" si="3"/>
        <v>35.185189305679351</v>
      </c>
      <c r="H53" s="1">
        <f t="shared" si="4"/>
        <v>43.665523632134189</v>
      </c>
      <c r="I53" s="1">
        <f t="shared" si="5"/>
        <v>3.8083333333333336</v>
      </c>
      <c r="J53">
        <f t="shared" si="6"/>
        <v>2.8562499999999998E-3</v>
      </c>
      <c r="K53">
        <f t="shared" si="7"/>
        <v>0.29223943946040581</v>
      </c>
      <c r="L53">
        <f t="shared" si="8"/>
        <v>782.82462925491438</v>
      </c>
      <c r="M53">
        <f t="shared" si="9"/>
        <v>27.374812977917315</v>
      </c>
    </row>
    <row r="54" spans="1:13" x14ac:dyDescent="0.3">
      <c r="A54" s="1">
        <v>122.93300000000001</v>
      </c>
      <c r="B54" s="1">
        <f t="shared" si="10"/>
        <v>3400</v>
      </c>
      <c r="C54" s="1">
        <v>0.23419999999999999</v>
      </c>
      <c r="D54" s="1">
        <v>1.14117</v>
      </c>
      <c r="E54">
        <f t="shared" si="1"/>
        <v>100.285791008</v>
      </c>
      <c r="F54">
        <f t="shared" si="2"/>
        <v>35.706471819553073</v>
      </c>
      <c r="G54" s="1">
        <f t="shared" si="3"/>
        <v>35.930131505439078</v>
      </c>
      <c r="H54" s="1">
        <f t="shared" si="4"/>
        <v>44.590011800880006</v>
      </c>
      <c r="I54" s="1">
        <f t="shared" si="5"/>
        <v>3.9033333333333333</v>
      </c>
      <c r="J54">
        <f t="shared" si="6"/>
        <v>2.9275E-3</v>
      </c>
      <c r="K54">
        <f t="shared" si="7"/>
        <v>0.29331927155358761</v>
      </c>
      <c r="L54">
        <f t="shared" si="8"/>
        <v>787.64276072543532</v>
      </c>
      <c r="M54">
        <f t="shared" si="9"/>
        <v>27.274034732281297</v>
      </c>
    </row>
    <row r="55" spans="1:13" x14ac:dyDescent="0.3">
      <c r="A55" s="1">
        <v>123.47499999999999</v>
      </c>
      <c r="B55" s="1">
        <f t="shared" si="10"/>
        <v>3450</v>
      </c>
      <c r="C55" s="1">
        <v>0.23605000000000001</v>
      </c>
      <c r="D55" s="1">
        <v>1.12669</v>
      </c>
      <c r="E55">
        <f t="shared" si="1"/>
        <v>100.72794159999999</v>
      </c>
      <c r="F55">
        <f t="shared" si="2"/>
        <v>36.391308554304892</v>
      </c>
      <c r="G55" s="1">
        <f t="shared" si="3"/>
        <v>36.619257949063616</v>
      </c>
      <c r="H55" s="1">
        <f t="shared" si="4"/>
        <v>45.445231499946928</v>
      </c>
      <c r="I55" s="1">
        <f t="shared" si="5"/>
        <v>3.934166666666667</v>
      </c>
      <c r="J55">
        <f t="shared" si="6"/>
        <v>2.9506249999999997E-3</v>
      </c>
      <c r="K55">
        <f t="shared" si="7"/>
        <v>0.29007278123372293</v>
      </c>
      <c r="L55">
        <f t="shared" si="8"/>
        <v>791.1154033544542</v>
      </c>
      <c r="M55">
        <f t="shared" si="9"/>
        <v>27.579285329615569</v>
      </c>
    </row>
    <row r="56" spans="1:13" x14ac:dyDescent="0.3">
      <c r="A56" s="1">
        <v>123.428</v>
      </c>
      <c r="B56" s="1">
        <f t="shared" si="10"/>
        <v>3500</v>
      </c>
      <c r="C56" s="1">
        <v>0.24195</v>
      </c>
      <c r="D56" s="1">
        <v>1.11975</v>
      </c>
      <c r="E56">
        <f t="shared" si="1"/>
        <v>100.689600128</v>
      </c>
      <c r="F56">
        <f t="shared" si="2"/>
        <v>36.904665939752178</v>
      </c>
      <c r="G56" s="1">
        <f t="shared" si="3"/>
        <v>37.135830923890794</v>
      </c>
      <c r="H56" s="1">
        <f t="shared" si="4"/>
        <v>46.086308893166951</v>
      </c>
      <c r="I56" s="1">
        <f t="shared" si="5"/>
        <v>4.0325000000000006</v>
      </c>
      <c r="J56">
        <f t="shared" si="6"/>
        <v>3.0243750000000002E-3</v>
      </c>
      <c r="K56">
        <f t="shared" si="7"/>
        <v>0.2931871922379829</v>
      </c>
      <c r="L56">
        <f t="shared" si="8"/>
        <v>790.8142701375466</v>
      </c>
      <c r="M56">
        <f t="shared" si="9"/>
        <v>27.286321544040444</v>
      </c>
    </row>
    <row r="57" spans="1:13" x14ac:dyDescent="0.3">
      <c r="A57" s="1">
        <v>124.205</v>
      </c>
      <c r="B57" s="1">
        <f t="shared" si="10"/>
        <v>3550</v>
      </c>
      <c r="C57" s="1">
        <v>0.24545</v>
      </c>
      <c r="D57" s="1">
        <v>1.10622</v>
      </c>
      <c r="E57">
        <f t="shared" si="1"/>
        <v>101.32345807999999</v>
      </c>
      <c r="F57">
        <f t="shared" si="2"/>
        <v>37.667515398952226</v>
      </c>
      <c r="G57" s="1">
        <f t="shared" si="3"/>
        <v>37.903458751317345</v>
      </c>
      <c r="H57" s="1">
        <f t="shared" si="4"/>
        <v>47.03895037955985</v>
      </c>
      <c r="I57" s="1">
        <f t="shared" si="5"/>
        <v>4.0908333333333333</v>
      </c>
      <c r="J57">
        <f t="shared" si="6"/>
        <v>3.0681250000000001E-3</v>
      </c>
      <c r="K57">
        <f t="shared" si="7"/>
        <v>0.29140480483502368</v>
      </c>
      <c r="L57">
        <f t="shared" si="8"/>
        <v>795.79257885110337</v>
      </c>
      <c r="M57">
        <f t="shared" si="9"/>
        <v>27.453219258100876</v>
      </c>
    </row>
    <row r="58" spans="1:13" x14ac:dyDescent="0.3">
      <c r="A58" s="1">
        <v>124.066</v>
      </c>
      <c r="B58" s="1">
        <f t="shared" si="10"/>
        <v>3600</v>
      </c>
      <c r="C58" s="1">
        <v>0.25505</v>
      </c>
      <c r="D58" s="1">
        <v>1.09697</v>
      </c>
      <c r="E58">
        <f t="shared" si="1"/>
        <v>101.21006521599999</v>
      </c>
      <c r="F58">
        <f t="shared" si="2"/>
        <v>38.155295682231525</v>
      </c>
      <c r="G58" s="1">
        <f t="shared" si="3"/>
        <v>38.394294413058311</v>
      </c>
      <c r="H58" s="1">
        <f t="shared" si="4"/>
        <v>47.648087252493625</v>
      </c>
      <c r="I58" s="1">
        <f t="shared" si="5"/>
        <v>4.2508333333333335</v>
      </c>
      <c r="J58">
        <f t="shared" si="6"/>
        <v>3.188125E-3</v>
      </c>
      <c r="K58">
        <f t="shared" si="7"/>
        <v>0.29893113483279599</v>
      </c>
      <c r="L58">
        <f t="shared" si="8"/>
        <v>794.90199337982358</v>
      </c>
      <c r="M58">
        <f t="shared" si="9"/>
        <v>26.762016624580497</v>
      </c>
    </row>
    <row r="59" spans="1:13" x14ac:dyDescent="0.3">
      <c r="A59" s="1">
        <v>123.967</v>
      </c>
      <c r="B59" s="1">
        <f t="shared" si="10"/>
        <v>3650</v>
      </c>
      <c r="C59" s="1">
        <v>0.25755</v>
      </c>
      <c r="D59" s="1">
        <v>1.0940099999999999</v>
      </c>
      <c r="E59">
        <f t="shared" si="1"/>
        <v>101.129303392</v>
      </c>
      <c r="F59">
        <f t="shared" si="2"/>
        <v>38.654360986206861</v>
      </c>
      <c r="G59" s="1">
        <f t="shared" si="3"/>
        <v>38.896485783078141</v>
      </c>
      <c r="H59" s="1">
        <f t="shared" si="4"/>
        <v>48.271316786515634</v>
      </c>
      <c r="I59" s="1">
        <f t="shared" si="5"/>
        <v>4.2925000000000004</v>
      </c>
      <c r="J59">
        <f t="shared" si="6"/>
        <v>3.219375E-3</v>
      </c>
      <c r="K59">
        <f t="shared" si="7"/>
        <v>0.29796393598729948</v>
      </c>
      <c r="L59">
        <f t="shared" si="8"/>
        <v>794.2676914974013</v>
      </c>
      <c r="M59">
        <f t="shared" si="9"/>
        <v>26.848886840926262</v>
      </c>
    </row>
    <row r="60" spans="1:13" x14ac:dyDescent="0.3">
      <c r="A60" s="1">
        <v>123.815</v>
      </c>
      <c r="B60" s="1">
        <f t="shared" si="10"/>
        <v>3700</v>
      </c>
      <c r="C60" s="1">
        <v>0.26445000000000002</v>
      </c>
      <c r="D60" s="1">
        <v>1.09659</v>
      </c>
      <c r="E60">
        <f t="shared" si="1"/>
        <v>101.00530543999999</v>
      </c>
      <c r="F60">
        <f t="shared" si="2"/>
        <v>39.135828150413978</v>
      </c>
      <c r="G60" s="1">
        <f t="shared" si="3"/>
        <v>39.380968781368644</v>
      </c>
      <c r="H60" s="1">
        <f t="shared" si="4"/>
        <v>48.872569877054111</v>
      </c>
      <c r="I60" s="1">
        <f t="shared" si="5"/>
        <v>4.4075000000000006</v>
      </c>
      <c r="J60">
        <f t="shared" si="6"/>
        <v>3.305625E-3</v>
      </c>
      <c r="K60">
        <f t="shared" si="7"/>
        <v>0.30218276411803446</v>
      </c>
      <c r="L60">
        <f t="shared" si="8"/>
        <v>793.29381385974284</v>
      </c>
      <c r="M60">
        <f t="shared" si="9"/>
        <v>26.474044684014967</v>
      </c>
    </row>
    <row r="61" spans="1:13" x14ac:dyDescent="0.3">
      <c r="A61" s="1">
        <v>123.767</v>
      </c>
      <c r="B61" s="1">
        <f t="shared" si="10"/>
        <v>3750</v>
      </c>
      <c r="C61" s="1">
        <v>0.2651</v>
      </c>
      <c r="D61" s="1">
        <v>1.0980799999999999</v>
      </c>
      <c r="E61">
        <f t="shared" si="1"/>
        <v>100.96614819199999</v>
      </c>
      <c r="F61">
        <f t="shared" si="2"/>
        <v>39.649313677655691</v>
      </c>
      <c r="G61" s="1">
        <f t="shared" si="3"/>
        <v>39.89767070065016</v>
      </c>
      <c r="H61" s="1">
        <f t="shared" si="4"/>
        <v>49.513807292920859</v>
      </c>
      <c r="I61" s="1">
        <f t="shared" si="5"/>
        <v>4.4183333333333339</v>
      </c>
      <c r="J61">
        <f t="shared" si="6"/>
        <v>3.3137499999999999E-3</v>
      </c>
      <c r="K61">
        <f t="shared" si="7"/>
        <v>0.29900241769767277</v>
      </c>
      <c r="L61">
        <f t="shared" si="8"/>
        <v>792.98627355311373</v>
      </c>
      <c r="M61">
        <f t="shared" si="9"/>
        <v>26.75563649819366</v>
      </c>
    </row>
    <row r="62" spans="1:13" x14ac:dyDescent="0.3">
      <c r="A62" s="1">
        <v>123.509</v>
      </c>
      <c r="B62" s="1">
        <f t="shared" si="10"/>
        <v>3800</v>
      </c>
      <c r="C62" s="1">
        <v>0.26929999999999998</v>
      </c>
      <c r="D62" s="1">
        <v>1.09907</v>
      </c>
      <c r="E62">
        <f t="shared" si="1"/>
        <v>100.75567798399999</v>
      </c>
      <c r="F62">
        <f t="shared" si="2"/>
        <v>40.09421771651914</v>
      </c>
      <c r="G62" s="1">
        <f t="shared" si="3"/>
        <v>40.345361547969077</v>
      </c>
      <c r="H62" s="1">
        <f t="shared" si="4"/>
        <v>50.069400588260585</v>
      </c>
      <c r="I62" s="1">
        <f t="shared" si="5"/>
        <v>4.4883333333333333</v>
      </c>
      <c r="J62">
        <f t="shared" si="6"/>
        <v>3.3662499999999999E-3</v>
      </c>
      <c r="K62">
        <f t="shared" si="7"/>
        <v>0.30036910155313817</v>
      </c>
      <c r="L62">
        <f t="shared" si="8"/>
        <v>791.33324440498291</v>
      </c>
      <c r="M62">
        <f t="shared" si="9"/>
        <v>26.633897956327321</v>
      </c>
    </row>
    <row r="63" spans="1:13" x14ac:dyDescent="0.3">
      <c r="A63" s="1">
        <v>122.672</v>
      </c>
      <c r="B63" s="1">
        <f t="shared" si="10"/>
        <v>3850</v>
      </c>
      <c r="C63" s="1">
        <v>0.27374999999999999</v>
      </c>
      <c r="D63" s="1">
        <v>1.1053299999999999</v>
      </c>
      <c r="E63">
        <f t="shared" si="1"/>
        <v>100.072873472</v>
      </c>
      <c r="F63">
        <f t="shared" si="2"/>
        <v>40.34648619581786</v>
      </c>
      <c r="G63" s="1">
        <f t="shared" si="3"/>
        <v>40.599210197079145</v>
      </c>
      <c r="H63" s="1">
        <f t="shared" si="4"/>
        <v>50.384431838779165</v>
      </c>
      <c r="I63" s="1">
        <f t="shared" si="5"/>
        <v>4.5625</v>
      </c>
      <c r="J63">
        <f t="shared" si="6"/>
        <v>3.421875E-3</v>
      </c>
      <c r="K63">
        <f t="shared" si="7"/>
        <v>0.30342339026305137</v>
      </c>
      <c r="L63">
        <f t="shared" si="8"/>
        <v>785.97051030814009</v>
      </c>
      <c r="M63">
        <f t="shared" si="9"/>
        <v>26.365798605916442</v>
      </c>
    </row>
    <row r="64" spans="1:13" x14ac:dyDescent="0.3">
      <c r="A64" s="1">
        <v>122.157</v>
      </c>
      <c r="B64" s="1">
        <f t="shared" si="10"/>
        <v>3900</v>
      </c>
      <c r="C64" s="1">
        <v>0.27589999999999998</v>
      </c>
      <c r="D64" s="1">
        <v>1.11704</v>
      </c>
      <c r="E64">
        <f t="shared" si="1"/>
        <v>99.652748831999986</v>
      </c>
      <c r="F64">
        <f t="shared" si="2"/>
        <v>40.698884673283196</v>
      </c>
      <c r="G64" s="1">
        <f t="shared" si="3"/>
        <v>40.953816042810239</v>
      </c>
      <c r="H64" s="1">
        <f t="shared" si="4"/>
        <v>50.824504785448362</v>
      </c>
      <c r="I64" s="1">
        <f t="shared" si="5"/>
        <v>4.5983333333333336</v>
      </c>
      <c r="J64">
        <f t="shared" si="6"/>
        <v>3.4487499999999996E-3</v>
      </c>
      <c r="K64">
        <f t="shared" si="7"/>
        <v>0.30315856248955425</v>
      </c>
      <c r="L64">
        <f t="shared" si="8"/>
        <v>782.67085910159983</v>
      </c>
      <c r="M64">
        <f t="shared" si="9"/>
        <v>26.388830763358861</v>
      </c>
    </row>
    <row r="65" spans="1:13" x14ac:dyDescent="0.3">
      <c r="A65" s="1">
        <v>121.184</v>
      </c>
      <c r="B65" s="1">
        <f t="shared" si="10"/>
        <v>3950</v>
      </c>
      <c r="C65" s="1">
        <v>0.28284999999999999</v>
      </c>
      <c r="D65" s="1">
        <v>1.12259</v>
      </c>
      <c r="E65">
        <f t="shared" si="1"/>
        <v>98.858998783999994</v>
      </c>
      <c r="F65">
        <f t="shared" si="2"/>
        <v>40.892336068939123</v>
      </c>
      <c r="G65" s="1">
        <f t="shared" si="3"/>
        <v>41.148479187378385</v>
      </c>
      <c r="H65" s="1">
        <f t="shared" si="4"/>
        <v>51.066085641120324</v>
      </c>
      <c r="I65" s="1">
        <f t="shared" si="5"/>
        <v>4.7141666666666673</v>
      </c>
      <c r="J65">
        <f t="shared" si="6"/>
        <v>3.5356249999999997E-3</v>
      </c>
      <c r="K65">
        <f t="shared" si="7"/>
        <v>0.30932491920391991</v>
      </c>
      <c r="L65">
        <f t="shared" si="8"/>
        <v>776.43676080264163</v>
      </c>
      <c r="M65">
        <f t="shared" si="9"/>
        <v>25.862772454895776</v>
      </c>
    </row>
    <row r="66" spans="1:13" x14ac:dyDescent="0.3">
      <c r="A66" s="1">
        <v>120.004</v>
      </c>
      <c r="B66" s="1">
        <f t="shared" si="10"/>
        <v>4000</v>
      </c>
      <c r="C66" s="1">
        <v>0.28455000000000003</v>
      </c>
      <c r="D66" s="1">
        <v>1.1246100000000001</v>
      </c>
      <c r="E66">
        <f t="shared" si="1"/>
        <v>97.896383103999995</v>
      </c>
      <c r="F66">
        <f t="shared" si="2"/>
        <v>41.006741063005109</v>
      </c>
      <c r="G66" s="1">
        <f t="shared" si="3"/>
        <v>41.263600796212863</v>
      </c>
      <c r="H66" s="1">
        <f t="shared" si="4"/>
        <v>51.20895386011609</v>
      </c>
      <c r="I66" s="1">
        <f t="shared" si="5"/>
        <v>4.7425000000000006</v>
      </c>
      <c r="J66">
        <f t="shared" si="6"/>
        <v>3.5568750000000006E-3</v>
      </c>
      <c r="K66">
        <f t="shared" si="7"/>
        <v>0.31031586562787827</v>
      </c>
      <c r="L66">
        <f t="shared" si="8"/>
        <v>768.87639493134577</v>
      </c>
      <c r="M66">
        <f t="shared" si="9"/>
        <v>25.78018363261312</v>
      </c>
    </row>
    <row r="67" spans="1:13" x14ac:dyDescent="0.3">
      <c r="A67" s="1">
        <v>118.73399999999999</v>
      </c>
      <c r="B67" s="1">
        <f t="shared" si="10"/>
        <v>4050</v>
      </c>
      <c r="C67" s="1">
        <v>0.28710000000000002</v>
      </c>
      <c r="D67" s="1">
        <v>1.1222000000000001</v>
      </c>
      <c r="E67">
        <f t="shared" si="1"/>
        <v>96.860347583999996</v>
      </c>
      <c r="F67">
        <f t="shared" si="2"/>
        <v>41.079927113196511</v>
      </c>
      <c r="G67" s="1">
        <f t="shared" si="3"/>
        <v>41.337245272234732</v>
      </c>
      <c r="H67" s="1">
        <f t="shared" si="4"/>
        <v>51.300348127748748</v>
      </c>
      <c r="I67" s="1">
        <f t="shared" si="5"/>
        <v>4.785000000000001</v>
      </c>
      <c r="J67">
        <f t="shared" si="6"/>
        <v>3.5887500000000004E-3</v>
      </c>
      <c r="K67">
        <f t="shared" si="7"/>
        <v>0.31253896854800167</v>
      </c>
      <c r="L67">
        <f t="shared" si="8"/>
        <v>760.73939098512051</v>
      </c>
      <c r="M67">
        <f t="shared" si="9"/>
        <v>25.59680809457625</v>
      </c>
    </row>
    <row r="68" spans="1:13" x14ac:dyDescent="0.3">
      <c r="A68" s="1">
        <v>117.44199999999999</v>
      </c>
      <c r="B68" s="1">
        <f t="shared" si="10"/>
        <v>4100</v>
      </c>
      <c r="C68" s="1">
        <v>0.28894999999999998</v>
      </c>
      <c r="D68" s="1">
        <v>1.1239399999999999</v>
      </c>
      <c r="E68">
        <f t="shared" si="1"/>
        <v>95.806364991999985</v>
      </c>
      <c r="F68">
        <f t="shared" si="2"/>
        <v>41.134558231554628</v>
      </c>
      <c r="G68" s="1">
        <f t="shared" si="3"/>
        <v>41.392218591268218</v>
      </c>
      <c r="H68" s="1">
        <f t="shared" si="4"/>
        <v>51.368571116135683</v>
      </c>
      <c r="I68" s="1">
        <f t="shared" si="5"/>
        <v>4.8158333333333339</v>
      </c>
      <c r="J68">
        <f t="shared" si="6"/>
        <v>3.6118749999999996E-3</v>
      </c>
      <c r="K68">
        <f t="shared" si="7"/>
        <v>0.31413513076931227</v>
      </c>
      <c r="L68">
        <f t="shared" si="8"/>
        <v>752.4614310650237</v>
      </c>
      <c r="M68">
        <f t="shared" si="9"/>
        <v>25.466747321154816</v>
      </c>
    </row>
    <row r="69" spans="1:13" x14ac:dyDescent="0.3">
      <c r="A69" s="1">
        <v>116.5</v>
      </c>
      <c r="B69" s="1">
        <f t="shared" si="10"/>
        <v>4150</v>
      </c>
      <c r="C69" s="1">
        <v>0.29304999999999998</v>
      </c>
      <c r="D69" s="1">
        <v>1.12233</v>
      </c>
      <c r="E69">
        <f t="shared" si="1"/>
        <v>95.037903999999997</v>
      </c>
      <c r="F69">
        <f t="shared" si="2"/>
        <v>41.302236040957794</v>
      </c>
      <c r="G69" s="1">
        <f t="shared" si="3"/>
        <v>41.560946707920181</v>
      </c>
      <c r="H69" s="1">
        <f t="shared" si="4"/>
        <v>51.577966083463103</v>
      </c>
      <c r="I69" s="1">
        <f t="shared" si="5"/>
        <v>4.8841666666666663</v>
      </c>
      <c r="J69">
        <f t="shared" si="6"/>
        <v>3.6631249999999997E-3</v>
      </c>
      <c r="K69">
        <f t="shared" si="7"/>
        <v>0.31729907628612641</v>
      </c>
      <c r="L69">
        <f t="shared" si="8"/>
        <v>746.42595254742992</v>
      </c>
      <c r="M69">
        <f t="shared" si="9"/>
        <v>25.212805828611842</v>
      </c>
    </row>
    <row r="70" spans="1:13" x14ac:dyDescent="0.3">
      <c r="A70" s="1">
        <v>115.931</v>
      </c>
      <c r="B70" s="1">
        <f t="shared" si="10"/>
        <v>4200</v>
      </c>
      <c r="C70" s="1">
        <v>0.2949</v>
      </c>
      <c r="D70" s="1">
        <v>1.1217900000000001</v>
      </c>
      <c r="E70">
        <f t="shared" si="1"/>
        <v>94.573727455999986</v>
      </c>
      <c r="F70">
        <f t="shared" si="2"/>
        <v>41.595697835772199</v>
      </c>
      <c r="G70" s="1">
        <f t="shared" si="3"/>
        <v>41.856246700951971</v>
      </c>
      <c r="H70" s="1">
        <f t="shared" si="4"/>
        <v>51.944439280815416</v>
      </c>
      <c r="I70" s="1">
        <f t="shared" si="5"/>
        <v>4.915</v>
      </c>
      <c r="J70">
        <f t="shared" si="6"/>
        <v>3.6862499999999999E-3</v>
      </c>
      <c r="K70">
        <f t="shared" si="7"/>
        <v>0.31704945010509455</v>
      </c>
      <c r="L70">
        <f t="shared" si="8"/>
        <v>742.78031849593219</v>
      </c>
      <c r="M70">
        <f t="shared" si="9"/>
        <v>25.232656916289194</v>
      </c>
    </row>
    <row r="71" spans="1:13" x14ac:dyDescent="0.3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v>1.12456</v>
      </c>
      <c r="E71">
        <f t="shared" ref="E71:E96" si="12">A71*0.815776</f>
        <v>93.841976383999992</v>
      </c>
      <c r="F71">
        <f t="shared" ref="F71:F96" si="13">(B71)*((2*PI())/60000)*(E71)</f>
        <v>41.765212344228836</v>
      </c>
      <c r="G71" s="1">
        <f t="shared" ref="G71:G96" si="14">F71*$K$3</f>
        <v>42.026823021449466</v>
      </c>
      <c r="H71" s="1">
        <f t="shared" ref="H71:H96" si="15">G71*1.24102</f>
        <v>52.15612790607922</v>
      </c>
      <c r="I71" s="1">
        <f t="shared" ref="I71:I96" si="16">C71*(1000/60)</f>
        <v>4.9525000000000006</v>
      </c>
      <c r="J71">
        <f t="shared" ref="J71:J96" si="17">(C71*750)/(60000)</f>
        <v>3.7143750000000002E-3</v>
      </c>
      <c r="K71">
        <f t="shared" ref="K71:K96" si="18">(J71*3600)/(G71)</f>
        <v>0.31817180168901621</v>
      </c>
      <c r="L71">
        <f t="shared" ref="L71:L96" si="19">(PI()*4*E71)/(1.6)</f>
        <v>737.03315901580311</v>
      </c>
      <c r="M71">
        <f t="shared" ref="M71:M96" si="20">(100*G71)/(J71*45000)</f>
        <v>25.143648675124471</v>
      </c>
    </row>
    <row r="72" spans="1:13" x14ac:dyDescent="0.3">
      <c r="A72" s="1">
        <v>114.39100000000001</v>
      </c>
      <c r="B72" s="1">
        <f t="shared" si="11"/>
        <v>4300</v>
      </c>
      <c r="C72" s="1">
        <v>0.30220000000000002</v>
      </c>
      <c r="D72" s="1">
        <v>1.1227799999999999</v>
      </c>
      <c r="E72">
        <f t="shared" si="12"/>
        <v>93.317432416000003</v>
      </c>
      <c r="F72">
        <f t="shared" si="13"/>
        <v>42.020368285295355</v>
      </c>
      <c r="G72" s="1">
        <f t="shared" si="14"/>
        <v>42.283577218930652</v>
      </c>
      <c r="H72" s="1">
        <f t="shared" si="15"/>
        <v>52.474765000237319</v>
      </c>
      <c r="I72" s="1">
        <f t="shared" si="16"/>
        <v>5.0366666666666671</v>
      </c>
      <c r="J72">
        <f t="shared" si="17"/>
        <v>3.7775E-3</v>
      </c>
      <c r="K72">
        <f t="shared" si="18"/>
        <v>0.32161422695125313</v>
      </c>
      <c r="L72">
        <f t="shared" si="19"/>
        <v>732.91340032491894</v>
      </c>
      <c r="M72">
        <f t="shared" si="20"/>
        <v>24.874521490657045</v>
      </c>
    </row>
    <row r="73" spans="1:13" x14ac:dyDescent="0.3">
      <c r="A73" s="1">
        <v>114.01600000000001</v>
      </c>
      <c r="B73" s="1">
        <f t="shared" si="11"/>
        <v>4350</v>
      </c>
      <c r="C73" s="1">
        <v>0.30604999999999999</v>
      </c>
      <c r="D73" s="1">
        <v>1.1194299999999999</v>
      </c>
      <c r="E73">
        <f t="shared" si="12"/>
        <v>93.011516415999992</v>
      </c>
      <c r="F73">
        <f t="shared" si="13"/>
        <v>42.369623017404038</v>
      </c>
      <c r="G73" s="1">
        <f t="shared" si="14"/>
        <v>42.635019627381944</v>
      </c>
      <c r="H73" s="1">
        <f t="shared" si="15"/>
        <v>52.91091205797354</v>
      </c>
      <c r="I73" s="1">
        <f t="shared" si="16"/>
        <v>5.1008333333333331</v>
      </c>
      <c r="J73">
        <f t="shared" si="17"/>
        <v>3.825625E-3</v>
      </c>
      <c r="K73">
        <f t="shared" si="18"/>
        <v>0.32302670716152082</v>
      </c>
      <c r="L73">
        <f t="shared" si="19"/>
        <v>730.51074167938009</v>
      </c>
      <c r="M73">
        <f t="shared" si="20"/>
        <v>24.765754108374129</v>
      </c>
    </row>
    <row r="74" spans="1:13" x14ac:dyDescent="0.3">
      <c r="A74" s="1">
        <v>113.871</v>
      </c>
      <c r="B74" s="1">
        <f t="shared" si="11"/>
        <v>4400</v>
      </c>
      <c r="C74" s="1">
        <v>0.30919999999999997</v>
      </c>
      <c r="D74" s="1">
        <v>1.1198600000000001</v>
      </c>
      <c r="E74">
        <f t="shared" si="12"/>
        <v>92.893228895999997</v>
      </c>
      <c r="F74">
        <f t="shared" si="13"/>
        <v>42.802127201959941</v>
      </c>
      <c r="G74" s="1">
        <f t="shared" si="14"/>
        <v>43.070232949669268</v>
      </c>
      <c r="H74" s="1">
        <f t="shared" si="15"/>
        <v>53.451020495198556</v>
      </c>
      <c r="I74" s="1">
        <f t="shared" si="16"/>
        <v>5.1533333333333333</v>
      </c>
      <c r="J74">
        <f t="shared" si="17"/>
        <v>3.8649999999999995E-3</v>
      </c>
      <c r="K74">
        <f t="shared" si="18"/>
        <v>0.32305374378307933</v>
      </c>
      <c r="L74">
        <f t="shared" si="19"/>
        <v>729.5817136697716</v>
      </c>
      <c r="M74">
        <f t="shared" si="20"/>
        <v>24.763681442960628</v>
      </c>
    </row>
    <row r="75" spans="1:13" x14ac:dyDescent="0.3">
      <c r="A75" s="1">
        <v>113.985</v>
      </c>
      <c r="B75" s="1">
        <f t="shared" si="11"/>
        <v>4450</v>
      </c>
      <c r="C75" s="1">
        <v>0.30990000000000001</v>
      </c>
      <c r="D75" s="1">
        <v>1.11873</v>
      </c>
      <c r="E75">
        <f t="shared" si="12"/>
        <v>92.986227359999987</v>
      </c>
      <c r="F75">
        <f t="shared" si="13"/>
        <v>43.331852565948914</v>
      </c>
      <c r="G75" s="1">
        <f t="shared" si="14"/>
        <v>43.603276429464088</v>
      </c>
      <c r="H75" s="1">
        <f t="shared" si="15"/>
        <v>54.112538114493525</v>
      </c>
      <c r="I75" s="1">
        <f t="shared" si="16"/>
        <v>5.1650000000000009</v>
      </c>
      <c r="J75">
        <f t="shared" si="17"/>
        <v>3.87375E-3</v>
      </c>
      <c r="K75">
        <f t="shared" si="18"/>
        <v>0.31982688325175018</v>
      </c>
      <c r="L75">
        <f t="shared" si="19"/>
        <v>730.31212189801545</v>
      </c>
      <c r="M75">
        <f t="shared" si="20"/>
        <v>25.013532066667576</v>
      </c>
    </row>
    <row r="76" spans="1:13" x14ac:dyDescent="0.3">
      <c r="A76" s="1">
        <v>113.306</v>
      </c>
      <c r="B76" s="1">
        <f t="shared" si="11"/>
        <v>4500</v>
      </c>
      <c r="C76" s="1">
        <v>0.31445000000000001</v>
      </c>
      <c r="D76" s="1">
        <v>1.1156299999999999</v>
      </c>
      <c r="E76">
        <f t="shared" si="12"/>
        <v>92.432315455999998</v>
      </c>
      <c r="F76">
        <f t="shared" si="13"/>
        <v>43.557702478629579</v>
      </c>
      <c r="G76" s="1">
        <f t="shared" si="14"/>
        <v>43.830541030237796</v>
      </c>
      <c r="H76" s="1">
        <f t="shared" si="15"/>
        <v>54.394578029345709</v>
      </c>
      <c r="I76" s="1">
        <f t="shared" si="16"/>
        <v>5.2408333333333337</v>
      </c>
      <c r="J76">
        <f t="shared" si="17"/>
        <v>3.9306250000000001E-3</v>
      </c>
      <c r="K76">
        <f t="shared" si="18"/>
        <v>0.32283995742233779</v>
      </c>
      <c r="L76">
        <f t="shared" si="19"/>
        <v>725.96170797715968</v>
      </c>
      <c r="M76">
        <f t="shared" si="20"/>
        <v>24.780080086352001</v>
      </c>
    </row>
    <row r="77" spans="1:13" x14ac:dyDescent="0.3">
      <c r="A77" s="1">
        <v>113.074</v>
      </c>
      <c r="B77" s="1">
        <f t="shared" si="11"/>
        <v>4550</v>
      </c>
      <c r="C77" s="1">
        <v>0.31709999999999999</v>
      </c>
      <c r="D77" s="1">
        <v>1.1095299999999999</v>
      </c>
      <c r="E77">
        <f t="shared" si="12"/>
        <v>92.243055423999991</v>
      </c>
      <c r="F77">
        <f t="shared" si="13"/>
        <v>43.951499298481693</v>
      </c>
      <c r="G77" s="1">
        <f t="shared" si="14"/>
        <v>44.226804531017557</v>
      </c>
      <c r="H77" s="1">
        <f t="shared" si="15"/>
        <v>54.886348959083406</v>
      </c>
      <c r="I77" s="1">
        <f t="shared" si="16"/>
        <v>5.2850000000000001</v>
      </c>
      <c r="J77">
        <f t="shared" si="17"/>
        <v>3.9637499999999994E-3</v>
      </c>
      <c r="K77">
        <f t="shared" si="18"/>
        <v>0.32264370332232295</v>
      </c>
      <c r="L77">
        <f t="shared" si="19"/>
        <v>724.47526316178619</v>
      </c>
      <c r="M77">
        <f t="shared" si="20"/>
        <v>24.79515303606577</v>
      </c>
    </row>
    <row r="78" spans="1:13" x14ac:dyDescent="0.3">
      <c r="A78" s="1">
        <v>112.19499999999999</v>
      </c>
      <c r="B78" s="1">
        <f t="shared" si="11"/>
        <v>4600</v>
      </c>
      <c r="C78" s="1">
        <v>0.31940000000000002</v>
      </c>
      <c r="D78" s="1">
        <v>1.1056900000000001</v>
      </c>
      <c r="E78">
        <f t="shared" si="12"/>
        <v>91.525988319999982</v>
      </c>
      <c r="F78">
        <f t="shared" si="13"/>
        <v>44.089063786194096</v>
      </c>
      <c r="G78" s="1">
        <f t="shared" si="14"/>
        <v>44.365230700899694</v>
      </c>
      <c r="H78" s="1">
        <f t="shared" si="15"/>
        <v>55.058138604430539</v>
      </c>
      <c r="I78" s="1">
        <f t="shared" si="16"/>
        <v>5.3233333333333341</v>
      </c>
      <c r="J78">
        <f t="shared" si="17"/>
        <v>3.9925000000000004E-3</v>
      </c>
      <c r="K78">
        <f t="shared" si="18"/>
        <v>0.32396991456889973</v>
      </c>
      <c r="L78">
        <f t="shared" si="19"/>
        <v>718.84343129664285</v>
      </c>
      <c r="M78">
        <f t="shared" si="20"/>
        <v>24.693650984985563</v>
      </c>
    </row>
    <row r="79" spans="1:13" x14ac:dyDescent="0.3">
      <c r="A79" s="1">
        <v>111.06100000000001</v>
      </c>
      <c r="B79" s="1">
        <f t="shared" si="11"/>
        <v>4650</v>
      </c>
      <c r="C79" s="1">
        <v>0.32055</v>
      </c>
      <c r="D79" s="1">
        <v>1.09782</v>
      </c>
      <c r="E79">
        <f t="shared" si="12"/>
        <v>90.600898336</v>
      </c>
      <c r="F79">
        <f t="shared" si="13"/>
        <v>44.117823076257061</v>
      </c>
      <c r="G79" s="1">
        <f t="shared" si="14"/>
        <v>44.394170134602</v>
      </c>
      <c r="H79" s="1">
        <f t="shared" si="15"/>
        <v>55.094053020443774</v>
      </c>
      <c r="I79" s="1">
        <f t="shared" si="16"/>
        <v>5.3425000000000002</v>
      </c>
      <c r="J79">
        <f t="shared" si="17"/>
        <v>4.006875E-3</v>
      </c>
      <c r="K79">
        <f t="shared" si="18"/>
        <v>0.32492442039719455</v>
      </c>
      <c r="L79">
        <f t="shared" si="19"/>
        <v>711.5777915525332</v>
      </c>
      <c r="M79">
        <f t="shared" si="20"/>
        <v>24.621110319195552</v>
      </c>
    </row>
    <row r="80" spans="1:13" x14ac:dyDescent="0.3">
      <c r="A80" s="1">
        <v>109.973</v>
      </c>
      <c r="B80" s="1">
        <f t="shared" si="11"/>
        <v>4700</v>
      </c>
      <c r="C80" s="1">
        <v>0.32069999999999999</v>
      </c>
      <c r="D80" s="1">
        <v>1.09558</v>
      </c>
      <c r="E80">
        <f t="shared" si="12"/>
        <v>89.713334047999993</v>
      </c>
      <c r="F80">
        <f t="shared" si="13"/>
        <v>44.15536435063153</v>
      </c>
      <c r="G80" s="1">
        <f t="shared" si="14"/>
        <v>44.431946561575046</v>
      </c>
      <c r="H80" s="1">
        <f t="shared" si="15"/>
        <v>55.140934321845862</v>
      </c>
      <c r="I80" s="1">
        <f t="shared" si="16"/>
        <v>5.3449999999999998</v>
      </c>
      <c r="J80">
        <f t="shared" si="17"/>
        <v>4.0087499999999993E-3</v>
      </c>
      <c r="K80">
        <f t="shared" si="18"/>
        <v>0.32480008455178566</v>
      </c>
      <c r="L80">
        <f t="shared" si="19"/>
        <v>704.60687793560965</v>
      </c>
      <c r="M80">
        <f t="shared" si="20"/>
        <v>24.630535460111592</v>
      </c>
    </row>
    <row r="81" spans="1:13" x14ac:dyDescent="0.3">
      <c r="A81" s="1">
        <v>108.654</v>
      </c>
      <c r="B81" s="1">
        <f t="shared" si="11"/>
        <v>4750</v>
      </c>
      <c r="C81" s="1">
        <v>0.32485000000000003</v>
      </c>
      <c r="D81" s="1">
        <v>1.0882700000000001</v>
      </c>
      <c r="E81">
        <f t="shared" si="12"/>
        <v>88.637325503999989</v>
      </c>
      <c r="F81">
        <f t="shared" si="13"/>
        <v>44.08987535089215</v>
      </c>
      <c r="G81" s="1">
        <f t="shared" si="14"/>
        <v>44.366047349110517</v>
      </c>
      <c r="H81" s="1">
        <f t="shared" si="15"/>
        <v>55.059152081193133</v>
      </c>
      <c r="I81" s="1">
        <f t="shared" si="16"/>
        <v>5.4141666666666675</v>
      </c>
      <c r="J81">
        <f t="shared" si="17"/>
        <v>4.060625E-3</v>
      </c>
      <c r="K81">
        <f t="shared" si="18"/>
        <v>0.32949182704898045</v>
      </c>
      <c r="L81">
        <f t="shared" si="19"/>
        <v>696.15592659303388</v>
      </c>
      <c r="M81">
        <f t="shared" si="20"/>
        <v>24.279813164563755</v>
      </c>
    </row>
    <row r="82" spans="1:13" x14ac:dyDescent="0.3">
      <c r="A82" s="1">
        <v>107.07599999999999</v>
      </c>
      <c r="B82" s="1">
        <f t="shared" si="11"/>
        <v>4800</v>
      </c>
      <c r="C82" s="1">
        <v>0.32455000000000001</v>
      </c>
      <c r="D82" s="1">
        <v>1.08396</v>
      </c>
      <c r="E82">
        <f t="shared" si="12"/>
        <v>87.350030975999985</v>
      </c>
      <c r="F82">
        <f t="shared" si="13"/>
        <v>43.906914496806785</v>
      </c>
      <c r="G82" s="1">
        <f t="shared" si="14"/>
        <v>44.181940457204306</v>
      </c>
      <c r="H82" s="1">
        <f t="shared" si="15"/>
        <v>54.830671746199691</v>
      </c>
      <c r="I82" s="1">
        <f t="shared" si="16"/>
        <v>5.4091666666666676</v>
      </c>
      <c r="J82">
        <f t="shared" si="17"/>
        <v>4.0568749999999997E-3</v>
      </c>
      <c r="K82">
        <f t="shared" si="18"/>
        <v>0.33055927034591231</v>
      </c>
      <c r="L82">
        <f t="shared" si="19"/>
        <v>686.04553901260601</v>
      </c>
      <c r="M82">
        <f t="shared" si="20"/>
        <v>24.201408696323764</v>
      </c>
    </row>
    <row r="83" spans="1:13" x14ac:dyDescent="0.3">
      <c r="A83" s="1">
        <v>105.24</v>
      </c>
      <c r="B83" s="1">
        <f t="shared" si="11"/>
        <v>4850</v>
      </c>
      <c r="C83" s="1">
        <v>0.32569999999999999</v>
      </c>
      <c r="D83" s="1">
        <v>1.0822099999999999</v>
      </c>
      <c r="E83">
        <f t="shared" si="12"/>
        <v>85.852266239999992</v>
      </c>
      <c r="F83">
        <f t="shared" si="13"/>
        <v>43.603577241035062</v>
      </c>
      <c r="G83" s="1">
        <f t="shared" si="14"/>
        <v>43.876703144891394</v>
      </c>
      <c r="H83" s="1">
        <f t="shared" si="15"/>
        <v>54.451866136873122</v>
      </c>
      <c r="I83" s="1">
        <f t="shared" si="16"/>
        <v>5.4283333333333337</v>
      </c>
      <c r="J83">
        <f t="shared" si="17"/>
        <v>4.0712500000000002E-3</v>
      </c>
      <c r="K83">
        <f t="shared" si="18"/>
        <v>0.33403831531281475</v>
      </c>
      <c r="L83">
        <f t="shared" si="19"/>
        <v>674.28212228404743</v>
      </c>
      <c r="M83">
        <f t="shared" si="20"/>
        <v>23.949348422824766</v>
      </c>
    </row>
    <row r="84" spans="1:13" x14ac:dyDescent="0.3">
      <c r="A84" s="1">
        <v>103.63200000000001</v>
      </c>
      <c r="B84" s="1">
        <f t="shared" si="11"/>
        <v>4900</v>
      </c>
      <c r="C84" s="1">
        <v>0.32769999999999999</v>
      </c>
      <c r="D84" s="1">
        <v>1.0846</v>
      </c>
      <c r="E84">
        <f t="shared" si="12"/>
        <v>84.540498431999993</v>
      </c>
      <c r="F84">
        <f t="shared" si="13"/>
        <v>43.379995438115792</v>
      </c>
      <c r="G84" s="1">
        <f t="shared" si="14"/>
        <v>43.651720860959507</v>
      </c>
      <c r="H84" s="1">
        <f t="shared" si="15"/>
        <v>54.172658622867971</v>
      </c>
      <c r="I84" s="1">
        <f t="shared" si="16"/>
        <v>5.4616666666666669</v>
      </c>
      <c r="J84">
        <f t="shared" si="17"/>
        <v>4.0962500000000001E-3</v>
      </c>
      <c r="K84">
        <f t="shared" si="18"/>
        <v>0.33782173323638032</v>
      </c>
      <c r="L84">
        <f t="shared" si="19"/>
        <v>663.97952201197654</v>
      </c>
      <c r="M84">
        <f t="shared" si="20"/>
        <v>23.681128870421862</v>
      </c>
    </row>
    <row r="85" spans="1:13" x14ac:dyDescent="0.3">
      <c r="A85" s="1">
        <v>102.33499999999999</v>
      </c>
      <c r="B85" s="1">
        <f t="shared" si="11"/>
        <v>4950</v>
      </c>
      <c r="C85" s="1">
        <v>0.32845000000000002</v>
      </c>
      <c r="D85" s="1">
        <v>1.08823</v>
      </c>
      <c r="E85">
        <f t="shared" si="12"/>
        <v>83.482436959999987</v>
      </c>
      <c r="F85">
        <f t="shared" si="13"/>
        <v>43.274188758455978</v>
      </c>
      <c r="G85" s="1">
        <f t="shared" si="14"/>
        <v>43.54525142501123</v>
      </c>
      <c r="H85" s="1">
        <f t="shared" si="15"/>
        <v>54.040527923467437</v>
      </c>
      <c r="I85" s="1">
        <f t="shared" si="16"/>
        <v>5.4741666666666671</v>
      </c>
      <c r="J85">
        <f t="shared" si="17"/>
        <v>4.1056249999999999E-3</v>
      </c>
      <c r="K85">
        <f t="shared" si="18"/>
        <v>0.33942277323746528</v>
      </c>
      <c r="L85">
        <f t="shared" si="19"/>
        <v>655.66952664327243</v>
      </c>
      <c r="M85">
        <f t="shared" si="20"/>
        <v>23.569426186978561</v>
      </c>
    </row>
    <row r="86" spans="1:13" x14ac:dyDescent="0.3">
      <c r="A86" s="1">
        <v>101.10599999999999</v>
      </c>
      <c r="B86" s="1">
        <f t="shared" si="11"/>
        <v>5000</v>
      </c>
      <c r="C86" s="1">
        <v>0.32869999999999999</v>
      </c>
      <c r="D86" s="1">
        <v>1.08687</v>
      </c>
      <c r="E86">
        <f t="shared" si="12"/>
        <v>82.479848255999997</v>
      </c>
      <c r="F86">
        <f t="shared" si="13"/>
        <v>43.186347558375083</v>
      </c>
      <c r="G86" s="1">
        <f t="shared" si="14"/>
        <v>43.456860001561381</v>
      </c>
      <c r="H86" s="1">
        <f t="shared" si="15"/>
        <v>53.930832399137707</v>
      </c>
      <c r="I86" s="1">
        <f t="shared" si="16"/>
        <v>5.4783333333333335</v>
      </c>
      <c r="J86">
        <f t="shared" si="17"/>
        <v>4.1087500000000004E-3</v>
      </c>
      <c r="K86">
        <f t="shared" si="18"/>
        <v>0.34037203791227783</v>
      </c>
      <c r="L86">
        <f t="shared" si="19"/>
        <v>647.79521337562619</v>
      </c>
      <c r="M86">
        <f t="shared" si="20"/>
        <v>23.503693338234189</v>
      </c>
    </row>
    <row r="87" spans="1:13" x14ac:dyDescent="0.3">
      <c r="A87" s="1">
        <v>99.314899999999994</v>
      </c>
      <c r="B87" s="1">
        <f t="shared" si="11"/>
        <v>5050</v>
      </c>
      <c r="C87" s="1">
        <v>0.32984999999999998</v>
      </c>
      <c r="D87" s="1">
        <v>1.0891</v>
      </c>
      <c r="E87">
        <f t="shared" si="12"/>
        <v>81.018711862399996</v>
      </c>
      <c r="F87">
        <f t="shared" si="13"/>
        <v>42.845511315021049</v>
      </c>
      <c r="G87" s="1">
        <f t="shared" si="14"/>
        <v>43.113888813945358</v>
      </c>
      <c r="H87" s="1">
        <f t="shared" si="15"/>
        <v>53.505198295882472</v>
      </c>
      <c r="I87" s="1">
        <f t="shared" si="16"/>
        <v>5.4974999999999996</v>
      </c>
      <c r="J87">
        <f t="shared" si="17"/>
        <v>4.1231250000000001E-3</v>
      </c>
      <c r="K87">
        <f t="shared" si="18"/>
        <v>0.34428000832991179</v>
      </c>
      <c r="L87">
        <f t="shared" si="19"/>
        <v>636.31947497556007</v>
      </c>
      <c r="M87">
        <f t="shared" si="20"/>
        <v>23.236899635293003</v>
      </c>
    </row>
    <row r="88" spans="1:13" x14ac:dyDescent="0.3">
      <c r="A88" s="1">
        <v>97.581500000000005</v>
      </c>
      <c r="B88" s="1">
        <f t="shared" si="11"/>
        <v>5100</v>
      </c>
      <c r="C88" s="1">
        <v>0.32969999999999999</v>
      </c>
      <c r="D88" s="1">
        <v>1.09185</v>
      </c>
      <c r="E88">
        <f t="shared" si="12"/>
        <v>79.604645743999995</v>
      </c>
      <c r="F88">
        <f t="shared" si="13"/>
        <v>42.514512944364625</v>
      </c>
      <c r="G88" s="1">
        <f t="shared" si="14"/>
        <v>42.780817121903837</v>
      </c>
      <c r="H88" s="1">
        <f t="shared" si="15"/>
        <v>53.091849664625101</v>
      </c>
      <c r="I88" s="1">
        <f t="shared" si="16"/>
        <v>5.4950000000000001</v>
      </c>
      <c r="J88">
        <f t="shared" si="17"/>
        <v>4.1212499999999999E-3</v>
      </c>
      <c r="K88">
        <f t="shared" si="18"/>
        <v>0.34680263253792998</v>
      </c>
      <c r="L88">
        <f t="shared" si="19"/>
        <v>625.21342565242094</v>
      </c>
      <c r="M88">
        <f t="shared" si="20"/>
        <v>23.067875642855846</v>
      </c>
    </row>
    <row r="89" spans="1:13" x14ac:dyDescent="0.3">
      <c r="A89" s="1">
        <v>95.848600000000005</v>
      </c>
      <c r="B89" s="1">
        <f t="shared" si="11"/>
        <v>5150</v>
      </c>
      <c r="C89" s="1">
        <v>0.33095000000000002</v>
      </c>
      <c r="D89" s="1">
        <v>1.0940700000000001</v>
      </c>
      <c r="E89">
        <f t="shared" si="12"/>
        <v>78.190987513599993</v>
      </c>
      <c r="F89">
        <f t="shared" si="13"/>
        <v>42.168926484691113</v>
      </c>
      <c r="G89" s="1">
        <f t="shared" si="14"/>
        <v>42.433065963365436</v>
      </c>
      <c r="H89" s="1">
        <f t="shared" si="15"/>
        <v>52.660283521855774</v>
      </c>
      <c r="I89" s="1">
        <f t="shared" si="16"/>
        <v>5.515833333333334</v>
      </c>
      <c r="J89">
        <f t="shared" si="17"/>
        <v>4.1368749999999999E-3</v>
      </c>
      <c r="K89">
        <f t="shared" si="18"/>
        <v>0.3509703968329238</v>
      </c>
      <c r="L89">
        <f t="shared" si="19"/>
        <v>614.11057987414245</v>
      </c>
      <c r="M89">
        <f t="shared" si="20"/>
        <v>22.793945222133154</v>
      </c>
    </row>
    <row r="90" spans="1:13" x14ac:dyDescent="0.3">
      <c r="A90" s="1">
        <v>94.803299999999993</v>
      </c>
      <c r="B90" s="1">
        <f t="shared" si="11"/>
        <v>5200</v>
      </c>
      <c r="C90" s="1">
        <v>0.33379999999999999</v>
      </c>
      <c r="D90" s="1">
        <v>1.0934600000000001</v>
      </c>
      <c r="E90">
        <f t="shared" si="12"/>
        <v>77.338256860799987</v>
      </c>
      <c r="F90">
        <f t="shared" si="13"/>
        <v>42.113985263190472</v>
      </c>
      <c r="G90" s="1">
        <f t="shared" si="14"/>
        <v>42.377780598752445</v>
      </c>
      <c r="H90" s="1">
        <f t="shared" si="15"/>
        <v>52.591673278663762</v>
      </c>
      <c r="I90" s="1">
        <f t="shared" si="16"/>
        <v>5.5633333333333335</v>
      </c>
      <c r="J90">
        <f t="shared" si="17"/>
        <v>4.1725E-3</v>
      </c>
      <c r="K90">
        <f t="shared" si="18"/>
        <v>0.35445461720197313</v>
      </c>
      <c r="L90">
        <f t="shared" si="19"/>
        <v>607.41324898832409</v>
      </c>
      <c r="M90">
        <f t="shared" si="20"/>
        <v>22.569885146795791</v>
      </c>
    </row>
    <row r="91" spans="1:13" x14ac:dyDescent="0.3">
      <c r="A91" s="1">
        <v>93.0976</v>
      </c>
      <c r="B91" s="1">
        <f t="shared" si="11"/>
        <v>5250</v>
      </c>
      <c r="C91" s="1">
        <v>0.33129999999999998</v>
      </c>
      <c r="D91" s="1">
        <v>1.0880399999999999</v>
      </c>
      <c r="E91">
        <f t="shared" si="12"/>
        <v>75.94678773759999</v>
      </c>
      <c r="F91">
        <f t="shared" si="13"/>
        <v>41.753927323532814</v>
      </c>
      <c r="G91" s="1">
        <f t="shared" si="14"/>
        <v>42.015467313170618</v>
      </c>
      <c r="H91" s="1">
        <f t="shared" si="15"/>
        <v>52.142035244991</v>
      </c>
      <c r="I91" s="1">
        <f t="shared" si="16"/>
        <v>5.5216666666666665</v>
      </c>
      <c r="J91">
        <f t="shared" si="17"/>
        <v>4.14125E-3</v>
      </c>
      <c r="K91">
        <f t="shared" si="18"/>
        <v>0.35483361136689351</v>
      </c>
      <c r="L91">
        <f t="shared" si="19"/>
        <v>596.48467605046881</v>
      </c>
      <c r="M91">
        <f t="shared" si="20"/>
        <v>22.545778482433846</v>
      </c>
    </row>
    <row r="92" spans="1:13" x14ac:dyDescent="0.3">
      <c r="A92" s="1">
        <v>91.788600000000002</v>
      </c>
      <c r="B92" s="1">
        <f t="shared" si="11"/>
        <v>5300</v>
      </c>
      <c r="C92" s="1">
        <v>0.33239999999999997</v>
      </c>
      <c r="D92" s="1">
        <v>1.0833900000000001</v>
      </c>
      <c r="E92">
        <f t="shared" si="12"/>
        <v>74.878936953600004</v>
      </c>
      <c r="F92">
        <f t="shared" si="13"/>
        <v>41.558910889427608</v>
      </c>
      <c r="G92" s="1">
        <f t="shared" si="14"/>
        <v>41.819229327000144</v>
      </c>
      <c r="H92" s="1">
        <f t="shared" si="15"/>
        <v>51.898499979393719</v>
      </c>
      <c r="I92" s="1">
        <f t="shared" si="16"/>
        <v>5.54</v>
      </c>
      <c r="J92">
        <f t="shared" si="17"/>
        <v>4.1549999999999998E-3</v>
      </c>
      <c r="K92">
        <f t="shared" si="18"/>
        <v>0.35768234471845051</v>
      </c>
      <c r="L92">
        <f t="shared" si="19"/>
        <v>588.09779560510754</v>
      </c>
      <c r="M92">
        <f t="shared" si="20"/>
        <v>22.366214374649097</v>
      </c>
    </row>
    <row r="93" spans="1:13" x14ac:dyDescent="0.3">
      <c r="A93" s="1">
        <v>90.593800000000002</v>
      </c>
      <c r="B93" s="1">
        <f t="shared" si="11"/>
        <v>5350</v>
      </c>
      <c r="C93" s="1">
        <v>0.33079999999999998</v>
      </c>
      <c r="D93" s="1">
        <v>1.0800700000000001</v>
      </c>
      <c r="E93">
        <f t="shared" si="12"/>
        <v>73.904247788799992</v>
      </c>
      <c r="F93">
        <f t="shared" si="13"/>
        <v>41.404905809489989</v>
      </c>
      <c r="G93" s="1">
        <f t="shared" si="14"/>
        <v>41.664259583626226</v>
      </c>
      <c r="H93" s="1">
        <f t="shared" si="15"/>
        <v>51.70617942847182</v>
      </c>
      <c r="I93" s="1">
        <f t="shared" si="16"/>
        <v>5.5133333333333336</v>
      </c>
      <c r="J93">
        <f t="shared" si="17"/>
        <v>4.1349999999999998E-3</v>
      </c>
      <c r="K93">
        <f t="shared" si="18"/>
        <v>0.35728464033116042</v>
      </c>
      <c r="L93">
        <f t="shared" si="19"/>
        <v>580.44260480593437</v>
      </c>
      <c r="M93">
        <f t="shared" si="20"/>
        <v>22.391110887344475</v>
      </c>
    </row>
    <row r="94" spans="1:13" x14ac:dyDescent="0.3">
      <c r="A94" s="1">
        <v>89.6374</v>
      </c>
      <c r="B94" s="1">
        <f t="shared" si="11"/>
        <v>5400</v>
      </c>
      <c r="C94" s="1">
        <v>0.33879999999999999</v>
      </c>
      <c r="D94" s="1">
        <v>1.0789500000000001</v>
      </c>
      <c r="E94">
        <f t="shared" si="12"/>
        <v>73.124039622399991</v>
      </c>
      <c r="F94">
        <f t="shared" si="13"/>
        <v>41.350670222137339</v>
      </c>
      <c r="G94" s="1">
        <f t="shared" si="14"/>
        <v>41.609684273141802</v>
      </c>
      <c r="H94" s="1">
        <f t="shared" si="15"/>
        <v>51.63845037665444</v>
      </c>
      <c r="I94" s="1">
        <f t="shared" si="16"/>
        <v>5.6466666666666665</v>
      </c>
      <c r="J94">
        <f t="shared" si="17"/>
        <v>4.235E-3</v>
      </c>
      <c r="K94">
        <f t="shared" si="18"/>
        <v>0.36640508733302213</v>
      </c>
      <c r="L94">
        <f t="shared" si="19"/>
        <v>574.31486419635189</v>
      </c>
      <c r="M94">
        <f t="shared" si="20"/>
        <v>21.833757981446571</v>
      </c>
    </row>
    <row r="95" spans="1:13" x14ac:dyDescent="0.3">
      <c r="A95" s="1">
        <v>88.925600000000003</v>
      </c>
      <c r="B95" s="1">
        <f t="shared" si="11"/>
        <v>5450</v>
      </c>
      <c r="C95" s="1">
        <v>0.34379999999999999</v>
      </c>
      <c r="D95" s="1">
        <v>1.0792299999999999</v>
      </c>
      <c r="E95">
        <f t="shared" si="12"/>
        <v>72.543370265600004</v>
      </c>
      <c r="F95">
        <f t="shared" si="13"/>
        <v>41.402145635237993</v>
      </c>
      <c r="G95" s="1">
        <f t="shared" si="14"/>
        <v>41.661482120079746</v>
      </c>
      <c r="H95" s="1">
        <f t="shared" si="15"/>
        <v>51.702732540661366</v>
      </c>
      <c r="I95" s="1">
        <f t="shared" si="16"/>
        <v>5.73</v>
      </c>
      <c r="J95">
        <f t="shared" si="17"/>
        <v>4.2975000000000001E-3</v>
      </c>
      <c r="K95">
        <f t="shared" si="18"/>
        <v>0.37135020677873054</v>
      </c>
      <c r="L95">
        <f t="shared" si="19"/>
        <v>569.75429773263295</v>
      </c>
      <c r="M95">
        <f t="shared" si="20"/>
        <v>21.543006719710291</v>
      </c>
    </row>
    <row r="96" spans="1:13" x14ac:dyDescent="0.3">
      <c r="A96" s="1">
        <v>88.647400000000005</v>
      </c>
      <c r="B96" s="1">
        <f t="shared" si="11"/>
        <v>5500</v>
      </c>
      <c r="C96" s="1">
        <v>0.3488</v>
      </c>
      <c r="D96" s="1">
        <v>1.0836600000000001</v>
      </c>
      <c r="E96">
        <f t="shared" si="12"/>
        <v>72.316421382399994</v>
      </c>
      <c r="F96">
        <f t="shared" si="13"/>
        <v>41.651268660622797</v>
      </c>
      <c r="G96" s="1">
        <f t="shared" si="14"/>
        <v>41.912165612650611</v>
      </c>
      <c r="H96" s="1">
        <f t="shared" si="15"/>
        <v>52.013835768611663</v>
      </c>
      <c r="I96" s="1">
        <f t="shared" si="16"/>
        <v>5.8133333333333335</v>
      </c>
      <c r="J96">
        <f t="shared" si="17"/>
        <v>4.3600000000000002E-3</v>
      </c>
      <c r="K96">
        <f t="shared" si="18"/>
        <v>0.37449747037796532</v>
      </c>
      <c r="L96">
        <f t="shared" si="19"/>
        <v>567.97184537212911</v>
      </c>
      <c r="M96">
        <f t="shared" si="20"/>
        <v>21.361960047222535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Josh O'Rourke (2501321)</cp:lastModifiedBy>
  <cp:revision/>
  <dcterms:created xsi:type="dcterms:W3CDTF">2019-10-18T15:00:30Z</dcterms:created>
  <dcterms:modified xsi:type="dcterms:W3CDTF">2026-03-22T21:02:00Z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