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yden\Dropbox\Mark\"/>
    </mc:Choice>
  </mc:AlternateContent>
  <bookViews>
    <workbookView xWindow="0" yWindow="0" windowWidth="21570" windowHeight="80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11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N5" i="1" l="1"/>
  <c r="N3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110" i="1"/>
  <c r="H83" i="1"/>
  <c r="H52" i="1"/>
  <c r="H34" i="1"/>
  <c r="I25" i="1"/>
  <c r="I26" i="1"/>
  <c r="I27" i="1"/>
  <c r="I28" i="1"/>
  <c r="I29" i="1"/>
  <c r="I30" i="1"/>
  <c r="I31" i="1"/>
  <c r="I32" i="1"/>
  <c r="I33" i="1"/>
  <c r="H25" i="1"/>
  <c r="H26" i="1"/>
  <c r="H27" i="1"/>
  <c r="H28" i="1"/>
  <c r="H29" i="1"/>
  <c r="H30" i="1"/>
  <c r="H31" i="1"/>
  <c r="H32" i="1"/>
  <c r="H33" i="1"/>
  <c r="C64" i="1"/>
  <c r="C65" i="1"/>
  <c r="E65" i="1" s="1"/>
  <c r="I65" i="1" s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E81" i="1" s="1"/>
  <c r="I81" i="1" s="1"/>
  <c r="C82" i="1"/>
  <c r="C83" i="1"/>
  <c r="C84" i="1"/>
  <c r="C85" i="1"/>
  <c r="C86" i="1"/>
  <c r="C87" i="1"/>
  <c r="C88" i="1"/>
  <c r="C89" i="1"/>
  <c r="E89" i="1" s="1"/>
  <c r="I89" i="1" s="1"/>
  <c r="C90" i="1"/>
  <c r="C91" i="1"/>
  <c r="C92" i="1"/>
  <c r="C93" i="1"/>
  <c r="C94" i="1"/>
  <c r="C95" i="1"/>
  <c r="C96" i="1"/>
  <c r="C97" i="1"/>
  <c r="J97" i="1" s="1"/>
  <c r="C98" i="1"/>
  <c r="C99" i="1"/>
  <c r="C100" i="1"/>
  <c r="C101" i="1"/>
  <c r="C102" i="1"/>
  <c r="C103" i="1"/>
  <c r="C104" i="1"/>
  <c r="E104" i="1" s="1"/>
  <c r="I104" i="1" s="1"/>
  <c r="C105" i="1"/>
  <c r="E105" i="1" s="1"/>
  <c r="I105" i="1" s="1"/>
  <c r="C106" i="1"/>
  <c r="C107" i="1"/>
  <c r="C108" i="1"/>
  <c r="C109" i="1"/>
  <c r="C110" i="1"/>
  <c r="C111" i="1"/>
  <c r="C112" i="1"/>
  <c r="C113" i="1"/>
  <c r="E113" i="1" s="1"/>
  <c r="I113" i="1" s="1"/>
  <c r="C114" i="1"/>
  <c r="C115" i="1"/>
  <c r="C116" i="1"/>
  <c r="C117" i="1"/>
  <c r="C118" i="1"/>
  <c r="C119" i="1"/>
  <c r="C120" i="1"/>
  <c r="G120" i="1" s="1"/>
  <c r="C121" i="1"/>
  <c r="J121" i="1" s="1"/>
  <c r="C122" i="1"/>
  <c r="C123" i="1"/>
  <c r="C124" i="1"/>
  <c r="C125" i="1"/>
  <c r="C126" i="1"/>
  <c r="C127" i="1"/>
  <c r="C128" i="1"/>
  <c r="E128" i="1" s="1"/>
  <c r="I128" i="1" s="1"/>
  <c r="C129" i="1"/>
  <c r="E129" i="1" s="1"/>
  <c r="I129" i="1" s="1"/>
  <c r="C130" i="1"/>
  <c r="C131" i="1"/>
  <c r="C58" i="1"/>
  <c r="C59" i="1"/>
  <c r="C60" i="1"/>
  <c r="C61" i="1"/>
  <c r="C62" i="1"/>
  <c r="C63" i="1"/>
  <c r="C33" i="1"/>
  <c r="C34" i="1"/>
  <c r="E34" i="1" s="1"/>
  <c r="I34" i="1" s="1"/>
  <c r="C35" i="1"/>
  <c r="C36" i="1"/>
  <c r="E36" i="1" s="1"/>
  <c r="I36" i="1" s="1"/>
  <c r="C37" i="1"/>
  <c r="C38" i="1"/>
  <c r="E38" i="1" s="1"/>
  <c r="I38" i="1" s="1"/>
  <c r="C39" i="1"/>
  <c r="C40" i="1"/>
  <c r="C41" i="1"/>
  <c r="C42" i="1"/>
  <c r="C43" i="1"/>
  <c r="C44" i="1"/>
  <c r="C45" i="1"/>
  <c r="C46" i="1"/>
  <c r="E46" i="1" s="1"/>
  <c r="I46" i="1" s="1"/>
  <c r="C47" i="1"/>
  <c r="C48" i="1"/>
  <c r="J48" i="1" s="1"/>
  <c r="C49" i="1"/>
  <c r="E49" i="1" s="1"/>
  <c r="I49" i="1" s="1"/>
  <c r="C50" i="1"/>
  <c r="C51" i="1"/>
  <c r="E51" i="1" s="1"/>
  <c r="I51" i="1" s="1"/>
  <c r="C52" i="1"/>
  <c r="C53" i="1"/>
  <c r="C54" i="1"/>
  <c r="E54" i="1" s="1"/>
  <c r="I54" i="1" s="1"/>
  <c r="C55" i="1"/>
  <c r="C56" i="1"/>
  <c r="C57" i="1"/>
  <c r="E97" i="1" l="1"/>
  <c r="I97" i="1" s="1"/>
  <c r="E48" i="1"/>
  <c r="I48" i="1" s="1"/>
  <c r="E120" i="1"/>
  <c r="I120" i="1" s="1"/>
  <c r="E47" i="1"/>
  <c r="I47" i="1" s="1"/>
  <c r="G63" i="1"/>
  <c r="M63" i="1" s="1"/>
  <c r="G105" i="1"/>
  <c r="M105" i="1" s="1"/>
  <c r="J113" i="1"/>
  <c r="E43" i="1"/>
  <c r="I43" i="1" s="1"/>
  <c r="E112" i="1"/>
  <c r="I112" i="1" s="1"/>
  <c r="G121" i="1"/>
  <c r="K121" i="1" s="1"/>
  <c r="E39" i="1"/>
  <c r="I39" i="1" s="1"/>
  <c r="E121" i="1"/>
  <c r="I121" i="1" s="1"/>
  <c r="G118" i="1"/>
  <c r="K118" i="1" s="1"/>
  <c r="G78" i="1"/>
  <c r="M78" i="1" s="1"/>
  <c r="J47" i="1"/>
  <c r="E106" i="1"/>
  <c r="I106" i="1" s="1"/>
  <c r="J98" i="1"/>
  <c r="E90" i="1"/>
  <c r="I90" i="1" s="1"/>
  <c r="J82" i="1"/>
  <c r="E74" i="1"/>
  <c r="I74" i="1" s="1"/>
  <c r="E66" i="1"/>
  <c r="I66" i="1" s="1"/>
  <c r="J50" i="1"/>
  <c r="J42" i="1"/>
  <c r="E42" i="1"/>
  <c r="I42" i="1" s="1"/>
  <c r="J34" i="1"/>
  <c r="E57" i="1"/>
  <c r="I57" i="1" s="1"/>
  <c r="J49" i="1"/>
  <c r="J60" i="1"/>
  <c r="E122" i="1"/>
  <c r="I122" i="1" s="1"/>
  <c r="J131" i="1"/>
  <c r="G128" i="1"/>
  <c r="K128" i="1" s="1"/>
  <c r="E123" i="1"/>
  <c r="I123" i="1" s="1"/>
  <c r="G119" i="1"/>
  <c r="M119" i="1" s="1"/>
  <c r="J115" i="1"/>
  <c r="E107" i="1"/>
  <c r="I107" i="1" s="1"/>
  <c r="E91" i="1"/>
  <c r="I91" i="1" s="1"/>
  <c r="J87" i="1"/>
  <c r="J83" i="1"/>
  <c r="E75" i="1"/>
  <c r="I75" i="1" s="1"/>
  <c r="J71" i="1"/>
  <c r="J67" i="1"/>
  <c r="G41" i="1"/>
  <c r="M41" i="1" s="1"/>
  <c r="J33" i="1"/>
  <c r="J52" i="1"/>
  <c r="G48" i="1"/>
  <c r="E40" i="1"/>
  <c r="I40" i="1" s="1"/>
  <c r="G36" i="1"/>
  <c r="M36" i="1" s="1"/>
  <c r="J63" i="1"/>
  <c r="J59" i="1"/>
  <c r="E63" i="1"/>
  <c r="I63" i="1" s="1"/>
  <c r="G40" i="1"/>
  <c r="K40" i="1" s="1"/>
  <c r="J44" i="1"/>
  <c r="E44" i="1"/>
  <c r="I44" i="1" s="1"/>
  <c r="J128" i="1"/>
  <c r="J120" i="1"/>
  <c r="J104" i="1"/>
  <c r="J88" i="1"/>
  <c r="J84" i="1"/>
  <c r="J80" i="1"/>
  <c r="J72" i="1"/>
  <c r="J64" i="1"/>
  <c r="J36" i="1"/>
  <c r="E35" i="1"/>
  <c r="I35" i="1" s="1"/>
  <c r="G43" i="1"/>
  <c r="K43" i="1" s="1"/>
  <c r="G129" i="1"/>
  <c r="K129" i="1" s="1"/>
  <c r="M129" i="1"/>
  <c r="G127" i="1"/>
  <c r="K127" i="1" s="1"/>
  <c r="G113" i="1"/>
  <c r="K113" i="1" s="1"/>
  <c r="J112" i="1"/>
  <c r="G111" i="1"/>
  <c r="K111" i="1" s="1"/>
  <c r="G110" i="1"/>
  <c r="K110" i="1" s="1"/>
  <c r="G97" i="1"/>
  <c r="K97" i="1" s="1"/>
  <c r="L97" i="1" s="1"/>
  <c r="G86" i="1"/>
  <c r="K86" i="1" s="1"/>
  <c r="E82" i="1"/>
  <c r="I82" i="1" s="1"/>
  <c r="J81" i="1"/>
  <c r="G79" i="1"/>
  <c r="K79" i="1" s="1"/>
  <c r="E96" i="1"/>
  <c r="I96" i="1" s="1"/>
  <c r="J96" i="1"/>
  <c r="G96" i="1"/>
  <c r="K96" i="1" s="1"/>
  <c r="G95" i="1"/>
  <c r="M95" i="1" s="1"/>
  <c r="G89" i="1"/>
  <c r="M89" i="1" s="1"/>
  <c r="J89" i="1"/>
  <c r="G88" i="1"/>
  <c r="K88" i="1" s="1"/>
  <c r="E88" i="1"/>
  <c r="I88" i="1" s="1"/>
  <c r="G87" i="1"/>
  <c r="M87" i="1" s="1"/>
  <c r="E80" i="1"/>
  <c r="I80" i="1" s="1"/>
  <c r="G81" i="1"/>
  <c r="K81" i="1" s="1"/>
  <c r="L81" i="1" s="1"/>
  <c r="G74" i="1"/>
  <c r="M74" i="1" s="1"/>
  <c r="E73" i="1"/>
  <c r="I73" i="1" s="1"/>
  <c r="J73" i="1"/>
  <c r="G73" i="1"/>
  <c r="K73" i="1" s="1"/>
  <c r="E72" i="1"/>
  <c r="I72" i="1" s="1"/>
  <c r="G66" i="1"/>
  <c r="M66" i="1" s="1"/>
  <c r="K66" i="1"/>
  <c r="G64" i="1"/>
  <c r="K64" i="1" s="1"/>
  <c r="E64" i="1"/>
  <c r="I64" i="1" s="1"/>
  <c r="G65" i="1"/>
  <c r="E59" i="1"/>
  <c r="I59" i="1" s="1"/>
  <c r="G59" i="1"/>
  <c r="K59" i="1" s="1"/>
  <c r="J58" i="1"/>
  <c r="E58" i="1"/>
  <c r="I58" i="1" s="1"/>
  <c r="G57" i="1"/>
  <c r="K57" i="1" s="1"/>
  <c r="G56" i="1"/>
  <c r="M56" i="1" s="1"/>
  <c r="G54" i="1"/>
  <c r="M54" i="1" s="1"/>
  <c r="G55" i="1"/>
  <c r="E52" i="1"/>
  <c r="I52" i="1" s="1"/>
  <c r="G51" i="1"/>
  <c r="J107" i="1"/>
  <c r="J75" i="1"/>
  <c r="J130" i="1"/>
  <c r="J106" i="1"/>
  <c r="G107" i="1"/>
  <c r="G75" i="1"/>
  <c r="K120" i="1"/>
  <c r="M120" i="1"/>
  <c r="G106" i="1"/>
  <c r="G49" i="1"/>
  <c r="G50" i="1"/>
  <c r="J68" i="1"/>
  <c r="J40" i="1"/>
  <c r="E115" i="1"/>
  <c r="I115" i="1" s="1"/>
  <c r="E83" i="1"/>
  <c r="I83" i="1" s="1"/>
  <c r="E127" i="1"/>
  <c r="I127" i="1" s="1"/>
  <c r="J127" i="1"/>
  <c r="E103" i="1"/>
  <c r="I103" i="1" s="1"/>
  <c r="G103" i="1"/>
  <c r="G104" i="1"/>
  <c r="E87" i="1"/>
  <c r="I87" i="1" s="1"/>
  <c r="E71" i="1"/>
  <c r="I71" i="1" s="1"/>
  <c r="G71" i="1"/>
  <c r="G72" i="1"/>
  <c r="J103" i="1"/>
  <c r="E126" i="1"/>
  <c r="I126" i="1" s="1"/>
  <c r="J126" i="1"/>
  <c r="G126" i="1"/>
  <c r="E102" i="1"/>
  <c r="I102" i="1" s="1"/>
  <c r="J102" i="1"/>
  <c r="G102" i="1"/>
  <c r="E78" i="1"/>
  <c r="I78" i="1" s="1"/>
  <c r="J78" i="1"/>
  <c r="G130" i="1"/>
  <c r="G115" i="1"/>
  <c r="G83" i="1"/>
  <c r="J100" i="1"/>
  <c r="J99" i="1"/>
  <c r="J91" i="1"/>
  <c r="G91" i="1"/>
  <c r="J122" i="1"/>
  <c r="G122" i="1"/>
  <c r="G114" i="1"/>
  <c r="J90" i="1"/>
  <c r="G90" i="1"/>
  <c r="J114" i="1"/>
  <c r="J57" i="1"/>
  <c r="J41" i="1"/>
  <c r="E41" i="1"/>
  <c r="I41" i="1" s="1"/>
  <c r="E33" i="1"/>
  <c r="J56" i="1"/>
  <c r="E131" i="1"/>
  <c r="I131" i="1" s="1"/>
  <c r="E99" i="1"/>
  <c r="I99" i="1" s="1"/>
  <c r="E67" i="1"/>
  <c r="I67" i="1" s="1"/>
  <c r="E119" i="1"/>
  <c r="I119" i="1" s="1"/>
  <c r="J119" i="1"/>
  <c r="E111" i="1"/>
  <c r="I111" i="1" s="1"/>
  <c r="G112" i="1"/>
  <c r="J111" i="1"/>
  <c r="E95" i="1"/>
  <c r="I95" i="1" s="1"/>
  <c r="J95" i="1"/>
  <c r="E79" i="1"/>
  <c r="I79" i="1" s="1"/>
  <c r="J79" i="1"/>
  <c r="G80" i="1"/>
  <c r="G131" i="1"/>
  <c r="G99" i="1"/>
  <c r="G67" i="1"/>
  <c r="J55" i="1"/>
  <c r="G39" i="1"/>
  <c r="J39" i="1"/>
  <c r="J62" i="1"/>
  <c r="G62" i="1"/>
  <c r="E62" i="1"/>
  <c r="I62" i="1" s="1"/>
  <c r="E56" i="1"/>
  <c r="I56" i="1" s="1"/>
  <c r="E130" i="1"/>
  <c r="I130" i="1" s="1"/>
  <c r="E114" i="1"/>
  <c r="I114" i="1" s="1"/>
  <c r="E98" i="1"/>
  <c r="I98" i="1" s="1"/>
  <c r="E118" i="1"/>
  <c r="I118" i="1" s="1"/>
  <c r="J118" i="1"/>
  <c r="E110" i="1"/>
  <c r="I110" i="1" s="1"/>
  <c r="J110" i="1"/>
  <c r="E94" i="1"/>
  <c r="I94" i="1" s="1"/>
  <c r="J94" i="1"/>
  <c r="G94" i="1"/>
  <c r="E86" i="1"/>
  <c r="I86" i="1" s="1"/>
  <c r="J86" i="1"/>
  <c r="E70" i="1"/>
  <c r="I70" i="1" s="1"/>
  <c r="J70" i="1"/>
  <c r="G70" i="1"/>
  <c r="G98" i="1"/>
  <c r="J54" i="1"/>
  <c r="J46" i="1"/>
  <c r="J38" i="1"/>
  <c r="G38" i="1"/>
  <c r="J61" i="1"/>
  <c r="G61" i="1"/>
  <c r="E61" i="1"/>
  <c r="I61" i="1" s="1"/>
  <c r="E55" i="1"/>
  <c r="I55" i="1" s="1"/>
  <c r="E125" i="1"/>
  <c r="I125" i="1" s="1"/>
  <c r="J125" i="1"/>
  <c r="G125" i="1"/>
  <c r="E117" i="1"/>
  <c r="I117" i="1" s="1"/>
  <c r="J117" i="1"/>
  <c r="G117" i="1"/>
  <c r="E109" i="1"/>
  <c r="I109" i="1" s="1"/>
  <c r="J109" i="1"/>
  <c r="G109" i="1"/>
  <c r="E101" i="1"/>
  <c r="I101" i="1" s="1"/>
  <c r="J101" i="1"/>
  <c r="G101" i="1"/>
  <c r="E93" i="1"/>
  <c r="I93" i="1" s="1"/>
  <c r="J93" i="1"/>
  <c r="G93" i="1"/>
  <c r="E85" i="1"/>
  <c r="I85" i="1" s="1"/>
  <c r="J85" i="1"/>
  <c r="G85" i="1"/>
  <c r="E77" i="1"/>
  <c r="I77" i="1" s="1"/>
  <c r="J77" i="1"/>
  <c r="G77" i="1"/>
  <c r="E69" i="1"/>
  <c r="I69" i="1" s="1"/>
  <c r="J69" i="1"/>
  <c r="G69" i="1"/>
  <c r="G47" i="1"/>
  <c r="J123" i="1"/>
  <c r="G123" i="1"/>
  <c r="J53" i="1"/>
  <c r="G53" i="1"/>
  <c r="E53" i="1"/>
  <c r="I53" i="1" s="1"/>
  <c r="J45" i="1"/>
  <c r="G45" i="1"/>
  <c r="E45" i="1"/>
  <c r="I45" i="1" s="1"/>
  <c r="J37" i="1"/>
  <c r="E37" i="1"/>
  <c r="I37" i="1" s="1"/>
  <c r="G37" i="1"/>
  <c r="G60" i="1"/>
  <c r="E60" i="1"/>
  <c r="I60" i="1" s="1"/>
  <c r="E124" i="1"/>
  <c r="I124" i="1" s="1"/>
  <c r="G124" i="1"/>
  <c r="J124" i="1"/>
  <c r="E116" i="1"/>
  <c r="I116" i="1" s="1"/>
  <c r="J116" i="1"/>
  <c r="G116" i="1"/>
  <c r="E108" i="1"/>
  <c r="I108" i="1" s="1"/>
  <c r="G108" i="1"/>
  <c r="J108" i="1"/>
  <c r="E100" i="1"/>
  <c r="I100" i="1" s="1"/>
  <c r="G100" i="1"/>
  <c r="E92" i="1"/>
  <c r="I92" i="1" s="1"/>
  <c r="G92" i="1"/>
  <c r="J92" i="1"/>
  <c r="E84" i="1"/>
  <c r="I84" i="1" s="1"/>
  <c r="G84" i="1"/>
  <c r="E76" i="1"/>
  <c r="I76" i="1" s="1"/>
  <c r="G76" i="1"/>
  <c r="E68" i="1"/>
  <c r="I68" i="1" s="1"/>
  <c r="G68" i="1"/>
  <c r="G46" i="1"/>
  <c r="J76" i="1"/>
  <c r="J35" i="1"/>
  <c r="G35" i="1"/>
  <c r="J66" i="1"/>
  <c r="G82" i="1"/>
  <c r="J74" i="1"/>
  <c r="J51" i="1"/>
  <c r="G52" i="1"/>
  <c r="J43" i="1"/>
  <c r="G44" i="1"/>
  <c r="G42" i="1"/>
  <c r="G34" i="1"/>
  <c r="E50" i="1"/>
  <c r="I50" i="1" s="1"/>
  <c r="G58" i="1"/>
  <c r="J105" i="1"/>
  <c r="J129" i="1"/>
  <c r="J65" i="1"/>
  <c r="K78" i="1" l="1"/>
  <c r="K54" i="1"/>
  <c r="K41" i="1"/>
  <c r="K105" i="1"/>
  <c r="L120" i="1"/>
  <c r="M121" i="1"/>
  <c r="M40" i="1"/>
  <c r="K63" i="1"/>
  <c r="L63" i="1" s="1"/>
  <c r="L129" i="1"/>
  <c r="M118" i="1"/>
  <c r="L57" i="1"/>
  <c r="Q57" i="1" s="1"/>
  <c r="L96" i="1"/>
  <c r="L121" i="1"/>
  <c r="Q121" i="1" s="1"/>
  <c r="M96" i="1"/>
  <c r="K56" i="1"/>
  <c r="L56" i="1" s="1"/>
  <c r="L43" i="1"/>
  <c r="Q43" i="1" s="1"/>
  <c r="K36" i="1"/>
  <c r="L36" i="1" s="1"/>
  <c r="Q36" i="1" s="1"/>
  <c r="K119" i="1"/>
  <c r="L119" i="1" s="1"/>
  <c r="L78" i="1"/>
  <c r="Q78" i="1" s="1"/>
  <c r="M43" i="1"/>
  <c r="L113" i="1"/>
  <c r="Q113" i="1" s="1"/>
  <c r="L128" i="1"/>
  <c r="Q128" i="1" s="1"/>
  <c r="L41" i="1"/>
  <c r="Q41" i="1" s="1"/>
  <c r="K48" i="1"/>
  <c r="L48" i="1" s="1"/>
  <c r="Q48" i="1" s="1"/>
  <c r="M48" i="1"/>
  <c r="M127" i="1"/>
  <c r="M79" i="1"/>
  <c r="M128" i="1"/>
  <c r="L40" i="1"/>
  <c r="Q40" i="1" s="1"/>
  <c r="L59" i="1"/>
  <c r="Q59" i="1" s="1"/>
  <c r="L64" i="1"/>
  <c r="Q64" i="1" s="1"/>
  <c r="L73" i="1"/>
  <c r="Q73" i="1" s="1"/>
  <c r="L88" i="1"/>
  <c r="Q88" i="1" s="1"/>
  <c r="L66" i="1"/>
  <c r="Q66" i="1" s="1"/>
  <c r="L127" i="1"/>
  <c r="L118" i="1"/>
  <c r="M113" i="1"/>
  <c r="M111" i="1"/>
  <c r="M110" i="1"/>
  <c r="L105" i="1"/>
  <c r="M97" i="1"/>
  <c r="K89" i="1"/>
  <c r="L89" i="1" s="1"/>
  <c r="Q89" i="1" s="1"/>
  <c r="M86" i="1"/>
  <c r="M73" i="1"/>
  <c r="K95" i="1"/>
  <c r="L95" i="1" s="1"/>
  <c r="M88" i="1"/>
  <c r="K87" i="1"/>
  <c r="L87" i="1" s="1"/>
  <c r="L86" i="1"/>
  <c r="M81" i="1"/>
  <c r="K74" i="1"/>
  <c r="L74" i="1" s="1"/>
  <c r="M64" i="1"/>
  <c r="K65" i="1"/>
  <c r="L65" i="1" s="1"/>
  <c r="M65" i="1"/>
  <c r="M59" i="1"/>
  <c r="M57" i="1"/>
  <c r="M55" i="1"/>
  <c r="K55" i="1"/>
  <c r="L55" i="1" s="1"/>
  <c r="M51" i="1"/>
  <c r="K51" i="1"/>
  <c r="L51" i="1" s="1"/>
  <c r="Q129" i="1"/>
  <c r="M42" i="1"/>
  <c r="K42" i="1"/>
  <c r="L42" i="1" s="1"/>
  <c r="K122" i="1"/>
  <c r="L122" i="1" s="1"/>
  <c r="M122" i="1"/>
  <c r="M71" i="1"/>
  <c r="K71" i="1"/>
  <c r="L71" i="1" s="1"/>
  <c r="M106" i="1"/>
  <c r="K106" i="1"/>
  <c r="L106" i="1" s="1"/>
  <c r="K58" i="1"/>
  <c r="L58" i="1" s="1"/>
  <c r="M58" i="1"/>
  <c r="M130" i="1"/>
  <c r="K130" i="1"/>
  <c r="L130" i="1" s="1"/>
  <c r="M124" i="1"/>
  <c r="K124" i="1"/>
  <c r="L124" i="1" s="1"/>
  <c r="M85" i="1"/>
  <c r="K85" i="1"/>
  <c r="L85" i="1" s="1"/>
  <c r="M44" i="1"/>
  <c r="K44" i="1"/>
  <c r="L44" i="1" s="1"/>
  <c r="M108" i="1"/>
  <c r="K108" i="1"/>
  <c r="L108" i="1" s="1"/>
  <c r="K45" i="1"/>
  <c r="L45" i="1" s="1"/>
  <c r="M45" i="1"/>
  <c r="K69" i="1"/>
  <c r="L69" i="1" s="1"/>
  <c r="M69" i="1"/>
  <c r="K61" i="1"/>
  <c r="L61" i="1" s="1"/>
  <c r="M61" i="1"/>
  <c r="K94" i="1"/>
  <c r="L94" i="1" s="1"/>
  <c r="M94" i="1"/>
  <c r="M39" i="1"/>
  <c r="K39" i="1"/>
  <c r="L39" i="1" s="1"/>
  <c r="K90" i="1"/>
  <c r="L90" i="1" s="1"/>
  <c r="M90" i="1"/>
  <c r="K123" i="1"/>
  <c r="L123" i="1" s="1"/>
  <c r="M123" i="1"/>
  <c r="K98" i="1"/>
  <c r="L98" i="1" s="1"/>
  <c r="M98" i="1"/>
  <c r="K99" i="1"/>
  <c r="L99" i="1" s="1"/>
  <c r="M99" i="1"/>
  <c r="K102" i="1"/>
  <c r="L102" i="1" s="1"/>
  <c r="M102" i="1"/>
  <c r="M50" i="1"/>
  <c r="K50" i="1"/>
  <c r="L50" i="1" s="1"/>
  <c r="M52" i="1"/>
  <c r="K52" i="1"/>
  <c r="L52" i="1" s="1"/>
  <c r="M35" i="1"/>
  <c r="K35" i="1"/>
  <c r="L35" i="1" s="1"/>
  <c r="M92" i="1"/>
  <c r="K92" i="1"/>
  <c r="L92" i="1" s="1"/>
  <c r="K109" i="1"/>
  <c r="L109" i="1" s="1"/>
  <c r="M109" i="1"/>
  <c r="M125" i="1"/>
  <c r="K125" i="1"/>
  <c r="L125" i="1" s="1"/>
  <c r="K38" i="1"/>
  <c r="L38" i="1" s="1"/>
  <c r="M38" i="1"/>
  <c r="K70" i="1"/>
  <c r="L70" i="1" s="1"/>
  <c r="M70" i="1"/>
  <c r="M131" i="1"/>
  <c r="K131" i="1"/>
  <c r="L131" i="1" s="1"/>
  <c r="L111" i="1"/>
  <c r="K104" i="1"/>
  <c r="L104" i="1" s="1"/>
  <c r="M104" i="1"/>
  <c r="K49" i="1"/>
  <c r="L49" i="1" s="1"/>
  <c r="M49" i="1"/>
  <c r="M84" i="1"/>
  <c r="K84" i="1"/>
  <c r="L84" i="1" s="1"/>
  <c r="K62" i="1"/>
  <c r="L62" i="1" s="1"/>
  <c r="M62" i="1"/>
  <c r="K115" i="1"/>
  <c r="L115" i="1" s="1"/>
  <c r="M115" i="1"/>
  <c r="M107" i="1"/>
  <c r="K107" i="1"/>
  <c r="L107" i="1" s="1"/>
  <c r="M117" i="1"/>
  <c r="K117" i="1"/>
  <c r="L117" i="1" s="1"/>
  <c r="M47" i="1"/>
  <c r="K47" i="1"/>
  <c r="L47" i="1" s="1"/>
  <c r="M101" i="1"/>
  <c r="K101" i="1"/>
  <c r="L101" i="1" s="1"/>
  <c r="Q96" i="1"/>
  <c r="M68" i="1"/>
  <c r="K68" i="1"/>
  <c r="L68" i="1" s="1"/>
  <c r="L54" i="1"/>
  <c r="M67" i="1"/>
  <c r="K67" i="1"/>
  <c r="L67" i="1" s="1"/>
  <c r="Q81" i="1"/>
  <c r="M116" i="1"/>
  <c r="K116" i="1"/>
  <c r="L116" i="1" s="1"/>
  <c r="Q97" i="1"/>
  <c r="K34" i="1"/>
  <c r="L34" i="1" s="1"/>
  <c r="M34" i="1"/>
  <c r="K46" i="1"/>
  <c r="L46" i="1" s="1"/>
  <c r="M46" i="1"/>
  <c r="M76" i="1"/>
  <c r="K76" i="1"/>
  <c r="L76" i="1" s="1"/>
  <c r="M60" i="1"/>
  <c r="K60" i="1"/>
  <c r="L60" i="1" s="1"/>
  <c r="K80" i="1"/>
  <c r="L80" i="1" s="1"/>
  <c r="M80" i="1"/>
  <c r="K112" i="1"/>
  <c r="L112" i="1" s="1"/>
  <c r="M112" i="1"/>
  <c r="K114" i="1"/>
  <c r="L114" i="1" s="1"/>
  <c r="M114" i="1"/>
  <c r="M103" i="1"/>
  <c r="K103" i="1"/>
  <c r="L103" i="1" s="1"/>
  <c r="K82" i="1"/>
  <c r="L82" i="1" s="1"/>
  <c r="M82" i="1"/>
  <c r="M100" i="1"/>
  <c r="K100" i="1"/>
  <c r="L100" i="1" s="1"/>
  <c r="M37" i="1"/>
  <c r="K37" i="1"/>
  <c r="L37" i="1" s="1"/>
  <c r="M53" i="1"/>
  <c r="K53" i="1"/>
  <c r="L53" i="1" s="1"/>
  <c r="K77" i="1"/>
  <c r="L77" i="1" s="1"/>
  <c r="M77" i="1"/>
  <c r="M93" i="1"/>
  <c r="K93" i="1"/>
  <c r="L93" i="1" s="1"/>
  <c r="L110" i="1"/>
  <c r="L79" i="1"/>
  <c r="Q63" i="1"/>
  <c r="M91" i="1"/>
  <c r="K91" i="1"/>
  <c r="L91" i="1" s="1"/>
  <c r="K83" i="1"/>
  <c r="L83" i="1" s="1"/>
  <c r="M83" i="1"/>
  <c r="K126" i="1"/>
  <c r="L126" i="1" s="1"/>
  <c r="M126" i="1"/>
  <c r="K72" i="1"/>
  <c r="L72" i="1" s="1"/>
  <c r="M72" i="1"/>
  <c r="M75" i="1"/>
  <c r="K75" i="1"/>
  <c r="L75" i="1" s="1"/>
  <c r="Q120" i="1"/>
  <c r="Q119" i="1" l="1"/>
  <c r="Q118" i="1"/>
  <c r="Q105" i="1"/>
  <c r="Q65" i="1"/>
  <c r="Q51" i="1"/>
  <c r="Q127" i="1"/>
  <c r="Q87" i="1"/>
  <c r="Q95" i="1"/>
  <c r="Q86" i="1"/>
  <c r="Q74" i="1"/>
  <c r="Q56" i="1"/>
  <c r="Q55" i="1"/>
  <c r="Q99" i="1"/>
  <c r="Q106" i="1"/>
  <c r="Q62" i="1"/>
  <c r="Q117" i="1"/>
  <c r="Q126" i="1"/>
  <c r="Q70" i="1"/>
  <c r="Q61" i="1"/>
  <c r="Q122" i="1"/>
  <c r="Q100" i="1"/>
  <c r="Q85" i="1"/>
  <c r="Q125" i="1"/>
  <c r="Q39" i="1"/>
  <c r="Q45" i="1"/>
  <c r="Q53" i="1"/>
  <c r="Q68" i="1"/>
  <c r="Q101" i="1"/>
  <c r="Q38" i="1"/>
  <c r="Q69" i="1"/>
  <c r="Q116" i="1"/>
  <c r="Q90" i="1"/>
  <c r="Q72" i="1"/>
  <c r="Q115" i="1"/>
  <c r="Q46" i="1"/>
  <c r="Q110" i="1"/>
  <c r="Q112" i="1"/>
  <c r="Q54" i="1"/>
  <c r="Q52" i="1"/>
  <c r="Q58" i="1"/>
  <c r="Q107" i="1"/>
  <c r="Q109" i="1"/>
  <c r="Q103" i="1"/>
  <c r="Q50" i="1"/>
  <c r="Q98" i="1"/>
  <c r="Q42" i="1"/>
  <c r="Q83" i="1"/>
  <c r="Q130" i="1"/>
  <c r="Q67" i="1"/>
  <c r="Q35" i="1"/>
  <c r="Q37" i="1"/>
  <c r="Q77" i="1"/>
  <c r="Q79" i="1"/>
  <c r="Q76" i="1"/>
  <c r="Q104" i="1"/>
  <c r="Q108" i="1"/>
  <c r="Q82" i="1"/>
  <c r="Q47" i="1"/>
  <c r="Q111" i="1"/>
  <c r="Q93" i="1"/>
  <c r="Q131" i="1"/>
  <c r="Q124" i="1"/>
  <c r="Q91" i="1"/>
  <c r="Q80" i="1"/>
  <c r="Q84" i="1"/>
  <c r="Q75" i="1"/>
  <c r="Q34" i="1"/>
  <c r="Q92" i="1"/>
  <c r="Q94" i="1"/>
  <c r="Q71" i="1"/>
  <c r="Q114" i="1"/>
  <c r="Q60" i="1"/>
  <c r="Q49" i="1"/>
  <c r="Q102" i="1"/>
  <c r="Q123" i="1"/>
  <c r="Q44" i="1"/>
  <c r="C25" i="1" l="1"/>
  <c r="C26" i="1"/>
  <c r="C27" i="1"/>
  <c r="C28" i="1"/>
  <c r="C29" i="1"/>
  <c r="C30" i="1"/>
  <c r="C31" i="1"/>
  <c r="C32" i="1"/>
  <c r="J25" i="1" l="1"/>
  <c r="E25" i="1"/>
  <c r="J30" i="1"/>
  <c r="E30" i="1"/>
  <c r="G30" i="1"/>
  <c r="E31" i="1"/>
  <c r="J31" i="1"/>
  <c r="G31" i="1"/>
  <c r="G26" i="1"/>
  <c r="J26" i="1"/>
  <c r="E26" i="1"/>
  <c r="E32" i="1"/>
  <c r="G32" i="1"/>
  <c r="J32" i="1"/>
  <c r="G33" i="1"/>
  <c r="J29" i="1"/>
  <c r="E29" i="1"/>
  <c r="G29" i="1"/>
  <c r="E28" i="1"/>
  <c r="J28" i="1"/>
  <c r="G28" i="1"/>
  <c r="J27" i="1"/>
  <c r="G27" i="1"/>
  <c r="E27" i="1"/>
  <c r="M11" i="1"/>
  <c r="K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C24" i="1"/>
  <c r="C23" i="1"/>
  <c r="E23" i="1" s="1"/>
  <c r="C22" i="1"/>
  <c r="C12" i="1"/>
  <c r="C13" i="1"/>
  <c r="C14" i="1"/>
  <c r="C15" i="1"/>
  <c r="C16" i="1"/>
  <c r="C17" i="1"/>
  <c r="C18" i="1"/>
  <c r="C19" i="1"/>
  <c r="C20" i="1"/>
  <c r="C21" i="1"/>
  <c r="I11" i="1"/>
  <c r="H11" i="1"/>
  <c r="C11" i="1"/>
  <c r="G17" i="1" l="1"/>
  <c r="M17" i="1" s="1"/>
  <c r="G25" i="1"/>
  <c r="M25" i="1" s="1"/>
  <c r="J11" i="1"/>
  <c r="L11" i="1" s="1"/>
  <c r="J20" i="1"/>
  <c r="J12" i="1"/>
  <c r="J19" i="1"/>
  <c r="E15" i="1"/>
  <c r="J22" i="1"/>
  <c r="J18" i="1"/>
  <c r="J14" i="1"/>
  <c r="J23" i="1"/>
  <c r="G23" i="1"/>
  <c r="M23" i="1" s="1"/>
  <c r="G20" i="1"/>
  <c r="E19" i="1"/>
  <c r="K33" i="1"/>
  <c r="L33" i="1" s="1"/>
  <c r="M33" i="1"/>
  <c r="K26" i="1"/>
  <c r="L26" i="1" s="1"/>
  <c r="M26" i="1"/>
  <c r="G19" i="1"/>
  <c r="E18" i="1"/>
  <c r="M28" i="1"/>
  <c r="K28" i="1"/>
  <c r="L28" i="1" s="1"/>
  <c r="M31" i="1"/>
  <c r="K31" i="1"/>
  <c r="L31" i="1" s="1"/>
  <c r="G22" i="1"/>
  <c r="G21" i="1"/>
  <c r="G16" i="1"/>
  <c r="K16" i="1" s="1"/>
  <c r="E12" i="1"/>
  <c r="K32" i="1"/>
  <c r="L32" i="1" s="1"/>
  <c r="M32" i="1"/>
  <c r="G15" i="1"/>
  <c r="M15" i="1" s="1"/>
  <c r="G13" i="1"/>
  <c r="K30" i="1"/>
  <c r="L30" i="1" s="1"/>
  <c r="M30" i="1"/>
  <c r="M27" i="1"/>
  <c r="K27" i="1"/>
  <c r="L27" i="1" s="1"/>
  <c r="E20" i="1"/>
  <c r="G14" i="1"/>
  <c r="M29" i="1"/>
  <c r="K29" i="1"/>
  <c r="L29" i="1" s="1"/>
  <c r="K17" i="1"/>
  <c r="J16" i="1"/>
  <c r="E17" i="1"/>
  <c r="J13" i="1"/>
  <c r="E24" i="1"/>
  <c r="E16" i="1"/>
  <c r="G18" i="1"/>
  <c r="E22" i="1"/>
  <c r="E14" i="1"/>
  <c r="J17" i="1"/>
  <c r="G24" i="1"/>
  <c r="J24" i="1"/>
  <c r="J15" i="1"/>
  <c r="J21" i="1"/>
  <c r="E21" i="1"/>
  <c r="E13" i="1"/>
  <c r="F12" i="1"/>
  <c r="G12" i="1"/>
  <c r="F13" i="1" l="1"/>
  <c r="F14" i="1" s="1"/>
  <c r="F15" i="1" s="1"/>
  <c r="F16" i="1" s="1"/>
  <c r="F17" i="1"/>
  <c r="F18" i="1" s="1"/>
  <c r="F19" i="1" s="1"/>
  <c r="K23" i="1"/>
  <c r="L23" i="1" s="1"/>
  <c r="Q23" i="1" s="1"/>
  <c r="K25" i="1"/>
  <c r="L25" i="1" s="1"/>
  <c r="Q25" i="1" s="1"/>
  <c r="K15" i="1"/>
  <c r="L15" i="1" s="1"/>
  <c r="F20" i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L17" i="1"/>
  <c r="Q17" i="1" s="1"/>
  <c r="M16" i="1"/>
  <c r="L16" i="1"/>
  <c r="Q16" i="1" s="1"/>
  <c r="Q30" i="1"/>
  <c r="Q26" i="1"/>
  <c r="Q29" i="1"/>
  <c r="Q27" i="1"/>
  <c r="Q28" i="1"/>
  <c r="K20" i="1"/>
  <c r="L20" i="1" s="1"/>
  <c r="M20" i="1"/>
  <c r="Q11" i="1"/>
  <c r="Q31" i="1"/>
  <c r="K21" i="1"/>
  <c r="L21" i="1" s="1"/>
  <c r="M21" i="1"/>
  <c r="Q33" i="1"/>
  <c r="K22" i="1"/>
  <c r="L22" i="1" s="1"/>
  <c r="M22" i="1"/>
  <c r="Q32" i="1"/>
  <c r="K19" i="1"/>
  <c r="L19" i="1" s="1"/>
  <c r="M19" i="1"/>
  <c r="K14" i="1"/>
  <c r="L14" i="1" s="1"/>
  <c r="M14" i="1"/>
  <c r="K13" i="1"/>
  <c r="L13" i="1" s="1"/>
  <c r="M13" i="1"/>
  <c r="K18" i="1"/>
  <c r="L18" i="1" s="1"/>
  <c r="M18" i="1"/>
  <c r="K12" i="1"/>
  <c r="L12" i="1" s="1"/>
  <c r="M12" i="1"/>
  <c r="M24" i="1"/>
  <c r="K24" i="1"/>
  <c r="L24" i="1" s="1"/>
  <c r="Q13" i="1" l="1"/>
  <c r="Q18" i="1"/>
  <c r="Q20" i="1"/>
  <c r="Q19" i="1"/>
  <c r="Q22" i="1"/>
  <c r="Q24" i="1"/>
  <c r="Q15" i="1"/>
  <c r="Q21" i="1"/>
  <c r="Q14" i="1"/>
  <c r="Q12" i="1"/>
  <c r="E11" i="1"/>
  <c r="S3" i="1" l="1"/>
  <c r="S2" i="1"/>
  <c r="N12" i="1" l="1"/>
  <c r="O12" i="1" s="1"/>
  <c r="N16" i="1"/>
  <c r="O16" i="1" s="1"/>
  <c r="N20" i="1"/>
  <c r="O20" i="1" s="1"/>
  <c r="N24" i="1"/>
  <c r="O24" i="1" s="1"/>
  <c r="N28" i="1"/>
  <c r="O28" i="1" s="1"/>
  <c r="N32" i="1"/>
  <c r="O32" i="1" s="1"/>
  <c r="N36" i="1"/>
  <c r="O36" i="1" s="1"/>
  <c r="N40" i="1"/>
  <c r="O40" i="1" s="1"/>
  <c r="N44" i="1"/>
  <c r="O44" i="1" s="1"/>
  <c r="N48" i="1"/>
  <c r="O48" i="1" s="1"/>
  <c r="N52" i="1"/>
  <c r="O52" i="1" s="1"/>
  <c r="N56" i="1"/>
  <c r="O56" i="1" s="1"/>
  <c r="N60" i="1"/>
  <c r="O60" i="1" s="1"/>
  <c r="N64" i="1"/>
  <c r="O64" i="1" s="1"/>
  <c r="N68" i="1"/>
  <c r="O68" i="1" s="1"/>
  <c r="N72" i="1"/>
  <c r="O72" i="1" s="1"/>
  <c r="N76" i="1"/>
  <c r="O76" i="1" s="1"/>
  <c r="N80" i="1"/>
  <c r="O80" i="1" s="1"/>
  <c r="N84" i="1"/>
  <c r="O84" i="1" s="1"/>
  <c r="N88" i="1"/>
  <c r="O88" i="1" s="1"/>
  <c r="N92" i="1"/>
  <c r="O92" i="1" s="1"/>
  <c r="N96" i="1"/>
  <c r="O96" i="1" s="1"/>
  <c r="N100" i="1"/>
  <c r="O100" i="1" s="1"/>
  <c r="N104" i="1"/>
  <c r="O104" i="1" s="1"/>
  <c r="N108" i="1"/>
  <c r="O108" i="1" s="1"/>
  <c r="N112" i="1"/>
  <c r="O112" i="1" s="1"/>
  <c r="N116" i="1"/>
  <c r="O116" i="1" s="1"/>
  <c r="N120" i="1"/>
  <c r="O120" i="1" s="1"/>
  <c r="N124" i="1"/>
  <c r="O124" i="1" s="1"/>
  <c r="N128" i="1"/>
  <c r="O128" i="1" s="1"/>
  <c r="N11" i="1"/>
  <c r="O11" i="1" s="1"/>
  <c r="N13" i="1"/>
  <c r="O13" i="1" s="1"/>
  <c r="N17" i="1"/>
  <c r="O17" i="1" s="1"/>
  <c r="N21" i="1"/>
  <c r="O21" i="1" s="1"/>
  <c r="N25" i="1"/>
  <c r="O25" i="1" s="1"/>
  <c r="N29" i="1"/>
  <c r="O29" i="1" s="1"/>
  <c r="N33" i="1"/>
  <c r="O33" i="1" s="1"/>
  <c r="N37" i="1"/>
  <c r="O37" i="1" s="1"/>
  <c r="N41" i="1"/>
  <c r="O41" i="1" s="1"/>
  <c r="N45" i="1"/>
  <c r="O45" i="1" s="1"/>
  <c r="N49" i="1"/>
  <c r="O49" i="1" s="1"/>
  <c r="N53" i="1"/>
  <c r="O53" i="1" s="1"/>
  <c r="N57" i="1"/>
  <c r="O57" i="1" s="1"/>
  <c r="N61" i="1"/>
  <c r="O61" i="1" s="1"/>
  <c r="N65" i="1"/>
  <c r="O65" i="1" s="1"/>
  <c r="N69" i="1"/>
  <c r="O69" i="1" s="1"/>
  <c r="N73" i="1"/>
  <c r="O73" i="1" s="1"/>
  <c r="N77" i="1"/>
  <c r="O77" i="1" s="1"/>
  <c r="N81" i="1"/>
  <c r="O81" i="1" s="1"/>
  <c r="N85" i="1"/>
  <c r="O85" i="1" s="1"/>
  <c r="N89" i="1"/>
  <c r="O89" i="1" s="1"/>
  <c r="N93" i="1"/>
  <c r="O93" i="1" s="1"/>
  <c r="N97" i="1"/>
  <c r="O97" i="1" s="1"/>
  <c r="N101" i="1"/>
  <c r="O101" i="1" s="1"/>
  <c r="N105" i="1"/>
  <c r="O105" i="1" s="1"/>
  <c r="N109" i="1"/>
  <c r="O109" i="1" s="1"/>
  <c r="N113" i="1"/>
  <c r="O113" i="1" s="1"/>
  <c r="N117" i="1"/>
  <c r="O117" i="1" s="1"/>
  <c r="N121" i="1"/>
  <c r="O121" i="1" s="1"/>
  <c r="N125" i="1"/>
  <c r="O125" i="1" s="1"/>
  <c r="N129" i="1"/>
  <c r="O129" i="1" s="1"/>
  <c r="N14" i="1"/>
  <c r="O14" i="1" s="1"/>
  <c r="N18" i="1"/>
  <c r="O18" i="1" s="1"/>
  <c r="N22" i="1"/>
  <c r="O22" i="1" s="1"/>
  <c r="N26" i="1"/>
  <c r="O26" i="1" s="1"/>
  <c r="N30" i="1"/>
  <c r="O30" i="1" s="1"/>
  <c r="N34" i="1"/>
  <c r="O34" i="1" s="1"/>
  <c r="N38" i="1"/>
  <c r="O38" i="1" s="1"/>
  <c r="N42" i="1"/>
  <c r="O42" i="1" s="1"/>
  <c r="N46" i="1"/>
  <c r="O46" i="1" s="1"/>
  <c r="N50" i="1"/>
  <c r="O50" i="1" s="1"/>
  <c r="N54" i="1"/>
  <c r="O54" i="1" s="1"/>
  <c r="N58" i="1"/>
  <c r="O58" i="1" s="1"/>
  <c r="N62" i="1"/>
  <c r="O62" i="1" s="1"/>
  <c r="N66" i="1"/>
  <c r="O66" i="1" s="1"/>
  <c r="N70" i="1"/>
  <c r="O70" i="1" s="1"/>
  <c r="N74" i="1"/>
  <c r="O74" i="1" s="1"/>
  <c r="N78" i="1"/>
  <c r="O78" i="1" s="1"/>
  <c r="N82" i="1"/>
  <c r="O82" i="1" s="1"/>
  <c r="N86" i="1"/>
  <c r="O86" i="1" s="1"/>
  <c r="N90" i="1"/>
  <c r="O90" i="1" s="1"/>
  <c r="N94" i="1"/>
  <c r="O94" i="1" s="1"/>
  <c r="N98" i="1"/>
  <c r="O98" i="1" s="1"/>
  <c r="N102" i="1"/>
  <c r="O102" i="1" s="1"/>
  <c r="N23" i="1"/>
  <c r="O23" i="1" s="1"/>
  <c r="N39" i="1"/>
  <c r="O39" i="1" s="1"/>
  <c r="N55" i="1"/>
  <c r="O55" i="1" s="1"/>
  <c r="N71" i="1"/>
  <c r="O71" i="1" s="1"/>
  <c r="N87" i="1"/>
  <c r="O87" i="1" s="1"/>
  <c r="N103" i="1"/>
  <c r="O103" i="1" s="1"/>
  <c r="N111" i="1"/>
  <c r="O111" i="1" s="1"/>
  <c r="N119" i="1"/>
  <c r="O119" i="1" s="1"/>
  <c r="N127" i="1"/>
  <c r="O127" i="1" s="1"/>
  <c r="N27" i="1"/>
  <c r="O27" i="1" s="1"/>
  <c r="N43" i="1"/>
  <c r="O43" i="1" s="1"/>
  <c r="N59" i="1"/>
  <c r="O59" i="1" s="1"/>
  <c r="N75" i="1"/>
  <c r="O75" i="1" s="1"/>
  <c r="N91" i="1"/>
  <c r="O91" i="1" s="1"/>
  <c r="N106" i="1"/>
  <c r="O106" i="1" s="1"/>
  <c r="N114" i="1"/>
  <c r="O114" i="1" s="1"/>
  <c r="N122" i="1"/>
  <c r="O122" i="1" s="1"/>
  <c r="N130" i="1"/>
  <c r="O130" i="1" s="1"/>
  <c r="N15" i="1"/>
  <c r="O15" i="1" s="1"/>
  <c r="N31" i="1"/>
  <c r="O31" i="1" s="1"/>
  <c r="N47" i="1"/>
  <c r="O47" i="1" s="1"/>
  <c r="N63" i="1"/>
  <c r="O63" i="1" s="1"/>
  <c r="N79" i="1"/>
  <c r="O79" i="1" s="1"/>
  <c r="N95" i="1"/>
  <c r="O95" i="1" s="1"/>
  <c r="N107" i="1"/>
  <c r="O107" i="1" s="1"/>
  <c r="N115" i="1"/>
  <c r="O115" i="1" s="1"/>
  <c r="N123" i="1"/>
  <c r="O123" i="1" s="1"/>
  <c r="N131" i="1"/>
  <c r="O131" i="1" s="1"/>
  <c r="N19" i="1"/>
  <c r="O19" i="1" s="1"/>
  <c r="N35" i="1"/>
  <c r="O35" i="1" s="1"/>
  <c r="N51" i="1"/>
  <c r="O51" i="1" s="1"/>
  <c r="N67" i="1"/>
  <c r="O67" i="1" s="1"/>
  <c r="N83" i="1"/>
  <c r="O83" i="1" s="1"/>
  <c r="N99" i="1"/>
  <c r="O99" i="1" s="1"/>
  <c r="N110" i="1"/>
  <c r="O110" i="1" s="1"/>
  <c r="N118" i="1"/>
  <c r="O118" i="1" s="1"/>
  <c r="N126" i="1"/>
  <c r="O126" i="1" s="1"/>
</calcChain>
</file>

<file path=xl/sharedStrings.xml><?xml version="1.0" encoding="utf-8"?>
<sst xmlns="http://schemas.openxmlformats.org/spreadsheetml/2006/main" count="35" uniqueCount="35">
  <si>
    <t>Time   (S)</t>
  </si>
  <si>
    <t>Height   (m)</t>
  </si>
  <si>
    <t>Rolling Resistance (N)</t>
  </si>
  <si>
    <t>Grad  Resistance  (N)</t>
  </si>
  <si>
    <t>Areo drag   (N)</t>
  </si>
  <si>
    <t>Accel Resistance (N)</t>
  </si>
  <si>
    <t>Total Resistance  (N)</t>
  </si>
  <si>
    <t>AVE Power  (W)</t>
  </si>
  <si>
    <t>Power    (W)</t>
  </si>
  <si>
    <t xml:space="preserve">Buggy Specification </t>
  </si>
  <si>
    <t>Gravity</t>
  </si>
  <si>
    <t xml:space="preserve">Coefficient of drag </t>
  </si>
  <si>
    <t>Acceleraion    (m/s²)</t>
  </si>
  <si>
    <t>Frontal Area m2</t>
  </si>
  <si>
    <t>Air density Kg/m3</t>
  </si>
  <si>
    <t xml:space="preserve">Rolling Resistance Coeficient </t>
  </si>
  <si>
    <t xml:space="preserve">Wet Mud </t>
  </si>
  <si>
    <t>Unpaved road</t>
  </si>
  <si>
    <t>Concrete road</t>
  </si>
  <si>
    <t xml:space="preserve">Dry loose Mud </t>
  </si>
  <si>
    <t>Length     (m)</t>
  </si>
  <si>
    <t xml:space="preserve">Distance        (m) </t>
  </si>
  <si>
    <t xml:space="preserve">Field </t>
  </si>
  <si>
    <t>Force            (N)</t>
  </si>
  <si>
    <t>Wheel Radius (m)</t>
  </si>
  <si>
    <t>Circumference</t>
  </si>
  <si>
    <t>Final drive ratio</t>
  </si>
  <si>
    <t>Gear Ratio</t>
  </si>
  <si>
    <t>Mass with two person Kg</t>
  </si>
  <si>
    <t>Average power</t>
  </si>
  <si>
    <t>Total power</t>
  </si>
  <si>
    <r>
      <t xml:space="preserve">Velocity                          </t>
    </r>
    <r>
      <rPr>
        <b/>
        <sz val="11"/>
        <rFont val="Calibri"/>
        <family val="2"/>
        <scheme val="minor"/>
      </rPr>
      <t xml:space="preserve">(m/s) </t>
    </r>
    <r>
      <rPr>
        <b/>
        <sz val="11"/>
        <color theme="1"/>
        <rFont val="Calibri"/>
        <family val="2"/>
        <scheme val="minor"/>
      </rPr>
      <t xml:space="preserve">          (mph)</t>
    </r>
  </si>
  <si>
    <t>Power (Kw)</t>
  </si>
  <si>
    <t>AVE Power (Kw)</t>
  </si>
  <si>
    <t>Vehicle mass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</si>
</sst>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0" fillId="8" borderId="0" xfId="0" applyFill="1"/>
    <xf numFmtId="0" fontId="0" fillId="0" borderId="0" xfId="0" applyFill="1"/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Sheet1!$H$10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Sheet1!$H$11:$H$131</c:f>
              <c:numCache>
                <c:formatCode>0.000</c:formatCode>
                <c:ptCount val="121"/>
                <c:pt idx="0">
                  <c:v>618.03000000000009</c:v>
                </c:pt>
                <c:pt idx="1">
                  <c:v>618.03000000000009</c:v>
                </c:pt>
                <c:pt idx="2">
                  <c:v>618.03000000000009</c:v>
                </c:pt>
                <c:pt idx="3">
                  <c:v>618.03000000000009</c:v>
                </c:pt>
                <c:pt idx="4">
                  <c:v>618.03000000000009</c:v>
                </c:pt>
                <c:pt idx="5">
                  <c:v>618.03000000000009</c:v>
                </c:pt>
                <c:pt idx="6">
                  <c:v>618.03000000000009</c:v>
                </c:pt>
                <c:pt idx="7">
                  <c:v>618.03000000000009</c:v>
                </c:pt>
                <c:pt idx="8">
                  <c:v>618.03000000000009</c:v>
                </c:pt>
                <c:pt idx="9">
                  <c:v>618.03000000000009</c:v>
                </c:pt>
                <c:pt idx="10">
                  <c:v>618.03000000000009</c:v>
                </c:pt>
                <c:pt idx="11">
                  <c:v>618.03000000000009</c:v>
                </c:pt>
                <c:pt idx="12">
                  <c:v>618.03000000000009</c:v>
                </c:pt>
                <c:pt idx="13">
                  <c:v>618.03000000000009</c:v>
                </c:pt>
                <c:pt idx="14">
                  <c:v>618.03000000000009</c:v>
                </c:pt>
                <c:pt idx="15">
                  <c:v>618.03000000000009</c:v>
                </c:pt>
                <c:pt idx="16">
                  <c:v>618.03000000000009</c:v>
                </c:pt>
                <c:pt idx="17">
                  <c:v>618.03000000000009</c:v>
                </c:pt>
                <c:pt idx="18">
                  <c:v>618.03000000000009</c:v>
                </c:pt>
                <c:pt idx="19">
                  <c:v>618.03000000000009</c:v>
                </c:pt>
                <c:pt idx="20">
                  <c:v>618.03000000000009</c:v>
                </c:pt>
                <c:pt idx="21">
                  <c:v>618.03000000000009</c:v>
                </c:pt>
                <c:pt idx="22">
                  <c:v>618.03000000000009</c:v>
                </c:pt>
                <c:pt idx="23">
                  <c:v>618.03000000000009</c:v>
                </c:pt>
                <c:pt idx="24">
                  <c:v>618.03000000000009</c:v>
                </c:pt>
                <c:pt idx="25">
                  <c:v>618.03000000000009</c:v>
                </c:pt>
                <c:pt idx="26">
                  <c:v>618.03000000000009</c:v>
                </c:pt>
                <c:pt idx="27">
                  <c:v>618.03000000000009</c:v>
                </c:pt>
                <c:pt idx="28">
                  <c:v>618.03000000000009</c:v>
                </c:pt>
                <c:pt idx="29">
                  <c:v>618.03000000000009</c:v>
                </c:pt>
                <c:pt idx="30">
                  <c:v>618.03000000000009</c:v>
                </c:pt>
                <c:pt idx="31">
                  <c:v>618.03000000000009</c:v>
                </c:pt>
                <c:pt idx="32">
                  <c:v>618.03000000000009</c:v>
                </c:pt>
                <c:pt idx="33">
                  <c:v>618.03000000000009</c:v>
                </c:pt>
                <c:pt idx="34">
                  <c:v>618.03000000000009</c:v>
                </c:pt>
                <c:pt idx="35">
                  <c:v>618.03000000000009</c:v>
                </c:pt>
                <c:pt idx="36">
                  <c:v>618.03000000000009</c:v>
                </c:pt>
                <c:pt idx="37">
                  <c:v>618.03000000000009</c:v>
                </c:pt>
                <c:pt idx="38">
                  <c:v>618.03000000000009</c:v>
                </c:pt>
                <c:pt idx="39">
                  <c:v>618.03000000000009</c:v>
                </c:pt>
                <c:pt idx="40">
                  <c:v>618.03000000000009</c:v>
                </c:pt>
                <c:pt idx="41">
                  <c:v>2163.105</c:v>
                </c:pt>
                <c:pt idx="42">
                  <c:v>2163.105</c:v>
                </c:pt>
                <c:pt idx="43">
                  <c:v>2163.105</c:v>
                </c:pt>
                <c:pt idx="44">
                  <c:v>2163.105</c:v>
                </c:pt>
                <c:pt idx="45">
                  <c:v>2163.105</c:v>
                </c:pt>
                <c:pt idx="46">
                  <c:v>2163.105</c:v>
                </c:pt>
                <c:pt idx="47">
                  <c:v>2163.105</c:v>
                </c:pt>
                <c:pt idx="48">
                  <c:v>2163.105</c:v>
                </c:pt>
                <c:pt idx="49">
                  <c:v>2163.105</c:v>
                </c:pt>
                <c:pt idx="50">
                  <c:v>2163.105</c:v>
                </c:pt>
                <c:pt idx="51">
                  <c:v>2163.105</c:v>
                </c:pt>
                <c:pt idx="52">
                  <c:v>2163.105</c:v>
                </c:pt>
                <c:pt idx="53">
                  <c:v>2163.105</c:v>
                </c:pt>
                <c:pt idx="54">
                  <c:v>2163.105</c:v>
                </c:pt>
                <c:pt idx="55">
                  <c:v>2163.105</c:v>
                </c:pt>
                <c:pt idx="56">
                  <c:v>2163.105</c:v>
                </c:pt>
                <c:pt idx="57">
                  <c:v>2163.105</c:v>
                </c:pt>
                <c:pt idx="58">
                  <c:v>2163.105</c:v>
                </c:pt>
                <c:pt idx="59">
                  <c:v>2163.105</c:v>
                </c:pt>
                <c:pt idx="60">
                  <c:v>2163.105</c:v>
                </c:pt>
                <c:pt idx="61">
                  <c:v>2163.105</c:v>
                </c:pt>
                <c:pt idx="62">
                  <c:v>2163.105</c:v>
                </c:pt>
                <c:pt idx="63">
                  <c:v>2163.105</c:v>
                </c:pt>
                <c:pt idx="64">
                  <c:v>2163.105</c:v>
                </c:pt>
                <c:pt idx="65">
                  <c:v>2163.105</c:v>
                </c:pt>
                <c:pt idx="66">
                  <c:v>2163.105</c:v>
                </c:pt>
                <c:pt idx="67">
                  <c:v>2163.105</c:v>
                </c:pt>
                <c:pt idx="68">
                  <c:v>2163.105</c:v>
                </c:pt>
                <c:pt idx="69">
                  <c:v>2163.105</c:v>
                </c:pt>
                <c:pt idx="70">
                  <c:v>2163.105</c:v>
                </c:pt>
                <c:pt idx="71">
                  <c:v>2163.105</c:v>
                </c:pt>
                <c:pt idx="72">
                  <c:v>309.01500000000004</c:v>
                </c:pt>
                <c:pt idx="73">
                  <c:v>309.01500000000004</c:v>
                </c:pt>
                <c:pt idx="74">
                  <c:v>309.01500000000004</c:v>
                </c:pt>
                <c:pt idx="75">
                  <c:v>309.01500000000004</c:v>
                </c:pt>
                <c:pt idx="76">
                  <c:v>309.01500000000004</c:v>
                </c:pt>
                <c:pt idx="77">
                  <c:v>309.01500000000004</c:v>
                </c:pt>
                <c:pt idx="78">
                  <c:v>309.01500000000004</c:v>
                </c:pt>
                <c:pt idx="79">
                  <c:v>309.01500000000004</c:v>
                </c:pt>
                <c:pt idx="80">
                  <c:v>309.01500000000004</c:v>
                </c:pt>
                <c:pt idx="81">
                  <c:v>309.01500000000004</c:v>
                </c:pt>
                <c:pt idx="82">
                  <c:v>309.01500000000004</c:v>
                </c:pt>
                <c:pt idx="83">
                  <c:v>309.01500000000004</c:v>
                </c:pt>
                <c:pt idx="84">
                  <c:v>309.01500000000004</c:v>
                </c:pt>
                <c:pt idx="85">
                  <c:v>309.01500000000004</c:v>
                </c:pt>
                <c:pt idx="86">
                  <c:v>309.01500000000004</c:v>
                </c:pt>
                <c:pt idx="87">
                  <c:v>309.01500000000004</c:v>
                </c:pt>
                <c:pt idx="88">
                  <c:v>309.01500000000004</c:v>
                </c:pt>
                <c:pt idx="89">
                  <c:v>309.01500000000004</c:v>
                </c:pt>
                <c:pt idx="90">
                  <c:v>309.01500000000004</c:v>
                </c:pt>
                <c:pt idx="91">
                  <c:v>309.01500000000004</c:v>
                </c:pt>
                <c:pt idx="92">
                  <c:v>309.01500000000004</c:v>
                </c:pt>
                <c:pt idx="93">
                  <c:v>309.01500000000004</c:v>
                </c:pt>
                <c:pt idx="94">
                  <c:v>309.01500000000004</c:v>
                </c:pt>
                <c:pt idx="95">
                  <c:v>309.01500000000004</c:v>
                </c:pt>
                <c:pt idx="96">
                  <c:v>309.01500000000004</c:v>
                </c:pt>
                <c:pt idx="97">
                  <c:v>309.01500000000004</c:v>
                </c:pt>
                <c:pt idx="98">
                  <c:v>309.01500000000004</c:v>
                </c:pt>
                <c:pt idx="99">
                  <c:v>37.081800000000001</c:v>
                </c:pt>
                <c:pt idx="100">
                  <c:v>37.081800000000001</c:v>
                </c:pt>
                <c:pt idx="101">
                  <c:v>37.081800000000001</c:v>
                </c:pt>
                <c:pt idx="102">
                  <c:v>37.081800000000001</c:v>
                </c:pt>
                <c:pt idx="103">
                  <c:v>37.081800000000001</c:v>
                </c:pt>
                <c:pt idx="104">
                  <c:v>37.081800000000001</c:v>
                </c:pt>
                <c:pt idx="105">
                  <c:v>37.081800000000001</c:v>
                </c:pt>
                <c:pt idx="106">
                  <c:v>37.081800000000001</c:v>
                </c:pt>
                <c:pt idx="107">
                  <c:v>37.081800000000001</c:v>
                </c:pt>
                <c:pt idx="108">
                  <c:v>37.081800000000001</c:v>
                </c:pt>
                <c:pt idx="109">
                  <c:v>37.081800000000001</c:v>
                </c:pt>
                <c:pt idx="110">
                  <c:v>37.081800000000001</c:v>
                </c:pt>
                <c:pt idx="111">
                  <c:v>37.081800000000001</c:v>
                </c:pt>
                <c:pt idx="112">
                  <c:v>37.081800000000001</c:v>
                </c:pt>
                <c:pt idx="113">
                  <c:v>37.081800000000001</c:v>
                </c:pt>
                <c:pt idx="114">
                  <c:v>37.081800000000001</c:v>
                </c:pt>
                <c:pt idx="115">
                  <c:v>37.081800000000001</c:v>
                </c:pt>
                <c:pt idx="116">
                  <c:v>37.081800000000001</c:v>
                </c:pt>
                <c:pt idx="117">
                  <c:v>37.081800000000001</c:v>
                </c:pt>
                <c:pt idx="118">
                  <c:v>37.081800000000001</c:v>
                </c:pt>
                <c:pt idx="119">
                  <c:v>37.081800000000001</c:v>
                </c:pt>
                <c:pt idx="120">
                  <c:v>37.081800000000001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Sheet1!$A$10:$A$131</c15:sqref>
                        </c15:formulaRef>
                      </c:ext>
                    </c:extLst>
                    <c:strCache>
                      <c:ptCount val="122"/>
                      <c:pt idx="0">
                        <c:v>Time   (S)</c:v>
                      </c:pt>
                      <c:pt idx="1">
                        <c:v>0.00</c:v>
                      </c:pt>
                      <c:pt idx="2">
                        <c:v>1.00</c:v>
                      </c:pt>
                      <c:pt idx="3">
                        <c:v>2.00</c:v>
                      </c:pt>
                      <c:pt idx="4">
                        <c:v>3.00</c:v>
                      </c:pt>
                      <c:pt idx="5">
                        <c:v>4.00</c:v>
                      </c:pt>
                      <c:pt idx="6">
                        <c:v>5.00</c:v>
                      </c:pt>
                      <c:pt idx="7">
                        <c:v>6.00</c:v>
                      </c:pt>
                      <c:pt idx="8">
                        <c:v>7.00</c:v>
                      </c:pt>
                      <c:pt idx="9">
                        <c:v>8.00</c:v>
                      </c:pt>
                      <c:pt idx="10">
                        <c:v>9.00</c:v>
                      </c:pt>
                      <c:pt idx="11">
                        <c:v>10.00</c:v>
                      </c:pt>
                      <c:pt idx="12">
                        <c:v>11.00</c:v>
                      </c:pt>
                      <c:pt idx="13">
                        <c:v>12.00</c:v>
                      </c:pt>
                      <c:pt idx="14">
                        <c:v>13.00</c:v>
                      </c:pt>
                      <c:pt idx="15">
                        <c:v>14.00</c:v>
                      </c:pt>
                      <c:pt idx="16">
                        <c:v>15.00</c:v>
                      </c:pt>
                      <c:pt idx="17">
                        <c:v>16.00</c:v>
                      </c:pt>
                      <c:pt idx="18">
                        <c:v>17.00</c:v>
                      </c:pt>
                      <c:pt idx="19">
                        <c:v>18.00</c:v>
                      </c:pt>
                      <c:pt idx="20">
                        <c:v>19.00</c:v>
                      </c:pt>
                      <c:pt idx="21">
                        <c:v>20.00</c:v>
                      </c:pt>
                      <c:pt idx="22">
                        <c:v>21.00</c:v>
                      </c:pt>
                      <c:pt idx="23">
                        <c:v>22.00</c:v>
                      </c:pt>
                      <c:pt idx="24">
                        <c:v>23.00</c:v>
                      </c:pt>
                      <c:pt idx="25">
                        <c:v>24.00</c:v>
                      </c:pt>
                      <c:pt idx="26">
                        <c:v>25.00</c:v>
                      </c:pt>
                      <c:pt idx="27">
                        <c:v>26.00</c:v>
                      </c:pt>
                      <c:pt idx="28">
                        <c:v>27.00</c:v>
                      </c:pt>
                      <c:pt idx="29">
                        <c:v>28.00</c:v>
                      </c:pt>
                      <c:pt idx="30">
                        <c:v>29.00</c:v>
                      </c:pt>
                      <c:pt idx="31">
                        <c:v>30.00</c:v>
                      </c:pt>
                      <c:pt idx="32">
                        <c:v>31.00</c:v>
                      </c:pt>
                      <c:pt idx="33">
                        <c:v>32.00</c:v>
                      </c:pt>
                      <c:pt idx="34">
                        <c:v>33.00</c:v>
                      </c:pt>
                      <c:pt idx="35">
                        <c:v>34.00</c:v>
                      </c:pt>
                      <c:pt idx="36">
                        <c:v>35.00</c:v>
                      </c:pt>
                      <c:pt idx="37">
                        <c:v>36.00</c:v>
                      </c:pt>
                      <c:pt idx="38">
                        <c:v>37.00</c:v>
                      </c:pt>
                      <c:pt idx="39">
                        <c:v>38.00</c:v>
                      </c:pt>
                      <c:pt idx="40">
                        <c:v>39.00</c:v>
                      </c:pt>
                      <c:pt idx="41">
                        <c:v>40.00</c:v>
                      </c:pt>
                      <c:pt idx="42">
                        <c:v>41.00</c:v>
                      </c:pt>
                      <c:pt idx="43">
                        <c:v>42.00</c:v>
                      </c:pt>
                      <c:pt idx="44">
                        <c:v>43.00</c:v>
                      </c:pt>
                      <c:pt idx="45">
                        <c:v>44.00</c:v>
                      </c:pt>
                      <c:pt idx="46">
                        <c:v>45.00</c:v>
                      </c:pt>
                      <c:pt idx="47">
                        <c:v>46.00</c:v>
                      </c:pt>
                      <c:pt idx="48">
                        <c:v>47.00</c:v>
                      </c:pt>
                      <c:pt idx="49">
                        <c:v>48.00</c:v>
                      </c:pt>
                      <c:pt idx="50">
                        <c:v>49.00</c:v>
                      </c:pt>
                      <c:pt idx="51">
                        <c:v>50.00</c:v>
                      </c:pt>
                      <c:pt idx="52">
                        <c:v>51.00</c:v>
                      </c:pt>
                      <c:pt idx="53">
                        <c:v>52.00</c:v>
                      </c:pt>
                      <c:pt idx="54">
                        <c:v>53.00</c:v>
                      </c:pt>
                      <c:pt idx="55">
                        <c:v>54.00</c:v>
                      </c:pt>
                      <c:pt idx="56">
                        <c:v>55.00</c:v>
                      </c:pt>
                      <c:pt idx="57">
                        <c:v>56.00</c:v>
                      </c:pt>
                      <c:pt idx="58">
                        <c:v>57.00</c:v>
                      </c:pt>
                      <c:pt idx="59">
                        <c:v>58.00</c:v>
                      </c:pt>
                      <c:pt idx="60">
                        <c:v>59.00</c:v>
                      </c:pt>
                      <c:pt idx="61">
                        <c:v>60.00</c:v>
                      </c:pt>
                      <c:pt idx="62">
                        <c:v>61.00</c:v>
                      </c:pt>
                      <c:pt idx="63">
                        <c:v>62.00</c:v>
                      </c:pt>
                      <c:pt idx="64">
                        <c:v>63.00</c:v>
                      </c:pt>
                      <c:pt idx="65">
                        <c:v>64.00</c:v>
                      </c:pt>
                      <c:pt idx="66">
                        <c:v>65.00</c:v>
                      </c:pt>
                      <c:pt idx="67">
                        <c:v>66.00</c:v>
                      </c:pt>
                      <c:pt idx="68">
                        <c:v>67.00</c:v>
                      </c:pt>
                      <c:pt idx="69">
                        <c:v>68.00</c:v>
                      </c:pt>
                      <c:pt idx="70">
                        <c:v>69.00</c:v>
                      </c:pt>
                      <c:pt idx="71">
                        <c:v>70.00</c:v>
                      </c:pt>
                      <c:pt idx="72">
                        <c:v>71.00</c:v>
                      </c:pt>
                      <c:pt idx="73">
                        <c:v>72.00</c:v>
                      </c:pt>
                      <c:pt idx="74">
                        <c:v>73.00</c:v>
                      </c:pt>
                      <c:pt idx="75">
                        <c:v>74.00</c:v>
                      </c:pt>
                      <c:pt idx="76">
                        <c:v>75.00</c:v>
                      </c:pt>
                      <c:pt idx="77">
                        <c:v>76.00</c:v>
                      </c:pt>
                      <c:pt idx="78">
                        <c:v>77.00</c:v>
                      </c:pt>
                      <c:pt idx="79">
                        <c:v>78.00</c:v>
                      </c:pt>
                      <c:pt idx="80">
                        <c:v>79.00</c:v>
                      </c:pt>
                      <c:pt idx="81">
                        <c:v>80.00</c:v>
                      </c:pt>
                      <c:pt idx="82">
                        <c:v>81.00</c:v>
                      </c:pt>
                      <c:pt idx="83">
                        <c:v>82.00</c:v>
                      </c:pt>
                      <c:pt idx="84">
                        <c:v>83.00</c:v>
                      </c:pt>
                      <c:pt idx="85">
                        <c:v>84.00</c:v>
                      </c:pt>
                      <c:pt idx="86">
                        <c:v>85.00</c:v>
                      </c:pt>
                      <c:pt idx="87">
                        <c:v>86.00</c:v>
                      </c:pt>
                      <c:pt idx="88">
                        <c:v>87.00</c:v>
                      </c:pt>
                      <c:pt idx="89">
                        <c:v>88.00</c:v>
                      </c:pt>
                      <c:pt idx="90">
                        <c:v>89.00</c:v>
                      </c:pt>
                      <c:pt idx="91">
                        <c:v>90.00</c:v>
                      </c:pt>
                      <c:pt idx="92">
                        <c:v>91.00</c:v>
                      </c:pt>
                      <c:pt idx="93">
                        <c:v>92.00</c:v>
                      </c:pt>
                      <c:pt idx="94">
                        <c:v>93.00</c:v>
                      </c:pt>
                      <c:pt idx="95">
                        <c:v>94.00</c:v>
                      </c:pt>
                      <c:pt idx="96">
                        <c:v>95.00</c:v>
                      </c:pt>
                      <c:pt idx="97">
                        <c:v>96.00</c:v>
                      </c:pt>
                      <c:pt idx="98">
                        <c:v>97.00</c:v>
                      </c:pt>
                      <c:pt idx="99">
                        <c:v>98.00</c:v>
                      </c:pt>
                      <c:pt idx="100">
                        <c:v>99.00</c:v>
                      </c:pt>
                      <c:pt idx="101">
                        <c:v>100.00</c:v>
                      </c:pt>
                      <c:pt idx="102">
                        <c:v>101.00</c:v>
                      </c:pt>
                      <c:pt idx="103">
                        <c:v>102.00</c:v>
                      </c:pt>
                      <c:pt idx="104">
                        <c:v>103.00</c:v>
                      </c:pt>
                      <c:pt idx="105">
                        <c:v>104.00</c:v>
                      </c:pt>
                      <c:pt idx="106">
                        <c:v>105.00</c:v>
                      </c:pt>
                      <c:pt idx="107">
                        <c:v>106.00</c:v>
                      </c:pt>
                      <c:pt idx="108">
                        <c:v>107.00</c:v>
                      </c:pt>
                      <c:pt idx="109">
                        <c:v>108.00</c:v>
                      </c:pt>
                      <c:pt idx="110">
                        <c:v>109.00</c:v>
                      </c:pt>
                      <c:pt idx="111">
                        <c:v>110.00</c:v>
                      </c:pt>
                      <c:pt idx="112">
                        <c:v>111.00</c:v>
                      </c:pt>
                      <c:pt idx="113">
                        <c:v>112.00</c:v>
                      </c:pt>
                      <c:pt idx="114">
                        <c:v>113.00</c:v>
                      </c:pt>
                      <c:pt idx="115">
                        <c:v>114.00</c:v>
                      </c:pt>
                      <c:pt idx="116">
                        <c:v>115.00</c:v>
                      </c:pt>
                      <c:pt idx="117">
                        <c:v>116.00</c:v>
                      </c:pt>
                      <c:pt idx="118">
                        <c:v>117.00</c:v>
                      </c:pt>
                      <c:pt idx="119">
                        <c:v>118.00</c:v>
                      </c:pt>
                      <c:pt idx="120">
                        <c:v>119.00</c:v>
                      </c:pt>
                      <c:pt idx="121">
                        <c:v>120.00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6EE0-4A60-9F06-90194E581008}"/>
            </c:ext>
          </c:extLst>
        </c:ser>
        <c:ser>
          <c:idx val="1"/>
          <c:order val="1"/>
          <c:tx>
            <c:strRef>
              <c:f>Sheet1!$I$10</c:f>
              <c:strCache>
                <c:ptCount val="1"/>
                <c:pt idx="0">
                  <c:v>Grad  Resistance 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Sheet1!$I$11:$I$131</c:f>
              <c:numCache>
                <c:formatCode>0.000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1370.9928185282292</c:v>
                </c:pt>
                <c:pt idx="24">
                  <c:v>1705.6860354825069</c:v>
                </c:pt>
                <c:pt idx="25">
                  <c:v>1607.7538851725874</c:v>
                </c:pt>
                <c:pt idx="26">
                  <c:v>1520.3371153620037</c:v>
                </c:pt>
                <c:pt idx="27">
                  <c:v>918.25007136444447</c:v>
                </c:pt>
                <c:pt idx="28">
                  <c:v>861.24645952733442</c:v>
                </c:pt>
                <c:pt idx="29">
                  <c:v>766.07662485008677</c:v>
                </c:pt>
                <c:pt idx="30">
                  <c:v>1145.4173993786094</c:v>
                </c:pt>
                <c:pt idx="31">
                  <c:v>1941.5478962492421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-3278.8784800547896</c:v>
                </c:pt>
                <c:pt idx="36">
                  <c:v>2251.147591852231</c:v>
                </c:pt>
                <c:pt idx="37">
                  <c:v>-2085.1778145448234</c:v>
                </c:pt>
                <c:pt idx="38">
                  <c:v>-1520.3371153620037</c:v>
                </c:pt>
                <c:pt idx="39">
                  <c:v>-1370.9928185282292</c:v>
                </c:pt>
                <c:pt idx="40">
                  <c:v>-1520.3371153620037</c:v>
                </c:pt>
                <c:pt idx="41">
                  <c:v>-1520.3371153620037</c:v>
                </c:pt>
                <c:pt idx="42">
                  <c:v>-1705.6860354825069</c:v>
                </c:pt>
                <c:pt idx="43">
                  <c:v>-1941.5478962492421</c:v>
                </c:pt>
                <c:pt idx="44">
                  <c:v>-4193.0005399604815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-2673.6683378104231</c:v>
                </c:pt>
                <c:pt idx="49">
                  <c:v>-2251.147591852231</c:v>
                </c:pt>
                <c:pt idx="50">
                  <c:v>-2850.3343114547952</c:v>
                </c:pt>
                <c:pt idx="51">
                  <c:v>-2516.8398239701169</c:v>
                </c:pt>
                <c:pt idx="52">
                  <c:v>-766.07662485008677</c:v>
                </c:pt>
                <c:pt idx="53">
                  <c:v>0</c:v>
                </c:pt>
                <c:pt idx="54">
                  <c:v>766.07662485008677</c:v>
                </c:pt>
                <c:pt idx="55">
                  <c:v>0</c:v>
                </c:pt>
                <c:pt idx="56">
                  <c:v>0</c:v>
                </c:pt>
                <c:pt idx="57">
                  <c:v>-1370.9928185282292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3843.1135458536942</c:v>
                </c:pt>
                <c:pt idx="62">
                  <c:v>0</c:v>
                </c:pt>
                <c:pt idx="63">
                  <c:v>4821.0543677321793</c:v>
                </c:pt>
                <c:pt idx="64">
                  <c:v>-1370.9928185282292</c:v>
                </c:pt>
                <c:pt idx="65">
                  <c:v>2947.2358728106751</c:v>
                </c:pt>
                <c:pt idx="66">
                  <c:v>1705.6860354825069</c:v>
                </c:pt>
                <c:pt idx="67">
                  <c:v>1370.9928185282292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766.07662485008677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983.29908966488063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787.84685779985773</c:v>
                </c:pt>
                <c:pt idx="86">
                  <c:v>-787.84685779985773</c:v>
                </c:pt>
                <c:pt idx="87">
                  <c:v>0</c:v>
                </c:pt>
                <c:pt idx="88">
                  <c:v>918.25007136444447</c:v>
                </c:pt>
                <c:pt idx="89">
                  <c:v>918.25007136444447</c:v>
                </c:pt>
                <c:pt idx="90">
                  <c:v>0</c:v>
                </c:pt>
                <c:pt idx="91">
                  <c:v>0</c:v>
                </c:pt>
                <c:pt idx="92">
                  <c:v>-1100.101212574122</c:v>
                </c:pt>
                <c:pt idx="93">
                  <c:v>0</c:v>
                </c:pt>
                <c:pt idx="94">
                  <c:v>0</c:v>
                </c:pt>
                <c:pt idx="95">
                  <c:v>-1100.101212574122</c:v>
                </c:pt>
                <c:pt idx="96">
                  <c:v>-918.25007136444447</c:v>
                </c:pt>
                <c:pt idx="97">
                  <c:v>918.25007136444447</c:v>
                </c:pt>
                <c:pt idx="98">
                  <c:v>0</c:v>
                </c:pt>
                <c:pt idx="99">
                  <c:v>0</c:v>
                </c:pt>
                <c:pt idx="100">
                  <c:v>-1370.9928185282292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1941.5478962492421</c:v>
                </c:pt>
                <c:pt idx="107">
                  <c:v>-918.25007136444447</c:v>
                </c:pt>
                <c:pt idx="108">
                  <c:v>1145.4173993786094</c:v>
                </c:pt>
                <c:pt idx="109">
                  <c:v>1370.9928185282292</c:v>
                </c:pt>
                <c:pt idx="110">
                  <c:v>1370.9928185282292</c:v>
                </c:pt>
                <c:pt idx="111">
                  <c:v>1370.9928185282292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-2673.6683378104231</c:v>
                </c:pt>
                <c:pt idx="116">
                  <c:v>861.24645952733442</c:v>
                </c:pt>
                <c:pt idx="117">
                  <c:v>0</c:v>
                </c:pt>
                <c:pt idx="118">
                  <c:v>-2085.1778145448234</c:v>
                </c:pt>
                <c:pt idx="119">
                  <c:v>1370.9928185282292</c:v>
                </c:pt>
                <c:pt idx="120">
                  <c:v>1370.9928185282292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E0-4A60-9F06-90194E581008}"/>
            </c:ext>
          </c:extLst>
        </c:ser>
        <c:ser>
          <c:idx val="2"/>
          <c:order val="2"/>
          <c:tx>
            <c:strRef>
              <c:f>Sheet1!$J$10</c:f>
              <c:strCache>
                <c:ptCount val="1"/>
                <c:pt idx="0">
                  <c:v>Areo drag  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Sheet1!$J$11:$J$131</c:f>
              <c:numCache>
                <c:formatCode>0.000</c:formatCode>
                <c:ptCount val="121"/>
                <c:pt idx="0">
                  <c:v>0</c:v>
                </c:pt>
                <c:pt idx="1">
                  <c:v>1.15254470909952</c:v>
                </c:pt>
                <c:pt idx="2">
                  <c:v>4.61017883639808</c:v>
                </c:pt>
                <c:pt idx="3">
                  <c:v>10.372902381895681</c:v>
                </c:pt>
                <c:pt idx="4">
                  <c:v>18.44071534559232</c:v>
                </c:pt>
                <c:pt idx="5">
                  <c:v>28.813617727487994</c:v>
                </c:pt>
                <c:pt idx="6">
                  <c:v>41.491609527582725</c:v>
                </c:pt>
                <c:pt idx="7">
                  <c:v>56.47469074587648</c:v>
                </c:pt>
                <c:pt idx="8">
                  <c:v>73.76286138236928</c:v>
                </c:pt>
                <c:pt idx="9">
                  <c:v>93.35612143706112</c:v>
                </c:pt>
                <c:pt idx="10">
                  <c:v>115.25447090995198</c:v>
                </c:pt>
                <c:pt idx="11">
                  <c:v>165.9664381103309</c:v>
                </c:pt>
                <c:pt idx="12">
                  <c:v>225.89876298350592</c:v>
                </c:pt>
                <c:pt idx="13">
                  <c:v>259.32255954739196</c:v>
                </c:pt>
                <c:pt idx="14">
                  <c:v>259.32255954739196</c:v>
                </c:pt>
                <c:pt idx="15">
                  <c:v>225.89876298350592</c:v>
                </c:pt>
                <c:pt idx="16">
                  <c:v>194.78005583781885</c:v>
                </c:pt>
                <c:pt idx="17">
                  <c:v>225.89876298350592</c:v>
                </c:pt>
                <c:pt idx="18">
                  <c:v>194.78005583781885</c:v>
                </c:pt>
                <c:pt idx="19">
                  <c:v>165.9664381103309</c:v>
                </c:pt>
                <c:pt idx="20">
                  <c:v>165.9664381103309</c:v>
                </c:pt>
                <c:pt idx="21">
                  <c:v>210.05127323338746</c:v>
                </c:pt>
                <c:pt idx="22">
                  <c:v>152.4240377784115</c:v>
                </c:pt>
                <c:pt idx="23">
                  <c:v>115.25447090995198</c:v>
                </c:pt>
                <c:pt idx="24">
                  <c:v>73.76286138236928</c:v>
                </c:pt>
                <c:pt idx="25">
                  <c:v>83.271355232440314</c:v>
                </c:pt>
                <c:pt idx="26">
                  <c:v>93.35612143706112</c:v>
                </c:pt>
                <c:pt idx="27">
                  <c:v>64.83063988684799</c:v>
                </c:pt>
                <c:pt idx="28">
                  <c:v>73.76286138236928</c:v>
                </c:pt>
                <c:pt idx="29">
                  <c:v>93.35612143706112</c:v>
                </c:pt>
                <c:pt idx="30">
                  <c:v>41.491609527582725</c:v>
                </c:pt>
                <c:pt idx="31">
                  <c:v>56.47469074587648</c:v>
                </c:pt>
                <c:pt idx="32">
                  <c:v>73.76286138236928</c:v>
                </c:pt>
                <c:pt idx="33">
                  <c:v>93.35612143706112</c:v>
                </c:pt>
                <c:pt idx="34">
                  <c:v>104.01715999623168</c:v>
                </c:pt>
                <c:pt idx="35">
                  <c:v>73.76286138236928</c:v>
                </c:pt>
                <c:pt idx="36">
                  <c:v>41.491609527582725</c:v>
                </c:pt>
                <c:pt idx="37">
                  <c:v>48.695013959454712</c:v>
                </c:pt>
                <c:pt idx="38">
                  <c:v>93.35612143706112</c:v>
                </c:pt>
                <c:pt idx="39">
                  <c:v>115.25447090995198</c:v>
                </c:pt>
                <c:pt idx="40">
                  <c:v>93.35612143706112</c:v>
                </c:pt>
                <c:pt idx="41">
                  <c:v>93.35612143706112</c:v>
                </c:pt>
                <c:pt idx="42">
                  <c:v>73.76286138236928</c:v>
                </c:pt>
                <c:pt idx="43">
                  <c:v>56.47469074587648</c:v>
                </c:pt>
                <c:pt idx="44">
                  <c:v>41.491609527582725</c:v>
                </c:pt>
                <c:pt idx="45">
                  <c:v>48.695013959454712</c:v>
                </c:pt>
                <c:pt idx="46">
                  <c:v>64.83063988684799</c:v>
                </c:pt>
                <c:pt idx="47">
                  <c:v>34.86447745026048</c:v>
                </c:pt>
                <c:pt idx="48">
                  <c:v>28.813617727487994</c:v>
                </c:pt>
                <c:pt idx="49">
                  <c:v>41.491609527582725</c:v>
                </c:pt>
                <c:pt idx="50">
                  <c:v>56.47469074587648</c:v>
                </c:pt>
                <c:pt idx="51">
                  <c:v>73.76286138236928</c:v>
                </c:pt>
                <c:pt idx="52">
                  <c:v>93.35612143706112</c:v>
                </c:pt>
                <c:pt idx="53">
                  <c:v>83.271355232440314</c:v>
                </c:pt>
                <c:pt idx="54">
                  <c:v>93.35612143706112</c:v>
                </c:pt>
                <c:pt idx="55">
                  <c:v>56.47469074587648</c:v>
                </c:pt>
                <c:pt idx="56">
                  <c:v>64.83063988684799</c:v>
                </c:pt>
                <c:pt idx="57">
                  <c:v>28.813617727487994</c:v>
                </c:pt>
                <c:pt idx="58">
                  <c:v>34.86447745026048</c:v>
                </c:pt>
                <c:pt idx="59">
                  <c:v>73.76286138236928</c:v>
                </c:pt>
                <c:pt idx="60">
                  <c:v>34.86447745026048</c:v>
                </c:pt>
                <c:pt idx="61">
                  <c:v>28.813617727487994</c:v>
                </c:pt>
                <c:pt idx="62">
                  <c:v>41.491609527582725</c:v>
                </c:pt>
                <c:pt idx="63">
                  <c:v>28.813617727487994</c:v>
                </c:pt>
                <c:pt idx="64">
                  <c:v>28.813617727487994</c:v>
                </c:pt>
                <c:pt idx="65">
                  <c:v>23.33903035926528</c:v>
                </c:pt>
                <c:pt idx="66">
                  <c:v>18.44071534559232</c:v>
                </c:pt>
                <c:pt idx="67">
                  <c:v>28.813617727487994</c:v>
                </c:pt>
                <c:pt idx="68">
                  <c:v>34.86447745026048</c:v>
                </c:pt>
                <c:pt idx="69">
                  <c:v>41.491609527582725</c:v>
                </c:pt>
                <c:pt idx="70">
                  <c:v>48.695013959454712</c:v>
                </c:pt>
                <c:pt idx="71">
                  <c:v>56.47469074587648</c:v>
                </c:pt>
                <c:pt idx="72">
                  <c:v>93.35612143706112</c:v>
                </c:pt>
                <c:pt idx="73">
                  <c:v>115.25447090995198</c:v>
                </c:pt>
                <c:pt idx="74">
                  <c:v>165.9664381103309</c:v>
                </c:pt>
                <c:pt idx="75">
                  <c:v>194.78005583781885</c:v>
                </c:pt>
                <c:pt idx="76">
                  <c:v>225.89876298350592</c:v>
                </c:pt>
                <c:pt idx="77">
                  <c:v>152.4240377784115</c:v>
                </c:pt>
                <c:pt idx="78">
                  <c:v>194.78005583781885</c:v>
                </c:pt>
                <c:pt idx="79">
                  <c:v>259.32255954739196</c:v>
                </c:pt>
                <c:pt idx="80">
                  <c:v>352.96681716172799</c:v>
                </c:pt>
                <c:pt idx="81">
                  <c:v>333.08542092976126</c:v>
                </c:pt>
                <c:pt idx="82">
                  <c:v>259.32255954739196</c:v>
                </c:pt>
                <c:pt idx="83">
                  <c:v>295.05144552947712</c:v>
                </c:pt>
                <c:pt idx="84">
                  <c:v>276.89886636115972</c:v>
                </c:pt>
                <c:pt idx="85">
                  <c:v>352.96681716172799</c:v>
                </c:pt>
                <c:pt idx="86">
                  <c:v>352.96681716172799</c:v>
                </c:pt>
                <c:pt idx="87">
                  <c:v>352.96681716172799</c:v>
                </c:pt>
                <c:pt idx="88">
                  <c:v>259.32255954739196</c:v>
                </c:pt>
                <c:pt idx="89">
                  <c:v>259.32255954739196</c:v>
                </c:pt>
                <c:pt idx="90">
                  <c:v>180.08511079680002</c:v>
                </c:pt>
                <c:pt idx="91">
                  <c:v>180.08511079680002</c:v>
                </c:pt>
                <c:pt idx="92">
                  <c:v>180.08511079680002</c:v>
                </c:pt>
                <c:pt idx="93">
                  <c:v>194.78005583781885</c:v>
                </c:pt>
                <c:pt idx="94">
                  <c:v>180.08511079680002</c:v>
                </c:pt>
                <c:pt idx="95">
                  <c:v>180.08511079680002</c:v>
                </c:pt>
                <c:pt idx="96">
                  <c:v>259.32255954739196</c:v>
                </c:pt>
                <c:pt idx="97">
                  <c:v>259.32255954739196</c:v>
                </c:pt>
                <c:pt idx="98">
                  <c:v>180.08511079680002</c:v>
                </c:pt>
                <c:pt idx="99">
                  <c:v>180.08511079680002</c:v>
                </c:pt>
                <c:pt idx="100">
                  <c:v>115.25447090995198</c:v>
                </c:pt>
                <c:pt idx="101">
                  <c:v>152.4240377784115</c:v>
                </c:pt>
                <c:pt idx="102">
                  <c:v>115.25447090995198</c:v>
                </c:pt>
                <c:pt idx="103">
                  <c:v>64.83063988684799</c:v>
                </c:pt>
                <c:pt idx="104">
                  <c:v>73.76286138236928</c:v>
                </c:pt>
                <c:pt idx="105">
                  <c:v>64.83063988684799</c:v>
                </c:pt>
                <c:pt idx="106">
                  <c:v>56.47469074587648</c:v>
                </c:pt>
                <c:pt idx="107">
                  <c:v>64.83063988684799</c:v>
                </c:pt>
                <c:pt idx="108">
                  <c:v>41.491609527582725</c:v>
                </c:pt>
                <c:pt idx="109">
                  <c:v>28.813617727487994</c:v>
                </c:pt>
                <c:pt idx="110">
                  <c:v>28.813617727487994</c:v>
                </c:pt>
                <c:pt idx="111">
                  <c:v>28.813617727487994</c:v>
                </c:pt>
                <c:pt idx="112">
                  <c:v>41.491609527582725</c:v>
                </c:pt>
                <c:pt idx="113">
                  <c:v>56.47469074587648</c:v>
                </c:pt>
                <c:pt idx="114">
                  <c:v>56.47469074587648</c:v>
                </c:pt>
                <c:pt idx="115">
                  <c:v>64.83063988684799</c:v>
                </c:pt>
                <c:pt idx="116">
                  <c:v>73.76286138236928</c:v>
                </c:pt>
                <c:pt idx="117">
                  <c:v>48.695013959454712</c:v>
                </c:pt>
                <c:pt idx="118">
                  <c:v>48.695013959454712</c:v>
                </c:pt>
                <c:pt idx="119">
                  <c:v>28.813617727487994</c:v>
                </c:pt>
                <c:pt idx="120">
                  <c:v>28.813617727487994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EE0-4A60-9F06-90194E581008}"/>
            </c:ext>
          </c:extLst>
        </c:ser>
        <c:ser>
          <c:idx val="3"/>
          <c:order val="3"/>
          <c:tx>
            <c:strRef>
              <c:f>Sheet1!$K$10</c:f>
              <c:strCache>
                <c:ptCount val="1"/>
                <c:pt idx="0">
                  <c:v>Accel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Sheet1!$K$11:$K$131</c:f>
              <c:numCache>
                <c:formatCode>0.000</c:formatCode>
                <c:ptCount val="121"/>
                <c:pt idx="0">
                  <c:v>0</c:v>
                </c:pt>
                <c:pt idx="1">
                  <c:v>563.2704</c:v>
                </c:pt>
                <c:pt idx="2">
                  <c:v>563.2704</c:v>
                </c:pt>
                <c:pt idx="3">
                  <c:v>563.27040000000011</c:v>
                </c:pt>
                <c:pt idx="4">
                  <c:v>563.27039999999988</c:v>
                </c:pt>
                <c:pt idx="5">
                  <c:v>563.27039999999988</c:v>
                </c:pt>
                <c:pt idx="6">
                  <c:v>563.27040000000045</c:v>
                </c:pt>
                <c:pt idx="7">
                  <c:v>563.27039999999988</c:v>
                </c:pt>
                <c:pt idx="8">
                  <c:v>563.27039999999988</c:v>
                </c:pt>
                <c:pt idx="9">
                  <c:v>563.27040000000045</c:v>
                </c:pt>
                <c:pt idx="10">
                  <c:v>563.27039999999931</c:v>
                </c:pt>
                <c:pt idx="11">
                  <c:v>1126.5408000000009</c:v>
                </c:pt>
                <c:pt idx="12">
                  <c:v>1126.5407999999998</c:v>
                </c:pt>
                <c:pt idx="13">
                  <c:v>563.27039999999931</c:v>
                </c:pt>
                <c:pt idx="14">
                  <c:v>0</c:v>
                </c:pt>
                <c:pt idx="15">
                  <c:v>-563.27039999999931</c:v>
                </c:pt>
                <c:pt idx="16">
                  <c:v>-563.27040000000045</c:v>
                </c:pt>
                <c:pt idx="17">
                  <c:v>563.27040000000045</c:v>
                </c:pt>
                <c:pt idx="18">
                  <c:v>-563.27040000000045</c:v>
                </c:pt>
                <c:pt idx="19">
                  <c:v>-563.27039999999931</c:v>
                </c:pt>
                <c:pt idx="20">
                  <c:v>0</c:v>
                </c:pt>
                <c:pt idx="21">
                  <c:v>844.90559999999891</c:v>
                </c:pt>
                <c:pt idx="22">
                  <c:v>-1126.5407999999998</c:v>
                </c:pt>
                <c:pt idx="23">
                  <c:v>-844.90560000000005</c:v>
                </c:pt>
                <c:pt idx="24">
                  <c:v>-1126.5407999999998</c:v>
                </c:pt>
                <c:pt idx="25">
                  <c:v>281.63520000000022</c:v>
                </c:pt>
                <c:pt idx="26">
                  <c:v>281.63520000000022</c:v>
                </c:pt>
                <c:pt idx="27">
                  <c:v>-844.90560000000062</c:v>
                </c:pt>
                <c:pt idx="28">
                  <c:v>281.63520000000022</c:v>
                </c:pt>
                <c:pt idx="29">
                  <c:v>563.27040000000045</c:v>
                </c:pt>
                <c:pt idx="30">
                  <c:v>-1689.8112000000001</c:v>
                </c:pt>
                <c:pt idx="31">
                  <c:v>563.27039999999988</c:v>
                </c:pt>
                <c:pt idx="32">
                  <c:v>563.27039999999988</c:v>
                </c:pt>
                <c:pt idx="33">
                  <c:v>563.27040000000045</c:v>
                </c:pt>
                <c:pt idx="34">
                  <c:v>281.63519999999966</c:v>
                </c:pt>
                <c:pt idx="35">
                  <c:v>-844.90560000000005</c:v>
                </c:pt>
                <c:pt idx="36">
                  <c:v>-1126.5407999999998</c:v>
                </c:pt>
                <c:pt idx="37">
                  <c:v>281.63519999999966</c:v>
                </c:pt>
                <c:pt idx="38">
                  <c:v>1408.1760000000004</c:v>
                </c:pt>
                <c:pt idx="39">
                  <c:v>563.27039999999931</c:v>
                </c:pt>
                <c:pt idx="40">
                  <c:v>-563.27039999999931</c:v>
                </c:pt>
                <c:pt idx="41">
                  <c:v>0</c:v>
                </c:pt>
                <c:pt idx="42">
                  <c:v>-563.27040000000045</c:v>
                </c:pt>
                <c:pt idx="43">
                  <c:v>-563.27039999999988</c:v>
                </c:pt>
                <c:pt idx="44">
                  <c:v>-563.27039999999988</c:v>
                </c:pt>
                <c:pt idx="45">
                  <c:v>281.63519999999966</c:v>
                </c:pt>
                <c:pt idx="46">
                  <c:v>563.27039999999988</c:v>
                </c:pt>
                <c:pt idx="47">
                  <c:v>-1126.5407999999998</c:v>
                </c:pt>
                <c:pt idx="48">
                  <c:v>-281.63520000000022</c:v>
                </c:pt>
                <c:pt idx="49">
                  <c:v>563.27040000000045</c:v>
                </c:pt>
                <c:pt idx="50">
                  <c:v>563.27039999999988</c:v>
                </c:pt>
                <c:pt idx="51">
                  <c:v>563.27039999999988</c:v>
                </c:pt>
                <c:pt idx="52">
                  <c:v>563.27040000000045</c:v>
                </c:pt>
                <c:pt idx="53">
                  <c:v>-281.63520000000022</c:v>
                </c:pt>
                <c:pt idx="54">
                  <c:v>281.63520000000022</c:v>
                </c:pt>
                <c:pt idx="55">
                  <c:v>-1126.5408000000002</c:v>
                </c:pt>
                <c:pt idx="56">
                  <c:v>281.63519999999966</c:v>
                </c:pt>
                <c:pt idx="57">
                  <c:v>-1408.1759999999999</c:v>
                </c:pt>
                <c:pt idx="58">
                  <c:v>281.63520000000022</c:v>
                </c:pt>
                <c:pt idx="59">
                  <c:v>1408.1759999999999</c:v>
                </c:pt>
                <c:pt idx="60">
                  <c:v>-1408.1759999999999</c:v>
                </c:pt>
                <c:pt idx="61">
                  <c:v>-281.63520000000022</c:v>
                </c:pt>
                <c:pt idx="62">
                  <c:v>563.27040000000045</c:v>
                </c:pt>
                <c:pt idx="63">
                  <c:v>-563.27040000000045</c:v>
                </c:pt>
                <c:pt idx="64">
                  <c:v>0</c:v>
                </c:pt>
                <c:pt idx="65">
                  <c:v>-281.63519999999966</c:v>
                </c:pt>
                <c:pt idx="66">
                  <c:v>-281.63520000000022</c:v>
                </c:pt>
                <c:pt idx="67">
                  <c:v>563.27039999999988</c:v>
                </c:pt>
                <c:pt idx="68">
                  <c:v>281.63520000000022</c:v>
                </c:pt>
                <c:pt idx="69">
                  <c:v>281.63520000000022</c:v>
                </c:pt>
                <c:pt idx="70">
                  <c:v>281.63519999999966</c:v>
                </c:pt>
                <c:pt idx="71">
                  <c:v>281.63520000000022</c:v>
                </c:pt>
                <c:pt idx="72">
                  <c:v>1126.5408000000002</c:v>
                </c:pt>
                <c:pt idx="73">
                  <c:v>563.27039999999931</c:v>
                </c:pt>
                <c:pt idx="74">
                  <c:v>1126.5408000000009</c:v>
                </c:pt>
                <c:pt idx="75">
                  <c:v>563.27039999999931</c:v>
                </c:pt>
                <c:pt idx="76">
                  <c:v>563.27040000000045</c:v>
                </c:pt>
                <c:pt idx="77">
                  <c:v>-1408.1760000000004</c:v>
                </c:pt>
                <c:pt idx="78">
                  <c:v>844.90560000000005</c:v>
                </c:pt>
                <c:pt idx="79">
                  <c:v>1126.5407999999998</c:v>
                </c:pt>
                <c:pt idx="80">
                  <c:v>1408.1760000000004</c:v>
                </c:pt>
                <c:pt idx="81">
                  <c:v>-281.63519999999966</c:v>
                </c:pt>
                <c:pt idx="82">
                  <c:v>-1126.5408000000009</c:v>
                </c:pt>
                <c:pt idx="83">
                  <c:v>563.27040000000045</c:v>
                </c:pt>
                <c:pt idx="84">
                  <c:v>-281.63519999999966</c:v>
                </c:pt>
                <c:pt idx="85">
                  <c:v>1126.5407999999998</c:v>
                </c:pt>
                <c:pt idx="86">
                  <c:v>0</c:v>
                </c:pt>
                <c:pt idx="87">
                  <c:v>0</c:v>
                </c:pt>
                <c:pt idx="88">
                  <c:v>-1408.1760000000004</c:v>
                </c:pt>
                <c:pt idx="89">
                  <c:v>0</c:v>
                </c:pt>
                <c:pt idx="90">
                  <c:v>-1408.1759999999992</c:v>
                </c:pt>
                <c:pt idx="91">
                  <c:v>0</c:v>
                </c:pt>
                <c:pt idx="92">
                  <c:v>0</c:v>
                </c:pt>
                <c:pt idx="93">
                  <c:v>281.63519999999966</c:v>
                </c:pt>
                <c:pt idx="94">
                  <c:v>-281.63519999999966</c:v>
                </c:pt>
                <c:pt idx="95">
                  <c:v>0</c:v>
                </c:pt>
                <c:pt idx="96">
                  <c:v>1408.1759999999992</c:v>
                </c:pt>
                <c:pt idx="97">
                  <c:v>0</c:v>
                </c:pt>
                <c:pt idx="98">
                  <c:v>-1408.1759999999992</c:v>
                </c:pt>
                <c:pt idx="99">
                  <c:v>0</c:v>
                </c:pt>
                <c:pt idx="100">
                  <c:v>-1408.1760000000004</c:v>
                </c:pt>
                <c:pt idx="101">
                  <c:v>844.90560000000005</c:v>
                </c:pt>
                <c:pt idx="102">
                  <c:v>-844.90560000000005</c:v>
                </c:pt>
                <c:pt idx="103">
                  <c:v>-1408.1759999999999</c:v>
                </c:pt>
                <c:pt idx="104">
                  <c:v>281.63520000000022</c:v>
                </c:pt>
                <c:pt idx="105">
                  <c:v>-281.63520000000022</c:v>
                </c:pt>
                <c:pt idx="106">
                  <c:v>-281.63519999999966</c:v>
                </c:pt>
                <c:pt idx="107">
                  <c:v>281.63519999999966</c:v>
                </c:pt>
                <c:pt idx="108">
                  <c:v>-844.90559999999948</c:v>
                </c:pt>
                <c:pt idx="109">
                  <c:v>-563.27040000000045</c:v>
                </c:pt>
                <c:pt idx="110">
                  <c:v>0</c:v>
                </c:pt>
                <c:pt idx="111">
                  <c:v>0</c:v>
                </c:pt>
                <c:pt idx="112">
                  <c:v>563.27040000000045</c:v>
                </c:pt>
                <c:pt idx="113">
                  <c:v>563.27039999999988</c:v>
                </c:pt>
                <c:pt idx="114">
                  <c:v>0</c:v>
                </c:pt>
                <c:pt idx="115">
                  <c:v>281.63519999999966</c:v>
                </c:pt>
                <c:pt idx="116">
                  <c:v>281.63520000000022</c:v>
                </c:pt>
                <c:pt idx="117">
                  <c:v>-844.90560000000005</c:v>
                </c:pt>
                <c:pt idx="118">
                  <c:v>0</c:v>
                </c:pt>
                <c:pt idx="119">
                  <c:v>-844.90560000000005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EE0-4A60-9F06-90194E581008}"/>
            </c:ext>
          </c:extLst>
        </c:ser>
        <c:ser>
          <c:idx val="4"/>
          <c:order val="4"/>
          <c:tx>
            <c:strRef>
              <c:f>Sheet1!$L$10</c:f>
              <c:strCache>
                <c:ptCount val="1"/>
                <c:pt idx="0">
                  <c:v>Total Resistance 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Sheet1!$L$11:$L$131</c:f>
              <c:numCache>
                <c:formatCode>0.000</c:formatCode>
                <c:ptCount val="121"/>
                <c:pt idx="0">
                  <c:v>618.03000000000009</c:v>
                </c:pt>
                <c:pt idx="1">
                  <c:v>1182.4529447090995</c:v>
                </c:pt>
                <c:pt idx="2">
                  <c:v>1185.9105788363981</c:v>
                </c:pt>
                <c:pt idx="3">
                  <c:v>1191.6733023818958</c:v>
                </c:pt>
                <c:pt idx="4">
                  <c:v>1199.7411153455923</c:v>
                </c:pt>
                <c:pt idx="5">
                  <c:v>1210.1140177274879</c:v>
                </c:pt>
                <c:pt idx="6">
                  <c:v>1222.7920095275831</c:v>
                </c:pt>
                <c:pt idx="7">
                  <c:v>1237.7750907458765</c:v>
                </c:pt>
                <c:pt idx="8">
                  <c:v>1255.0632613823691</c:v>
                </c:pt>
                <c:pt idx="9">
                  <c:v>1274.6565214370617</c:v>
                </c:pt>
                <c:pt idx="10">
                  <c:v>1296.5548709099512</c:v>
                </c:pt>
                <c:pt idx="11">
                  <c:v>1910.5372381103318</c:v>
                </c:pt>
                <c:pt idx="12">
                  <c:v>1970.4695629835057</c:v>
                </c:pt>
                <c:pt idx="13">
                  <c:v>1440.6229595473915</c:v>
                </c:pt>
                <c:pt idx="14">
                  <c:v>877.35255954739205</c:v>
                </c:pt>
                <c:pt idx="15">
                  <c:v>280.65836298350666</c:v>
                </c:pt>
                <c:pt idx="16">
                  <c:v>249.53965583781849</c:v>
                </c:pt>
                <c:pt idx="17">
                  <c:v>1407.1991629835065</c:v>
                </c:pt>
                <c:pt idx="18">
                  <c:v>249.53965583781849</c:v>
                </c:pt>
                <c:pt idx="19">
                  <c:v>220.72603811033161</c:v>
                </c:pt>
                <c:pt idx="20">
                  <c:v>783.99643811033093</c:v>
                </c:pt>
                <c:pt idx="21">
                  <c:v>1672.9868732333864</c:v>
                </c:pt>
                <c:pt idx="22">
                  <c:v>-356.08676222158817</c:v>
                </c:pt>
                <c:pt idx="23">
                  <c:v>1259.3716894381814</c:v>
                </c:pt>
                <c:pt idx="24">
                  <c:v>1270.9380968648766</c:v>
                </c:pt>
                <c:pt idx="25">
                  <c:v>2590.6904404050279</c:v>
                </c:pt>
                <c:pt idx="26">
                  <c:v>2513.3584367990652</c:v>
                </c:pt>
                <c:pt idx="27">
                  <c:v>756.20511125129212</c:v>
                </c:pt>
                <c:pt idx="28">
                  <c:v>1834.6745209097039</c:v>
                </c:pt>
                <c:pt idx="29">
                  <c:v>2040.7331462871484</c:v>
                </c:pt>
                <c:pt idx="30">
                  <c:v>115.12780890619229</c:v>
                </c:pt>
                <c:pt idx="31">
                  <c:v>3179.3229869951188</c:v>
                </c:pt>
                <c:pt idx="32">
                  <c:v>1255.0632613823691</c:v>
                </c:pt>
                <c:pt idx="33">
                  <c:v>1274.6565214370617</c:v>
                </c:pt>
                <c:pt idx="34">
                  <c:v>1003.6823599962315</c:v>
                </c:pt>
                <c:pt idx="35">
                  <c:v>-3431.99121867242</c:v>
                </c:pt>
                <c:pt idx="36">
                  <c:v>1784.128401379814</c:v>
                </c:pt>
                <c:pt idx="37">
                  <c:v>-1136.8176005853688</c:v>
                </c:pt>
                <c:pt idx="38">
                  <c:v>599.22500607505788</c:v>
                </c:pt>
                <c:pt idx="39">
                  <c:v>-74.437947618277917</c:v>
                </c:pt>
                <c:pt idx="40">
                  <c:v>-1372.2213939249418</c:v>
                </c:pt>
                <c:pt idx="41">
                  <c:v>736.12400607505742</c:v>
                </c:pt>
                <c:pt idx="42">
                  <c:v>-32.088574100138089</c:v>
                </c:pt>
                <c:pt idx="43">
                  <c:v>-285.23860550336542</c:v>
                </c:pt>
                <c:pt idx="44">
                  <c:v>-2551.6743304328984</c:v>
                </c:pt>
                <c:pt idx="45">
                  <c:v>2493.4352139594544</c:v>
                </c:pt>
                <c:pt idx="46">
                  <c:v>2791.206039886848</c:v>
                </c:pt>
                <c:pt idx="47">
                  <c:v>1071.4286774502607</c:v>
                </c:pt>
                <c:pt idx="48">
                  <c:v>-763.3849200829352</c:v>
                </c:pt>
                <c:pt idx="49">
                  <c:v>516.71941767535213</c:v>
                </c:pt>
                <c:pt idx="50">
                  <c:v>-67.48422070891877</c:v>
                </c:pt>
                <c:pt idx="51">
                  <c:v>283.29843741225233</c:v>
                </c:pt>
                <c:pt idx="52">
                  <c:v>2053.6548965869747</c:v>
                </c:pt>
                <c:pt idx="53">
                  <c:v>1964.7411552324402</c:v>
                </c:pt>
                <c:pt idx="54">
                  <c:v>3304.1729462871481</c:v>
                </c:pt>
                <c:pt idx="55">
                  <c:v>1093.0388907458764</c:v>
                </c:pt>
                <c:pt idx="56">
                  <c:v>2509.5708398868478</c:v>
                </c:pt>
                <c:pt idx="57">
                  <c:v>-587.25020080074114</c:v>
                </c:pt>
                <c:pt idx="58">
                  <c:v>2479.6046774502606</c:v>
                </c:pt>
                <c:pt idx="59">
                  <c:v>3645.0438613823694</c:v>
                </c:pt>
                <c:pt idx="60">
                  <c:v>789.79347745026053</c:v>
                </c:pt>
                <c:pt idx="61">
                  <c:v>5753.3969635811818</c:v>
                </c:pt>
                <c:pt idx="62">
                  <c:v>2767.8670095275829</c:v>
                </c:pt>
                <c:pt idx="63">
                  <c:v>6449.7025854596677</c:v>
                </c:pt>
                <c:pt idx="64">
                  <c:v>820.92579919925879</c:v>
                </c:pt>
                <c:pt idx="65">
                  <c:v>4852.0447031699405</c:v>
                </c:pt>
                <c:pt idx="66">
                  <c:v>3605.5965508280992</c:v>
                </c:pt>
                <c:pt idx="67">
                  <c:v>4126.1818362557169</c:v>
                </c:pt>
                <c:pt idx="68">
                  <c:v>2479.6046774502606</c:v>
                </c:pt>
                <c:pt idx="69">
                  <c:v>2486.2318095275828</c:v>
                </c:pt>
                <c:pt idx="70">
                  <c:v>2493.4352139594544</c:v>
                </c:pt>
                <c:pt idx="71">
                  <c:v>2501.2148907458768</c:v>
                </c:pt>
                <c:pt idx="72">
                  <c:v>2294.988546287148</c:v>
                </c:pt>
                <c:pt idx="73">
                  <c:v>987.53987090995133</c:v>
                </c:pt>
                <c:pt idx="74">
                  <c:v>1601.5222381103317</c:v>
                </c:pt>
                <c:pt idx="75">
                  <c:v>1067.0654558378183</c:v>
                </c:pt>
                <c:pt idx="76">
                  <c:v>2081.483252648387</c:v>
                </c:pt>
                <c:pt idx="77">
                  <c:v>-946.73696222158878</c:v>
                </c:pt>
                <c:pt idx="78">
                  <c:v>1348.7006558378189</c:v>
                </c:pt>
                <c:pt idx="79">
                  <c:v>1694.8783595473917</c:v>
                </c:pt>
                <c:pt idx="80">
                  <c:v>2070.1578171617284</c:v>
                </c:pt>
                <c:pt idx="81">
                  <c:v>360.46522092976164</c:v>
                </c:pt>
                <c:pt idx="82">
                  <c:v>-558.20324045260895</c:v>
                </c:pt>
                <c:pt idx="83">
                  <c:v>1167.3368455294776</c:v>
                </c:pt>
                <c:pt idx="84">
                  <c:v>304.27866636116011</c:v>
                </c:pt>
                <c:pt idx="85">
                  <c:v>2576.3694749615852</c:v>
                </c:pt>
                <c:pt idx="86">
                  <c:v>-125.8650406381297</c:v>
                </c:pt>
                <c:pt idx="87">
                  <c:v>661.98181716172803</c:v>
                </c:pt>
                <c:pt idx="88">
                  <c:v>78.411630911836255</c:v>
                </c:pt>
                <c:pt idx="89">
                  <c:v>1486.5876309118366</c:v>
                </c:pt>
                <c:pt idx="90">
                  <c:v>-919.07588920319915</c:v>
                </c:pt>
                <c:pt idx="91">
                  <c:v>489.1001107968001</c:v>
                </c:pt>
                <c:pt idx="92">
                  <c:v>-611.00110177732188</c:v>
                </c:pt>
                <c:pt idx="93">
                  <c:v>785.43025583781855</c:v>
                </c:pt>
                <c:pt idx="94">
                  <c:v>207.46491079680044</c:v>
                </c:pt>
                <c:pt idx="95">
                  <c:v>-611.00110177732188</c:v>
                </c:pt>
                <c:pt idx="96">
                  <c:v>1058.2634881829467</c:v>
                </c:pt>
                <c:pt idx="97">
                  <c:v>1486.5876309118366</c:v>
                </c:pt>
                <c:pt idx="98">
                  <c:v>-919.07588920319915</c:v>
                </c:pt>
                <c:pt idx="99">
                  <c:v>217.16691079680004</c:v>
                </c:pt>
                <c:pt idx="100">
                  <c:v>-2626.8325476182777</c:v>
                </c:pt>
                <c:pt idx="101">
                  <c:v>1034.4114377784115</c:v>
                </c:pt>
                <c:pt idx="102">
                  <c:v>-692.56932909004809</c:v>
                </c:pt>
                <c:pt idx="103">
                  <c:v>-1306.2635601131519</c:v>
                </c:pt>
                <c:pt idx="104">
                  <c:v>392.47986138236951</c:v>
                </c:pt>
                <c:pt idx="105">
                  <c:v>-179.72276011315222</c:v>
                </c:pt>
                <c:pt idx="106">
                  <c:v>1753.4691869951187</c:v>
                </c:pt>
                <c:pt idx="107">
                  <c:v>-534.70243147759675</c:v>
                </c:pt>
                <c:pt idx="108">
                  <c:v>379.08520890619263</c:v>
                </c:pt>
                <c:pt idx="109">
                  <c:v>873.61783625571672</c:v>
                </c:pt>
                <c:pt idx="110">
                  <c:v>1436.8882362557172</c:v>
                </c:pt>
                <c:pt idx="111">
                  <c:v>1436.8882362557172</c:v>
                </c:pt>
                <c:pt idx="112">
                  <c:v>641.84380952758318</c:v>
                </c:pt>
                <c:pt idx="113">
                  <c:v>656.82689074587643</c:v>
                </c:pt>
                <c:pt idx="114">
                  <c:v>93.556490745876488</c:v>
                </c:pt>
                <c:pt idx="115">
                  <c:v>-2290.1206979235753</c:v>
                </c:pt>
                <c:pt idx="116">
                  <c:v>1253.7263209097039</c:v>
                </c:pt>
                <c:pt idx="117">
                  <c:v>-759.12878604054538</c:v>
                </c:pt>
                <c:pt idx="118">
                  <c:v>-1999.4010005853688</c:v>
                </c:pt>
                <c:pt idx="119">
                  <c:v>591.98263625571713</c:v>
                </c:pt>
                <c:pt idx="120">
                  <c:v>1436.8882362557172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EE0-4A60-9F06-90194E5810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2013696"/>
        <c:axId val="412015336"/>
      </c:lineChart>
      <c:catAx>
        <c:axId val="412013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015336"/>
        <c:crosses val="autoZero"/>
        <c:auto val="1"/>
        <c:lblAlgn val="ctr"/>
        <c:lblOffset val="100"/>
        <c:noMultiLvlLbl val="0"/>
      </c:catAx>
      <c:valAx>
        <c:axId val="412015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013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Average Power Vs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Sheet1!$O$10</c:f>
              <c:strCache>
                <c:ptCount val="1"/>
                <c:pt idx="0">
                  <c:v>AVE 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Sheet1!$O$11:$O$131</c:f>
              <c:numCache>
                <c:formatCode>0.000</c:formatCode>
                <c:ptCount val="121"/>
                <c:pt idx="0">
                  <c:v>7.3626035623356669</c:v>
                </c:pt>
                <c:pt idx="1">
                  <c:v>7.3626035623356669</c:v>
                </c:pt>
                <c:pt idx="2">
                  <c:v>7.3626035623356669</c:v>
                </c:pt>
                <c:pt idx="3">
                  <c:v>7.3626035623356669</c:v>
                </c:pt>
                <c:pt idx="4">
                  <c:v>7.3626035623356669</c:v>
                </c:pt>
                <c:pt idx="5">
                  <c:v>7.3626035623356669</c:v>
                </c:pt>
                <c:pt idx="6">
                  <c:v>7.3626035623356669</c:v>
                </c:pt>
                <c:pt idx="7">
                  <c:v>7.3626035623356669</c:v>
                </c:pt>
                <c:pt idx="8">
                  <c:v>7.3626035623356669</c:v>
                </c:pt>
                <c:pt idx="9">
                  <c:v>7.3626035623356669</c:v>
                </c:pt>
                <c:pt idx="10">
                  <c:v>7.3626035623356669</c:v>
                </c:pt>
                <c:pt idx="11">
                  <c:v>7.3626035623356669</c:v>
                </c:pt>
                <c:pt idx="12">
                  <c:v>7.3626035623356669</c:v>
                </c:pt>
                <c:pt idx="13">
                  <c:v>7.3626035623356669</c:v>
                </c:pt>
                <c:pt idx="14">
                  <c:v>7.3626035623356669</c:v>
                </c:pt>
                <c:pt idx="15">
                  <c:v>7.3626035623356669</c:v>
                </c:pt>
                <c:pt idx="16">
                  <c:v>7.3626035623356669</c:v>
                </c:pt>
                <c:pt idx="17">
                  <c:v>7.3626035623356669</c:v>
                </c:pt>
                <c:pt idx="18">
                  <c:v>7.3626035623356669</c:v>
                </c:pt>
                <c:pt idx="19">
                  <c:v>7.3626035623356669</c:v>
                </c:pt>
                <c:pt idx="20">
                  <c:v>7.3626035623356669</c:v>
                </c:pt>
                <c:pt idx="21">
                  <c:v>7.3626035623356669</c:v>
                </c:pt>
                <c:pt idx="22">
                  <c:v>7.3626035623356669</c:v>
                </c:pt>
                <c:pt idx="23">
                  <c:v>7.3626035623356669</c:v>
                </c:pt>
                <c:pt idx="24">
                  <c:v>7.3626035623356669</c:v>
                </c:pt>
                <c:pt idx="25">
                  <c:v>7.3626035623356669</c:v>
                </c:pt>
                <c:pt idx="26">
                  <c:v>7.3626035623356669</c:v>
                </c:pt>
                <c:pt idx="27">
                  <c:v>7.3626035623356669</c:v>
                </c:pt>
                <c:pt idx="28">
                  <c:v>7.3626035623356669</c:v>
                </c:pt>
                <c:pt idx="29">
                  <c:v>7.3626035623356669</c:v>
                </c:pt>
                <c:pt idx="30">
                  <c:v>7.3626035623356669</c:v>
                </c:pt>
                <c:pt idx="31">
                  <c:v>7.3626035623356669</c:v>
                </c:pt>
                <c:pt idx="32">
                  <c:v>7.3626035623356669</c:v>
                </c:pt>
                <c:pt idx="33">
                  <c:v>7.3626035623356669</c:v>
                </c:pt>
                <c:pt idx="34">
                  <c:v>7.3626035623356669</c:v>
                </c:pt>
                <c:pt idx="35">
                  <c:v>7.3626035623356669</c:v>
                </c:pt>
                <c:pt idx="36">
                  <c:v>7.3626035623356669</c:v>
                </c:pt>
                <c:pt idx="37">
                  <c:v>7.3626035623356669</c:v>
                </c:pt>
                <c:pt idx="38">
                  <c:v>7.3626035623356669</c:v>
                </c:pt>
                <c:pt idx="39">
                  <c:v>7.3626035623356669</c:v>
                </c:pt>
                <c:pt idx="40">
                  <c:v>7.3626035623356669</c:v>
                </c:pt>
                <c:pt idx="41">
                  <c:v>7.3626035623356669</c:v>
                </c:pt>
                <c:pt idx="42">
                  <c:v>7.3626035623356669</c:v>
                </c:pt>
                <c:pt idx="43">
                  <c:v>7.3626035623356669</c:v>
                </c:pt>
                <c:pt idx="44">
                  <c:v>7.3626035623356669</c:v>
                </c:pt>
                <c:pt idx="45">
                  <c:v>7.3626035623356669</c:v>
                </c:pt>
                <c:pt idx="46">
                  <c:v>7.3626035623356669</c:v>
                </c:pt>
                <c:pt idx="47">
                  <c:v>7.3626035623356669</c:v>
                </c:pt>
                <c:pt idx="48">
                  <c:v>7.3626035623356669</c:v>
                </c:pt>
                <c:pt idx="49">
                  <c:v>7.3626035623356669</c:v>
                </c:pt>
                <c:pt idx="50">
                  <c:v>7.3626035623356669</c:v>
                </c:pt>
                <c:pt idx="51">
                  <c:v>7.3626035623356669</c:v>
                </c:pt>
                <c:pt idx="52">
                  <c:v>7.3626035623356669</c:v>
                </c:pt>
                <c:pt idx="53">
                  <c:v>7.3626035623356669</c:v>
                </c:pt>
                <c:pt idx="54">
                  <c:v>7.3626035623356669</c:v>
                </c:pt>
                <c:pt idx="55">
                  <c:v>7.3626035623356669</c:v>
                </c:pt>
                <c:pt idx="56">
                  <c:v>7.3626035623356669</c:v>
                </c:pt>
                <c:pt idx="57">
                  <c:v>7.3626035623356669</c:v>
                </c:pt>
                <c:pt idx="58">
                  <c:v>7.3626035623356669</c:v>
                </c:pt>
                <c:pt idx="59">
                  <c:v>7.3626035623356669</c:v>
                </c:pt>
                <c:pt idx="60">
                  <c:v>7.3626035623356669</c:v>
                </c:pt>
                <c:pt idx="61">
                  <c:v>7.3626035623356669</c:v>
                </c:pt>
                <c:pt idx="62">
                  <c:v>7.3626035623356669</c:v>
                </c:pt>
                <c:pt idx="63">
                  <c:v>7.3626035623356669</c:v>
                </c:pt>
                <c:pt idx="64">
                  <c:v>7.3626035623356669</c:v>
                </c:pt>
                <c:pt idx="65">
                  <c:v>7.3626035623356669</c:v>
                </c:pt>
                <c:pt idx="66">
                  <c:v>7.3626035623356669</c:v>
                </c:pt>
                <c:pt idx="67">
                  <c:v>7.3626035623356669</c:v>
                </c:pt>
                <c:pt idx="68">
                  <c:v>7.3626035623356669</c:v>
                </c:pt>
                <c:pt idx="69">
                  <c:v>7.3626035623356669</c:v>
                </c:pt>
                <c:pt idx="70">
                  <c:v>7.3626035623356669</c:v>
                </c:pt>
                <c:pt idx="71">
                  <c:v>7.3626035623356669</c:v>
                </c:pt>
                <c:pt idx="72">
                  <c:v>7.3626035623356669</c:v>
                </c:pt>
                <c:pt idx="73">
                  <c:v>7.3626035623356669</c:v>
                </c:pt>
                <c:pt idx="74">
                  <c:v>7.3626035623356669</c:v>
                </c:pt>
                <c:pt idx="75">
                  <c:v>7.3626035623356669</c:v>
                </c:pt>
                <c:pt idx="76">
                  <c:v>7.3626035623356669</c:v>
                </c:pt>
                <c:pt idx="77">
                  <c:v>7.3626035623356669</c:v>
                </c:pt>
                <c:pt idx="78">
                  <c:v>7.3626035623356669</c:v>
                </c:pt>
                <c:pt idx="79">
                  <c:v>7.3626035623356669</c:v>
                </c:pt>
                <c:pt idx="80">
                  <c:v>7.3626035623356669</c:v>
                </c:pt>
                <c:pt idx="81">
                  <c:v>7.3626035623356669</c:v>
                </c:pt>
                <c:pt idx="82">
                  <c:v>7.3626035623356669</c:v>
                </c:pt>
                <c:pt idx="83">
                  <c:v>7.3626035623356669</c:v>
                </c:pt>
                <c:pt idx="84">
                  <c:v>7.3626035623356669</c:v>
                </c:pt>
                <c:pt idx="85">
                  <c:v>7.3626035623356669</c:v>
                </c:pt>
                <c:pt idx="86">
                  <c:v>7.3626035623356669</c:v>
                </c:pt>
                <c:pt idx="87">
                  <c:v>7.3626035623356669</c:v>
                </c:pt>
                <c:pt idx="88">
                  <c:v>7.3626035623356669</c:v>
                </c:pt>
                <c:pt idx="89">
                  <c:v>7.3626035623356669</c:v>
                </c:pt>
                <c:pt idx="90">
                  <c:v>7.3626035623356669</c:v>
                </c:pt>
                <c:pt idx="91">
                  <c:v>7.3626035623356669</c:v>
                </c:pt>
                <c:pt idx="92">
                  <c:v>7.3626035623356669</c:v>
                </c:pt>
                <c:pt idx="93">
                  <c:v>7.3626035623356669</c:v>
                </c:pt>
                <c:pt idx="94">
                  <c:v>7.3626035623356669</c:v>
                </c:pt>
                <c:pt idx="95">
                  <c:v>7.3626035623356669</c:v>
                </c:pt>
                <c:pt idx="96">
                  <c:v>7.3626035623356669</c:v>
                </c:pt>
                <c:pt idx="97">
                  <c:v>7.3626035623356669</c:v>
                </c:pt>
                <c:pt idx="98">
                  <c:v>7.3626035623356669</c:v>
                </c:pt>
                <c:pt idx="99">
                  <c:v>7.3626035623356669</c:v>
                </c:pt>
                <c:pt idx="100">
                  <c:v>7.3626035623356669</c:v>
                </c:pt>
                <c:pt idx="101">
                  <c:v>7.3626035623356669</c:v>
                </c:pt>
                <c:pt idx="102">
                  <c:v>7.3626035623356669</c:v>
                </c:pt>
                <c:pt idx="103">
                  <c:v>7.3626035623356669</c:v>
                </c:pt>
                <c:pt idx="104">
                  <c:v>7.3626035623356669</c:v>
                </c:pt>
                <c:pt idx="105">
                  <c:v>7.3626035623356669</c:v>
                </c:pt>
                <c:pt idx="106">
                  <c:v>7.3626035623356669</c:v>
                </c:pt>
                <c:pt idx="107">
                  <c:v>7.3626035623356669</c:v>
                </c:pt>
                <c:pt idx="108">
                  <c:v>7.3626035623356669</c:v>
                </c:pt>
                <c:pt idx="109">
                  <c:v>7.3626035623356669</c:v>
                </c:pt>
                <c:pt idx="110">
                  <c:v>7.3626035623356669</c:v>
                </c:pt>
                <c:pt idx="111">
                  <c:v>7.3626035623356669</c:v>
                </c:pt>
                <c:pt idx="112">
                  <c:v>7.3626035623356669</c:v>
                </c:pt>
                <c:pt idx="113">
                  <c:v>7.3626035623356669</c:v>
                </c:pt>
                <c:pt idx="114">
                  <c:v>7.3626035623356669</c:v>
                </c:pt>
                <c:pt idx="115">
                  <c:v>7.3626035623356669</c:v>
                </c:pt>
                <c:pt idx="116">
                  <c:v>7.3626035623356669</c:v>
                </c:pt>
                <c:pt idx="117">
                  <c:v>7.3626035623356669</c:v>
                </c:pt>
                <c:pt idx="118">
                  <c:v>7.3626035623356669</c:v>
                </c:pt>
                <c:pt idx="119">
                  <c:v>7.3626035623356669</c:v>
                </c:pt>
                <c:pt idx="120">
                  <c:v>7.3626035623356669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6A-4D6C-A4B3-F8CD80ECCF7F}"/>
            </c:ext>
          </c:extLst>
        </c:ser>
        <c:ser>
          <c:idx val="2"/>
          <c:order val="1"/>
          <c:tx>
            <c:strRef>
              <c:f>Sheet1!$Q$10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Sheet1!$Q$11:$Q$131</c:f>
              <c:numCache>
                <c:formatCode>0.000</c:formatCode>
                <c:ptCount val="121"/>
                <c:pt idx="0">
                  <c:v>0</c:v>
                </c:pt>
                <c:pt idx="1">
                  <c:v>1.0572075288055116</c:v>
                </c:pt>
                <c:pt idx="2">
                  <c:v>2.1205978606520937</c:v>
                </c:pt>
                <c:pt idx="3">
                  <c:v>3.1963537985808168</c:v>
                </c:pt>
                <c:pt idx="4">
                  <c:v>4.2906581456327482</c:v>
                </c:pt>
                <c:pt idx="5">
                  <c:v>5.4096937048489613</c:v>
                </c:pt>
                <c:pt idx="6">
                  <c:v>6.5596432792705288</c:v>
                </c:pt>
                <c:pt idx="7">
                  <c:v>7.7466896719385128</c:v>
                </c:pt>
                <c:pt idx="8">
                  <c:v>8.9770156858939885</c:v>
                </c:pt>
                <c:pt idx="9">
                  <c:v>10.256804124178034</c:v>
                </c:pt>
                <c:pt idx="10">
                  <c:v>11.592237789831692</c:v>
                </c:pt>
                <c:pt idx="11">
                  <c:v>20.49807760619623</c:v>
                </c:pt>
                <c:pt idx="12">
                  <c:v>24.664603976212099</c:v>
                </c:pt>
                <c:pt idx="13">
                  <c:v>19.320482635081976</c:v>
                </c:pt>
                <c:pt idx="14">
                  <c:v>11.766350646601982</c:v>
                </c:pt>
                <c:pt idx="15">
                  <c:v>3.5130344084681111</c:v>
                </c:pt>
                <c:pt idx="16">
                  <c:v>2.9004094013891977</c:v>
                </c:pt>
                <c:pt idx="17">
                  <c:v>17.614080786964109</c:v>
                </c:pt>
                <c:pt idx="18">
                  <c:v>2.9004094013891977</c:v>
                </c:pt>
                <c:pt idx="19">
                  <c:v>2.3681608338442239</c:v>
                </c:pt>
                <c:pt idx="20">
                  <c:v>8.4114664246282178</c:v>
                </c:pt>
                <c:pt idx="21">
                  <c:v>20.193085398876832</c:v>
                </c:pt>
                <c:pt idx="22">
                  <c:v>-3.6612556022213916</c:v>
                </c:pt>
                <c:pt idx="23">
                  <c:v>11.259790400928892</c:v>
                </c:pt>
                <c:pt idx="24">
                  <c:v>9.0905626691595902</c:v>
                </c:pt>
                <c:pt idx="25">
                  <c:v>19.688418326137281</c:v>
                </c:pt>
                <c:pt idx="26">
                  <c:v>20.224291600559777</c:v>
                </c:pt>
                <c:pt idx="27">
                  <c:v>5.0708089940066641</c:v>
                </c:pt>
                <c:pt idx="28">
                  <c:v>13.122766365239585</c:v>
                </c:pt>
                <c:pt idx="29">
                  <c:v>16.421208222891725</c:v>
                </c:pt>
                <c:pt idx="30">
                  <c:v>0.61760082832109053</c:v>
                </c:pt>
                <c:pt idx="31">
                  <c:v>19.897983673488174</c:v>
                </c:pt>
                <c:pt idx="32">
                  <c:v>8.9770156858939885</c:v>
                </c:pt>
                <c:pt idx="33">
                  <c:v>10.256804124178034</c:v>
                </c:pt>
                <c:pt idx="34">
                  <c:v>8.5250370820415924</c:v>
                </c:pt>
                <c:pt idx="35">
                  <c:v>-24.547797670325096</c:v>
                </c:pt>
                <c:pt idx="36">
                  <c:v>9.5709211266339871</c:v>
                </c:pt>
                <c:pt idx="37">
                  <c:v>-6.6066382221538822</c:v>
                </c:pt>
                <c:pt idx="38">
                  <c:v>4.82179584088429</c:v>
                </c:pt>
                <c:pt idx="39">
                  <c:v>-0.6655348020654992</c:v>
                </c:pt>
                <c:pt idx="40">
                  <c:v>-11.041881334923708</c:v>
                </c:pt>
                <c:pt idx="41">
                  <c:v>5.9233837621642857</c:v>
                </c:pt>
                <c:pt idx="42">
                  <c:v>-0.2295180186516117</c:v>
                </c:pt>
                <c:pt idx="43">
                  <c:v>-1.7851829268591428</c:v>
                </c:pt>
                <c:pt idx="44">
                  <c:v>-13.688405912120675</c:v>
                </c:pt>
                <c:pt idx="45">
                  <c:v>14.490648614629649</c:v>
                </c:pt>
                <c:pt idx="46">
                  <c:v>18.716711221065246</c:v>
                </c:pt>
                <c:pt idx="47">
                  <c:v>5.2686862356410105</c:v>
                </c:pt>
                <c:pt idx="48">
                  <c:v>-3.4126359467387535</c:v>
                </c:pt>
                <c:pt idx="49">
                  <c:v>2.7719309817310731</c:v>
                </c:pt>
                <c:pt idx="50">
                  <c:v>-0.42235404436001067</c:v>
                </c:pt>
                <c:pt idx="51">
                  <c:v>2.0263317353723722</c:v>
                </c:pt>
                <c:pt idx="52">
                  <c:v>16.525185929464342</c:v>
                </c:pt>
                <c:pt idx="53">
                  <c:v>14.931404062596872</c:v>
                </c:pt>
                <c:pt idx="54">
                  <c:v>26.587754530347723</c:v>
                </c:pt>
                <c:pt idx="55">
                  <c:v>6.8408494800665123</c:v>
                </c:pt>
                <c:pt idx="56">
                  <c:v>16.828178223945244</c:v>
                </c:pt>
                <c:pt idx="57">
                  <c:v>-2.6252432976596327</c:v>
                </c:pt>
                <c:pt idx="58">
                  <c:v>12.193307225081009</c:v>
                </c:pt>
                <c:pt idx="59">
                  <c:v>26.07168652467799</c:v>
                </c:pt>
                <c:pt idx="60">
                  <c:v>3.8837620377530091</c:v>
                </c:pt>
                <c:pt idx="61">
                  <c:v>25.719985785993316</c:v>
                </c:pt>
                <c:pt idx="62">
                  <c:v>14.848167215270529</c:v>
                </c:pt>
                <c:pt idx="63">
                  <c:v>28.832750438038897</c:v>
                </c:pt>
                <c:pt idx="64">
                  <c:v>3.6698666927403663</c:v>
                </c:pt>
                <c:pt idx="65">
                  <c:v>19.521522576945813</c:v>
                </c:pt>
                <c:pt idx="66">
                  <c:v>12.894767056657548</c:v>
                </c:pt>
                <c:pt idx="67">
                  <c:v>18.445683280797557</c:v>
                </c:pt>
                <c:pt idx="68">
                  <c:v>12.193307225081009</c:v>
                </c:pt>
                <c:pt idx="69">
                  <c:v>13.337340817574528</c:v>
                </c:pt>
                <c:pt idx="70">
                  <c:v>14.490648614629649</c:v>
                </c:pt>
                <c:pt idx="71">
                  <c:v>15.654003466626515</c:v>
                </c:pt>
                <c:pt idx="72">
                  <c:v>18.46713023517972</c:v>
                </c:pt>
                <c:pt idx="73">
                  <c:v>8.8293964778316933</c:v>
                </c:pt>
                <c:pt idx="74">
                  <c:v>17.182668031796226</c:v>
                </c:pt>
                <c:pt idx="75">
                  <c:v>12.402544475821195</c:v>
                </c:pt>
                <c:pt idx="76">
                  <c:v>26.054175651390178</c:v>
                </c:pt>
                <c:pt idx="77">
                  <c:v>-9.7342737066053981</c:v>
                </c:pt>
                <c:pt idx="78">
                  <c:v>15.676001670829203</c:v>
                </c:pt>
                <c:pt idx="79">
                  <c:v>22.73035265556198</c:v>
                </c:pt>
                <c:pt idx="80">
                  <c:v>32.390517270439268</c:v>
                </c:pt>
                <c:pt idx="81">
                  <c:v>5.4788406603909827</c:v>
                </c:pt>
                <c:pt idx="82">
                  <c:v>-7.4861752983580292</c:v>
                </c:pt>
                <c:pt idx="83">
                  <c:v>16.699080429615925</c:v>
                </c:pt>
                <c:pt idx="84">
                  <c:v>4.216766785312883</c:v>
                </c:pt>
                <c:pt idx="85">
                  <c:v>40.310907353038942</c:v>
                </c:pt>
                <c:pt idx="86">
                  <c:v>-1.9693347718404326</c:v>
                </c:pt>
                <c:pt idx="87">
                  <c:v>10.357632304039262</c:v>
                </c:pt>
                <c:pt idx="88">
                  <c:v>1.0515940644848183</c:v>
                </c:pt>
                <c:pt idx="89">
                  <c:v>19.936924035684825</c:v>
                </c:pt>
                <c:pt idx="90">
                  <c:v>-10.271592137734952</c:v>
                </c:pt>
                <c:pt idx="91">
                  <c:v>5.4661828382650386</c:v>
                </c:pt>
                <c:pt idx="92">
                  <c:v>-6.82854831346335</c:v>
                </c:pt>
                <c:pt idx="93">
                  <c:v>9.1290872808131986</c:v>
                </c:pt>
                <c:pt idx="94">
                  <c:v>2.318627843065042</c:v>
                </c:pt>
                <c:pt idx="95">
                  <c:v>-6.82854831346335</c:v>
                </c:pt>
                <c:pt idx="96">
                  <c:v>14.192583292719135</c:v>
                </c:pt>
                <c:pt idx="97">
                  <c:v>19.936924035684825</c:v>
                </c:pt>
                <c:pt idx="98">
                  <c:v>-10.271592137734952</c:v>
                </c:pt>
                <c:pt idx="99">
                  <c:v>2.4270573950650371</c:v>
                </c:pt>
                <c:pt idx="100">
                  <c:v>-23.485984441745494</c:v>
                </c:pt>
                <c:pt idx="101">
                  <c:v>10.635735650322603</c:v>
                </c:pt>
                <c:pt idx="102">
                  <c:v>-6.1921238575283013</c:v>
                </c:pt>
                <c:pt idx="103">
                  <c:v>-8.7592809286947499</c:v>
                </c:pt>
                <c:pt idx="104">
                  <c:v>2.8072671557179913</c:v>
                </c:pt>
                <c:pt idx="105">
                  <c:v>-1.2051489402147533</c:v>
                </c:pt>
                <c:pt idx="106">
                  <c:v>10.97419211496017</c:v>
                </c:pt>
                <c:pt idx="107">
                  <c:v>-3.5855006245161727</c:v>
                </c:pt>
                <c:pt idx="108">
                  <c:v>2.0335950214730922</c:v>
                </c:pt>
                <c:pt idx="109">
                  <c:v>3.905421175197556</c:v>
                </c:pt>
                <c:pt idx="110">
                  <c:v>6.4234651713575577</c:v>
                </c:pt>
                <c:pt idx="111">
                  <c:v>6.4234651713575577</c:v>
                </c:pt>
                <c:pt idx="112">
                  <c:v>3.4431582793345297</c:v>
                </c:pt>
                <c:pt idx="113">
                  <c:v>4.1107905053465128</c:v>
                </c:pt>
                <c:pt idx="114">
                  <c:v>0.58552891072251279</c:v>
                </c:pt>
                <c:pt idx="115">
                  <c:v>-15.356633351996326</c:v>
                </c:pt>
                <c:pt idx="116">
                  <c:v>8.9674530319915853</c:v>
                </c:pt>
                <c:pt idx="117">
                  <c:v>-4.4116921226503498</c:v>
                </c:pt>
                <c:pt idx="118">
                  <c:v>-11.619558902921883</c:v>
                </c:pt>
                <c:pt idx="119">
                  <c:v>2.6463991771175577</c:v>
                </c:pt>
                <c:pt idx="120">
                  <c:v>6.4234651713575577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6A-4D6C-A4B3-F8CD80ECCF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279808"/>
        <c:axId val="342280464"/>
      </c:lineChart>
      <c:catAx>
        <c:axId val="342279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280464"/>
        <c:crosses val="autoZero"/>
        <c:auto val="1"/>
        <c:lblAlgn val="ctr"/>
        <c:lblOffset val="100"/>
        <c:noMultiLvlLbl val="0"/>
      </c:catAx>
      <c:valAx>
        <c:axId val="34228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 and Average 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279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Sheet1!$Q$10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Sheet1!$Q$11:$Q$131</c:f>
              <c:numCache>
                <c:formatCode>0.000</c:formatCode>
                <c:ptCount val="121"/>
                <c:pt idx="0">
                  <c:v>0</c:v>
                </c:pt>
                <c:pt idx="1">
                  <c:v>1.0572075288055116</c:v>
                </c:pt>
                <c:pt idx="2">
                  <c:v>2.1205978606520937</c:v>
                </c:pt>
                <c:pt idx="3">
                  <c:v>3.1963537985808168</c:v>
                </c:pt>
                <c:pt idx="4">
                  <c:v>4.2906581456327482</c:v>
                </c:pt>
                <c:pt idx="5">
                  <c:v>5.4096937048489613</c:v>
                </c:pt>
                <c:pt idx="6">
                  <c:v>6.5596432792705288</c:v>
                </c:pt>
                <c:pt idx="7">
                  <c:v>7.7466896719385128</c:v>
                </c:pt>
                <c:pt idx="8">
                  <c:v>8.9770156858939885</c:v>
                </c:pt>
                <c:pt idx="9">
                  <c:v>10.256804124178034</c:v>
                </c:pt>
                <c:pt idx="10">
                  <c:v>11.592237789831692</c:v>
                </c:pt>
                <c:pt idx="11">
                  <c:v>20.49807760619623</c:v>
                </c:pt>
                <c:pt idx="12">
                  <c:v>24.664603976212099</c:v>
                </c:pt>
                <c:pt idx="13">
                  <c:v>19.320482635081976</c:v>
                </c:pt>
                <c:pt idx="14">
                  <c:v>11.766350646601982</c:v>
                </c:pt>
                <c:pt idx="15">
                  <c:v>3.5130344084681111</c:v>
                </c:pt>
                <c:pt idx="16">
                  <c:v>2.9004094013891977</c:v>
                </c:pt>
                <c:pt idx="17">
                  <c:v>17.614080786964109</c:v>
                </c:pt>
                <c:pt idx="18">
                  <c:v>2.9004094013891977</c:v>
                </c:pt>
                <c:pt idx="19">
                  <c:v>2.3681608338442239</c:v>
                </c:pt>
                <c:pt idx="20">
                  <c:v>8.4114664246282178</c:v>
                </c:pt>
                <c:pt idx="21">
                  <c:v>20.193085398876832</c:v>
                </c:pt>
                <c:pt idx="22">
                  <c:v>-3.6612556022213916</c:v>
                </c:pt>
                <c:pt idx="23">
                  <c:v>11.259790400928892</c:v>
                </c:pt>
                <c:pt idx="24">
                  <c:v>9.0905626691595902</c:v>
                </c:pt>
                <c:pt idx="25">
                  <c:v>19.688418326137281</c:v>
                </c:pt>
                <c:pt idx="26">
                  <c:v>20.224291600559777</c:v>
                </c:pt>
                <c:pt idx="27">
                  <c:v>5.0708089940066641</c:v>
                </c:pt>
                <c:pt idx="28">
                  <c:v>13.122766365239585</c:v>
                </c:pt>
                <c:pt idx="29">
                  <c:v>16.421208222891725</c:v>
                </c:pt>
                <c:pt idx="30">
                  <c:v>0.61760082832109053</c:v>
                </c:pt>
                <c:pt idx="31">
                  <c:v>19.897983673488174</c:v>
                </c:pt>
                <c:pt idx="32">
                  <c:v>8.9770156858939885</c:v>
                </c:pt>
                <c:pt idx="33">
                  <c:v>10.256804124178034</c:v>
                </c:pt>
                <c:pt idx="34">
                  <c:v>8.5250370820415924</c:v>
                </c:pt>
                <c:pt idx="35">
                  <c:v>-24.547797670325096</c:v>
                </c:pt>
                <c:pt idx="36">
                  <c:v>9.5709211266339871</c:v>
                </c:pt>
                <c:pt idx="37">
                  <c:v>-6.6066382221538822</c:v>
                </c:pt>
                <c:pt idx="38">
                  <c:v>4.82179584088429</c:v>
                </c:pt>
                <c:pt idx="39">
                  <c:v>-0.6655348020654992</c:v>
                </c:pt>
                <c:pt idx="40">
                  <c:v>-11.041881334923708</c:v>
                </c:pt>
                <c:pt idx="41">
                  <c:v>5.9233837621642857</c:v>
                </c:pt>
                <c:pt idx="42">
                  <c:v>-0.2295180186516117</c:v>
                </c:pt>
                <c:pt idx="43">
                  <c:v>-1.7851829268591428</c:v>
                </c:pt>
                <c:pt idx="44">
                  <c:v>-13.688405912120675</c:v>
                </c:pt>
                <c:pt idx="45">
                  <c:v>14.490648614629649</c:v>
                </c:pt>
                <c:pt idx="46">
                  <c:v>18.716711221065246</c:v>
                </c:pt>
                <c:pt idx="47">
                  <c:v>5.2686862356410105</c:v>
                </c:pt>
                <c:pt idx="48">
                  <c:v>-3.4126359467387535</c:v>
                </c:pt>
                <c:pt idx="49">
                  <c:v>2.7719309817310731</c:v>
                </c:pt>
                <c:pt idx="50">
                  <c:v>-0.42235404436001067</c:v>
                </c:pt>
                <c:pt idx="51">
                  <c:v>2.0263317353723722</c:v>
                </c:pt>
                <c:pt idx="52">
                  <c:v>16.525185929464342</c:v>
                </c:pt>
                <c:pt idx="53">
                  <c:v>14.931404062596872</c:v>
                </c:pt>
                <c:pt idx="54">
                  <c:v>26.587754530347723</c:v>
                </c:pt>
                <c:pt idx="55">
                  <c:v>6.8408494800665123</c:v>
                </c:pt>
                <c:pt idx="56">
                  <c:v>16.828178223945244</c:v>
                </c:pt>
                <c:pt idx="57">
                  <c:v>-2.6252432976596327</c:v>
                </c:pt>
                <c:pt idx="58">
                  <c:v>12.193307225081009</c:v>
                </c:pt>
                <c:pt idx="59">
                  <c:v>26.07168652467799</c:v>
                </c:pt>
                <c:pt idx="60">
                  <c:v>3.8837620377530091</c:v>
                </c:pt>
                <c:pt idx="61">
                  <c:v>25.719985785993316</c:v>
                </c:pt>
                <c:pt idx="62">
                  <c:v>14.848167215270529</c:v>
                </c:pt>
                <c:pt idx="63">
                  <c:v>28.832750438038897</c:v>
                </c:pt>
                <c:pt idx="64">
                  <c:v>3.6698666927403663</c:v>
                </c:pt>
                <c:pt idx="65">
                  <c:v>19.521522576945813</c:v>
                </c:pt>
                <c:pt idx="66">
                  <c:v>12.894767056657548</c:v>
                </c:pt>
                <c:pt idx="67">
                  <c:v>18.445683280797557</c:v>
                </c:pt>
                <c:pt idx="68">
                  <c:v>12.193307225081009</c:v>
                </c:pt>
                <c:pt idx="69">
                  <c:v>13.337340817574528</c:v>
                </c:pt>
                <c:pt idx="70">
                  <c:v>14.490648614629649</c:v>
                </c:pt>
                <c:pt idx="71">
                  <c:v>15.654003466626515</c:v>
                </c:pt>
                <c:pt idx="72">
                  <c:v>18.46713023517972</c:v>
                </c:pt>
                <c:pt idx="73">
                  <c:v>8.8293964778316933</c:v>
                </c:pt>
                <c:pt idx="74">
                  <c:v>17.182668031796226</c:v>
                </c:pt>
                <c:pt idx="75">
                  <c:v>12.402544475821195</c:v>
                </c:pt>
                <c:pt idx="76">
                  <c:v>26.054175651390178</c:v>
                </c:pt>
                <c:pt idx="77">
                  <c:v>-9.7342737066053981</c:v>
                </c:pt>
                <c:pt idx="78">
                  <c:v>15.676001670829203</c:v>
                </c:pt>
                <c:pt idx="79">
                  <c:v>22.73035265556198</c:v>
                </c:pt>
                <c:pt idx="80">
                  <c:v>32.390517270439268</c:v>
                </c:pt>
                <c:pt idx="81">
                  <c:v>5.4788406603909827</c:v>
                </c:pt>
                <c:pt idx="82">
                  <c:v>-7.4861752983580292</c:v>
                </c:pt>
                <c:pt idx="83">
                  <c:v>16.699080429615925</c:v>
                </c:pt>
                <c:pt idx="84">
                  <c:v>4.216766785312883</c:v>
                </c:pt>
                <c:pt idx="85">
                  <c:v>40.310907353038942</c:v>
                </c:pt>
                <c:pt idx="86">
                  <c:v>-1.9693347718404326</c:v>
                </c:pt>
                <c:pt idx="87">
                  <c:v>10.357632304039262</c:v>
                </c:pt>
                <c:pt idx="88">
                  <c:v>1.0515940644848183</c:v>
                </c:pt>
                <c:pt idx="89">
                  <c:v>19.936924035684825</c:v>
                </c:pt>
                <c:pt idx="90">
                  <c:v>-10.271592137734952</c:v>
                </c:pt>
                <c:pt idx="91">
                  <c:v>5.4661828382650386</c:v>
                </c:pt>
                <c:pt idx="92">
                  <c:v>-6.82854831346335</c:v>
                </c:pt>
                <c:pt idx="93">
                  <c:v>9.1290872808131986</c:v>
                </c:pt>
                <c:pt idx="94">
                  <c:v>2.318627843065042</c:v>
                </c:pt>
                <c:pt idx="95">
                  <c:v>-6.82854831346335</c:v>
                </c:pt>
                <c:pt idx="96">
                  <c:v>14.192583292719135</c:v>
                </c:pt>
                <c:pt idx="97">
                  <c:v>19.936924035684825</c:v>
                </c:pt>
                <c:pt idx="98">
                  <c:v>-10.271592137734952</c:v>
                </c:pt>
                <c:pt idx="99">
                  <c:v>2.4270573950650371</c:v>
                </c:pt>
                <c:pt idx="100">
                  <c:v>-23.485984441745494</c:v>
                </c:pt>
                <c:pt idx="101">
                  <c:v>10.635735650322603</c:v>
                </c:pt>
                <c:pt idx="102">
                  <c:v>-6.1921238575283013</c:v>
                </c:pt>
                <c:pt idx="103">
                  <c:v>-8.7592809286947499</c:v>
                </c:pt>
                <c:pt idx="104">
                  <c:v>2.8072671557179913</c:v>
                </c:pt>
                <c:pt idx="105">
                  <c:v>-1.2051489402147533</c:v>
                </c:pt>
                <c:pt idx="106">
                  <c:v>10.97419211496017</c:v>
                </c:pt>
                <c:pt idx="107">
                  <c:v>-3.5855006245161727</c:v>
                </c:pt>
                <c:pt idx="108">
                  <c:v>2.0335950214730922</c:v>
                </c:pt>
                <c:pt idx="109">
                  <c:v>3.905421175197556</c:v>
                </c:pt>
                <c:pt idx="110">
                  <c:v>6.4234651713575577</c:v>
                </c:pt>
                <c:pt idx="111">
                  <c:v>6.4234651713575577</c:v>
                </c:pt>
                <c:pt idx="112">
                  <c:v>3.4431582793345297</c:v>
                </c:pt>
                <c:pt idx="113">
                  <c:v>4.1107905053465128</c:v>
                </c:pt>
                <c:pt idx="114">
                  <c:v>0.58552891072251279</c:v>
                </c:pt>
                <c:pt idx="115">
                  <c:v>-15.356633351996326</c:v>
                </c:pt>
                <c:pt idx="116">
                  <c:v>8.9674530319915853</c:v>
                </c:pt>
                <c:pt idx="117">
                  <c:v>-4.4116921226503498</c:v>
                </c:pt>
                <c:pt idx="118">
                  <c:v>-11.619558902921883</c:v>
                </c:pt>
                <c:pt idx="119">
                  <c:v>2.6463991771175577</c:v>
                </c:pt>
                <c:pt idx="120">
                  <c:v>6.4234651713575577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0E-4E8A-B573-B3A8D544F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137368"/>
        <c:axId val="101042448"/>
      </c:lineChart>
      <c:catAx>
        <c:axId val="227137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042448"/>
        <c:crosses val="autoZero"/>
        <c:auto val="1"/>
        <c:lblAlgn val="ctr"/>
        <c:lblOffset val="100"/>
        <c:noMultiLvlLbl val="0"/>
      </c:catAx>
      <c:valAx>
        <c:axId val="10104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13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Sheet1!$C$11</c:f>
              <c:strCache>
                <c:ptCount val="1"/>
                <c:pt idx="0">
                  <c:v>0.00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Sheet1!$A$11:$A$131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Sheet1!$C$12:$C$131</c:f>
              <c:numCache>
                <c:formatCode>0.00</c:formatCode>
                <c:ptCount val="120"/>
                <c:pt idx="0">
                  <c:v>0.89407999999999999</c:v>
                </c:pt>
                <c:pt idx="1">
                  <c:v>1.78816</c:v>
                </c:pt>
                <c:pt idx="2">
                  <c:v>2.6822400000000002</c:v>
                </c:pt>
                <c:pt idx="3">
                  <c:v>3.5763199999999999</c:v>
                </c:pt>
                <c:pt idx="4">
                  <c:v>4.4703999999999997</c:v>
                </c:pt>
                <c:pt idx="5">
                  <c:v>5.3644800000000004</c:v>
                </c:pt>
                <c:pt idx="6">
                  <c:v>6.2585600000000001</c:v>
                </c:pt>
                <c:pt idx="7">
                  <c:v>7.1526399999999999</c:v>
                </c:pt>
                <c:pt idx="8">
                  <c:v>8.0467200000000005</c:v>
                </c:pt>
                <c:pt idx="9">
                  <c:v>8.9407999999999994</c:v>
                </c:pt>
                <c:pt idx="10">
                  <c:v>10.728960000000001</c:v>
                </c:pt>
                <c:pt idx="11">
                  <c:v>12.51712</c:v>
                </c:pt>
                <c:pt idx="12">
                  <c:v>13.411199999999999</c:v>
                </c:pt>
                <c:pt idx="13">
                  <c:v>13.411199999999999</c:v>
                </c:pt>
                <c:pt idx="14">
                  <c:v>12.51712</c:v>
                </c:pt>
                <c:pt idx="15">
                  <c:v>11.62304</c:v>
                </c:pt>
                <c:pt idx="16">
                  <c:v>12.51712</c:v>
                </c:pt>
                <c:pt idx="17">
                  <c:v>11.62304</c:v>
                </c:pt>
                <c:pt idx="18">
                  <c:v>10.728960000000001</c:v>
                </c:pt>
                <c:pt idx="19">
                  <c:v>10.728960000000001</c:v>
                </c:pt>
                <c:pt idx="20">
                  <c:v>12.070079999999999</c:v>
                </c:pt>
                <c:pt idx="21">
                  <c:v>10.28192</c:v>
                </c:pt>
                <c:pt idx="22">
                  <c:v>8.9407999999999994</c:v>
                </c:pt>
                <c:pt idx="23">
                  <c:v>7.1526399999999999</c:v>
                </c:pt>
                <c:pt idx="24">
                  <c:v>7.5996800000000002</c:v>
                </c:pt>
                <c:pt idx="25">
                  <c:v>8.0467200000000005</c:v>
                </c:pt>
                <c:pt idx="26">
                  <c:v>6.7055999999999996</c:v>
                </c:pt>
                <c:pt idx="27">
                  <c:v>7.1526399999999999</c:v>
                </c:pt>
                <c:pt idx="28">
                  <c:v>8.0467200000000005</c:v>
                </c:pt>
                <c:pt idx="29">
                  <c:v>5.3644800000000004</c:v>
                </c:pt>
                <c:pt idx="30">
                  <c:v>6.2585600000000001</c:v>
                </c:pt>
                <c:pt idx="31">
                  <c:v>7.1526399999999999</c:v>
                </c:pt>
                <c:pt idx="32">
                  <c:v>8.0467200000000005</c:v>
                </c:pt>
                <c:pt idx="33">
                  <c:v>8.49376</c:v>
                </c:pt>
                <c:pt idx="34">
                  <c:v>7.1526399999999999</c:v>
                </c:pt>
                <c:pt idx="35">
                  <c:v>5.3644800000000004</c:v>
                </c:pt>
                <c:pt idx="36">
                  <c:v>5.8115199999999998</c:v>
                </c:pt>
                <c:pt idx="37">
                  <c:v>8.0467200000000005</c:v>
                </c:pt>
                <c:pt idx="38">
                  <c:v>8.9407999999999994</c:v>
                </c:pt>
                <c:pt idx="39">
                  <c:v>8.0467200000000005</c:v>
                </c:pt>
                <c:pt idx="40">
                  <c:v>8.0467200000000005</c:v>
                </c:pt>
                <c:pt idx="41">
                  <c:v>7.1526399999999999</c:v>
                </c:pt>
                <c:pt idx="42">
                  <c:v>6.2585600000000001</c:v>
                </c:pt>
                <c:pt idx="43">
                  <c:v>5.3644800000000004</c:v>
                </c:pt>
                <c:pt idx="44">
                  <c:v>5.8115199999999998</c:v>
                </c:pt>
                <c:pt idx="45">
                  <c:v>6.7055999999999996</c:v>
                </c:pt>
                <c:pt idx="46">
                  <c:v>4.91744</c:v>
                </c:pt>
                <c:pt idx="47">
                  <c:v>4.4703999999999997</c:v>
                </c:pt>
                <c:pt idx="48">
                  <c:v>5.3644800000000004</c:v>
                </c:pt>
                <c:pt idx="49">
                  <c:v>6.2585600000000001</c:v>
                </c:pt>
                <c:pt idx="50">
                  <c:v>7.1526399999999999</c:v>
                </c:pt>
                <c:pt idx="51">
                  <c:v>8.0467200000000005</c:v>
                </c:pt>
                <c:pt idx="52">
                  <c:v>7.5996800000000002</c:v>
                </c:pt>
                <c:pt idx="53">
                  <c:v>8.0467200000000005</c:v>
                </c:pt>
                <c:pt idx="54">
                  <c:v>6.2585600000000001</c:v>
                </c:pt>
                <c:pt idx="55">
                  <c:v>6.7055999999999996</c:v>
                </c:pt>
                <c:pt idx="56">
                  <c:v>4.4703999999999997</c:v>
                </c:pt>
                <c:pt idx="57">
                  <c:v>4.91744</c:v>
                </c:pt>
                <c:pt idx="58">
                  <c:v>7.1526399999999999</c:v>
                </c:pt>
                <c:pt idx="59">
                  <c:v>4.91744</c:v>
                </c:pt>
                <c:pt idx="60">
                  <c:v>4.4703999999999997</c:v>
                </c:pt>
                <c:pt idx="61">
                  <c:v>5.3644800000000004</c:v>
                </c:pt>
                <c:pt idx="62">
                  <c:v>4.4703999999999997</c:v>
                </c:pt>
                <c:pt idx="63">
                  <c:v>4.4703999999999997</c:v>
                </c:pt>
                <c:pt idx="64">
                  <c:v>4.0233600000000003</c:v>
                </c:pt>
                <c:pt idx="65">
                  <c:v>3.5763199999999999</c:v>
                </c:pt>
                <c:pt idx="66">
                  <c:v>4.4703999999999997</c:v>
                </c:pt>
                <c:pt idx="67">
                  <c:v>4.91744</c:v>
                </c:pt>
                <c:pt idx="68">
                  <c:v>5.3644800000000004</c:v>
                </c:pt>
                <c:pt idx="69">
                  <c:v>5.8115199999999998</c:v>
                </c:pt>
                <c:pt idx="70">
                  <c:v>6.2585600000000001</c:v>
                </c:pt>
                <c:pt idx="71">
                  <c:v>8.0467200000000005</c:v>
                </c:pt>
                <c:pt idx="72">
                  <c:v>8.9407999999999994</c:v>
                </c:pt>
                <c:pt idx="73">
                  <c:v>10.728960000000001</c:v>
                </c:pt>
                <c:pt idx="74">
                  <c:v>11.62304</c:v>
                </c:pt>
                <c:pt idx="75">
                  <c:v>12.51712</c:v>
                </c:pt>
                <c:pt idx="76">
                  <c:v>10.28192</c:v>
                </c:pt>
                <c:pt idx="77">
                  <c:v>11.62304</c:v>
                </c:pt>
                <c:pt idx="78">
                  <c:v>13.411199999999999</c:v>
                </c:pt>
                <c:pt idx="79">
                  <c:v>15.6464</c:v>
                </c:pt>
                <c:pt idx="80">
                  <c:v>15.19936</c:v>
                </c:pt>
                <c:pt idx="81">
                  <c:v>13.411199999999999</c:v>
                </c:pt>
                <c:pt idx="82">
                  <c:v>14.30528</c:v>
                </c:pt>
                <c:pt idx="83">
                  <c:v>13.85824</c:v>
                </c:pt>
                <c:pt idx="84">
                  <c:v>15.6464</c:v>
                </c:pt>
                <c:pt idx="85">
                  <c:v>15.6464</c:v>
                </c:pt>
                <c:pt idx="86">
                  <c:v>15.6464</c:v>
                </c:pt>
                <c:pt idx="87">
                  <c:v>13.411199999999999</c:v>
                </c:pt>
                <c:pt idx="88">
                  <c:v>13.411199999999999</c:v>
                </c:pt>
                <c:pt idx="89">
                  <c:v>11.176</c:v>
                </c:pt>
                <c:pt idx="90">
                  <c:v>11.176</c:v>
                </c:pt>
                <c:pt idx="91">
                  <c:v>11.176</c:v>
                </c:pt>
                <c:pt idx="92">
                  <c:v>11.62304</c:v>
                </c:pt>
                <c:pt idx="93">
                  <c:v>11.176</c:v>
                </c:pt>
                <c:pt idx="94">
                  <c:v>11.176</c:v>
                </c:pt>
                <c:pt idx="95">
                  <c:v>13.411199999999999</c:v>
                </c:pt>
                <c:pt idx="96">
                  <c:v>13.411199999999999</c:v>
                </c:pt>
                <c:pt idx="97">
                  <c:v>11.176</c:v>
                </c:pt>
                <c:pt idx="98">
                  <c:v>11.176</c:v>
                </c:pt>
                <c:pt idx="99">
                  <c:v>8.9407999999999994</c:v>
                </c:pt>
                <c:pt idx="100">
                  <c:v>10.28192</c:v>
                </c:pt>
                <c:pt idx="101">
                  <c:v>8.9407999999999994</c:v>
                </c:pt>
                <c:pt idx="102">
                  <c:v>6.7055999999999996</c:v>
                </c:pt>
                <c:pt idx="103">
                  <c:v>7.1526399999999999</c:v>
                </c:pt>
                <c:pt idx="104">
                  <c:v>6.7055999999999996</c:v>
                </c:pt>
                <c:pt idx="105">
                  <c:v>6.2585600000000001</c:v>
                </c:pt>
                <c:pt idx="106">
                  <c:v>6.7055999999999996</c:v>
                </c:pt>
                <c:pt idx="107">
                  <c:v>5.3644800000000004</c:v>
                </c:pt>
                <c:pt idx="108">
                  <c:v>4.4703999999999997</c:v>
                </c:pt>
                <c:pt idx="109">
                  <c:v>4.4703999999999997</c:v>
                </c:pt>
                <c:pt idx="110">
                  <c:v>4.4703999999999997</c:v>
                </c:pt>
                <c:pt idx="111">
                  <c:v>5.3644800000000004</c:v>
                </c:pt>
                <c:pt idx="112">
                  <c:v>6.2585600000000001</c:v>
                </c:pt>
                <c:pt idx="113">
                  <c:v>6.2585600000000001</c:v>
                </c:pt>
                <c:pt idx="114">
                  <c:v>6.7055999999999996</c:v>
                </c:pt>
                <c:pt idx="115">
                  <c:v>7.1526399999999999</c:v>
                </c:pt>
                <c:pt idx="116">
                  <c:v>5.8115199999999998</c:v>
                </c:pt>
                <c:pt idx="117">
                  <c:v>5.8115199999999998</c:v>
                </c:pt>
                <c:pt idx="118">
                  <c:v>4.4703999999999997</c:v>
                </c:pt>
                <c:pt idx="119">
                  <c:v>4.4703999999999997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73-4E31-B4D1-07D19D989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870240"/>
        <c:axId val="227869584"/>
      </c:lineChart>
      <c:catAx>
        <c:axId val="227870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69584"/>
        <c:crosses val="autoZero"/>
        <c:auto val="1"/>
        <c:lblAlgn val="ctr"/>
        <c:lblOffset val="100"/>
        <c:noMultiLvlLbl val="0"/>
      </c:catAx>
      <c:valAx>
        <c:axId val="22786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7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Sheet1!$H$10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Sheet1!$H$11:$H$131</c:f>
              <c:numCache>
                <c:formatCode>0.000</c:formatCode>
                <c:ptCount val="121"/>
                <c:pt idx="0">
                  <c:v>618.03000000000009</c:v>
                </c:pt>
                <c:pt idx="1">
                  <c:v>618.03000000000009</c:v>
                </c:pt>
                <c:pt idx="2">
                  <c:v>618.03000000000009</c:v>
                </c:pt>
                <c:pt idx="3">
                  <c:v>618.03000000000009</c:v>
                </c:pt>
                <c:pt idx="4">
                  <c:v>618.03000000000009</c:v>
                </c:pt>
                <c:pt idx="5">
                  <c:v>618.03000000000009</c:v>
                </c:pt>
                <c:pt idx="6">
                  <c:v>618.03000000000009</c:v>
                </c:pt>
                <c:pt idx="7">
                  <c:v>618.03000000000009</c:v>
                </c:pt>
                <c:pt idx="8">
                  <c:v>618.03000000000009</c:v>
                </c:pt>
                <c:pt idx="9">
                  <c:v>618.03000000000009</c:v>
                </c:pt>
                <c:pt idx="10">
                  <c:v>618.03000000000009</c:v>
                </c:pt>
                <c:pt idx="11">
                  <c:v>618.03000000000009</c:v>
                </c:pt>
                <c:pt idx="12">
                  <c:v>618.03000000000009</c:v>
                </c:pt>
                <c:pt idx="13">
                  <c:v>618.03000000000009</c:v>
                </c:pt>
                <c:pt idx="14">
                  <c:v>618.03000000000009</c:v>
                </c:pt>
                <c:pt idx="15">
                  <c:v>618.03000000000009</c:v>
                </c:pt>
                <c:pt idx="16">
                  <c:v>618.03000000000009</c:v>
                </c:pt>
                <c:pt idx="17">
                  <c:v>618.03000000000009</c:v>
                </c:pt>
                <c:pt idx="18">
                  <c:v>618.03000000000009</c:v>
                </c:pt>
                <c:pt idx="19">
                  <c:v>618.03000000000009</c:v>
                </c:pt>
                <c:pt idx="20">
                  <c:v>618.03000000000009</c:v>
                </c:pt>
                <c:pt idx="21">
                  <c:v>618.03000000000009</c:v>
                </c:pt>
                <c:pt idx="22">
                  <c:v>618.03000000000009</c:v>
                </c:pt>
                <c:pt idx="23">
                  <c:v>618.03000000000009</c:v>
                </c:pt>
                <c:pt idx="24">
                  <c:v>618.03000000000009</c:v>
                </c:pt>
                <c:pt idx="25">
                  <c:v>618.03000000000009</c:v>
                </c:pt>
                <c:pt idx="26">
                  <c:v>618.03000000000009</c:v>
                </c:pt>
                <c:pt idx="27">
                  <c:v>618.03000000000009</c:v>
                </c:pt>
                <c:pt idx="28">
                  <c:v>618.03000000000009</c:v>
                </c:pt>
                <c:pt idx="29">
                  <c:v>618.03000000000009</c:v>
                </c:pt>
                <c:pt idx="30">
                  <c:v>618.03000000000009</c:v>
                </c:pt>
                <c:pt idx="31">
                  <c:v>618.03000000000009</c:v>
                </c:pt>
                <c:pt idx="32">
                  <c:v>618.03000000000009</c:v>
                </c:pt>
                <c:pt idx="33">
                  <c:v>618.03000000000009</c:v>
                </c:pt>
                <c:pt idx="34">
                  <c:v>618.03000000000009</c:v>
                </c:pt>
                <c:pt idx="35">
                  <c:v>618.03000000000009</c:v>
                </c:pt>
                <c:pt idx="36">
                  <c:v>618.03000000000009</c:v>
                </c:pt>
                <c:pt idx="37">
                  <c:v>618.03000000000009</c:v>
                </c:pt>
                <c:pt idx="38">
                  <c:v>618.03000000000009</c:v>
                </c:pt>
                <c:pt idx="39">
                  <c:v>618.03000000000009</c:v>
                </c:pt>
                <c:pt idx="40">
                  <c:v>618.03000000000009</c:v>
                </c:pt>
                <c:pt idx="41">
                  <c:v>2163.105</c:v>
                </c:pt>
                <c:pt idx="42">
                  <c:v>2163.105</c:v>
                </c:pt>
                <c:pt idx="43">
                  <c:v>2163.105</c:v>
                </c:pt>
                <c:pt idx="44">
                  <c:v>2163.105</c:v>
                </c:pt>
                <c:pt idx="45">
                  <c:v>2163.105</c:v>
                </c:pt>
                <c:pt idx="46">
                  <c:v>2163.105</c:v>
                </c:pt>
                <c:pt idx="47">
                  <c:v>2163.105</c:v>
                </c:pt>
                <c:pt idx="48">
                  <c:v>2163.105</c:v>
                </c:pt>
                <c:pt idx="49">
                  <c:v>2163.105</c:v>
                </c:pt>
                <c:pt idx="50">
                  <c:v>2163.105</c:v>
                </c:pt>
                <c:pt idx="51">
                  <c:v>2163.105</c:v>
                </c:pt>
                <c:pt idx="52">
                  <c:v>2163.105</c:v>
                </c:pt>
                <c:pt idx="53">
                  <c:v>2163.105</c:v>
                </c:pt>
                <c:pt idx="54">
                  <c:v>2163.105</c:v>
                </c:pt>
                <c:pt idx="55">
                  <c:v>2163.105</c:v>
                </c:pt>
                <c:pt idx="56">
                  <c:v>2163.105</c:v>
                </c:pt>
                <c:pt idx="57">
                  <c:v>2163.105</c:v>
                </c:pt>
                <c:pt idx="58">
                  <c:v>2163.105</c:v>
                </c:pt>
                <c:pt idx="59">
                  <c:v>2163.105</c:v>
                </c:pt>
                <c:pt idx="60">
                  <c:v>2163.105</c:v>
                </c:pt>
                <c:pt idx="61">
                  <c:v>2163.105</c:v>
                </c:pt>
                <c:pt idx="62">
                  <c:v>2163.105</c:v>
                </c:pt>
                <c:pt idx="63">
                  <c:v>2163.105</c:v>
                </c:pt>
                <c:pt idx="64">
                  <c:v>2163.105</c:v>
                </c:pt>
                <c:pt idx="65">
                  <c:v>2163.105</c:v>
                </c:pt>
                <c:pt idx="66">
                  <c:v>2163.105</c:v>
                </c:pt>
                <c:pt idx="67">
                  <c:v>2163.105</c:v>
                </c:pt>
                <c:pt idx="68">
                  <c:v>2163.105</c:v>
                </c:pt>
                <c:pt idx="69">
                  <c:v>2163.105</c:v>
                </c:pt>
                <c:pt idx="70">
                  <c:v>2163.105</c:v>
                </c:pt>
                <c:pt idx="71">
                  <c:v>2163.105</c:v>
                </c:pt>
                <c:pt idx="72">
                  <c:v>309.01500000000004</c:v>
                </c:pt>
                <c:pt idx="73">
                  <c:v>309.01500000000004</c:v>
                </c:pt>
                <c:pt idx="74">
                  <c:v>309.01500000000004</c:v>
                </c:pt>
                <c:pt idx="75">
                  <c:v>309.01500000000004</c:v>
                </c:pt>
                <c:pt idx="76">
                  <c:v>309.01500000000004</c:v>
                </c:pt>
                <c:pt idx="77">
                  <c:v>309.01500000000004</c:v>
                </c:pt>
                <c:pt idx="78">
                  <c:v>309.01500000000004</c:v>
                </c:pt>
                <c:pt idx="79">
                  <c:v>309.01500000000004</c:v>
                </c:pt>
                <c:pt idx="80">
                  <c:v>309.01500000000004</c:v>
                </c:pt>
                <c:pt idx="81">
                  <c:v>309.01500000000004</c:v>
                </c:pt>
                <c:pt idx="82">
                  <c:v>309.01500000000004</c:v>
                </c:pt>
                <c:pt idx="83">
                  <c:v>309.01500000000004</c:v>
                </c:pt>
                <c:pt idx="84">
                  <c:v>309.01500000000004</c:v>
                </c:pt>
                <c:pt idx="85">
                  <c:v>309.01500000000004</c:v>
                </c:pt>
                <c:pt idx="86">
                  <c:v>309.01500000000004</c:v>
                </c:pt>
                <c:pt idx="87">
                  <c:v>309.01500000000004</c:v>
                </c:pt>
                <c:pt idx="88">
                  <c:v>309.01500000000004</c:v>
                </c:pt>
                <c:pt idx="89">
                  <c:v>309.01500000000004</c:v>
                </c:pt>
                <c:pt idx="90">
                  <c:v>309.01500000000004</c:v>
                </c:pt>
                <c:pt idx="91">
                  <c:v>309.01500000000004</c:v>
                </c:pt>
                <c:pt idx="92">
                  <c:v>309.01500000000004</c:v>
                </c:pt>
                <c:pt idx="93">
                  <c:v>309.01500000000004</c:v>
                </c:pt>
                <c:pt idx="94">
                  <c:v>309.01500000000004</c:v>
                </c:pt>
                <c:pt idx="95">
                  <c:v>309.01500000000004</c:v>
                </c:pt>
                <c:pt idx="96">
                  <c:v>309.01500000000004</c:v>
                </c:pt>
                <c:pt idx="97">
                  <c:v>309.01500000000004</c:v>
                </c:pt>
                <c:pt idx="98">
                  <c:v>309.01500000000004</c:v>
                </c:pt>
                <c:pt idx="99">
                  <c:v>37.081800000000001</c:v>
                </c:pt>
                <c:pt idx="100">
                  <c:v>37.081800000000001</c:v>
                </c:pt>
                <c:pt idx="101">
                  <c:v>37.081800000000001</c:v>
                </c:pt>
                <c:pt idx="102">
                  <c:v>37.081800000000001</c:v>
                </c:pt>
                <c:pt idx="103">
                  <c:v>37.081800000000001</c:v>
                </c:pt>
                <c:pt idx="104">
                  <c:v>37.081800000000001</c:v>
                </c:pt>
                <c:pt idx="105">
                  <c:v>37.081800000000001</c:v>
                </c:pt>
                <c:pt idx="106">
                  <c:v>37.081800000000001</c:v>
                </c:pt>
                <c:pt idx="107">
                  <c:v>37.081800000000001</c:v>
                </c:pt>
                <c:pt idx="108">
                  <c:v>37.081800000000001</c:v>
                </c:pt>
                <c:pt idx="109">
                  <c:v>37.081800000000001</c:v>
                </c:pt>
                <c:pt idx="110">
                  <c:v>37.081800000000001</c:v>
                </c:pt>
                <c:pt idx="111">
                  <c:v>37.081800000000001</c:v>
                </c:pt>
                <c:pt idx="112">
                  <c:v>37.081800000000001</c:v>
                </c:pt>
                <c:pt idx="113">
                  <c:v>37.081800000000001</c:v>
                </c:pt>
                <c:pt idx="114">
                  <c:v>37.081800000000001</c:v>
                </c:pt>
                <c:pt idx="115">
                  <c:v>37.081800000000001</c:v>
                </c:pt>
                <c:pt idx="116">
                  <c:v>37.081800000000001</c:v>
                </c:pt>
                <c:pt idx="117">
                  <c:v>37.081800000000001</c:v>
                </c:pt>
                <c:pt idx="118">
                  <c:v>37.081800000000001</c:v>
                </c:pt>
                <c:pt idx="119">
                  <c:v>37.081800000000001</c:v>
                </c:pt>
                <c:pt idx="120">
                  <c:v>37.081800000000001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1E-43DA-844A-6C03029BD7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82120"/>
        <c:axId val="106583760"/>
      </c:lineChart>
      <c:catAx>
        <c:axId val="106582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83760"/>
        <c:crosses val="autoZero"/>
        <c:auto val="1"/>
        <c:lblAlgn val="ctr"/>
        <c:lblOffset val="100"/>
        <c:noMultiLvlLbl val="0"/>
      </c:catAx>
      <c:valAx>
        <c:axId val="10658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82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  Resistance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Sheet1!$I$10</c:f>
              <c:strCache>
                <c:ptCount val="1"/>
                <c:pt idx="0">
                  <c:v>Grad  Resistance 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Sheet1!$I$11:$I$131</c:f>
              <c:numCache>
                <c:formatCode>0.000</c:formatCode>
                <c:ptCount val="1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1370.9928185282292</c:v>
                </c:pt>
                <c:pt idx="24">
                  <c:v>1705.6860354825069</c:v>
                </c:pt>
                <c:pt idx="25">
                  <c:v>1607.7538851725874</c:v>
                </c:pt>
                <c:pt idx="26">
                  <c:v>1520.3371153620037</c:v>
                </c:pt>
                <c:pt idx="27">
                  <c:v>918.25007136444447</c:v>
                </c:pt>
                <c:pt idx="28">
                  <c:v>861.24645952733442</c:v>
                </c:pt>
                <c:pt idx="29">
                  <c:v>766.07662485008677</c:v>
                </c:pt>
                <c:pt idx="30">
                  <c:v>1145.4173993786094</c:v>
                </c:pt>
                <c:pt idx="31">
                  <c:v>1941.5478962492421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-3278.8784800547896</c:v>
                </c:pt>
                <c:pt idx="36">
                  <c:v>2251.147591852231</c:v>
                </c:pt>
                <c:pt idx="37">
                  <c:v>-2085.1778145448234</c:v>
                </c:pt>
                <c:pt idx="38">
                  <c:v>-1520.3371153620037</c:v>
                </c:pt>
                <c:pt idx="39">
                  <c:v>-1370.9928185282292</c:v>
                </c:pt>
                <c:pt idx="40">
                  <c:v>-1520.3371153620037</c:v>
                </c:pt>
                <c:pt idx="41">
                  <c:v>-1520.3371153620037</c:v>
                </c:pt>
                <c:pt idx="42">
                  <c:v>-1705.6860354825069</c:v>
                </c:pt>
                <c:pt idx="43">
                  <c:v>-1941.5478962492421</c:v>
                </c:pt>
                <c:pt idx="44">
                  <c:v>-4193.0005399604815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-2673.6683378104231</c:v>
                </c:pt>
                <c:pt idx="49">
                  <c:v>-2251.147591852231</c:v>
                </c:pt>
                <c:pt idx="50">
                  <c:v>-2850.3343114547952</c:v>
                </c:pt>
                <c:pt idx="51">
                  <c:v>-2516.8398239701169</c:v>
                </c:pt>
                <c:pt idx="52">
                  <c:v>-766.07662485008677</c:v>
                </c:pt>
                <c:pt idx="53">
                  <c:v>0</c:v>
                </c:pt>
                <c:pt idx="54">
                  <c:v>766.07662485008677</c:v>
                </c:pt>
                <c:pt idx="55">
                  <c:v>0</c:v>
                </c:pt>
                <c:pt idx="56">
                  <c:v>0</c:v>
                </c:pt>
                <c:pt idx="57">
                  <c:v>-1370.9928185282292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3843.1135458536942</c:v>
                </c:pt>
                <c:pt idx="62">
                  <c:v>0</c:v>
                </c:pt>
                <c:pt idx="63">
                  <c:v>4821.0543677321793</c:v>
                </c:pt>
                <c:pt idx="64">
                  <c:v>-1370.9928185282292</c:v>
                </c:pt>
                <c:pt idx="65">
                  <c:v>2947.2358728106751</c:v>
                </c:pt>
                <c:pt idx="66">
                  <c:v>1705.6860354825069</c:v>
                </c:pt>
                <c:pt idx="67">
                  <c:v>1370.9928185282292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766.07662485008677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983.29908966488063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787.84685779985773</c:v>
                </c:pt>
                <c:pt idx="86">
                  <c:v>-787.84685779985773</c:v>
                </c:pt>
                <c:pt idx="87">
                  <c:v>0</c:v>
                </c:pt>
                <c:pt idx="88">
                  <c:v>918.25007136444447</c:v>
                </c:pt>
                <c:pt idx="89">
                  <c:v>918.25007136444447</c:v>
                </c:pt>
                <c:pt idx="90">
                  <c:v>0</c:v>
                </c:pt>
                <c:pt idx="91">
                  <c:v>0</c:v>
                </c:pt>
                <c:pt idx="92">
                  <c:v>-1100.101212574122</c:v>
                </c:pt>
                <c:pt idx="93">
                  <c:v>0</c:v>
                </c:pt>
                <c:pt idx="94">
                  <c:v>0</c:v>
                </c:pt>
                <c:pt idx="95">
                  <c:v>-1100.101212574122</c:v>
                </c:pt>
                <c:pt idx="96">
                  <c:v>-918.25007136444447</c:v>
                </c:pt>
                <c:pt idx="97">
                  <c:v>918.25007136444447</c:v>
                </c:pt>
                <c:pt idx="98">
                  <c:v>0</c:v>
                </c:pt>
                <c:pt idx="99">
                  <c:v>0</c:v>
                </c:pt>
                <c:pt idx="100">
                  <c:v>-1370.9928185282292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1941.5478962492421</c:v>
                </c:pt>
                <c:pt idx="107">
                  <c:v>-918.25007136444447</c:v>
                </c:pt>
                <c:pt idx="108">
                  <c:v>1145.4173993786094</c:v>
                </c:pt>
                <c:pt idx="109">
                  <c:v>1370.9928185282292</c:v>
                </c:pt>
                <c:pt idx="110">
                  <c:v>1370.9928185282292</c:v>
                </c:pt>
                <c:pt idx="111">
                  <c:v>1370.9928185282292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-2673.6683378104231</c:v>
                </c:pt>
                <c:pt idx="116">
                  <c:v>861.24645952733442</c:v>
                </c:pt>
                <c:pt idx="117">
                  <c:v>0</c:v>
                </c:pt>
                <c:pt idx="118">
                  <c:v>-2085.1778145448234</c:v>
                </c:pt>
                <c:pt idx="119">
                  <c:v>1370.9928185282292</c:v>
                </c:pt>
                <c:pt idx="120">
                  <c:v>1370.9928185282292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F2-46D8-A052-CC808AA15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650104"/>
        <c:axId val="108647808"/>
      </c:lineChart>
      <c:catAx>
        <c:axId val="108650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47808"/>
        <c:crosses val="autoZero"/>
        <c:auto val="1"/>
        <c:lblAlgn val="ctr"/>
        <c:lblOffset val="100"/>
        <c:noMultiLvlLbl val="0"/>
      </c:catAx>
      <c:valAx>
        <c:axId val="10864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50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Areo drag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Sheet1!$J$10</c:f>
              <c:strCache>
                <c:ptCount val="1"/>
                <c:pt idx="0">
                  <c:v>Areo drag  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Sheet1!$J$11:$J$131</c:f>
              <c:numCache>
                <c:formatCode>0.000</c:formatCode>
                <c:ptCount val="121"/>
                <c:pt idx="0">
                  <c:v>0</c:v>
                </c:pt>
                <c:pt idx="1">
                  <c:v>1.15254470909952</c:v>
                </c:pt>
                <c:pt idx="2">
                  <c:v>4.61017883639808</c:v>
                </c:pt>
                <c:pt idx="3">
                  <c:v>10.372902381895681</c:v>
                </c:pt>
                <c:pt idx="4">
                  <c:v>18.44071534559232</c:v>
                </c:pt>
                <c:pt idx="5">
                  <c:v>28.813617727487994</c:v>
                </c:pt>
                <c:pt idx="6">
                  <c:v>41.491609527582725</c:v>
                </c:pt>
                <c:pt idx="7">
                  <c:v>56.47469074587648</c:v>
                </c:pt>
                <c:pt idx="8">
                  <c:v>73.76286138236928</c:v>
                </c:pt>
                <c:pt idx="9">
                  <c:v>93.35612143706112</c:v>
                </c:pt>
                <c:pt idx="10">
                  <c:v>115.25447090995198</c:v>
                </c:pt>
                <c:pt idx="11">
                  <c:v>165.9664381103309</c:v>
                </c:pt>
                <c:pt idx="12">
                  <c:v>225.89876298350592</c:v>
                </c:pt>
                <c:pt idx="13">
                  <c:v>259.32255954739196</c:v>
                </c:pt>
                <c:pt idx="14">
                  <c:v>259.32255954739196</c:v>
                </c:pt>
                <c:pt idx="15">
                  <c:v>225.89876298350592</c:v>
                </c:pt>
                <c:pt idx="16">
                  <c:v>194.78005583781885</c:v>
                </c:pt>
                <c:pt idx="17">
                  <c:v>225.89876298350592</c:v>
                </c:pt>
                <c:pt idx="18">
                  <c:v>194.78005583781885</c:v>
                </c:pt>
                <c:pt idx="19">
                  <c:v>165.9664381103309</c:v>
                </c:pt>
                <c:pt idx="20">
                  <c:v>165.9664381103309</c:v>
                </c:pt>
                <c:pt idx="21">
                  <c:v>210.05127323338746</c:v>
                </c:pt>
                <c:pt idx="22">
                  <c:v>152.4240377784115</c:v>
                </c:pt>
                <c:pt idx="23">
                  <c:v>115.25447090995198</c:v>
                </c:pt>
                <c:pt idx="24">
                  <c:v>73.76286138236928</c:v>
                </c:pt>
                <c:pt idx="25">
                  <c:v>83.271355232440314</c:v>
                </c:pt>
                <c:pt idx="26">
                  <c:v>93.35612143706112</c:v>
                </c:pt>
                <c:pt idx="27">
                  <c:v>64.83063988684799</c:v>
                </c:pt>
                <c:pt idx="28">
                  <c:v>73.76286138236928</c:v>
                </c:pt>
                <c:pt idx="29">
                  <c:v>93.35612143706112</c:v>
                </c:pt>
                <c:pt idx="30">
                  <c:v>41.491609527582725</c:v>
                </c:pt>
                <c:pt idx="31">
                  <c:v>56.47469074587648</c:v>
                </c:pt>
                <c:pt idx="32">
                  <c:v>73.76286138236928</c:v>
                </c:pt>
                <c:pt idx="33">
                  <c:v>93.35612143706112</c:v>
                </c:pt>
                <c:pt idx="34">
                  <c:v>104.01715999623168</c:v>
                </c:pt>
                <c:pt idx="35">
                  <c:v>73.76286138236928</c:v>
                </c:pt>
                <c:pt idx="36">
                  <c:v>41.491609527582725</c:v>
                </c:pt>
                <c:pt idx="37">
                  <c:v>48.695013959454712</c:v>
                </c:pt>
                <c:pt idx="38">
                  <c:v>93.35612143706112</c:v>
                </c:pt>
                <c:pt idx="39">
                  <c:v>115.25447090995198</c:v>
                </c:pt>
                <c:pt idx="40">
                  <c:v>93.35612143706112</c:v>
                </c:pt>
                <c:pt idx="41">
                  <c:v>93.35612143706112</c:v>
                </c:pt>
                <c:pt idx="42">
                  <c:v>73.76286138236928</c:v>
                </c:pt>
                <c:pt idx="43">
                  <c:v>56.47469074587648</c:v>
                </c:pt>
                <c:pt idx="44">
                  <c:v>41.491609527582725</c:v>
                </c:pt>
                <c:pt idx="45">
                  <c:v>48.695013959454712</c:v>
                </c:pt>
                <c:pt idx="46">
                  <c:v>64.83063988684799</c:v>
                </c:pt>
                <c:pt idx="47">
                  <c:v>34.86447745026048</c:v>
                </c:pt>
                <c:pt idx="48">
                  <c:v>28.813617727487994</c:v>
                </c:pt>
                <c:pt idx="49">
                  <c:v>41.491609527582725</c:v>
                </c:pt>
                <c:pt idx="50">
                  <c:v>56.47469074587648</c:v>
                </c:pt>
                <c:pt idx="51">
                  <c:v>73.76286138236928</c:v>
                </c:pt>
                <c:pt idx="52">
                  <c:v>93.35612143706112</c:v>
                </c:pt>
                <c:pt idx="53">
                  <c:v>83.271355232440314</c:v>
                </c:pt>
                <c:pt idx="54">
                  <c:v>93.35612143706112</c:v>
                </c:pt>
                <c:pt idx="55">
                  <c:v>56.47469074587648</c:v>
                </c:pt>
                <c:pt idx="56">
                  <c:v>64.83063988684799</c:v>
                </c:pt>
                <c:pt idx="57">
                  <c:v>28.813617727487994</c:v>
                </c:pt>
                <c:pt idx="58">
                  <c:v>34.86447745026048</c:v>
                </c:pt>
                <c:pt idx="59">
                  <c:v>73.76286138236928</c:v>
                </c:pt>
                <c:pt idx="60">
                  <c:v>34.86447745026048</c:v>
                </c:pt>
                <c:pt idx="61">
                  <c:v>28.813617727487994</c:v>
                </c:pt>
                <c:pt idx="62">
                  <c:v>41.491609527582725</c:v>
                </c:pt>
                <c:pt idx="63">
                  <c:v>28.813617727487994</c:v>
                </c:pt>
                <c:pt idx="64">
                  <c:v>28.813617727487994</c:v>
                </c:pt>
                <c:pt idx="65">
                  <c:v>23.33903035926528</c:v>
                </c:pt>
                <c:pt idx="66">
                  <c:v>18.44071534559232</c:v>
                </c:pt>
                <c:pt idx="67">
                  <c:v>28.813617727487994</c:v>
                </c:pt>
                <c:pt idx="68">
                  <c:v>34.86447745026048</c:v>
                </c:pt>
                <c:pt idx="69">
                  <c:v>41.491609527582725</c:v>
                </c:pt>
                <c:pt idx="70">
                  <c:v>48.695013959454712</c:v>
                </c:pt>
                <c:pt idx="71">
                  <c:v>56.47469074587648</c:v>
                </c:pt>
                <c:pt idx="72">
                  <c:v>93.35612143706112</c:v>
                </c:pt>
                <c:pt idx="73">
                  <c:v>115.25447090995198</c:v>
                </c:pt>
                <c:pt idx="74">
                  <c:v>165.9664381103309</c:v>
                </c:pt>
                <c:pt idx="75">
                  <c:v>194.78005583781885</c:v>
                </c:pt>
                <c:pt idx="76">
                  <c:v>225.89876298350592</c:v>
                </c:pt>
                <c:pt idx="77">
                  <c:v>152.4240377784115</c:v>
                </c:pt>
                <c:pt idx="78">
                  <c:v>194.78005583781885</c:v>
                </c:pt>
                <c:pt idx="79">
                  <c:v>259.32255954739196</c:v>
                </c:pt>
                <c:pt idx="80">
                  <c:v>352.96681716172799</c:v>
                </c:pt>
                <c:pt idx="81">
                  <c:v>333.08542092976126</c:v>
                </c:pt>
                <c:pt idx="82">
                  <c:v>259.32255954739196</c:v>
                </c:pt>
                <c:pt idx="83">
                  <c:v>295.05144552947712</c:v>
                </c:pt>
                <c:pt idx="84">
                  <c:v>276.89886636115972</c:v>
                </c:pt>
                <c:pt idx="85">
                  <c:v>352.96681716172799</c:v>
                </c:pt>
                <c:pt idx="86">
                  <c:v>352.96681716172799</c:v>
                </c:pt>
                <c:pt idx="87">
                  <c:v>352.96681716172799</c:v>
                </c:pt>
                <c:pt idx="88">
                  <c:v>259.32255954739196</c:v>
                </c:pt>
                <c:pt idx="89">
                  <c:v>259.32255954739196</c:v>
                </c:pt>
                <c:pt idx="90">
                  <c:v>180.08511079680002</c:v>
                </c:pt>
                <c:pt idx="91">
                  <c:v>180.08511079680002</c:v>
                </c:pt>
                <c:pt idx="92">
                  <c:v>180.08511079680002</c:v>
                </c:pt>
                <c:pt idx="93">
                  <c:v>194.78005583781885</c:v>
                </c:pt>
                <c:pt idx="94">
                  <c:v>180.08511079680002</c:v>
                </c:pt>
                <c:pt idx="95">
                  <c:v>180.08511079680002</c:v>
                </c:pt>
                <c:pt idx="96">
                  <c:v>259.32255954739196</c:v>
                </c:pt>
                <c:pt idx="97">
                  <c:v>259.32255954739196</c:v>
                </c:pt>
                <c:pt idx="98">
                  <c:v>180.08511079680002</c:v>
                </c:pt>
                <c:pt idx="99">
                  <c:v>180.08511079680002</c:v>
                </c:pt>
                <c:pt idx="100">
                  <c:v>115.25447090995198</c:v>
                </c:pt>
                <c:pt idx="101">
                  <c:v>152.4240377784115</c:v>
                </c:pt>
                <c:pt idx="102">
                  <c:v>115.25447090995198</c:v>
                </c:pt>
                <c:pt idx="103">
                  <c:v>64.83063988684799</c:v>
                </c:pt>
                <c:pt idx="104">
                  <c:v>73.76286138236928</c:v>
                </c:pt>
                <c:pt idx="105">
                  <c:v>64.83063988684799</c:v>
                </c:pt>
                <c:pt idx="106">
                  <c:v>56.47469074587648</c:v>
                </c:pt>
                <c:pt idx="107">
                  <c:v>64.83063988684799</c:v>
                </c:pt>
                <c:pt idx="108">
                  <c:v>41.491609527582725</c:v>
                </c:pt>
                <c:pt idx="109">
                  <c:v>28.813617727487994</c:v>
                </c:pt>
                <c:pt idx="110">
                  <c:v>28.813617727487994</c:v>
                </c:pt>
                <c:pt idx="111">
                  <c:v>28.813617727487994</c:v>
                </c:pt>
                <c:pt idx="112">
                  <c:v>41.491609527582725</c:v>
                </c:pt>
                <c:pt idx="113">
                  <c:v>56.47469074587648</c:v>
                </c:pt>
                <c:pt idx="114">
                  <c:v>56.47469074587648</c:v>
                </c:pt>
                <c:pt idx="115">
                  <c:v>64.83063988684799</c:v>
                </c:pt>
                <c:pt idx="116">
                  <c:v>73.76286138236928</c:v>
                </c:pt>
                <c:pt idx="117">
                  <c:v>48.695013959454712</c:v>
                </c:pt>
                <c:pt idx="118">
                  <c:v>48.695013959454712</c:v>
                </c:pt>
                <c:pt idx="119">
                  <c:v>28.813617727487994</c:v>
                </c:pt>
                <c:pt idx="120">
                  <c:v>28.813617727487994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E0-4BEA-A6C3-C6FBF51771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63576"/>
        <c:axId val="105265544"/>
      </c:lineChart>
      <c:catAx>
        <c:axId val="105263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265544"/>
        <c:crosses val="autoZero"/>
        <c:auto val="1"/>
        <c:lblAlgn val="ctr"/>
        <c:lblOffset val="100"/>
        <c:noMultiLvlLbl val="0"/>
      </c:catAx>
      <c:valAx>
        <c:axId val="10526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Areo</a:t>
                </a:r>
                <a:r>
                  <a:rPr lang="en-GB" baseline="0"/>
                  <a:t> Drag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263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 Resistance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Sheet1!$K$10</c:f>
              <c:strCache>
                <c:ptCount val="1"/>
                <c:pt idx="0">
                  <c:v>Accel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Sheet1!$K$11:$K$131</c:f>
              <c:numCache>
                <c:formatCode>0.000</c:formatCode>
                <c:ptCount val="121"/>
                <c:pt idx="0">
                  <c:v>0</c:v>
                </c:pt>
                <c:pt idx="1">
                  <c:v>563.2704</c:v>
                </c:pt>
                <c:pt idx="2">
                  <c:v>563.2704</c:v>
                </c:pt>
                <c:pt idx="3">
                  <c:v>563.27040000000011</c:v>
                </c:pt>
                <c:pt idx="4">
                  <c:v>563.27039999999988</c:v>
                </c:pt>
                <c:pt idx="5">
                  <c:v>563.27039999999988</c:v>
                </c:pt>
                <c:pt idx="6">
                  <c:v>563.27040000000045</c:v>
                </c:pt>
                <c:pt idx="7">
                  <c:v>563.27039999999988</c:v>
                </c:pt>
                <c:pt idx="8">
                  <c:v>563.27039999999988</c:v>
                </c:pt>
                <c:pt idx="9">
                  <c:v>563.27040000000045</c:v>
                </c:pt>
                <c:pt idx="10">
                  <c:v>563.27039999999931</c:v>
                </c:pt>
                <c:pt idx="11">
                  <c:v>1126.5408000000009</c:v>
                </c:pt>
                <c:pt idx="12">
                  <c:v>1126.5407999999998</c:v>
                </c:pt>
                <c:pt idx="13">
                  <c:v>563.27039999999931</c:v>
                </c:pt>
                <c:pt idx="14">
                  <c:v>0</c:v>
                </c:pt>
                <c:pt idx="15">
                  <c:v>-563.27039999999931</c:v>
                </c:pt>
                <c:pt idx="16">
                  <c:v>-563.27040000000045</c:v>
                </c:pt>
                <c:pt idx="17">
                  <c:v>563.27040000000045</c:v>
                </c:pt>
                <c:pt idx="18">
                  <c:v>-563.27040000000045</c:v>
                </c:pt>
                <c:pt idx="19">
                  <c:v>-563.27039999999931</c:v>
                </c:pt>
                <c:pt idx="20">
                  <c:v>0</c:v>
                </c:pt>
                <c:pt idx="21">
                  <c:v>844.90559999999891</c:v>
                </c:pt>
                <c:pt idx="22">
                  <c:v>-1126.5407999999998</c:v>
                </c:pt>
                <c:pt idx="23">
                  <c:v>-844.90560000000005</c:v>
                </c:pt>
                <c:pt idx="24">
                  <c:v>-1126.5407999999998</c:v>
                </c:pt>
                <c:pt idx="25">
                  <c:v>281.63520000000022</c:v>
                </c:pt>
                <c:pt idx="26">
                  <c:v>281.63520000000022</c:v>
                </c:pt>
                <c:pt idx="27">
                  <c:v>-844.90560000000062</c:v>
                </c:pt>
                <c:pt idx="28">
                  <c:v>281.63520000000022</c:v>
                </c:pt>
                <c:pt idx="29">
                  <c:v>563.27040000000045</c:v>
                </c:pt>
                <c:pt idx="30">
                  <c:v>-1689.8112000000001</c:v>
                </c:pt>
                <c:pt idx="31">
                  <c:v>563.27039999999988</c:v>
                </c:pt>
                <c:pt idx="32">
                  <c:v>563.27039999999988</c:v>
                </c:pt>
                <c:pt idx="33">
                  <c:v>563.27040000000045</c:v>
                </c:pt>
                <c:pt idx="34">
                  <c:v>281.63519999999966</c:v>
                </c:pt>
                <c:pt idx="35">
                  <c:v>-844.90560000000005</c:v>
                </c:pt>
                <c:pt idx="36">
                  <c:v>-1126.5407999999998</c:v>
                </c:pt>
                <c:pt idx="37">
                  <c:v>281.63519999999966</c:v>
                </c:pt>
                <c:pt idx="38">
                  <c:v>1408.1760000000004</c:v>
                </c:pt>
                <c:pt idx="39">
                  <c:v>563.27039999999931</c:v>
                </c:pt>
                <c:pt idx="40">
                  <c:v>-563.27039999999931</c:v>
                </c:pt>
                <c:pt idx="41">
                  <c:v>0</c:v>
                </c:pt>
                <c:pt idx="42">
                  <c:v>-563.27040000000045</c:v>
                </c:pt>
                <c:pt idx="43">
                  <c:v>-563.27039999999988</c:v>
                </c:pt>
                <c:pt idx="44">
                  <c:v>-563.27039999999988</c:v>
                </c:pt>
                <c:pt idx="45">
                  <c:v>281.63519999999966</c:v>
                </c:pt>
                <c:pt idx="46">
                  <c:v>563.27039999999988</c:v>
                </c:pt>
                <c:pt idx="47">
                  <c:v>-1126.5407999999998</c:v>
                </c:pt>
                <c:pt idx="48">
                  <c:v>-281.63520000000022</c:v>
                </c:pt>
                <c:pt idx="49">
                  <c:v>563.27040000000045</c:v>
                </c:pt>
                <c:pt idx="50">
                  <c:v>563.27039999999988</c:v>
                </c:pt>
                <c:pt idx="51">
                  <c:v>563.27039999999988</c:v>
                </c:pt>
                <c:pt idx="52">
                  <c:v>563.27040000000045</c:v>
                </c:pt>
                <c:pt idx="53">
                  <c:v>-281.63520000000022</c:v>
                </c:pt>
                <c:pt idx="54">
                  <c:v>281.63520000000022</c:v>
                </c:pt>
                <c:pt idx="55">
                  <c:v>-1126.5408000000002</c:v>
                </c:pt>
                <c:pt idx="56">
                  <c:v>281.63519999999966</c:v>
                </c:pt>
                <c:pt idx="57">
                  <c:v>-1408.1759999999999</c:v>
                </c:pt>
                <c:pt idx="58">
                  <c:v>281.63520000000022</c:v>
                </c:pt>
                <c:pt idx="59">
                  <c:v>1408.1759999999999</c:v>
                </c:pt>
                <c:pt idx="60">
                  <c:v>-1408.1759999999999</c:v>
                </c:pt>
                <c:pt idx="61">
                  <c:v>-281.63520000000022</c:v>
                </c:pt>
                <c:pt idx="62">
                  <c:v>563.27040000000045</c:v>
                </c:pt>
                <c:pt idx="63">
                  <c:v>-563.27040000000045</c:v>
                </c:pt>
                <c:pt idx="64">
                  <c:v>0</c:v>
                </c:pt>
                <c:pt idx="65">
                  <c:v>-281.63519999999966</c:v>
                </c:pt>
                <c:pt idx="66">
                  <c:v>-281.63520000000022</c:v>
                </c:pt>
                <c:pt idx="67">
                  <c:v>563.27039999999988</c:v>
                </c:pt>
                <c:pt idx="68">
                  <c:v>281.63520000000022</c:v>
                </c:pt>
                <c:pt idx="69">
                  <c:v>281.63520000000022</c:v>
                </c:pt>
                <c:pt idx="70">
                  <c:v>281.63519999999966</c:v>
                </c:pt>
                <c:pt idx="71">
                  <c:v>281.63520000000022</c:v>
                </c:pt>
                <c:pt idx="72">
                  <c:v>1126.5408000000002</c:v>
                </c:pt>
                <c:pt idx="73">
                  <c:v>563.27039999999931</c:v>
                </c:pt>
                <c:pt idx="74">
                  <c:v>1126.5408000000009</c:v>
                </c:pt>
                <c:pt idx="75">
                  <c:v>563.27039999999931</c:v>
                </c:pt>
                <c:pt idx="76">
                  <c:v>563.27040000000045</c:v>
                </c:pt>
                <c:pt idx="77">
                  <c:v>-1408.1760000000004</c:v>
                </c:pt>
                <c:pt idx="78">
                  <c:v>844.90560000000005</c:v>
                </c:pt>
                <c:pt idx="79">
                  <c:v>1126.5407999999998</c:v>
                </c:pt>
                <c:pt idx="80">
                  <c:v>1408.1760000000004</c:v>
                </c:pt>
                <c:pt idx="81">
                  <c:v>-281.63519999999966</c:v>
                </c:pt>
                <c:pt idx="82">
                  <c:v>-1126.5408000000009</c:v>
                </c:pt>
                <c:pt idx="83">
                  <c:v>563.27040000000045</c:v>
                </c:pt>
                <c:pt idx="84">
                  <c:v>-281.63519999999966</c:v>
                </c:pt>
                <c:pt idx="85">
                  <c:v>1126.5407999999998</c:v>
                </c:pt>
                <c:pt idx="86">
                  <c:v>0</c:v>
                </c:pt>
                <c:pt idx="87">
                  <c:v>0</c:v>
                </c:pt>
                <c:pt idx="88">
                  <c:v>-1408.1760000000004</c:v>
                </c:pt>
                <c:pt idx="89">
                  <c:v>0</c:v>
                </c:pt>
                <c:pt idx="90">
                  <c:v>-1408.1759999999992</c:v>
                </c:pt>
                <c:pt idx="91">
                  <c:v>0</c:v>
                </c:pt>
                <c:pt idx="92">
                  <c:v>0</c:v>
                </c:pt>
                <c:pt idx="93">
                  <c:v>281.63519999999966</c:v>
                </c:pt>
                <c:pt idx="94">
                  <c:v>-281.63519999999966</c:v>
                </c:pt>
                <c:pt idx="95">
                  <c:v>0</c:v>
                </c:pt>
                <c:pt idx="96">
                  <c:v>1408.1759999999992</c:v>
                </c:pt>
                <c:pt idx="97">
                  <c:v>0</c:v>
                </c:pt>
                <c:pt idx="98">
                  <c:v>-1408.1759999999992</c:v>
                </c:pt>
                <c:pt idx="99">
                  <c:v>0</c:v>
                </c:pt>
                <c:pt idx="100">
                  <c:v>-1408.1760000000004</c:v>
                </c:pt>
                <c:pt idx="101">
                  <c:v>844.90560000000005</c:v>
                </c:pt>
                <c:pt idx="102">
                  <c:v>-844.90560000000005</c:v>
                </c:pt>
                <c:pt idx="103">
                  <c:v>-1408.1759999999999</c:v>
                </c:pt>
                <c:pt idx="104">
                  <c:v>281.63520000000022</c:v>
                </c:pt>
                <c:pt idx="105">
                  <c:v>-281.63520000000022</c:v>
                </c:pt>
                <c:pt idx="106">
                  <c:v>-281.63519999999966</c:v>
                </c:pt>
                <c:pt idx="107">
                  <c:v>281.63519999999966</c:v>
                </c:pt>
                <c:pt idx="108">
                  <c:v>-844.90559999999948</c:v>
                </c:pt>
                <c:pt idx="109">
                  <c:v>-563.27040000000045</c:v>
                </c:pt>
                <c:pt idx="110">
                  <c:v>0</c:v>
                </c:pt>
                <c:pt idx="111">
                  <c:v>0</c:v>
                </c:pt>
                <c:pt idx="112">
                  <c:v>563.27040000000045</c:v>
                </c:pt>
                <c:pt idx="113">
                  <c:v>563.27039999999988</c:v>
                </c:pt>
                <c:pt idx="114">
                  <c:v>0</c:v>
                </c:pt>
                <c:pt idx="115">
                  <c:v>281.63519999999966</c:v>
                </c:pt>
                <c:pt idx="116">
                  <c:v>281.63520000000022</c:v>
                </c:pt>
                <c:pt idx="117">
                  <c:v>-844.90560000000005</c:v>
                </c:pt>
                <c:pt idx="118">
                  <c:v>0</c:v>
                </c:pt>
                <c:pt idx="119">
                  <c:v>-844.90560000000005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D4-46CE-8528-EC3E9DB961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670496"/>
        <c:axId val="438666888"/>
      </c:lineChart>
      <c:catAx>
        <c:axId val="43867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666888"/>
        <c:crosses val="autoZero"/>
        <c:auto val="1"/>
        <c:lblAlgn val="ctr"/>
        <c:lblOffset val="100"/>
        <c:noMultiLvlLbl val="0"/>
      </c:catAx>
      <c:valAx>
        <c:axId val="438666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</a:t>
                </a:r>
                <a:r>
                  <a:rPr lang="en-GB" baseline="0"/>
                  <a:t> Resistance 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67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Resistance Vs Time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Sheet1!$L$10</c:f>
              <c:strCache>
                <c:ptCount val="1"/>
                <c:pt idx="0">
                  <c:v>Total Resistance 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Sheet1!$L$11:$L$131</c:f>
              <c:numCache>
                <c:formatCode>0.000</c:formatCode>
                <c:ptCount val="121"/>
                <c:pt idx="0">
                  <c:v>618.03000000000009</c:v>
                </c:pt>
                <c:pt idx="1">
                  <c:v>1182.4529447090995</c:v>
                </c:pt>
                <c:pt idx="2">
                  <c:v>1185.9105788363981</c:v>
                </c:pt>
                <c:pt idx="3">
                  <c:v>1191.6733023818958</c:v>
                </c:pt>
                <c:pt idx="4">
                  <c:v>1199.7411153455923</c:v>
                </c:pt>
                <c:pt idx="5">
                  <c:v>1210.1140177274879</c:v>
                </c:pt>
                <c:pt idx="6">
                  <c:v>1222.7920095275831</c:v>
                </c:pt>
                <c:pt idx="7">
                  <c:v>1237.7750907458765</c:v>
                </c:pt>
                <c:pt idx="8">
                  <c:v>1255.0632613823691</c:v>
                </c:pt>
                <c:pt idx="9">
                  <c:v>1274.6565214370617</c:v>
                </c:pt>
                <c:pt idx="10">
                  <c:v>1296.5548709099512</c:v>
                </c:pt>
                <c:pt idx="11">
                  <c:v>1910.5372381103318</c:v>
                </c:pt>
                <c:pt idx="12">
                  <c:v>1970.4695629835057</c:v>
                </c:pt>
                <c:pt idx="13">
                  <c:v>1440.6229595473915</c:v>
                </c:pt>
                <c:pt idx="14">
                  <c:v>877.35255954739205</c:v>
                </c:pt>
                <c:pt idx="15">
                  <c:v>280.65836298350666</c:v>
                </c:pt>
                <c:pt idx="16">
                  <c:v>249.53965583781849</c:v>
                </c:pt>
                <c:pt idx="17">
                  <c:v>1407.1991629835065</c:v>
                </c:pt>
                <c:pt idx="18">
                  <c:v>249.53965583781849</c:v>
                </c:pt>
                <c:pt idx="19">
                  <c:v>220.72603811033161</c:v>
                </c:pt>
                <c:pt idx="20">
                  <c:v>783.99643811033093</c:v>
                </c:pt>
                <c:pt idx="21">
                  <c:v>1672.9868732333864</c:v>
                </c:pt>
                <c:pt idx="22">
                  <c:v>-356.08676222158817</c:v>
                </c:pt>
                <c:pt idx="23">
                  <c:v>1259.3716894381814</c:v>
                </c:pt>
                <c:pt idx="24">
                  <c:v>1270.9380968648766</c:v>
                </c:pt>
                <c:pt idx="25">
                  <c:v>2590.6904404050279</c:v>
                </c:pt>
                <c:pt idx="26">
                  <c:v>2513.3584367990652</c:v>
                </c:pt>
                <c:pt idx="27">
                  <c:v>756.20511125129212</c:v>
                </c:pt>
                <c:pt idx="28">
                  <c:v>1834.6745209097039</c:v>
                </c:pt>
                <c:pt idx="29">
                  <c:v>2040.7331462871484</c:v>
                </c:pt>
                <c:pt idx="30">
                  <c:v>115.12780890619229</c:v>
                </c:pt>
                <c:pt idx="31">
                  <c:v>3179.3229869951188</c:v>
                </c:pt>
                <c:pt idx="32">
                  <c:v>1255.0632613823691</c:v>
                </c:pt>
                <c:pt idx="33">
                  <c:v>1274.6565214370617</c:v>
                </c:pt>
                <c:pt idx="34">
                  <c:v>1003.6823599962315</c:v>
                </c:pt>
                <c:pt idx="35">
                  <c:v>-3431.99121867242</c:v>
                </c:pt>
                <c:pt idx="36">
                  <c:v>1784.128401379814</c:v>
                </c:pt>
                <c:pt idx="37">
                  <c:v>-1136.8176005853688</c:v>
                </c:pt>
                <c:pt idx="38">
                  <c:v>599.22500607505788</c:v>
                </c:pt>
                <c:pt idx="39">
                  <c:v>-74.437947618277917</c:v>
                </c:pt>
                <c:pt idx="40">
                  <c:v>-1372.2213939249418</c:v>
                </c:pt>
                <c:pt idx="41">
                  <c:v>736.12400607505742</c:v>
                </c:pt>
                <c:pt idx="42">
                  <c:v>-32.088574100138089</c:v>
                </c:pt>
                <c:pt idx="43">
                  <c:v>-285.23860550336542</c:v>
                </c:pt>
                <c:pt idx="44">
                  <c:v>-2551.6743304328984</c:v>
                </c:pt>
                <c:pt idx="45">
                  <c:v>2493.4352139594544</c:v>
                </c:pt>
                <c:pt idx="46">
                  <c:v>2791.206039886848</c:v>
                </c:pt>
                <c:pt idx="47">
                  <c:v>1071.4286774502607</c:v>
                </c:pt>
                <c:pt idx="48">
                  <c:v>-763.3849200829352</c:v>
                </c:pt>
                <c:pt idx="49">
                  <c:v>516.71941767535213</c:v>
                </c:pt>
                <c:pt idx="50">
                  <c:v>-67.48422070891877</c:v>
                </c:pt>
                <c:pt idx="51">
                  <c:v>283.29843741225233</c:v>
                </c:pt>
                <c:pt idx="52">
                  <c:v>2053.6548965869747</c:v>
                </c:pt>
                <c:pt idx="53">
                  <c:v>1964.7411552324402</c:v>
                </c:pt>
                <c:pt idx="54">
                  <c:v>3304.1729462871481</c:v>
                </c:pt>
                <c:pt idx="55">
                  <c:v>1093.0388907458764</c:v>
                </c:pt>
                <c:pt idx="56">
                  <c:v>2509.5708398868478</c:v>
                </c:pt>
                <c:pt idx="57">
                  <c:v>-587.25020080074114</c:v>
                </c:pt>
                <c:pt idx="58">
                  <c:v>2479.6046774502606</c:v>
                </c:pt>
                <c:pt idx="59">
                  <c:v>3645.0438613823694</c:v>
                </c:pt>
                <c:pt idx="60">
                  <c:v>789.79347745026053</c:v>
                </c:pt>
                <c:pt idx="61">
                  <c:v>5753.3969635811818</c:v>
                </c:pt>
                <c:pt idx="62">
                  <c:v>2767.8670095275829</c:v>
                </c:pt>
                <c:pt idx="63">
                  <c:v>6449.7025854596677</c:v>
                </c:pt>
                <c:pt idx="64">
                  <c:v>820.92579919925879</c:v>
                </c:pt>
                <c:pt idx="65">
                  <c:v>4852.0447031699405</c:v>
                </c:pt>
                <c:pt idx="66">
                  <c:v>3605.5965508280992</c:v>
                </c:pt>
                <c:pt idx="67">
                  <c:v>4126.1818362557169</c:v>
                </c:pt>
                <c:pt idx="68">
                  <c:v>2479.6046774502606</c:v>
                </c:pt>
                <c:pt idx="69">
                  <c:v>2486.2318095275828</c:v>
                </c:pt>
                <c:pt idx="70">
                  <c:v>2493.4352139594544</c:v>
                </c:pt>
                <c:pt idx="71">
                  <c:v>2501.2148907458768</c:v>
                </c:pt>
                <c:pt idx="72">
                  <c:v>2294.988546287148</c:v>
                </c:pt>
                <c:pt idx="73">
                  <c:v>987.53987090995133</c:v>
                </c:pt>
                <c:pt idx="74">
                  <c:v>1601.5222381103317</c:v>
                </c:pt>
                <c:pt idx="75">
                  <c:v>1067.0654558378183</c:v>
                </c:pt>
                <c:pt idx="76">
                  <c:v>2081.483252648387</c:v>
                </c:pt>
                <c:pt idx="77">
                  <c:v>-946.73696222158878</c:v>
                </c:pt>
                <c:pt idx="78">
                  <c:v>1348.7006558378189</c:v>
                </c:pt>
                <c:pt idx="79">
                  <c:v>1694.8783595473917</c:v>
                </c:pt>
                <c:pt idx="80">
                  <c:v>2070.1578171617284</c:v>
                </c:pt>
                <c:pt idx="81">
                  <c:v>360.46522092976164</c:v>
                </c:pt>
                <c:pt idx="82">
                  <c:v>-558.20324045260895</c:v>
                </c:pt>
                <c:pt idx="83">
                  <c:v>1167.3368455294776</c:v>
                </c:pt>
                <c:pt idx="84">
                  <c:v>304.27866636116011</c:v>
                </c:pt>
                <c:pt idx="85">
                  <c:v>2576.3694749615852</c:v>
                </c:pt>
                <c:pt idx="86">
                  <c:v>-125.8650406381297</c:v>
                </c:pt>
                <c:pt idx="87">
                  <c:v>661.98181716172803</c:v>
                </c:pt>
                <c:pt idx="88">
                  <c:v>78.411630911836255</c:v>
                </c:pt>
                <c:pt idx="89">
                  <c:v>1486.5876309118366</c:v>
                </c:pt>
                <c:pt idx="90">
                  <c:v>-919.07588920319915</c:v>
                </c:pt>
                <c:pt idx="91">
                  <c:v>489.1001107968001</c:v>
                </c:pt>
                <c:pt idx="92">
                  <c:v>-611.00110177732188</c:v>
                </c:pt>
                <c:pt idx="93">
                  <c:v>785.43025583781855</c:v>
                </c:pt>
                <c:pt idx="94">
                  <c:v>207.46491079680044</c:v>
                </c:pt>
                <c:pt idx="95">
                  <c:v>-611.00110177732188</c:v>
                </c:pt>
                <c:pt idx="96">
                  <c:v>1058.2634881829467</c:v>
                </c:pt>
                <c:pt idx="97">
                  <c:v>1486.5876309118366</c:v>
                </c:pt>
                <c:pt idx="98">
                  <c:v>-919.07588920319915</c:v>
                </c:pt>
                <c:pt idx="99">
                  <c:v>217.16691079680004</c:v>
                </c:pt>
                <c:pt idx="100">
                  <c:v>-2626.8325476182777</c:v>
                </c:pt>
                <c:pt idx="101">
                  <c:v>1034.4114377784115</c:v>
                </c:pt>
                <c:pt idx="102">
                  <c:v>-692.56932909004809</c:v>
                </c:pt>
                <c:pt idx="103">
                  <c:v>-1306.2635601131519</c:v>
                </c:pt>
                <c:pt idx="104">
                  <c:v>392.47986138236951</c:v>
                </c:pt>
                <c:pt idx="105">
                  <c:v>-179.72276011315222</c:v>
                </c:pt>
                <c:pt idx="106">
                  <c:v>1753.4691869951187</c:v>
                </c:pt>
                <c:pt idx="107">
                  <c:v>-534.70243147759675</c:v>
                </c:pt>
                <c:pt idx="108">
                  <c:v>379.08520890619263</c:v>
                </c:pt>
                <c:pt idx="109">
                  <c:v>873.61783625571672</c:v>
                </c:pt>
                <c:pt idx="110">
                  <c:v>1436.8882362557172</c:v>
                </c:pt>
                <c:pt idx="111">
                  <c:v>1436.8882362557172</c:v>
                </c:pt>
                <c:pt idx="112">
                  <c:v>641.84380952758318</c:v>
                </c:pt>
                <c:pt idx="113">
                  <c:v>656.82689074587643</c:v>
                </c:pt>
                <c:pt idx="114">
                  <c:v>93.556490745876488</c:v>
                </c:pt>
                <c:pt idx="115">
                  <c:v>-2290.1206979235753</c:v>
                </c:pt>
                <c:pt idx="116">
                  <c:v>1253.7263209097039</c:v>
                </c:pt>
                <c:pt idx="117">
                  <c:v>-759.12878604054538</c:v>
                </c:pt>
                <c:pt idx="118">
                  <c:v>-1999.4010005853688</c:v>
                </c:pt>
                <c:pt idx="119">
                  <c:v>591.98263625571713</c:v>
                </c:pt>
                <c:pt idx="120">
                  <c:v>1436.8882362557172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0B-490C-90DE-9CDE268AE9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268392"/>
        <c:axId val="438267408"/>
      </c:lineChart>
      <c:catAx>
        <c:axId val="438268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267408"/>
        <c:crosses val="autoZero"/>
        <c:auto val="1"/>
        <c:lblAlgn val="ctr"/>
        <c:lblOffset val="100"/>
        <c:noMultiLvlLbl val="0"/>
      </c:catAx>
      <c:valAx>
        <c:axId val="43826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268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523874</xdr:colOff>
      <xdr:row>3</xdr:row>
      <xdr:rowOff>23811</xdr:rowOff>
    </xdr:from>
    <xdr:to>
      <xdr:col>31</xdr:col>
      <xdr:colOff>542925</xdr:colOff>
      <xdr:row>22</xdr:row>
      <xdr:rowOff>47624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321467</xdr:colOff>
      <xdr:row>40</xdr:row>
      <xdr:rowOff>0</xdr:rowOff>
    </xdr:from>
    <xdr:to>
      <xdr:col>33</xdr:col>
      <xdr:colOff>47626</xdr:colOff>
      <xdr:row>58</xdr:row>
      <xdr:rowOff>79772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261937</xdr:colOff>
      <xdr:row>79</xdr:row>
      <xdr:rowOff>3571</xdr:rowOff>
    </xdr:from>
    <xdr:to>
      <xdr:col>33</xdr:col>
      <xdr:colOff>535781</xdr:colOff>
      <xdr:row>96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95247</xdr:colOff>
      <xdr:row>78</xdr:row>
      <xdr:rowOff>182166</xdr:rowOff>
    </xdr:from>
    <xdr:to>
      <xdr:col>25</xdr:col>
      <xdr:colOff>202406</xdr:colOff>
      <xdr:row>95</xdr:row>
      <xdr:rowOff>178593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202406</xdr:colOff>
      <xdr:row>23</xdr:row>
      <xdr:rowOff>98821</xdr:rowOff>
    </xdr:from>
    <xdr:to>
      <xdr:col>24</xdr:col>
      <xdr:colOff>130968</xdr:colOff>
      <xdr:row>38</xdr:row>
      <xdr:rowOff>154781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142874</xdr:colOff>
      <xdr:row>40</xdr:row>
      <xdr:rowOff>15476</xdr:rowOff>
    </xdr:from>
    <xdr:to>
      <xdr:col>24</xdr:col>
      <xdr:colOff>83343</xdr:colOff>
      <xdr:row>58</xdr:row>
      <xdr:rowOff>71437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261936</xdr:colOff>
      <xdr:row>23</xdr:row>
      <xdr:rowOff>63103</xdr:rowOff>
    </xdr:from>
    <xdr:to>
      <xdr:col>33</xdr:col>
      <xdr:colOff>11906</xdr:colOff>
      <xdr:row>38</xdr:row>
      <xdr:rowOff>154782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47624</xdr:colOff>
      <xdr:row>60</xdr:row>
      <xdr:rowOff>15478</xdr:rowOff>
    </xdr:from>
    <xdr:to>
      <xdr:col>24</xdr:col>
      <xdr:colOff>333374</xdr:colOff>
      <xdr:row>76</xdr:row>
      <xdr:rowOff>190499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11908</xdr:colOff>
      <xdr:row>60</xdr:row>
      <xdr:rowOff>15478</xdr:rowOff>
    </xdr:from>
    <xdr:to>
      <xdr:col>33</xdr:col>
      <xdr:colOff>309564</xdr:colOff>
      <xdr:row>77</xdr:row>
      <xdr:rowOff>11906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5"/>
  <sheetViews>
    <sheetView tabSelected="1" zoomScale="70" zoomScaleNormal="70" workbookViewId="0">
      <selection sqref="A1:C1"/>
    </sheetView>
  </sheetViews>
  <sheetFormatPr defaultRowHeight="15" x14ac:dyDescent="0.25"/>
  <cols>
    <col min="1" max="1" width="7.140625" customWidth="1"/>
    <col min="3" max="3" width="12.42578125" customWidth="1"/>
    <col min="4" max="4" width="10.140625" customWidth="1"/>
    <col min="7" max="7" width="11.28515625" customWidth="1"/>
    <col min="8" max="8" width="12.28515625" customWidth="1"/>
    <col min="9" max="9" width="11.28515625" customWidth="1"/>
    <col min="10" max="10" width="12.28515625" customWidth="1"/>
    <col min="11" max="11" width="11.7109375" customWidth="1"/>
    <col min="12" max="13" width="12.140625" customWidth="1"/>
    <col min="14" max="15" width="13.5703125" customWidth="1"/>
    <col min="16" max="16" width="15.7109375" customWidth="1"/>
    <col min="17" max="17" width="10.140625" customWidth="1"/>
    <col min="18" max="18" width="15.140625" customWidth="1"/>
  </cols>
  <sheetData>
    <row r="1" spans="1:22" ht="23.25" x14ac:dyDescent="0.35">
      <c r="A1" s="35" t="s">
        <v>9</v>
      </c>
      <c r="B1" s="35"/>
      <c r="C1" s="35"/>
      <c r="D1" s="7"/>
      <c r="E1" s="7"/>
      <c r="F1" s="7"/>
      <c r="G1" s="30" t="s">
        <v>15</v>
      </c>
      <c r="H1" s="30"/>
      <c r="I1" s="30"/>
      <c r="J1" s="7"/>
      <c r="K1" s="7"/>
      <c r="L1" s="7"/>
      <c r="M1" s="7"/>
      <c r="N1" s="7"/>
      <c r="O1" s="7"/>
      <c r="P1" s="7"/>
      <c r="Q1" s="7"/>
      <c r="R1" s="7"/>
    </row>
    <row r="2" spans="1:22" ht="18" customHeight="1" x14ac:dyDescent="0.25">
      <c r="A2" s="28" t="s">
        <v>28</v>
      </c>
      <c r="B2" s="28"/>
      <c r="C2" s="28"/>
      <c r="D2" s="3">
        <v>630</v>
      </c>
      <c r="E2" s="7"/>
      <c r="F2" s="7"/>
      <c r="G2" s="32" t="s">
        <v>22</v>
      </c>
      <c r="H2" s="32"/>
      <c r="I2" s="8">
        <v>0.1</v>
      </c>
      <c r="J2" s="7"/>
      <c r="K2" s="28" t="s">
        <v>24</v>
      </c>
      <c r="L2" s="28"/>
      <c r="M2" s="28"/>
      <c r="N2" s="3">
        <v>0.3</v>
      </c>
      <c r="O2" s="3"/>
      <c r="R2" t="s">
        <v>29</v>
      </c>
      <c r="S2" s="18">
        <f>AVERAGE(P11:P131)</f>
        <v>7301.7555990105784</v>
      </c>
      <c r="V2" s="19"/>
    </row>
    <row r="3" spans="1:22" x14ac:dyDescent="0.25">
      <c r="A3" s="28" t="s">
        <v>10</v>
      </c>
      <c r="B3" s="28"/>
      <c r="C3" s="28"/>
      <c r="D3" s="3">
        <v>9.81</v>
      </c>
      <c r="E3" s="7"/>
      <c r="F3" s="7"/>
      <c r="G3" s="31" t="s">
        <v>19</v>
      </c>
      <c r="H3" s="31"/>
      <c r="I3" s="9">
        <v>0.1</v>
      </c>
      <c r="J3" s="7"/>
      <c r="K3" s="28" t="s">
        <v>25</v>
      </c>
      <c r="L3" s="28"/>
      <c r="M3" s="28"/>
      <c r="N3" s="7">
        <f>N2*PI()*2</f>
        <v>1.8849555921538759</v>
      </c>
      <c r="O3" s="7"/>
      <c r="P3">
        <v>74.290000000000006</v>
      </c>
      <c r="R3" t="s">
        <v>30</v>
      </c>
      <c r="S3" s="18">
        <f>SUM(P12:P131)</f>
        <v>883512.42748027993</v>
      </c>
      <c r="V3" s="19"/>
    </row>
    <row r="4" spans="1:22" x14ac:dyDescent="0.25">
      <c r="A4" s="28" t="s">
        <v>11</v>
      </c>
      <c r="B4" s="28"/>
      <c r="C4" s="28"/>
      <c r="D4" s="3">
        <v>0.9</v>
      </c>
      <c r="E4" s="7"/>
      <c r="F4" s="7"/>
      <c r="G4" s="33" t="s">
        <v>16</v>
      </c>
      <c r="H4" s="33"/>
      <c r="I4" s="10">
        <v>0.35</v>
      </c>
      <c r="J4" s="7"/>
      <c r="K4" s="28" t="s">
        <v>26</v>
      </c>
      <c r="L4" s="28"/>
      <c r="M4" s="28"/>
      <c r="N4">
        <v>15.663</v>
      </c>
    </row>
    <row r="5" spans="1:22" x14ac:dyDescent="0.25">
      <c r="A5" s="28" t="s">
        <v>13</v>
      </c>
      <c r="B5" s="28"/>
      <c r="C5" s="28"/>
      <c r="D5" s="3">
        <v>2.67</v>
      </c>
      <c r="E5" s="7"/>
      <c r="F5" s="7"/>
      <c r="G5" s="34" t="s">
        <v>17</v>
      </c>
      <c r="H5" s="34"/>
      <c r="I5" s="11">
        <v>0.05</v>
      </c>
      <c r="J5" s="7"/>
      <c r="K5" s="28" t="s">
        <v>27</v>
      </c>
      <c r="L5" s="28"/>
      <c r="M5" s="28"/>
      <c r="N5">
        <f>P3/N4</f>
        <v>4.7430249632892805</v>
      </c>
    </row>
    <row r="6" spans="1:22" x14ac:dyDescent="0.25">
      <c r="A6" s="28" t="s">
        <v>14</v>
      </c>
      <c r="B6" s="28"/>
      <c r="C6" s="28"/>
      <c r="D6" s="3">
        <v>1.2</v>
      </c>
      <c r="E6" s="7"/>
      <c r="F6" s="7"/>
      <c r="G6" s="29" t="s">
        <v>18</v>
      </c>
      <c r="H6" s="29"/>
      <c r="I6" s="12">
        <v>6.0000000000000001E-3</v>
      </c>
      <c r="J6" s="7"/>
      <c r="K6" s="7"/>
      <c r="L6" s="7"/>
      <c r="M6" s="7"/>
      <c r="N6" s="7"/>
      <c r="O6" s="7"/>
      <c r="P6" s="7"/>
      <c r="Q6" s="7"/>
      <c r="R6" s="7"/>
    </row>
    <row r="7" spans="1:22" x14ac:dyDescent="0.25">
      <c r="A7" s="28" t="s">
        <v>34</v>
      </c>
      <c r="B7" s="28"/>
      <c r="C7" s="28"/>
      <c r="D7" s="3">
        <v>500</v>
      </c>
      <c r="E7" s="7"/>
      <c r="F7" s="7"/>
      <c r="G7" s="17"/>
      <c r="H7" s="17"/>
      <c r="I7" s="14"/>
      <c r="J7" s="7"/>
      <c r="K7" s="7"/>
      <c r="L7" s="7"/>
      <c r="M7" s="7"/>
      <c r="N7" s="7"/>
      <c r="O7" s="7"/>
      <c r="P7" s="7"/>
      <c r="Q7" s="7"/>
      <c r="R7" s="7"/>
    </row>
    <row r="8" spans="1:22" x14ac:dyDescent="0.25">
      <c r="A8" s="28"/>
      <c r="B8" s="28"/>
      <c r="C8" s="2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22" x14ac:dyDescent="0.25">
      <c r="A9" s="6"/>
      <c r="B9" s="6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22" ht="45" x14ac:dyDescent="0.25">
      <c r="A10" s="2" t="s">
        <v>0</v>
      </c>
      <c r="B10" s="4" t="s">
        <v>1</v>
      </c>
      <c r="C10" s="27" t="s">
        <v>31</v>
      </c>
      <c r="D10" s="27"/>
      <c r="E10" s="4" t="s">
        <v>20</v>
      </c>
      <c r="F10" s="4" t="s">
        <v>21</v>
      </c>
      <c r="G10" s="2" t="s">
        <v>12</v>
      </c>
      <c r="H10" s="2" t="s">
        <v>2</v>
      </c>
      <c r="I10" s="2" t="s">
        <v>3</v>
      </c>
      <c r="J10" s="2" t="s">
        <v>4</v>
      </c>
      <c r="K10" s="2" t="s">
        <v>5</v>
      </c>
      <c r="L10" s="2" t="s">
        <v>6</v>
      </c>
      <c r="M10" s="4" t="s">
        <v>23</v>
      </c>
      <c r="N10" s="2" t="s">
        <v>7</v>
      </c>
      <c r="O10" s="2" t="s">
        <v>33</v>
      </c>
      <c r="P10" s="2" t="s">
        <v>8</v>
      </c>
      <c r="Q10" s="16" t="s">
        <v>32</v>
      </c>
      <c r="R10" s="16"/>
      <c r="S10" s="1"/>
      <c r="T10" s="1"/>
    </row>
    <row r="11" spans="1:22" x14ac:dyDescent="0.25">
      <c r="A11" s="13">
        <v>0</v>
      </c>
      <c r="B11" s="13">
        <v>0</v>
      </c>
      <c r="C11" s="13">
        <f>D11*0.44704</f>
        <v>0</v>
      </c>
      <c r="D11" s="13">
        <v>0</v>
      </c>
      <c r="E11" s="13">
        <f>C11*1</f>
        <v>0</v>
      </c>
      <c r="F11" s="13">
        <v>0</v>
      </c>
      <c r="G11" s="20">
        <v>0</v>
      </c>
      <c r="H11" s="21">
        <f>$D$2*9.81*$I$2</f>
        <v>618.03000000000009</v>
      </c>
      <c r="I11" s="21">
        <f>$D$2*9.81*SIN(0)</f>
        <v>0</v>
      </c>
      <c r="J11" s="21">
        <f>0.5*$D$6*$D$5*$D$4*(C11^2)</f>
        <v>0</v>
      </c>
      <c r="K11" s="21">
        <f>$D$2*G11</f>
        <v>0</v>
      </c>
      <c r="L11" s="21">
        <f>H11+I11+J11+K11</f>
        <v>618.03000000000009</v>
      </c>
      <c r="M11" s="22">
        <f>$D$2*G11</f>
        <v>0</v>
      </c>
      <c r="N11" s="22">
        <f t="shared" ref="N11:N42" si="0">$S$3/120</f>
        <v>7362.6035623356665</v>
      </c>
      <c r="O11" s="22">
        <f>N11/1000</f>
        <v>7.3626035623356669</v>
      </c>
      <c r="P11" s="22">
        <f>C11*L11</f>
        <v>0</v>
      </c>
      <c r="Q11" s="22">
        <f>P11/1000</f>
        <v>0</v>
      </c>
      <c r="R11" s="7"/>
    </row>
    <row r="12" spans="1:22" x14ac:dyDescent="0.25">
      <c r="A12" s="13">
        <v>1</v>
      </c>
      <c r="B12" s="13">
        <v>0</v>
      </c>
      <c r="C12" s="13">
        <f t="shared" ref="C12:C75" si="1">D12*0.44704</f>
        <v>0.89407999999999999</v>
      </c>
      <c r="D12" s="14">
        <v>2</v>
      </c>
      <c r="E12" s="13">
        <f t="shared" ref="E12:E75" si="2">C12*1</f>
        <v>0.89407999999999999</v>
      </c>
      <c r="F12" s="13">
        <f>E12+F11</f>
        <v>0.89407999999999999</v>
      </c>
      <c r="G12" s="20">
        <f>(C12-C11)/1</f>
        <v>0.89407999999999999</v>
      </c>
      <c r="H12" s="21">
        <f t="shared" ref="H12:H33" si="3">$D$2*9.81*$I$2</f>
        <v>618.03000000000009</v>
      </c>
      <c r="I12" s="21">
        <f t="shared" ref="I12:I33" si="4">$D$2*9.81*SIN(0)</f>
        <v>0</v>
      </c>
      <c r="J12" s="21">
        <f t="shared" ref="J12:J75" si="5">0.5*$D$6*$D$5*$D$4*(C12^2)</f>
        <v>1.15254470909952</v>
      </c>
      <c r="K12" s="21">
        <f t="shared" ref="K12:K75" si="6">$D$2*G12</f>
        <v>563.2704</v>
      </c>
      <c r="L12" s="21">
        <f t="shared" ref="L12:L75" si="7">H12+I12+J12+K12</f>
        <v>1182.4529447090995</v>
      </c>
      <c r="M12" s="22">
        <f t="shared" ref="M12:M75" si="8">$D$2*G12</f>
        <v>563.2704</v>
      </c>
      <c r="N12" s="22">
        <f t="shared" si="0"/>
        <v>7362.6035623356665</v>
      </c>
      <c r="O12" s="22">
        <f t="shared" ref="O12:O75" si="9">N12/1000</f>
        <v>7.3626035623356669</v>
      </c>
      <c r="P12" s="22">
        <f t="shared" ref="P12:P45" si="10">C12*L12</f>
        <v>1057.2075288055116</v>
      </c>
      <c r="Q12" s="22">
        <f t="shared" ref="Q12:Q75" si="11">P12/1000</f>
        <v>1.0572075288055116</v>
      </c>
      <c r="R12" s="7"/>
    </row>
    <row r="13" spans="1:22" x14ac:dyDescent="0.25">
      <c r="A13" s="13">
        <v>2</v>
      </c>
      <c r="B13" s="13">
        <v>0</v>
      </c>
      <c r="C13" s="13">
        <f t="shared" si="1"/>
        <v>1.78816</v>
      </c>
      <c r="D13" s="14">
        <v>4</v>
      </c>
      <c r="E13" s="13">
        <f t="shared" si="2"/>
        <v>1.78816</v>
      </c>
      <c r="F13" s="13">
        <f t="shared" ref="F13:F76" si="12">E13+F12</f>
        <v>2.6822400000000002</v>
      </c>
      <c r="G13" s="20">
        <f t="shared" ref="G13:G76" si="13">(C13-C12)/1</f>
        <v>0.89407999999999999</v>
      </c>
      <c r="H13" s="21">
        <f t="shared" si="3"/>
        <v>618.03000000000009</v>
      </c>
      <c r="I13" s="21">
        <f t="shared" si="4"/>
        <v>0</v>
      </c>
      <c r="J13" s="21">
        <f t="shared" si="5"/>
        <v>4.61017883639808</v>
      </c>
      <c r="K13" s="21">
        <f t="shared" si="6"/>
        <v>563.2704</v>
      </c>
      <c r="L13" s="21">
        <f t="shared" si="7"/>
        <v>1185.9105788363981</v>
      </c>
      <c r="M13" s="22">
        <f t="shared" si="8"/>
        <v>563.2704</v>
      </c>
      <c r="N13" s="22">
        <f t="shared" si="0"/>
        <v>7362.6035623356665</v>
      </c>
      <c r="O13" s="22">
        <f t="shared" si="9"/>
        <v>7.3626035623356669</v>
      </c>
      <c r="P13" s="22">
        <f t="shared" si="10"/>
        <v>2120.5978606520935</v>
      </c>
      <c r="Q13" s="22">
        <f t="shared" si="11"/>
        <v>2.1205978606520937</v>
      </c>
      <c r="R13" s="7"/>
    </row>
    <row r="14" spans="1:22" x14ac:dyDescent="0.25">
      <c r="A14" s="13">
        <v>3</v>
      </c>
      <c r="B14" s="13">
        <v>0</v>
      </c>
      <c r="C14" s="13">
        <f t="shared" si="1"/>
        <v>2.6822400000000002</v>
      </c>
      <c r="D14" s="14">
        <v>6</v>
      </c>
      <c r="E14" s="13">
        <f t="shared" si="2"/>
        <v>2.6822400000000002</v>
      </c>
      <c r="F14" s="13">
        <f t="shared" si="12"/>
        <v>5.3644800000000004</v>
      </c>
      <c r="G14" s="20">
        <f t="shared" si="13"/>
        <v>0.89408000000000021</v>
      </c>
      <c r="H14" s="21">
        <f t="shared" si="3"/>
        <v>618.03000000000009</v>
      </c>
      <c r="I14" s="21">
        <f t="shared" si="4"/>
        <v>0</v>
      </c>
      <c r="J14" s="21">
        <f t="shared" si="5"/>
        <v>10.372902381895681</v>
      </c>
      <c r="K14" s="21">
        <f t="shared" si="6"/>
        <v>563.27040000000011</v>
      </c>
      <c r="L14" s="21">
        <f t="shared" si="7"/>
        <v>1191.6733023818958</v>
      </c>
      <c r="M14" s="22">
        <f t="shared" si="8"/>
        <v>563.27040000000011</v>
      </c>
      <c r="N14" s="22">
        <f t="shared" si="0"/>
        <v>7362.6035623356665</v>
      </c>
      <c r="O14" s="22">
        <f t="shared" si="9"/>
        <v>7.3626035623356669</v>
      </c>
      <c r="P14" s="22">
        <f t="shared" si="10"/>
        <v>3196.3537985808166</v>
      </c>
      <c r="Q14" s="22">
        <f t="shared" si="11"/>
        <v>3.1963537985808168</v>
      </c>
      <c r="R14" s="7"/>
    </row>
    <row r="15" spans="1:22" x14ac:dyDescent="0.25">
      <c r="A15" s="13">
        <v>4</v>
      </c>
      <c r="B15" s="13">
        <v>0</v>
      </c>
      <c r="C15" s="13">
        <f t="shared" si="1"/>
        <v>3.5763199999999999</v>
      </c>
      <c r="D15" s="14">
        <v>8</v>
      </c>
      <c r="E15" s="13">
        <f t="shared" si="2"/>
        <v>3.5763199999999999</v>
      </c>
      <c r="F15" s="13">
        <f t="shared" si="12"/>
        <v>8.9407999999999994</v>
      </c>
      <c r="G15" s="20">
        <f t="shared" si="13"/>
        <v>0.89407999999999976</v>
      </c>
      <c r="H15" s="21">
        <f t="shared" si="3"/>
        <v>618.03000000000009</v>
      </c>
      <c r="I15" s="21">
        <f t="shared" si="4"/>
        <v>0</v>
      </c>
      <c r="J15" s="21">
        <f t="shared" si="5"/>
        <v>18.44071534559232</v>
      </c>
      <c r="K15" s="21">
        <f t="shared" si="6"/>
        <v>563.27039999999988</v>
      </c>
      <c r="L15" s="21">
        <f t="shared" si="7"/>
        <v>1199.7411153455923</v>
      </c>
      <c r="M15" s="22">
        <f t="shared" si="8"/>
        <v>563.27039999999988</v>
      </c>
      <c r="N15" s="22">
        <f t="shared" si="0"/>
        <v>7362.6035623356665</v>
      </c>
      <c r="O15" s="22">
        <f t="shared" si="9"/>
        <v>7.3626035623356669</v>
      </c>
      <c r="P15" s="22">
        <f t="shared" si="10"/>
        <v>4290.6581456327485</v>
      </c>
      <c r="Q15" s="22">
        <f t="shared" si="11"/>
        <v>4.2906581456327482</v>
      </c>
      <c r="R15" s="7"/>
    </row>
    <row r="16" spans="1:22" x14ac:dyDescent="0.25">
      <c r="A16" s="13">
        <v>5</v>
      </c>
      <c r="B16" s="13">
        <v>0</v>
      </c>
      <c r="C16" s="13">
        <f t="shared" si="1"/>
        <v>4.4703999999999997</v>
      </c>
      <c r="D16" s="14">
        <v>10</v>
      </c>
      <c r="E16" s="13">
        <f t="shared" si="2"/>
        <v>4.4703999999999997</v>
      </c>
      <c r="F16" s="13">
        <f t="shared" si="12"/>
        <v>13.411199999999999</v>
      </c>
      <c r="G16" s="20">
        <f t="shared" si="13"/>
        <v>0.89407999999999976</v>
      </c>
      <c r="H16" s="21">
        <f t="shared" si="3"/>
        <v>618.03000000000009</v>
      </c>
      <c r="I16" s="21">
        <f t="shared" si="4"/>
        <v>0</v>
      </c>
      <c r="J16" s="21">
        <f t="shared" si="5"/>
        <v>28.813617727487994</v>
      </c>
      <c r="K16" s="21">
        <f t="shared" si="6"/>
        <v>563.27039999999988</v>
      </c>
      <c r="L16" s="21">
        <f t="shared" si="7"/>
        <v>1210.1140177274879</v>
      </c>
      <c r="M16" s="22">
        <f t="shared" si="8"/>
        <v>563.27039999999988</v>
      </c>
      <c r="N16" s="22">
        <f t="shared" si="0"/>
        <v>7362.6035623356665</v>
      </c>
      <c r="O16" s="22">
        <f t="shared" si="9"/>
        <v>7.3626035623356669</v>
      </c>
      <c r="P16" s="22">
        <f t="shared" si="10"/>
        <v>5409.6937048489617</v>
      </c>
      <c r="Q16" s="22">
        <f t="shared" si="11"/>
        <v>5.4096937048489613</v>
      </c>
      <c r="R16" s="7"/>
    </row>
    <row r="17" spans="1:18" x14ac:dyDescent="0.25">
      <c r="A17" s="13">
        <v>6</v>
      </c>
      <c r="B17" s="13">
        <v>0</v>
      </c>
      <c r="C17" s="13">
        <f t="shared" si="1"/>
        <v>5.3644800000000004</v>
      </c>
      <c r="D17" s="14">
        <v>12</v>
      </c>
      <c r="E17" s="13">
        <f t="shared" si="2"/>
        <v>5.3644800000000004</v>
      </c>
      <c r="F17" s="13">
        <f t="shared" si="12"/>
        <v>18.775680000000001</v>
      </c>
      <c r="G17" s="20">
        <f t="shared" si="13"/>
        <v>0.89408000000000065</v>
      </c>
      <c r="H17" s="21">
        <f t="shared" si="3"/>
        <v>618.03000000000009</v>
      </c>
      <c r="I17" s="21">
        <f t="shared" si="4"/>
        <v>0</v>
      </c>
      <c r="J17" s="21">
        <f t="shared" si="5"/>
        <v>41.491609527582725</v>
      </c>
      <c r="K17" s="21">
        <f t="shared" si="6"/>
        <v>563.27040000000045</v>
      </c>
      <c r="L17" s="21">
        <f t="shared" si="7"/>
        <v>1222.7920095275831</v>
      </c>
      <c r="M17" s="22">
        <f t="shared" si="8"/>
        <v>563.27040000000045</v>
      </c>
      <c r="N17" s="22">
        <f t="shared" si="0"/>
        <v>7362.6035623356665</v>
      </c>
      <c r="O17" s="22">
        <f t="shared" si="9"/>
        <v>7.3626035623356669</v>
      </c>
      <c r="P17" s="22">
        <f t="shared" si="10"/>
        <v>6559.6432792705291</v>
      </c>
      <c r="Q17" s="22">
        <f t="shared" si="11"/>
        <v>6.5596432792705288</v>
      </c>
      <c r="R17" s="7"/>
    </row>
    <row r="18" spans="1:18" x14ac:dyDescent="0.25">
      <c r="A18" s="13">
        <v>7</v>
      </c>
      <c r="B18" s="13">
        <v>0</v>
      </c>
      <c r="C18" s="13">
        <f t="shared" si="1"/>
        <v>6.2585600000000001</v>
      </c>
      <c r="D18" s="14">
        <v>14</v>
      </c>
      <c r="E18" s="13">
        <f t="shared" si="2"/>
        <v>6.2585600000000001</v>
      </c>
      <c r="F18" s="13">
        <f t="shared" si="12"/>
        <v>25.03424</v>
      </c>
      <c r="G18" s="20">
        <f t="shared" si="13"/>
        <v>0.89407999999999976</v>
      </c>
      <c r="H18" s="21">
        <f t="shared" si="3"/>
        <v>618.03000000000009</v>
      </c>
      <c r="I18" s="21">
        <f t="shared" si="4"/>
        <v>0</v>
      </c>
      <c r="J18" s="21">
        <f t="shared" si="5"/>
        <v>56.47469074587648</v>
      </c>
      <c r="K18" s="21">
        <f t="shared" si="6"/>
        <v>563.27039999999988</v>
      </c>
      <c r="L18" s="21">
        <f t="shared" si="7"/>
        <v>1237.7750907458765</v>
      </c>
      <c r="M18" s="22">
        <f t="shared" si="8"/>
        <v>563.27039999999988</v>
      </c>
      <c r="N18" s="22">
        <f t="shared" si="0"/>
        <v>7362.6035623356665</v>
      </c>
      <c r="O18" s="22">
        <f t="shared" si="9"/>
        <v>7.3626035623356669</v>
      </c>
      <c r="P18" s="22">
        <f t="shared" si="10"/>
        <v>7746.6896719385131</v>
      </c>
      <c r="Q18" s="22">
        <f t="shared" si="11"/>
        <v>7.7466896719385128</v>
      </c>
      <c r="R18" s="7"/>
    </row>
    <row r="19" spans="1:18" x14ac:dyDescent="0.25">
      <c r="A19" s="13">
        <v>8</v>
      </c>
      <c r="B19" s="13">
        <v>2</v>
      </c>
      <c r="C19" s="13">
        <f t="shared" si="1"/>
        <v>7.1526399999999999</v>
      </c>
      <c r="D19" s="14">
        <v>16</v>
      </c>
      <c r="E19" s="13">
        <f t="shared" si="2"/>
        <v>7.1526399999999999</v>
      </c>
      <c r="F19" s="13">
        <f t="shared" si="12"/>
        <v>32.186880000000002</v>
      </c>
      <c r="G19" s="20">
        <f t="shared" si="13"/>
        <v>0.89407999999999976</v>
      </c>
      <c r="H19" s="21">
        <f t="shared" si="3"/>
        <v>618.03000000000009</v>
      </c>
      <c r="I19" s="21">
        <f t="shared" si="4"/>
        <v>0</v>
      </c>
      <c r="J19" s="21">
        <f t="shared" si="5"/>
        <v>73.76286138236928</v>
      </c>
      <c r="K19" s="21">
        <f t="shared" si="6"/>
        <v>563.27039999999988</v>
      </c>
      <c r="L19" s="21">
        <f t="shared" si="7"/>
        <v>1255.0632613823691</v>
      </c>
      <c r="M19" s="22">
        <f t="shared" si="8"/>
        <v>563.27039999999988</v>
      </c>
      <c r="N19" s="22">
        <f t="shared" si="0"/>
        <v>7362.6035623356665</v>
      </c>
      <c r="O19" s="22">
        <f t="shared" si="9"/>
        <v>7.3626035623356669</v>
      </c>
      <c r="P19" s="22">
        <f t="shared" si="10"/>
        <v>8977.0156858939881</v>
      </c>
      <c r="Q19" s="22">
        <f t="shared" si="11"/>
        <v>8.9770156858939885</v>
      </c>
      <c r="R19" s="7"/>
    </row>
    <row r="20" spans="1:18" x14ac:dyDescent="0.25">
      <c r="A20" s="13">
        <v>9</v>
      </c>
      <c r="B20" s="13">
        <v>2</v>
      </c>
      <c r="C20" s="13">
        <f t="shared" si="1"/>
        <v>8.0467200000000005</v>
      </c>
      <c r="D20" s="14">
        <v>18</v>
      </c>
      <c r="E20" s="13">
        <f t="shared" si="2"/>
        <v>8.0467200000000005</v>
      </c>
      <c r="F20" s="13">
        <f t="shared" si="12"/>
        <v>40.233600000000003</v>
      </c>
      <c r="G20" s="20">
        <f t="shared" si="13"/>
        <v>0.89408000000000065</v>
      </c>
      <c r="H20" s="21">
        <f t="shared" si="3"/>
        <v>618.03000000000009</v>
      </c>
      <c r="I20" s="21">
        <f t="shared" si="4"/>
        <v>0</v>
      </c>
      <c r="J20" s="21">
        <f t="shared" si="5"/>
        <v>93.35612143706112</v>
      </c>
      <c r="K20" s="21">
        <f t="shared" si="6"/>
        <v>563.27040000000045</v>
      </c>
      <c r="L20" s="21">
        <f t="shared" si="7"/>
        <v>1274.6565214370617</v>
      </c>
      <c r="M20" s="22">
        <f t="shared" si="8"/>
        <v>563.27040000000045</v>
      </c>
      <c r="N20" s="22">
        <f t="shared" si="0"/>
        <v>7362.6035623356665</v>
      </c>
      <c r="O20" s="22">
        <f t="shared" si="9"/>
        <v>7.3626035623356669</v>
      </c>
      <c r="P20" s="22">
        <f t="shared" si="10"/>
        <v>10256.804124178034</v>
      </c>
      <c r="Q20" s="22">
        <f t="shared" si="11"/>
        <v>10.256804124178034</v>
      </c>
      <c r="R20" s="7"/>
    </row>
    <row r="21" spans="1:18" x14ac:dyDescent="0.25">
      <c r="A21" s="13">
        <v>10</v>
      </c>
      <c r="B21" s="13">
        <v>4</v>
      </c>
      <c r="C21" s="13">
        <f t="shared" si="1"/>
        <v>8.9407999999999994</v>
      </c>
      <c r="D21" s="14">
        <v>20</v>
      </c>
      <c r="E21" s="13">
        <f t="shared" si="2"/>
        <v>8.9407999999999994</v>
      </c>
      <c r="F21" s="13">
        <f t="shared" si="12"/>
        <v>49.174400000000006</v>
      </c>
      <c r="G21" s="20">
        <f t="shared" si="13"/>
        <v>0.89407999999999888</v>
      </c>
      <c r="H21" s="21">
        <f t="shared" si="3"/>
        <v>618.03000000000009</v>
      </c>
      <c r="I21" s="21">
        <f t="shared" si="4"/>
        <v>0</v>
      </c>
      <c r="J21" s="21">
        <f t="shared" si="5"/>
        <v>115.25447090995198</v>
      </c>
      <c r="K21" s="21">
        <f t="shared" si="6"/>
        <v>563.27039999999931</v>
      </c>
      <c r="L21" s="21">
        <f t="shared" si="7"/>
        <v>1296.5548709099512</v>
      </c>
      <c r="M21" s="22">
        <f t="shared" si="8"/>
        <v>563.27039999999931</v>
      </c>
      <c r="N21" s="22">
        <f t="shared" si="0"/>
        <v>7362.6035623356665</v>
      </c>
      <c r="O21" s="22">
        <f t="shared" si="9"/>
        <v>7.3626035623356669</v>
      </c>
      <c r="P21" s="22">
        <f t="shared" si="10"/>
        <v>11592.237789831692</v>
      </c>
      <c r="Q21" s="22">
        <f t="shared" si="11"/>
        <v>11.592237789831692</v>
      </c>
      <c r="R21" s="7"/>
    </row>
    <row r="22" spans="1:18" x14ac:dyDescent="0.25">
      <c r="A22" s="13">
        <v>11</v>
      </c>
      <c r="B22" s="13">
        <v>2</v>
      </c>
      <c r="C22" s="13">
        <f t="shared" si="1"/>
        <v>10.728960000000001</v>
      </c>
      <c r="D22" s="14">
        <v>24</v>
      </c>
      <c r="E22" s="13">
        <f t="shared" si="2"/>
        <v>10.728960000000001</v>
      </c>
      <c r="F22" s="13">
        <f t="shared" si="12"/>
        <v>59.903360000000006</v>
      </c>
      <c r="G22" s="20">
        <f t="shared" si="13"/>
        <v>1.7881600000000013</v>
      </c>
      <c r="H22" s="21">
        <f t="shared" si="3"/>
        <v>618.03000000000009</v>
      </c>
      <c r="I22" s="21">
        <f t="shared" si="4"/>
        <v>0</v>
      </c>
      <c r="J22" s="21">
        <f t="shared" si="5"/>
        <v>165.9664381103309</v>
      </c>
      <c r="K22" s="21">
        <f t="shared" si="6"/>
        <v>1126.5408000000009</v>
      </c>
      <c r="L22" s="21">
        <f t="shared" si="7"/>
        <v>1910.5372381103318</v>
      </c>
      <c r="M22" s="22">
        <f t="shared" si="8"/>
        <v>1126.5408000000009</v>
      </c>
      <c r="N22" s="22">
        <f t="shared" si="0"/>
        <v>7362.6035623356665</v>
      </c>
      <c r="O22" s="22">
        <f t="shared" si="9"/>
        <v>7.3626035623356669</v>
      </c>
      <c r="P22" s="22">
        <f t="shared" si="10"/>
        <v>20498.077606196228</v>
      </c>
      <c r="Q22" s="22">
        <f t="shared" si="11"/>
        <v>20.49807760619623</v>
      </c>
      <c r="R22" s="7"/>
    </row>
    <row r="23" spans="1:18" x14ac:dyDescent="0.25">
      <c r="A23" s="13">
        <v>12</v>
      </c>
      <c r="B23" s="13">
        <v>2</v>
      </c>
      <c r="C23" s="13">
        <f t="shared" si="1"/>
        <v>12.51712</v>
      </c>
      <c r="D23" s="14">
        <v>28</v>
      </c>
      <c r="E23" s="13">
        <f t="shared" si="2"/>
        <v>12.51712</v>
      </c>
      <c r="F23" s="13">
        <f t="shared" si="12"/>
        <v>72.420480000000012</v>
      </c>
      <c r="G23" s="20">
        <f t="shared" si="13"/>
        <v>1.7881599999999995</v>
      </c>
      <c r="H23" s="21">
        <f t="shared" si="3"/>
        <v>618.03000000000009</v>
      </c>
      <c r="I23" s="21">
        <f t="shared" si="4"/>
        <v>0</v>
      </c>
      <c r="J23" s="21">
        <f t="shared" si="5"/>
        <v>225.89876298350592</v>
      </c>
      <c r="K23" s="21">
        <f t="shared" si="6"/>
        <v>1126.5407999999998</v>
      </c>
      <c r="L23" s="21">
        <f t="shared" si="7"/>
        <v>1970.4695629835057</v>
      </c>
      <c r="M23" s="22">
        <f t="shared" si="8"/>
        <v>1126.5407999999998</v>
      </c>
      <c r="N23" s="22">
        <f t="shared" si="0"/>
        <v>7362.6035623356665</v>
      </c>
      <c r="O23" s="22">
        <f t="shared" si="9"/>
        <v>7.3626035623356669</v>
      </c>
      <c r="P23" s="22">
        <f t="shared" si="10"/>
        <v>24664.6039762121</v>
      </c>
      <c r="Q23" s="22">
        <f t="shared" si="11"/>
        <v>24.664603976212099</v>
      </c>
      <c r="R23" s="7"/>
    </row>
    <row r="24" spans="1:18" x14ac:dyDescent="0.25">
      <c r="A24" s="13">
        <v>13</v>
      </c>
      <c r="B24" s="13">
        <v>0</v>
      </c>
      <c r="C24" s="13">
        <f t="shared" si="1"/>
        <v>13.411199999999999</v>
      </c>
      <c r="D24" s="14">
        <v>30</v>
      </c>
      <c r="E24" s="13">
        <f t="shared" si="2"/>
        <v>13.411199999999999</v>
      </c>
      <c r="F24" s="13">
        <f t="shared" si="12"/>
        <v>85.831680000000006</v>
      </c>
      <c r="G24" s="20">
        <f t="shared" si="13"/>
        <v>0.89407999999999888</v>
      </c>
      <c r="H24" s="21">
        <f t="shared" si="3"/>
        <v>618.03000000000009</v>
      </c>
      <c r="I24" s="21">
        <f t="shared" si="4"/>
        <v>0</v>
      </c>
      <c r="J24" s="21">
        <f t="shared" si="5"/>
        <v>259.32255954739196</v>
      </c>
      <c r="K24" s="21">
        <f t="shared" si="6"/>
        <v>563.27039999999931</v>
      </c>
      <c r="L24" s="21">
        <f t="shared" si="7"/>
        <v>1440.6229595473915</v>
      </c>
      <c r="M24" s="22">
        <f t="shared" si="8"/>
        <v>563.27039999999931</v>
      </c>
      <c r="N24" s="22">
        <f t="shared" si="0"/>
        <v>7362.6035623356665</v>
      </c>
      <c r="O24" s="22">
        <f t="shared" si="9"/>
        <v>7.3626035623356669</v>
      </c>
      <c r="P24" s="22">
        <f t="shared" si="10"/>
        <v>19320.482635081975</v>
      </c>
      <c r="Q24" s="22">
        <f t="shared" si="11"/>
        <v>19.320482635081976</v>
      </c>
      <c r="R24" s="7"/>
    </row>
    <row r="25" spans="1:18" x14ac:dyDescent="0.25">
      <c r="A25" s="13">
        <v>14</v>
      </c>
      <c r="B25" s="13">
        <v>0</v>
      </c>
      <c r="C25" s="13">
        <f t="shared" si="1"/>
        <v>13.411199999999999</v>
      </c>
      <c r="D25" s="14">
        <v>30</v>
      </c>
      <c r="E25" s="13">
        <f t="shared" si="2"/>
        <v>13.411199999999999</v>
      </c>
      <c r="F25" s="13">
        <f t="shared" si="12"/>
        <v>99.24288</v>
      </c>
      <c r="G25" s="20">
        <f t="shared" si="13"/>
        <v>0</v>
      </c>
      <c r="H25" s="21">
        <f t="shared" si="3"/>
        <v>618.03000000000009</v>
      </c>
      <c r="I25" s="21">
        <f t="shared" si="4"/>
        <v>0</v>
      </c>
      <c r="J25" s="21">
        <f t="shared" si="5"/>
        <v>259.32255954739196</v>
      </c>
      <c r="K25" s="21">
        <f t="shared" si="6"/>
        <v>0</v>
      </c>
      <c r="L25" s="21">
        <f t="shared" si="7"/>
        <v>877.35255954739205</v>
      </c>
      <c r="M25" s="22">
        <f t="shared" si="8"/>
        <v>0</v>
      </c>
      <c r="N25" s="22">
        <f t="shared" si="0"/>
        <v>7362.6035623356665</v>
      </c>
      <c r="O25" s="22">
        <f t="shared" si="9"/>
        <v>7.3626035623356669</v>
      </c>
      <c r="P25" s="22">
        <f t="shared" si="10"/>
        <v>11766.350646601983</v>
      </c>
      <c r="Q25" s="22">
        <f t="shared" si="11"/>
        <v>11.766350646601982</v>
      </c>
      <c r="R25" s="7"/>
    </row>
    <row r="26" spans="1:18" x14ac:dyDescent="0.25">
      <c r="A26" s="13">
        <v>15</v>
      </c>
      <c r="B26" s="13">
        <v>2</v>
      </c>
      <c r="C26" s="13">
        <f t="shared" si="1"/>
        <v>12.51712</v>
      </c>
      <c r="D26" s="14">
        <v>28</v>
      </c>
      <c r="E26" s="13">
        <f t="shared" si="2"/>
        <v>12.51712</v>
      </c>
      <c r="F26" s="13">
        <f t="shared" si="12"/>
        <v>111.76</v>
      </c>
      <c r="G26" s="20">
        <f t="shared" si="13"/>
        <v>-0.89407999999999888</v>
      </c>
      <c r="H26" s="21">
        <f t="shared" si="3"/>
        <v>618.03000000000009</v>
      </c>
      <c r="I26" s="21">
        <f t="shared" si="4"/>
        <v>0</v>
      </c>
      <c r="J26" s="21">
        <f t="shared" si="5"/>
        <v>225.89876298350592</v>
      </c>
      <c r="K26" s="21">
        <f t="shared" si="6"/>
        <v>-563.27039999999931</v>
      </c>
      <c r="L26" s="21">
        <f t="shared" si="7"/>
        <v>280.65836298350666</v>
      </c>
      <c r="M26" s="22">
        <f t="shared" si="8"/>
        <v>-563.27039999999931</v>
      </c>
      <c r="N26" s="22">
        <f t="shared" si="0"/>
        <v>7362.6035623356665</v>
      </c>
      <c r="O26" s="22">
        <f t="shared" si="9"/>
        <v>7.3626035623356669</v>
      </c>
      <c r="P26" s="22">
        <f t="shared" si="10"/>
        <v>3513.034408468111</v>
      </c>
      <c r="Q26" s="22">
        <f t="shared" si="11"/>
        <v>3.5130344084681111</v>
      </c>
      <c r="R26" s="7"/>
    </row>
    <row r="27" spans="1:18" x14ac:dyDescent="0.25">
      <c r="A27" s="13">
        <v>16</v>
      </c>
      <c r="B27" s="13">
        <v>2</v>
      </c>
      <c r="C27" s="13">
        <f t="shared" si="1"/>
        <v>11.62304</v>
      </c>
      <c r="D27" s="14">
        <v>26</v>
      </c>
      <c r="E27" s="13">
        <f t="shared" si="2"/>
        <v>11.62304</v>
      </c>
      <c r="F27" s="13">
        <f t="shared" si="12"/>
        <v>123.38304000000001</v>
      </c>
      <c r="G27" s="20">
        <f t="shared" si="13"/>
        <v>-0.89408000000000065</v>
      </c>
      <c r="H27" s="21">
        <f t="shared" si="3"/>
        <v>618.03000000000009</v>
      </c>
      <c r="I27" s="21">
        <f t="shared" si="4"/>
        <v>0</v>
      </c>
      <c r="J27" s="21">
        <f t="shared" si="5"/>
        <v>194.78005583781885</v>
      </c>
      <c r="K27" s="21">
        <f t="shared" si="6"/>
        <v>-563.27040000000045</v>
      </c>
      <c r="L27" s="21">
        <f t="shared" si="7"/>
        <v>249.53965583781849</v>
      </c>
      <c r="M27" s="22">
        <f t="shared" si="8"/>
        <v>-563.27040000000045</v>
      </c>
      <c r="N27" s="22">
        <f t="shared" si="0"/>
        <v>7362.6035623356665</v>
      </c>
      <c r="O27" s="22">
        <f t="shared" si="9"/>
        <v>7.3626035623356669</v>
      </c>
      <c r="P27" s="22">
        <f t="shared" si="10"/>
        <v>2900.4094013891977</v>
      </c>
      <c r="Q27" s="22">
        <f t="shared" si="11"/>
        <v>2.9004094013891977</v>
      </c>
      <c r="R27" s="7"/>
    </row>
    <row r="28" spans="1:18" x14ac:dyDescent="0.25">
      <c r="A28" s="13">
        <v>17</v>
      </c>
      <c r="B28" s="13">
        <v>0</v>
      </c>
      <c r="C28" s="13">
        <f t="shared" si="1"/>
        <v>12.51712</v>
      </c>
      <c r="D28" s="14">
        <v>28</v>
      </c>
      <c r="E28" s="13">
        <f t="shared" si="2"/>
        <v>12.51712</v>
      </c>
      <c r="F28" s="13">
        <f t="shared" si="12"/>
        <v>135.90016</v>
      </c>
      <c r="G28" s="20">
        <f t="shared" si="13"/>
        <v>0.89408000000000065</v>
      </c>
      <c r="H28" s="21">
        <f t="shared" si="3"/>
        <v>618.03000000000009</v>
      </c>
      <c r="I28" s="21">
        <f t="shared" si="4"/>
        <v>0</v>
      </c>
      <c r="J28" s="21">
        <f t="shared" si="5"/>
        <v>225.89876298350592</v>
      </c>
      <c r="K28" s="21">
        <f t="shared" si="6"/>
        <v>563.27040000000045</v>
      </c>
      <c r="L28" s="21">
        <f t="shared" si="7"/>
        <v>1407.1991629835065</v>
      </c>
      <c r="M28" s="22">
        <f t="shared" si="8"/>
        <v>563.27040000000045</v>
      </c>
      <c r="N28" s="22">
        <f t="shared" si="0"/>
        <v>7362.6035623356665</v>
      </c>
      <c r="O28" s="22">
        <f t="shared" si="9"/>
        <v>7.3626035623356669</v>
      </c>
      <c r="P28" s="22">
        <f t="shared" si="10"/>
        <v>17614.08078696411</v>
      </c>
      <c r="Q28" s="22">
        <f t="shared" si="11"/>
        <v>17.614080786964109</v>
      </c>
      <c r="R28" s="7"/>
    </row>
    <row r="29" spans="1:18" x14ac:dyDescent="0.25">
      <c r="A29" s="13">
        <v>18</v>
      </c>
      <c r="B29" s="13">
        <v>2</v>
      </c>
      <c r="C29" s="13">
        <f t="shared" si="1"/>
        <v>11.62304</v>
      </c>
      <c r="D29" s="14">
        <v>26</v>
      </c>
      <c r="E29" s="13">
        <f t="shared" si="2"/>
        <v>11.62304</v>
      </c>
      <c r="F29" s="13">
        <f t="shared" si="12"/>
        <v>147.5232</v>
      </c>
      <c r="G29" s="20">
        <f t="shared" si="13"/>
        <v>-0.89408000000000065</v>
      </c>
      <c r="H29" s="21">
        <f t="shared" si="3"/>
        <v>618.03000000000009</v>
      </c>
      <c r="I29" s="21">
        <f t="shared" si="4"/>
        <v>0</v>
      </c>
      <c r="J29" s="21">
        <f t="shared" si="5"/>
        <v>194.78005583781885</v>
      </c>
      <c r="K29" s="21">
        <f t="shared" si="6"/>
        <v>-563.27040000000045</v>
      </c>
      <c r="L29" s="21">
        <f t="shared" si="7"/>
        <v>249.53965583781849</v>
      </c>
      <c r="M29" s="22">
        <f t="shared" si="8"/>
        <v>-563.27040000000045</v>
      </c>
      <c r="N29" s="22">
        <f t="shared" si="0"/>
        <v>7362.6035623356665</v>
      </c>
      <c r="O29" s="22">
        <f t="shared" si="9"/>
        <v>7.3626035623356669</v>
      </c>
      <c r="P29" s="22">
        <f t="shared" si="10"/>
        <v>2900.4094013891977</v>
      </c>
      <c r="Q29" s="22">
        <f t="shared" si="11"/>
        <v>2.9004094013891977</v>
      </c>
      <c r="R29" s="7"/>
    </row>
    <row r="30" spans="1:18" x14ac:dyDescent="0.25">
      <c r="A30" s="13">
        <v>19</v>
      </c>
      <c r="B30" s="13">
        <v>2</v>
      </c>
      <c r="C30" s="13">
        <f t="shared" si="1"/>
        <v>10.728960000000001</v>
      </c>
      <c r="D30" s="14">
        <v>24</v>
      </c>
      <c r="E30" s="13">
        <f t="shared" si="2"/>
        <v>10.728960000000001</v>
      </c>
      <c r="F30" s="13">
        <f t="shared" si="12"/>
        <v>158.25216</v>
      </c>
      <c r="G30" s="20">
        <f t="shared" si="13"/>
        <v>-0.89407999999999888</v>
      </c>
      <c r="H30" s="21">
        <f t="shared" si="3"/>
        <v>618.03000000000009</v>
      </c>
      <c r="I30" s="21">
        <f t="shared" si="4"/>
        <v>0</v>
      </c>
      <c r="J30" s="21">
        <f t="shared" si="5"/>
        <v>165.9664381103309</v>
      </c>
      <c r="K30" s="21">
        <f t="shared" si="6"/>
        <v>-563.27039999999931</v>
      </c>
      <c r="L30" s="21">
        <f t="shared" si="7"/>
        <v>220.72603811033161</v>
      </c>
      <c r="M30" s="22">
        <f t="shared" si="8"/>
        <v>-563.27039999999931</v>
      </c>
      <c r="N30" s="22">
        <f t="shared" si="0"/>
        <v>7362.6035623356665</v>
      </c>
      <c r="O30" s="22">
        <f t="shared" si="9"/>
        <v>7.3626035623356669</v>
      </c>
      <c r="P30" s="22">
        <f t="shared" si="10"/>
        <v>2368.1608338442238</v>
      </c>
      <c r="Q30" s="22">
        <f t="shared" si="11"/>
        <v>2.3681608338442239</v>
      </c>
      <c r="R30" s="7"/>
    </row>
    <row r="31" spans="1:18" x14ac:dyDescent="0.25">
      <c r="A31" s="13">
        <v>20</v>
      </c>
      <c r="B31" s="13">
        <v>2</v>
      </c>
      <c r="C31" s="13">
        <f t="shared" si="1"/>
        <v>10.728960000000001</v>
      </c>
      <c r="D31" s="14">
        <v>24</v>
      </c>
      <c r="E31" s="13">
        <f t="shared" si="2"/>
        <v>10.728960000000001</v>
      </c>
      <c r="F31" s="13">
        <f t="shared" si="12"/>
        <v>168.98112</v>
      </c>
      <c r="G31" s="20">
        <f t="shared" si="13"/>
        <v>0</v>
      </c>
      <c r="H31" s="21">
        <f t="shared" si="3"/>
        <v>618.03000000000009</v>
      </c>
      <c r="I31" s="21">
        <f t="shared" si="4"/>
        <v>0</v>
      </c>
      <c r="J31" s="21">
        <f t="shared" si="5"/>
        <v>165.9664381103309</v>
      </c>
      <c r="K31" s="21">
        <f t="shared" si="6"/>
        <v>0</v>
      </c>
      <c r="L31" s="21">
        <f t="shared" si="7"/>
        <v>783.99643811033093</v>
      </c>
      <c r="M31" s="22">
        <f t="shared" si="8"/>
        <v>0</v>
      </c>
      <c r="N31" s="22">
        <f t="shared" si="0"/>
        <v>7362.6035623356665</v>
      </c>
      <c r="O31" s="22">
        <f t="shared" si="9"/>
        <v>7.3626035623356669</v>
      </c>
      <c r="P31" s="22">
        <f t="shared" si="10"/>
        <v>8411.4664246282173</v>
      </c>
      <c r="Q31" s="22">
        <f t="shared" si="11"/>
        <v>8.4114664246282178</v>
      </c>
      <c r="R31" s="7"/>
    </row>
    <row r="32" spans="1:18" x14ac:dyDescent="0.25">
      <c r="A32" s="13">
        <v>21</v>
      </c>
      <c r="B32" s="13">
        <v>4</v>
      </c>
      <c r="C32" s="13">
        <f t="shared" si="1"/>
        <v>12.070079999999999</v>
      </c>
      <c r="D32" s="14">
        <v>27</v>
      </c>
      <c r="E32" s="13">
        <f t="shared" si="2"/>
        <v>12.070079999999999</v>
      </c>
      <c r="F32" s="13">
        <f t="shared" si="12"/>
        <v>181.05119999999999</v>
      </c>
      <c r="G32" s="20">
        <f t="shared" si="13"/>
        <v>1.3411199999999983</v>
      </c>
      <c r="H32" s="21">
        <f t="shared" si="3"/>
        <v>618.03000000000009</v>
      </c>
      <c r="I32" s="21">
        <f t="shared" si="4"/>
        <v>0</v>
      </c>
      <c r="J32" s="21">
        <f t="shared" si="5"/>
        <v>210.05127323338746</v>
      </c>
      <c r="K32" s="21">
        <f t="shared" si="6"/>
        <v>844.90559999999891</v>
      </c>
      <c r="L32" s="21">
        <f t="shared" si="7"/>
        <v>1672.9868732333864</v>
      </c>
      <c r="M32" s="22">
        <f t="shared" si="8"/>
        <v>844.90559999999891</v>
      </c>
      <c r="N32" s="22">
        <f t="shared" si="0"/>
        <v>7362.6035623356665</v>
      </c>
      <c r="O32" s="22">
        <f t="shared" si="9"/>
        <v>7.3626035623356669</v>
      </c>
      <c r="P32" s="22">
        <f t="shared" si="10"/>
        <v>20193.085398876832</v>
      </c>
      <c r="Q32" s="22">
        <f t="shared" si="11"/>
        <v>20.193085398876832</v>
      </c>
      <c r="R32" s="7"/>
    </row>
    <row r="33" spans="1:18" x14ac:dyDescent="0.25">
      <c r="A33" s="13">
        <v>22</v>
      </c>
      <c r="B33" s="13">
        <v>6</v>
      </c>
      <c r="C33" s="13">
        <f t="shared" si="1"/>
        <v>10.28192</v>
      </c>
      <c r="D33" s="14">
        <v>23</v>
      </c>
      <c r="E33" s="13">
        <f t="shared" si="2"/>
        <v>10.28192</v>
      </c>
      <c r="F33" s="13">
        <f t="shared" si="12"/>
        <v>191.33312000000001</v>
      </c>
      <c r="G33" s="20">
        <f t="shared" si="13"/>
        <v>-1.7881599999999995</v>
      </c>
      <c r="H33" s="21">
        <f t="shared" si="3"/>
        <v>618.03000000000009</v>
      </c>
      <c r="I33" s="21">
        <f t="shared" si="4"/>
        <v>0</v>
      </c>
      <c r="J33" s="21">
        <f t="shared" si="5"/>
        <v>152.4240377784115</v>
      </c>
      <c r="K33" s="21">
        <f t="shared" si="6"/>
        <v>-1126.5407999999998</v>
      </c>
      <c r="L33" s="21">
        <f t="shared" si="7"/>
        <v>-356.08676222158817</v>
      </c>
      <c r="M33" s="22">
        <f t="shared" si="8"/>
        <v>-1126.5407999999998</v>
      </c>
      <c r="N33" s="22">
        <f t="shared" si="0"/>
        <v>7362.6035623356665</v>
      </c>
      <c r="O33" s="22">
        <f t="shared" si="9"/>
        <v>7.3626035623356669</v>
      </c>
      <c r="P33" s="22">
        <f t="shared" si="10"/>
        <v>-3661.2556022213917</v>
      </c>
      <c r="Q33" s="22">
        <f t="shared" si="11"/>
        <v>-3.6612556022213916</v>
      </c>
      <c r="R33" s="7"/>
    </row>
    <row r="34" spans="1:18" x14ac:dyDescent="0.25">
      <c r="A34" s="13">
        <v>23</v>
      </c>
      <c r="B34" s="13">
        <v>8</v>
      </c>
      <c r="C34" s="13">
        <f t="shared" si="1"/>
        <v>8.9407999999999994</v>
      </c>
      <c r="D34" s="14">
        <v>20</v>
      </c>
      <c r="E34" s="13">
        <f t="shared" si="2"/>
        <v>8.9407999999999994</v>
      </c>
      <c r="F34" s="13">
        <f t="shared" si="12"/>
        <v>200.27392</v>
      </c>
      <c r="G34" s="20">
        <f t="shared" si="13"/>
        <v>-1.3411200000000001</v>
      </c>
      <c r="H34" s="23">
        <f>$D$2*9.81*$I$3</f>
        <v>618.03000000000009</v>
      </c>
      <c r="I34" s="23">
        <f>$D$2*9.81*SIN((B34-B33)/E34)</f>
        <v>1370.9928185282292</v>
      </c>
      <c r="J34" s="23">
        <f t="shared" si="5"/>
        <v>115.25447090995198</v>
      </c>
      <c r="K34" s="23">
        <f t="shared" si="6"/>
        <v>-844.90560000000005</v>
      </c>
      <c r="L34" s="23">
        <f t="shared" si="7"/>
        <v>1259.3716894381814</v>
      </c>
      <c r="M34" s="22">
        <f t="shared" si="8"/>
        <v>-844.90560000000005</v>
      </c>
      <c r="N34" s="22">
        <f t="shared" si="0"/>
        <v>7362.6035623356665</v>
      </c>
      <c r="O34" s="22">
        <f t="shared" si="9"/>
        <v>7.3626035623356669</v>
      </c>
      <c r="P34" s="22">
        <f t="shared" si="10"/>
        <v>11259.790400928892</v>
      </c>
      <c r="Q34" s="22">
        <f t="shared" si="11"/>
        <v>11.259790400928892</v>
      </c>
      <c r="R34" s="7"/>
    </row>
    <row r="35" spans="1:18" x14ac:dyDescent="0.25">
      <c r="A35" s="13">
        <v>24</v>
      </c>
      <c r="B35" s="13">
        <v>10</v>
      </c>
      <c r="C35" s="13">
        <f t="shared" si="1"/>
        <v>7.1526399999999999</v>
      </c>
      <c r="D35" s="14">
        <v>16</v>
      </c>
      <c r="E35" s="13">
        <f t="shared" si="2"/>
        <v>7.1526399999999999</v>
      </c>
      <c r="F35" s="13">
        <f t="shared" si="12"/>
        <v>207.42655999999999</v>
      </c>
      <c r="G35" s="20">
        <f t="shared" si="13"/>
        <v>-1.7881599999999995</v>
      </c>
      <c r="H35" s="23">
        <f t="shared" ref="H35:H51" si="14">$D$2*9.81*$I$3</f>
        <v>618.03000000000009</v>
      </c>
      <c r="I35" s="23">
        <f t="shared" ref="I35:I98" si="15">$D$2*9.81*SIN((B35-B34)/E35)</f>
        <v>1705.6860354825069</v>
      </c>
      <c r="J35" s="23">
        <f t="shared" si="5"/>
        <v>73.76286138236928</v>
      </c>
      <c r="K35" s="23">
        <f t="shared" si="6"/>
        <v>-1126.5407999999998</v>
      </c>
      <c r="L35" s="23">
        <f t="shared" si="7"/>
        <v>1270.9380968648766</v>
      </c>
      <c r="M35" s="22">
        <f t="shared" si="8"/>
        <v>-1126.5407999999998</v>
      </c>
      <c r="N35" s="22">
        <f t="shared" si="0"/>
        <v>7362.6035623356665</v>
      </c>
      <c r="O35" s="22">
        <f t="shared" si="9"/>
        <v>7.3626035623356669</v>
      </c>
      <c r="P35" s="22">
        <f t="shared" si="10"/>
        <v>9090.5626691595899</v>
      </c>
      <c r="Q35" s="22">
        <f t="shared" si="11"/>
        <v>9.0905626691595902</v>
      </c>
      <c r="R35" s="7"/>
    </row>
    <row r="36" spans="1:18" x14ac:dyDescent="0.25">
      <c r="A36" s="13">
        <v>25</v>
      </c>
      <c r="B36" s="13">
        <v>12</v>
      </c>
      <c r="C36" s="13">
        <f t="shared" si="1"/>
        <v>7.5996800000000002</v>
      </c>
      <c r="D36" s="14">
        <v>17</v>
      </c>
      <c r="E36" s="13">
        <f t="shared" si="2"/>
        <v>7.5996800000000002</v>
      </c>
      <c r="F36" s="13">
        <f t="shared" si="12"/>
        <v>215.02624</v>
      </c>
      <c r="G36" s="20">
        <f t="shared" si="13"/>
        <v>0.44704000000000033</v>
      </c>
      <c r="H36" s="23">
        <f t="shared" si="14"/>
        <v>618.03000000000009</v>
      </c>
      <c r="I36" s="23">
        <f t="shared" si="15"/>
        <v>1607.7538851725874</v>
      </c>
      <c r="J36" s="23">
        <f t="shared" si="5"/>
        <v>83.271355232440314</v>
      </c>
      <c r="K36" s="23">
        <f t="shared" si="6"/>
        <v>281.63520000000022</v>
      </c>
      <c r="L36" s="23">
        <f t="shared" si="7"/>
        <v>2590.6904404050279</v>
      </c>
      <c r="M36" s="22">
        <f t="shared" si="8"/>
        <v>281.63520000000022</v>
      </c>
      <c r="N36" s="22">
        <f t="shared" si="0"/>
        <v>7362.6035623356665</v>
      </c>
      <c r="O36" s="22">
        <f t="shared" si="9"/>
        <v>7.3626035623356669</v>
      </c>
      <c r="P36" s="22">
        <f t="shared" si="10"/>
        <v>19688.418326137282</v>
      </c>
      <c r="Q36" s="22">
        <f t="shared" si="11"/>
        <v>19.688418326137281</v>
      </c>
      <c r="R36" s="7"/>
    </row>
    <row r="37" spans="1:18" x14ac:dyDescent="0.25">
      <c r="A37" s="13">
        <v>26</v>
      </c>
      <c r="B37" s="13">
        <v>14</v>
      </c>
      <c r="C37" s="13">
        <f t="shared" si="1"/>
        <v>8.0467200000000005</v>
      </c>
      <c r="D37" s="14">
        <v>18</v>
      </c>
      <c r="E37" s="13">
        <f t="shared" si="2"/>
        <v>8.0467200000000005</v>
      </c>
      <c r="F37" s="13">
        <f t="shared" si="12"/>
        <v>223.07295999999999</v>
      </c>
      <c r="G37" s="20">
        <f t="shared" si="13"/>
        <v>0.44704000000000033</v>
      </c>
      <c r="H37" s="23">
        <f t="shared" si="14"/>
        <v>618.03000000000009</v>
      </c>
      <c r="I37" s="23">
        <f t="shared" si="15"/>
        <v>1520.3371153620037</v>
      </c>
      <c r="J37" s="23">
        <f t="shared" si="5"/>
        <v>93.35612143706112</v>
      </c>
      <c r="K37" s="23">
        <f t="shared" si="6"/>
        <v>281.63520000000022</v>
      </c>
      <c r="L37" s="23">
        <f t="shared" si="7"/>
        <v>2513.3584367990652</v>
      </c>
      <c r="M37" s="22">
        <f t="shared" si="8"/>
        <v>281.63520000000022</v>
      </c>
      <c r="N37" s="22">
        <f t="shared" si="0"/>
        <v>7362.6035623356665</v>
      </c>
      <c r="O37" s="22">
        <f t="shared" si="9"/>
        <v>7.3626035623356669</v>
      </c>
      <c r="P37" s="22">
        <f t="shared" si="10"/>
        <v>20224.291600559776</v>
      </c>
      <c r="Q37" s="22">
        <f t="shared" si="11"/>
        <v>20.224291600559777</v>
      </c>
      <c r="R37" s="7"/>
    </row>
    <row r="38" spans="1:18" x14ac:dyDescent="0.25">
      <c r="A38" s="13">
        <v>27</v>
      </c>
      <c r="B38" s="13">
        <v>15</v>
      </c>
      <c r="C38" s="13">
        <f t="shared" si="1"/>
        <v>6.7055999999999996</v>
      </c>
      <c r="D38" s="14">
        <v>15</v>
      </c>
      <c r="E38" s="13">
        <f t="shared" si="2"/>
        <v>6.7055999999999996</v>
      </c>
      <c r="F38" s="13">
        <f t="shared" si="12"/>
        <v>229.77856</v>
      </c>
      <c r="G38" s="20">
        <f t="shared" si="13"/>
        <v>-1.341120000000001</v>
      </c>
      <c r="H38" s="23">
        <f t="shared" si="14"/>
        <v>618.03000000000009</v>
      </c>
      <c r="I38" s="23">
        <f t="shared" si="15"/>
        <v>918.25007136444447</v>
      </c>
      <c r="J38" s="23">
        <f t="shared" si="5"/>
        <v>64.83063988684799</v>
      </c>
      <c r="K38" s="23">
        <f t="shared" si="6"/>
        <v>-844.90560000000062</v>
      </c>
      <c r="L38" s="23">
        <f t="shared" si="7"/>
        <v>756.20511125129212</v>
      </c>
      <c r="M38" s="22">
        <f t="shared" si="8"/>
        <v>-844.90560000000062</v>
      </c>
      <c r="N38" s="22">
        <f t="shared" si="0"/>
        <v>7362.6035623356665</v>
      </c>
      <c r="O38" s="22">
        <f t="shared" si="9"/>
        <v>7.3626035623356669</v>
      </c>
      <c r="P38" s="22">
        <f t="shared" si="10"/>
        <v>5070.8089940066639</v>
      </c>
      <c r="Q38" s="22">
        <f t="shared" si="11"/>
        <v>5.0708089940066641</v>
      </c>
      <c r="R38" s="7"/>
    </row>
    <row r="39" spans="1:18" x14ac:dyDescent="0.25">
      <c r="A39" s="13">
        <v>28</v>
      </c>
      <c r="B39" s="13">
        <v>16</v>
      </c>
      <c r="C39" s="13">
        <f t="shared" si="1"/>
        <v>7.1526399999999999</v>
      </c>
      <c r="D39" s="14">
        <v>16</v>
      </c>
      <c r="E39" s="13">
        <f t="shared" si="2"/>
        <v>7.1526399999999999</v>
      </c>
      <c r="F39" s="13">
        <f t="shared" si="12"/>
        <v>236.93119999999999</v>
      </c>
      <c r="G39" s="20">
        <f t="shared" si="13"/>
        <v>0.44704000000000033</v>
      </c>
      <c r="H39" s="23">
        <f t="shared" si="14"/>
        <v>618.03000000000009</v>
      </c>
      <c r="I39" s="23">
        <f t="shared" si="15"/>
        <v>861.24645952733442</v>
      </c>
      <c r="J39" s="23">
        <f t="shared" si="5"/>
        <v>73.76286138236928</v>
      </c>
      <c r="K39" s="23">
        <f t="shared" si="6"/>
        <v>281.63520000000022</v>
      </c>
      <c r="L39" s="23">
        <f t="shared" si="7"/>
        <v>1834.6745209097039</v>
      </c>
      <c r="M39" s="22">
        <f t="shared" si="8"/>
        <v>281.63520000000022</v>
      </c>
      <c r="N39" s="22">
        <f t="shared" si="0"/>
        <v>7362.6035623356665</v>
      </c>
      <c r="O39" s="22">
        <f t="shared" si="9"/>
        <v>7.3626035623356669</v>
      </c>
      <c r="P39" s="22">
        <f t="shared" si="10"/>
        <v>13122.766365239584</v>
      </c>
      <c r="Q39" s="22">
        <f t="shared" si="11"/>
        <v>13.122766365239585</v>
      </c>
      <c r="R39" s="7"/>
    </row>
    <row r="40" spans="1:18" x14ac:dyDescent="0.25">
      <c r="A40" s="13">
        <v>29</v>
      </c>
      <c r="B40" s="13">
        <v>17</v>
      </c>
      <c r="C40" s="13">
        <f t="shared" si="1"/>
        <v>8.0467200000000005</v>
      </c>
      <c r="D40" s="14">
        <v>18</v>
      </c>
      <c r="E40" s="13">
        <f t="shared" si="2"/>
        <v>8.0467200000000005</v>
      </c>
      <c r="F40" s="13">
        <f t="shared" si="12"/>
        <v>244.97791999999998</v>
      </c>
      <c r="G40" s="20">
        <f t="shared" si="13"/>
        <v>0.89408000000000065</v>
      </c>
      <c r="H40" s="23">
        <f t="shared" si="14"/>
        <v>618.03000000000009</v>
      </c>
      <c r="I40" s="23">
        <f t="shared" si="15"/>
        <v>766.07662485008677</v>
      </c>
      <c r="J40" s="23">
        <f t="shared" si="5"/>
        <v>93.35612143706112</v>
      </c>
      <c r="K40" s="23">
        <f t="shared" si="6"/>
        <v>563.27040000000045</v>
      </c>
      <c r="L40" s="23">
        <f t="shared" si="7"/>
        <v>2040.7331462871484</v>
      </c>
      <c r="M40" s="22">
        <f t="shared" si="8"/>
        <v>563.27040000000045</v>
      </c>
      <c r="N40" s="22">
        <f t="shared" si="0"/>
        <v>7362.6035623356665</v>
      </c>
      <c r="O40" s="22">
        <f t="shared" si="9"/>
        <v>7.3626035623356669</v>
      </c>
      <c r="P40" s="22">
        <f t="shared" si="10"/>
        <v>16421.208222891724</v>
      </c>
      <c r="Q40" s="22">
        <f t="shared" si="11"/>
        <v>16.421208222891725</v>
      </c>
      <c r="R40" s="7"/>
    </row>
    <row r="41" spans="1:18" x14ac:dyDescent="0.25">
      <c r="A41" s="13">
        <v>30</v>
      </c>
      <c r="B41" s="13">
        <v>18</v>
      </c>
      <c r="C41" s="13">
        <f t="shared" si="1"/>
        <v>5.3644800000000004</v>
      </c>
      <c r="D41" s="14">
        <v>12</v>
      </c>
      <c r="E41" s="13">
        <f t="shared" si="2"/>
        <v>5.3644800000000004</v>
      </c>
      <c r="F41" s="13">
        <f t="shared" si="12"/>
        <v>250.3424</v>
      </c>
      <c r="G41" s="20">
        <f t="shared" si="13"/>
        <v>-2.6822400000000002</v>
      </c>
      <c r="H41" s="23">
        <f t="shared" si="14"/>
        <v>618.03000000000009</v>
      </c>
      <c r="I41" s="23">
        <f t="shared" si="15"/>
        <v>1145.4173993786094</v>
      </c>
      <c r="J41" s="23">
        <f t="shared" si="5"/>
        <v>41.491609527582725</v>
      </c>
      <c r="K41" s="23">
        <f t="shared" si="6"/>
        <v>-1689.8112000000001</v>
      </c>
      <c r="L41" s="23">
        <f t="shared" si="7"/>
        <v>115.12780890619229</v>
      </c>
      <c r="M41" s="22">
        <f t="shared" si="8"/>
        <v>-1689.8112000000001</v>
      </c>
      <c r="N41" s="22">
        <f t="shared" si="0"/>
        <v>7362.6035623356665</v>
      </c>
      <c r="O41" s="22">
        <f t="shared" si="9"/>
        <v>7.3626035623356669</v>
      </c>
      <c r="P41" s="22">
        <f t="shared" si="10"/>
        <v>617.60082832109049</v>
      </c>
      <c r="Q41" s="22">
        <f t="shared" si="11"/>
        <v>0.61760082832109053</v>
      </c>
      <c r="R41" s="7"/>
    </row>
    <row r="42" spans="1:18" x14ac:dyDescent="0.25">
      <c r="A42" s="13">
        <v>31</v>
      </c>
      <c r="B42" s="13">
        <v>20</v>
      </c>
      <c r="C42" s="13">
        <f t="shared" si="1"/>
        <v>6.2585600000000001</v>
      </c>
      <c r="D42" s="14">
        <v>14</v>
      </c>
      <c r="E42" s="13">
        <f t="shared" si="2"/>
        <v>6.2585600000000001</v>
      </c>
      <c r="F42" s="13">
        <f t="shared" si="12"/>
        <v>256.60095999999999</v>
      </c>
      <c r="G42" s="20">
        <f t="shared" si="13"/>
        <v>0.89407999999999976</v>
      </c>
      <c r="H42" s="23">
        <f t="shared" si="14"/>
        <v>618.03000000000009</v>
      </c>
      <c r="I42" s="23">
        <f t="shared" si="15"/>
        <v>1941.5478962492421</v>
      </c>
      <c r="J42" s="23">
        <f t="shared" si="5"/>
        <v>56.47469074587648</v>
      </c>
      <c r="K42" s="23">
        <f t="shared" si="6"/>
        <v>563.27039999999988</v>
      </c>
      <c r="L42" s="23">
        <f t="shared" si="7"/>
        <v>3179.3229869951188</v>
      </c>
      <c r="M42" s="22">
        <f t="shared" si="8"/>
        <v>563.27039999999988</v>
      </c>
      <c r="N42" s="22">
        <f t="shared" si="0"/>
        <v>7362.6035623356665</v>
      </c>
      <c r="O42" s="22">
        <f t="shared" si="9"/>
        <v>7.3626035623356669</v>
      </c>
      <c r="P42" s="22">
        <f t="shared" si="10"/>
        <v>19897.983673488172</v>
      </c>
      <c r="Q42" s="22">
        <f t="shared" si="11"/>
        <v>19.897983673488174</v>
      </c>
      <c r="R42" s="7"/>
    </row>
    <row r="43" spans="1:18" x14ac:dyDescent="0.25">
      <c r="A43" s="13">
        <v>32</v>
      </c>
      <c r="B43" s="13">
        <v>20</v>
      </c>
      <c r="C43" s="13">
        <f t="shared" si="1"/>
        <v>7.1526399999999999</v>
      </c>
      <c r="D43" s="14">
        <v>16</v>
      </c>
      <c r="E43" s="13">
        <f t="shared" si="2"/>
        <v>7.1526399999999999</v>
      </c>
      <c r="F43" s="13">
        <f t="shared" si="12"/>
        <v>263.75360000000001</v>
      </c>
      <c r="G43" s="20">
        <f t="shared" si="13"/>
        <v>0.89407999999999976</v>
      </c>
      <c r="H43" s="23">
        <f t="shared" si="14"/>
        <v>618.03000000000009</v>
      </c>
      <c r="I43" s="23">
        <f t="shared" si="15"/>
        <v>0</v>
      </c>
      <c r="J43" s="23">
        <f t="shared" si="5"/>
        <v>73.76286138236928</v>
      </c>
      <c r="K43" s="23">
        <f t="shared" si="6"/>
        <v>563.27039999999988</v>
      </c>
      <c r="L43" s="23">
        <f t="shared" si="7"/>
        <v>1255.0632613823691</v>
      </c>
      <c r="M43" s="22">
        <f t="shared" si="8"/>
        <v>563.27039999999988</v>
      </c>
      <c r="N43" s="22">
        <f t="shared" ref="N43:N74" si="16">$S$3/120</f>
        <v>7362.6035623356665</v>
      </c>
      <c r="O43" s="22">
        <f t="shared" si="9"/>
        <v>7.3626035623356669</v>
      </c>
      <c r="P43" s="22">
        <f t="shared" si="10"/>
        <v>8977.0156858939881</v>
      </c>
      <c r="Q43" s="22">
        <f t="shared" si="11"/>
        <v>8.9770156858939885</v>
      </c>
      <c r="R43" s="7"/>
    </row>
    <row r="44" spans="1:18" x14ac:dyDescent="0.25">
      <c r="A44" s="13">
        <v>33</v>
      </c>
      <c r="B44" s="13">
        <v>20</v>
      </c>
      <c r="C44" s="13">
        <f t="shared" si="1"/>
        <v>8.0467200000000005</v>
      </c>
      <c r="D44" s="14">
        <v>18</v>
      </c>
      <c r="E44" s="13">
        <f t="shared" si="2"/>
        <v>8.0467200000000005</v>
      </c>
      <c r="F44" s="13">
        <f t="shared" si="12"/>
        <v>271.80032</v>
      </c>
      <c r="G44" s="20">
        <f t="shared" si="13"/>
        <v>0.89408000000000065</v>
      </c>
      <c r="H44" s="23">
        <f t="shared" si="14"/>
        <v>618.03000000000009</v>
      </c>
      <c r="I44" s="23">
        <f t="shared" si="15"/>
        <v>0</v>
      </c>
      <c r="J44" s="23">
        <f t="shared" si="5"/>
        <v>93.35612143706112</v>
      </c>
      <c r="K44" s="23">
        <f t="shared" si="6"/>
        <v>563.27040000000045</v>
      </c>
      <c r="L44" s="23">
        <f t="shared" si="7"/>
        <v>1274.6565214370617</v>
      </c>
      <c r="M44" s="22">
        <f t="shared" si="8"/>
        <v>563.27040000000045</v>
      </c>
      <c r="N44" s="22">
        <f t="shared" si="16"/>
        <v>7362.6035623356665</v>
      </c>
      <c r="O44" s="22">
        <f t="shared" si="9"/>
        <v>7.3626035623356669</v>
      </c>
      <c r="P44" s="22">
        <f t="shared" si="10"/>
        <v>10256.804124178034</v>
      </c>
      <c r="Q44" s="22">
        <f t="shared" si="11"/>
        <v>10.256804124178034</v>
      </c>
      <c r="R44" s="7"/>
    </row>
    <row r="45" spans="1:18" x14ac:dyDescent="0.25">
      <c r="A45" s="13">
        <v>34</v>
      </c>
      <c r="B45" s="13">
        <v>20</v>
      </c>
      <c r="C45" s="13">
        <f t="shared" si="1"/>
        <v>8.49376</v>
      </c>
      <c r="D45" s="14">
        <v>19</v>
      </c>
      <c r="E45" s="13">
        <f t="shared" si="2"/>
        <v>8.49376</v>
      </c>
      <c r="F45" s="13">
        <f t="shared" si="12"/>
        <v>280.29408000000001</v>
      </c>
      <c r="G45" s="20">
        <f t="shared" si="13"/>
        <v>0.44703999999999944</v>
      </c>
      <c r="H45" s="23">
        <f t="shared" si="14"/>
        <v>618.03000000000009</v>
      </c>
      <c r="I45" s="23">
        <f t="shared" si="15"/>
        <v>0</v>
      </c>
      <c r="J45" s="23">
        <f t="shared" si="5"/>
        <v>104.01715999623168</v>
      </c>
      <c r="K45" s="23">
        <f t="shared" si="6"/>
        <v>281.63519999999966</v>
      </c>
      <c r="L45" s="23">
        <f t="shared" si="7"/>
        <v>1003.6823599962315</v>
      </c>
      <c r="M45" s="22">
        <f t="shared" si="8"/>
        <v>281.63519999999966</v>
      </c>
      <c r="N45" s="22">
        <f t="shared" si="16"/>
        <v>7362.6035623356665</v>
      </c>
      <c r="O45" s="22">
        <f t="shared" si="9"/>
        <v>7.3626035623356669</v>
      </c>
      <c r="P45" s="22">
        <f t="shared" si="10"/>
        <v>8525.0370820415919</v>
      </c>
      <c r="Q45" s="22">
        <f t="shared" si="11"/>
        <v>8.5250370820415924</v>
      </c>
      <c r="R45" s="7"/>
    </row>
    <row r="46" spans="1:18" x14ac:dyDescent="0.25">
      <c r="A46" s="13">
        <v>35</v>
      </c>
      <c r="B46" s="13">
        <v>16</v>
      </c>
      <c r="C46" s="13">
        <f t="shared" si="1"/>
        <v>7.1526399999999999</v>
      </c>
      <c r="D46" s="14">
        <v>16</v>
      </c>
      <c r="E46" s="13">
        <f t="shared" si="2"/>
        <v>7.1526399999999999</v>
      </c>
      <c r="F46" s="13">
        <f t="shared" si="12"/>
        <v>287.44672000000003</v>
      </c>
      <c r="G46" s="20">
        <f t="shared" si="13"/>
        <v>-1.3411200000000001</v>
      </c>
      <c r="H46" s="23">
        <f t="shared" si="14"/>
        <v>618.03000000000009</v>
      </c>
      <c r="I46" s="23">
        <f t="shared" si="15"/>
        <v>-3278.8784800547896</v>
      </c>
      <c r="J46" s="23">
        <f t="shared" si="5"/>
        <v>73.76286138236928</v>
      </c>
      <c r="K46" s="23">
        <f t="shared" si="6"/>
        <v>-844.90560000000005</v>
      </c>
      <c r="L46" s="23">
        <f t="shared" si="7"/>
        <v>-3431.99121867242</v>
      </c>
      <c r="M46" s="22">
        <f t="shared" si="8"/>
        <v>-844.90560000000005</v>
      </c>
      <c r="N46" s="22">
        <f t="shared" si="16"/>
        <v>7362.6035623356665</v>
      </c>
      <c r="O46" s="22">
        <f t="shared" si="9"/>
        <v>7.3626035623356669</v>
      </c>
      <c r="P46" s="22">
        <f t="shared" ref="P46:P75" si="17">C46*L46</f>
        <v>-24547.797670325097</v>
      </c>
      <c r="Q46" s="22">
        <f t="shared" si="11"/>
        <v>-24.547797670325096</v>
      </c>
      <c r="R46" s="7"/>
    </row>
    <row r="47" spans="1:18" x14ac:dyDescent="0.25">
      <c r="A47" s="13">
        <v>36</v>
      </c>
      <c r="B47" s="13">
        <v>18</v>
      </c>
      <c r="C47" s="13">
        <f t="shared" si="1"/>
        <v>5.3644800000000004</v>
      </c>
      <c r="D47" s="14">
        <v>12</v>
      </c>
      <c r="E47" s="13">
        <f t="shared" si="2"/>
        <v>5.3644800000000004</v>
      </c>
      <c r="F47" s="13">
        <f t="shared" si="12"/>
        <v>292.81120000000004</v>
      </c>
      <c r="G47" s="20">
        <f t="shared" si="13"/>
        <v>-1.7881599999999995</v>
      </c>
      <c r="H47" s="23">
        <f t="shared" si="14"/>
        <v>618.03000000000009</v>
      </c>
      <c r="I47" s="23">
        <f t="shared" si="15"/>
        <v>2251.147591852231</v>
      </c>
      <c r="J47" s="23">
        <f t="shared" si="5"/>
        <v>41.491609527582725</v>
      </c>
      <c r="K47" s="23">
        <f t="shared" si="6"/>
        <v>-1126.5407999999998</v>
      </c>
      <c r="L47" s="23">
        <f t="shared" si="7"/>
        <v>1784.128401379814</v>
      </c>
      <c r="M47" s="22">
        <f t="shared" si="8"/>
        <v>-1126.5407999999998</v>
      </c>
      <c r="N47" s="22">
        <f t="shared" si="16"/>
        <v>7362.6035623356665</v>
      </c>
      <c r="O47" s="22">
        <f t="shared" si="9"/>
        <v>7.3626035623356669</v>
      </c>
      <c r="P47" s="22">
        <f t="shared" si="17"/>
        <v>9570.9211266339862</v>
      </c>
      <c r="Q47" s="22">
        <f t="shared" si="11"/>
        <v>9.5709211266339871</v>
      </c>
      <c r="R47" s="7"/>
    </row>
    <row r="48" spans="1:18" x14ac:dyDescent="0.25">
      <c r="A48" s="13">
        <v>37</v>
      </c>
      <c r="B48" s="13">
        <v>16</v>
      </c>
      <c r="C48" s="13">
        <f t="shared" si="1"/>
        <v>5.8115199999999998</v>
      </c>
      <c r="D48" s="14">
        <v>13</v>
      </c>
      <c r="E48" s="13">
        <f t="shared" si="2"/>
        <v>5.8115199999999998</v>
      </c>
      <c r="F48" s="13">
        <f t="shared" si="12"/>
        <v>298.62272000000002</v>
      </c>
      <c r="G48" s="20">
        <f t="shared" si="13"/>
        <v>0.44703999999999944</v>
      </c>
      <c r="H48" s="23">
        <f t="shared" si="14"/>
        <v>618.03000000000009</v>
      </c>
      <c r="I48" s="23">
        <f t="shared" si="15"/>
        <v>-2085.1778145448234</v>
      </c>
      <c r="J48" s="23">
        <f t="shared" si="5"/>
        <v>48.695013959454712</v>
      </c>
      <c r="K48" s="23">
        <f t="shared" si="6"/>
        <v>281.63519999999966</v>
      </c>
      <c r="L48" s="23">
        <f t="shared" si="7"/>
        <v>-1136.8176005853688</v>
      </c>
      <c r="M48" s="22">
        <f t="shared" si="8"/>
        <v>281.63519999999966</v>
      </c>
      <c r="N48" s="22">
        <f t="shared" si="16"/>
        <v>7362.6035623356665</v>
      </c>
      <c r="O48" s="22">
        <f t="shared" si="9"/>
        <v>7.3626035623356669</v>
      </c>
      <c r="P48" s="22">
        <f t="shared" si="17"/>
        <v>-6606.6382221538825</v>
      </c>
      <c r="Q48" s="22">
        <f t="shared" si="11"/>
        <v>-6.6066382221538822</v>
      </c>
      <c r="R48" s="7"/>
    </row>
    <row r="49" spans="1:18" x14ac:dyDescent="0.25">
      <c r="A49" s="13">
        <v>38</v>
      </c>
      <c r="B49" s="13">
        <v>14</v>
      </c>
      <c r="C49" s="13">
        <f t="shared" si="1"/>
        <v>8.0467200000000005</v>
      </c>
      <c r="D49" s="14">
        <v>18</v>
      </c>
      <c r="E49" s="13">
        <f t="shared" si="2"/>
        <v>8.0467200000000005</v>
      </c>
      <c r="F49" s="13">
        <f t="shared" si="12"/>
        <v>306.66944000000001</v>
      </c>
      <c r="G49" s="20">
        <f t="shared" si="13"/>
        <v>2.2352000000000007</v>
      </c>
      <c r="H49" s="23">
        <f t="shared" si="14"/>
        <v>618.03000000000009</v>
      </c>
      <c r="I49" s="23">
        <f t="shared" si="15"/>
        <v>-1520.3371153620037</v>
      </c>
      <c r="J49" s="23">
        <f t="shared" si="5"/>
        <v>93.35612143706112</v>
      </c>
      <c r="K49" s="23">
        <f t="shared" si="6"/>
        <v>1408.1760000000004</v>
      </c>
      <c r="L49" s="23">
        <f t="shared" si="7"/>
        <v>599.22500607505788</v>
      </c>
      <c r="M49" s="22">
        <f t="shared" si="8"/>
        <v>1408.1760000000004</v>
      </c>
      <c r="N49" s="22">
        <f t="shared" si="16"/>
        <v>7362.6035623356665</v>
      </c>
      <c r="O49" s="22">
        <f t="shared" si="9"/>
        <v>7.3626035623356669</v>
      </c>
      <c r="P49" s="22">
        <f t="shared" si="17"/>
        <v>4821.7958408842896</v>
      </c>
      <c r="Q49" s="22">
        <f t="shared" si="11"/>
        <v>4.82179584088429</v>
      </c>
      <c r="R49" s="7"/>
    </row>
    <row r="50" spans="1:18" x14ac:dyDescent="0.25">
      <c r="A50" s="13">
        <v>39</v>
      </c>
      <c r="B50" s="13">
        <v>12</v>
      </c>
      <c r="C50" s="13">
        <f t="shared" si="1"/>
        <v>8.9407999999999994</v>
      </c>
      <c r="D50" s="14">
        <v>20</v>
      </c>
      <c r="E50" s="13">
        <f t="shared" si="2"/>
        <v>8.9407999999999994</v>
      </c>
      <c r="F50" s="13">
        <f t="shared" si="12"/>
        <v>315.61024000000003</v>
      </c>
      <c r="G50" s="20">
        <f t="shared" si="13"/>
        <v>0.89407999999999888</v>
      </c>
      <c r="H50" s="23">
        <f t="shared" si="14"/>
        <v>618.03000000000009</v>
      </c>
      <c r="I50" s="23">
        <f t="shared" si="15"/>
        <v>-1370.9928185282292</v>
      </c>
      <c r="J50" s="23">
        <f t="shared" si="5"/>
        <v>115.25447090995198</v>
      </c>
      <c r="K50" s="23">
        <f t="shared" si="6"/>
        <v>563.27039999999931</v>
      </c>
      <c r="L50" s="23">
        <f t="shared" si="7"/>
        <v>-74.437947618277917</v>
      </c>
      <c r="M50" s="22">
        <f t="shared" si="8"/>
        <v>563.27039999999931</v>
      </c>
      <c r="N50" s="22">
        <f t="shared" si="16"/>
        <v>7362.6035623356665</v>
      </c>
      <c r="O50" s="22">
        <f t="shared" si="9"/>
        <v>7.3626035623356669</v>
      </c>
      <c r="P50" s="22">
        <f t="shared" si="17"/>
        <v>-665.53480206549921</v>
      </c>
      <c r="Q50" s="22">
        <f t="shared" si="11"/>
        <v>-0.6655348020654992</v>
      </c>
      <c r="R50" s="7"/>
    </row>
    <row r="51" spans="1:18" x14ac:dyDescent="0.25">
      <c r="A51" s="13">
        <v>40</v>
      </c>
      <c r="B51" s="13">
        <v>10</v>
      </c>
      <c r="C51" s="13">
        <f t="shared" si="1"/>
        <v>8.0467200000000005</v>
      </c>
      <c r="D51" s="14">
        <v>18</v>
      </c>
      <c r="E51" s="13">
        <f t="shared" si="2"/>
        <v>8.0467200000000005</v>
      </c>
      <c r="F51" s="13">
        <f t="shared" si="12"/>
        <v>323.65696000000003</v>
      </c>
      <c r="G51" s="20">
        <f t="shared" si="13"/>
        <v>-0.89407999999999888</v>
      </c>
      <c r="H51" s="23">
        <f t="shared" si="14"/>
        <v>618.03000000000009</v>
      </c>
      <c r="I51" s="23">
        <f t="shared" si="15"/>
        <v>-1520.3371153620037</v>
      </c>
      <c r="J51" s="23">
        <f t="shared" si="5"/>
        <v>93.35612143706112</v>
      </c>
      <c r="K51" s="23">
        <f t="shared" si="6"/>
        <v>-563.27039999999931</v>
      </c>
      <c r="L51" s="23">
        <f t="shared" si="7"/>
        <v>-1372.2213939249418</v>
      </c>
      <c r="M51" s="22">
        <f t="shared" si="8"/>
        <v>-563.27039999999931</v>
      </c>
      <c r="N51" s="22">
        <f t="shared" si="16"/>
        <v>7362.6035623356665</v>
      </c>
      <c r="O51" s="22">
        <f t="shared" si="9"/>
        <v>7.3626035623356669</v>
      </c>
      <c r="P51" s="22">
        <f t="shared" si="17"/>
        <v>-11041.881334923708</v>
      </c>
      <c r="Q51" s="22">
        <f t="shared" si="11"/>
        <v>-11.041881334923708</v>
      </c>
      <c r="R51" s="7"/>
    </row>
    <row r="52" spans="1:18" x14ac:dyDescent="0.25">
      <c r="A52" s="13">
        <v>41</v>
      </c>
      <c r="B52" s="13">
        <v>8</v>
      </c>
      <c r="C52" s="13">
        <f t="shared" si="1"/>
        <v>8.0467200000000005</v>
      </c>
      <c r="D52" s="14">
        <v>18</v>
      </c>
      <c r="E52" s="13">
        <f t="shared" si="2"/>
        <v>8.0467200000000005</v>
      </c>
      <c r="F52" s="13">
        <f t="shared" si="12"/>
        <v>331.70368000000002</v>
      </c>
      <c r="G52" s="20">
        <f t="shared" si="13"/>
        <v>0</v>
      </c>
      <c r="H52" s="24">
        <f>$D$2*9.81*$I$4</f>
        <v>2163.105</v>
      </c>
      <c r="I52" s="24">
        <f t="shared" si="15"/>
        <v>-1520.3371153620037</v>
      </c>
      <c r="J52" s="24">
        <f t="shared" si="5"/>
        <v>93.35612143706112</v>
      </c>
      <c r="K52" s="24">
        <f t="shared" si="6"/>
        <v>0</v>
      </c>
      <c r="L52" s="24">
        <f t="shared" si="7"/>
        <v>736.12400607505742</v>
      </c>
      <c r="M52" s="22">
        <f t="shared" si="8"/>
        <v>0</v>
      </c>
      <c r="N52" s="22">
        <f t="shared" si="16"/>
        <v>7362.6035623356665</v>
      </c>
      <c r="O52" s="22">
        <f t="shared" si="9"/>
        <v>7.3626035623356669</v>
      </c>
      <c r="P52" s="22">
        <f t="shared" si="17"/>
        <v>5923.3837621642861</v>
      </c>
      <c r="Q52" s="22">
        <f t="shared" si="11"/>
        <v>5.9233837621642857</v>
      </c>
      <c r="R52" s="7"/>
    </row>
    <row r="53" spans="1:18" x14ac:dyDescent="0.25">
      <c r="A53" s="13">
        <v>42</v>
      </c>
      <c r="B53" s="13">
        <v>6</v>
      </c>
      <c r="C53" s="13">
        <f t="shared" si="1"/>
        <v>7.1526399999999999</v>
      </c>
      <c r="D53" s="14">
        <v>16</v>
      </c>
      <c r="E53" s="13">
        <f t="shared" si="2"/>
        <v>7.1526399999999999</v>
      </c>
      <c r="F53" s="13">
        <f t="shared" si="12"/>
        <v>338.85632000000004</v>
      </c>
      <c r="G53" s="20">
        <f t="shared" si="13"/>
        <v>-0.89408000000000065</v>
      </c>
      <c r="H53" s="24">
        <f t="shared" ref="H53:H82" si="18">$D$2*9.81*$I$4</f>
        <v>2163.105</v>
      </c>
      <c r="I53" s="24">
        <f t="shared" si="15"/>
        <v>-1705.6860354825069</v>
      </c>
      <c r="J53" s="24">
        <f t="shared" si="5"/>
        <v>73.76286138236928</v>
      </c>
      <c r="K53" s="24">
        <f t="shared" si="6"/>
        <v>-563.27040000000045</v>
      </c>
      <c r="L53" s="24">
        <f t="shared" si="7"/>
        <v>-32.088574100138089</v>
      </c>
      <c r="M53" s="22">
        <f t="shared" si="8"/>
        <v>-563.27040000000045</v>
      </c>
      <c r="N53" s="22">
        <f t="shared" si="16"/>
        <v>7362.6035623356665</v>
      </c>
      <c r="O53" s="22">
        <f t="shared" si="9"/>
        <v>7.3626035623356669</v>
      </c>
      <c r="P53" s="22">
        <f t="shared" si="17"/>
        <v>-229.5180186516117</v>
      </c>
      <c r="Q53" s="22">
        <f t="shared" si="11"/>
        <v>-0.2295180186516117</v>
      </c>
      <c r="R53" s="7"/>
    </row>
    <row r="54" spans="1:18" x14ac:dyDescent="0.25">
      <c r="A54" s="13">
        <v>43</v>
      </c>
      <c r="B54" s="13">
        <v>4</v>
      </c>
      <c r="C54" s="13">
        <f t="shared" si="1"/>
        <v>6.2585600000000001</v>
      </c>
      <c r="D54" s="14">
        <v>14</v>
      </c>
      <c r="E54" s="13">
        <f t="shared" si="2"/>
        <v>6.2585600000000001</v>
      </c>
      <c r="F54" s="13">
        <f t="shared" si="12"/>
        <v>345.11488000000003</v>
      </c>
      <c r="G54" s="20">
        <f t="shared" si="13"/>
        <v>-0.89407999999999976</v>
      </c>
      <c r="H54" s="24">
        <f t="shared" si="18"/>
        <v>2163.105</v>
      </c>
      <c r="I54" s="24">
        <f t="shared" si="15"/>
        <v>-1941.5478962492421</v>
      </c>
      <c r="J54" s="24">
        <f t="shared" si="5"/>
        <v>56.47469074587648</v>
      </c>
      <c r="K54" s="24">
        <f t="shared" si="6"/>
        <v>-563.27039999999988</v>
      </c>
      <c r="L54" s="24">
        <f t="shared" si="7"/>
        <v>-285.23860550336542</v>
      </c>
      <c r="M54" s="22">
        <f t="shared" si="8"/>
        <v>-563.27039999999988</v>
      </c>
      <c r="N54" s="22">
        <f t="shared" si="16"/>
        <v>7362.6035623356665</v>
      </c>
      <c r="O54" s="22">
        <f t="shared" si="9"/>
        <v>7.3626035623356669</v>
      </c>
      <c r="P54" s="22">
        <f t="shared" si="17"/>
        <v>-1785.1829268591428</v>
      </c>
      <c r="Q54" s="22">
        <f t="shared" si="11"/>
        <v>-1.7851829268591428</v>
      </c>
      <c r="R54" s="7"/>
    </row>
    <row r="55" spans="1:18" x14ac:dyDescent="0.25">
      <c r="A55" s="13">
        <v>44</v>
      </c>
      <c r="B55" s="13">
        <v>0</v>
      </c>
      <c r="C55" s="13">
        <f t="shared" si="1"/>
        <v>5.3644800000000004</v>
      </c>
      <c r="D55" s="14">
        <v>12</v>
      </c>
      <c r="E55" s="13">
        <f t="shared" si="2"/>
        <v>5.3644800000000004</v>
      </c>
      <c r="F55" s="13">
        <f t="shared" si="12"/>
        <v>350.47936000000004</v>
      </c>
      <c r="G55" s="20">
        <f t="shared" si="13"/>
        <v>-0.89407999999999976</v>
      </c>
      <c r="H55" s="24">
        <f t="shared" si="18"/>
        <v>2163.105</v>
      </c>
      <c r="I55" s="24">
        <f t="shared" si="15"/>
        <v>-4193.0005399604815</v>
      </c>
      <c r="J55" s="24">
        <f t="shared" si="5"/>
        <v>41.491609527582725</v>
      </c>
      <c r="K55" s="24">
        <f t="shared" si="6"/>
        <v>-563.27039999999988</v>
      </c>
      <c r="L55" s="24">
        <f t="shared" si="7"/>
        <v>-2551.6743304328984</v>
      </c>
      <c r="M55" s="22">
        <f t="shared" si="8"/>
        <v>-563.27039999999988</v>
      </c>
      <c r="N55" s="22">
        <f t="shared" si="16"/>
        <v>7362.6035623356665</v>
      </c>
      <c r="O55" s="22">
        <f t="shared" si="9"/>
        <v>7.3626035623356669</v>
      </c>
      <c r="P55" s="22">
        <f t="shared" si="17"/>
        <v>-13688.405912120676</v>
      </c>
      <c r="Q55" s="22">
        <f t="shared" si="11"/>
        <v>-13.688405912120675</v>
      </c>
      <c r="R55" s="7"/>
    </row>
    <row r="56" spans="1:18" x14ac:dyDescent="0.25">
      <c r="A56" s="13">
        <v>45</v>
      </c>
      <c r="B56" s="13">
        <v>0</v>
      </c>
      <c r="C56" s="13">
        <f t="shared" si="1"/>
        <v>5.8115199999999998</v>
      </c>
      <c r="D56" s="14">
        <v>13</v>
      </c>
      <c r="E56" s="13">
        <f t="shared" si="2"/>
        <v>5.8115199999999998</v>
      </c>
      <c r="F56" s="13">
        <f t="shared" si="12"/>
        <v>356.29088000000002</v>
      </c>
      <c r="G56" s="20">
        <f t="shared" si="13"/>
        <v>0.44703999999999944</v>
      </c>
      <c r="H56" s="24">
        <f t="shared" si="18"/>
        <v>2163.105</v>
      </c>
      <c r="I56" s="24">
        <f t="shared" si="15"/>
        <v>0</v>
      </c>
      <c r="J56" s="24">
        <f t="shared" si="5"/>
        <v>48.695013959454712</v>
      </c>
      <c r="K56" s="24">
        <f t="shared" si="6"/>
        <v>281.63519999999966</v>
      </c>
      <c r="L56" s="24">
        <f t="shared" si="7"/>
        <v>2493.4352139594544</v>
      </c>
      <c r="M56" s="22">
        <f t="shared" si="8"/>
        <v>281.63519999999966</v>
      </c>
      <c r="N56" s="22">
        <f t="shared" si="16"/>
        <v>7362.6035623356665</v>
      </c>
      <c r="O56" s="22">
        <f t="shared" si="9"/>
        <v>7.3626035623356669</v>
      </c>
      <c r="P56" s="22">
        <f t="shared" si="17"/>
        <v>14490.648614629648</v>
      </c>
      <c r="Q56" s="22">
        <f t="shared" si="11"/>
        <v>14.490648614629649</v>
      </c>
      <c r="R56" s="7"/>
    </row>
    <row r="57" spans="1:18" x14ac:dyDescent="0.25">
      <c r="A57" s="13">
        <v>46</v>
      </c>
      <c r="B57" s="13">
        <v>0</v>
      </c>
      <c r="C57" s="13">
        <f t="shared" si="1"/>
        <v>6.7055999999999996</v>
      </c>
      <c r="D57" s="14">
        <v>15</v>
      </c>
      <c r="E57" s="13">
        <f t="shared" si="2"/>
        <v>6.7055999999999996</v>
      </c>
      <c r="F57" s="13">
        <f t="shared" si="12"/>
        <v>362.99648000000002</v>
      </c>
      <c r="G57" s="20">
        <f t="shared" si="13"/>
        <v>0.89407999999999976</v>
      </c>
      <c r="H57" s="24">
        <f t="shared" si="18"/>
        <v>2163.105</v>
      </c>
      <c r="I57" s="24">
        <f t="shared" si="15"/>
        <v>0</v>
      </c>
      <c r="J57" s="24">
        <f t="shared" si="5"/>
        <v>64.83063988684799</v>
      </c>
      <c r="K57" s="24">
        <f t="shared" si="6"/>
        <v>563.27039999999988</v>
      </c>
      <c r="L57" s="24">
        <f t="shared" si="7"/>
        <v>2791.206039886848</v>
      </c>
      <c r="M57" s="22">
        <f t="shared" si="8"/>
        <v>563.27039999999988</v>
      </c>
      <c r="N57" s="22">
        <f t="shared" si="16"/>
        <v>7362.6035623356665</v>
      </c>
      <c r="O57" s="22">
        <f t="shared" si="9"/>
        <v>7.3626035623356669</v>
      </c>
      <c r="P57" s="22">
        <f t="shared" si="17"/>
        <v>18716.711221065245</v>
      </c>
      <c r="Q57" s="22">
        <f t="shared" si="11"/>
        <v>18.716711221065246</v>
      </c>
      <c r="R57" s="7"/>
    </row>
    <row r="58" spans="1:18" x14ac:dyDescent="0.25">
      <c r="A58" s="13">
        <v>47</v>
      </c>
      <c r="B58" s="13">
        <v>0</v>
      </c>
      <c r="C58" s="13">
        <f t="shared" si="1"/>
        <v>4.91744</v>
      </c>
      <c r="D58" s="14">
        <v>11</v>
      </c>
      <c r="E58" s="13">
        <f t="shared" si="2"/>
        <v>4.91744</v>
      </c>
      <c r="F58" s="13">
        <f t="shared" si="12"/>
        <v>367.91392000000002</v>
      </c>
      <c r="G58" s="20">
        <f t="shared" si="13"/>
        <v>-1.7881599999999995</v>
      </c>
      <c r="H58" s="24">
        <f t="shared" si="18"/>
        <v>2163.105</v>
      </c>
      <c r="I58" s="24">
        <f t="shared" si="15"/>
        <v>0</v>
      </c>
      <c r="J58" s="24">
        <f t="shared" si="5"/>
        <v>34.86447745026048</v>
      </c>
      <c r="K58" s="24">
        <f t="shared" si="6"/>
        <v>-1126.5407999999998</v>
      </c>
      <c r="L58" s="24">
        <f t="shared" si="7"/>
        <v>1071.4286774502607</v>
      </c>
      <c r="M58" s="22">
        <f t="shared" si="8"/>
        <v>-1126.5407999999998</v>
      </c>
      <c r="N58" s="22">
        <f t="shared" si="16"/>
        <v>7362.6035623356665</v>
      </c>
      <c r="O58" s="22">
        <f t="shared" si="9"/>
        <v>7.3626035623356669</v>
      </c>
      <c r="P58" s="22">
        <f t="shared" si="17"/>
        <v>5268.6862356410102</v>
      </c>
      <c r="Q58" s="22">
        <f t="shared" si="11"/>
        <v>5.2686862356410105</v>
      </c>
      <c r="R58" s="7"/>
    </row>
    <row r="59" spans="1:18" x14ac:dyDescent="0.25">
      <c r="A59" s="13">
        <v>48</v>
      </c>
      <c r="B59" s="13">
        <v>-2</v>
      </c>
      <c r="C59" s="13">
        <f t="shared" si="1"/>
        <v>4.4703999999999997</v>
      </c>
      <c r="D59" s="14">
        <v>10</v>
      </c>
      <c r="E59" s="13">
        <f t="shared" si="2"/>
        <v>4.4703999999999997</v>
      </c>
      <c r="F59" s="13">
        <f t="shared" si="12"/>
        <v>372.38432</v>
      </c>
      <c r="G59" s="20">
        <f t="shared" si="13"/>
        <v>-0.44704000000000033</v>
      </c>
      <c r="H59" s="24">
        <f t="shared" si="18"/>
        <v>2163.105</v>
      </c>
      <c r="I59" s="24">
        <f t="shared" si="15"/>
        <v>-2673.6683378104231</v>
      </c>
      <c r="J59" s="24">
        <f t="shared" si="5"/>
        <v>28.813617727487994</v>
      </c>
      <c r="K59" s="24">
        <f t="shared" si="6"/>
        <v>-281.63520000000022</v>
      </c>
      <c r="L59" s="24">
        <f t="shared" si="7"/>
        <v>-763.3849200829352</v>
      </c>
      <c r="M59" s="22">
        <f t="shared" si="8"/>
        <v>-281.63520000000022</v>
      </c>
      <c r="N59" s="22">
        <f t="shared" si="16"/>
        <v>7362.6035623356665</v>
      </c>
      <c r="O59" s="22">
        <f t="shared" si="9"/>
        <v>7.3626035623356669</v>
      </c>
      <c r="P59" s="22">
        <f t="shared" si="17"/>
        <v>-3412.6359467387533</v>
      </c>
      <c r="Q59" s="22">
        <f t="shared" si="11"/>
        <v>-3.4126359467387535</v>
      </c>
      <c r="R59" s="7"/>
    </row>
    <row r="60" spans="1:18" x14ac:dyDescent="0.25">
      <c r="A60" s="13">
        <v>49</v>
      </c>
      <c r="B60" s="13">
        <v>-4</v>
      </c>
      <c r="C60" s="13">
        <f t="shared" si="1"/>
        <v>5.3644800000000004</v>
      </c>
      <c r="D60" s="14">
        <v>12</v>
      </c>
      <c r="E60" s="13">
        <f t="shared" si="2"/>
        <v>5.3644800000000004</v>
      </c>
      <c r="F60" s="13">
        <f t="shared" si="12"/>
        <v>377.74880000000002</v>
      </c>
      <c r="G60" s="20">
        <f t="shared" si="13"/>
        <v>0.89408000000000065</v>
      </c>
      <c r="H60" s="24">
        <f t="shared" si="18"/>
        <v>2163.105</v>
      </c>
      <c r="I60" s="24">
        <f t="shared" si="15"/>
        <v>-2251.147591852231</v>
      </c>
      <c r="J60" s="24">
        <f t="shared" si="5"/>
        <v>41.491609527582725</v>
      </c>
      <c r="K60" s="24">
        <f t="shared" si="6"/>
        <v>563.27040000000045</v>
      </c>
      <c r="L60" s="24">
        <f t="shared" si="7"/>
        <v>516.71941767535213</v>
      </c>
      <c r="M60" s="22">
        <f t="shared" si="8"/>
        <v>563.27040000000045</v>
      </c>
      <c r="N60" s="22">
        <f t="shared" si="16"/>
        <v>7362.6035623356665</v>
      </c>
      <c r="O60" s="22">
        <f t="shared" si="9"/>
        <v>7.3626035623356669</v>
      </c>
      <c r="P60" s="22">
        <f t="shared" si="17"/>
        <v>2771.9309817310732</v>
      </c>
      <c r="Q60" s="22">
        <f t="shared" si="11"/>
        <v>2.7719309817310731</v>
      </c>
      <c r="R60" s="7"/>
    </row>
    <row r="61" spans="1:18" x14ac:dyDescent="0.25">
      <c r="A61" s="13">
        <v>50</v>
      </c>
      <c r="B61" s="13">
        <v>-7</v>
      </c>
      <c r="C61" s="13">
        <f t="shared" si="1"/>
        <v>6.2585600000000001</v>
      </c>
      <c r="D61" s="14">
        <v>14</v>
      </c>
      <c r="E61" s="13">
        <f t="shared" si="2"/>
        <v>6.2585600000000001</v>
      </c>
      <c r="F61" s="13">
        <f t="shared" si="12"/>
        <v>384.00736000000001</v>
      </c>
      <c r="G61" s="20">
        <f t="shared" si="13"/>
        <v>0.89407999999999976</v>
      </c>
      <c r="H61" s="24">
        <f t="shared" si="18"/>
        <v>2163.105</v>
      </c>
      <c r="I61" s="24">
        <f t="shared" si="15"/>
        <v>-2850.3343114547952</v>
      </c>
      <c r="J61" s="24">
        <f t="shared" si="5"/>
        <v>56.47469074587648</v>
      </c>
      <c r="K61" s="24">
        <f t="shared" si="6"/>
        <v>563.27039999999988</v>
      </c>
      <c r="L61" s="24">
        <f t="shared" si="7"/>
        <v>-67.48422070891877</v>
      </c>
      <c r="M61" s="22">
        <f t="shared" si="8"/>
        <v>563.27039999999988</v>
      </c>
      <c r="N61" s="22">
        <f t="shared" si="16"/>
        <v>7362.6035623356665</v>
      </c>
      <c r="O61" s="22">
        <f t="shared" si="9"/>
        <v>7.3626035623356669</v>
      </c>
      <c r="P61" s="22">
        <f t="shared" si="17"/>
        <v>-422.35404436001068</v>
      </c>
      <c r="Q61" s="22">
        <f t="shared" si="11"/>
        <v>-0.42235404436001067</v>
      </c>
      <c r="R61" s="7"/>
    </row>
    <row r="62" spans="1:18" x14ac:dyDescent="0.25">
      <c r="A62" s="13">
        <v>51</v>
      </c>
      <c r="B62" s="13">
        <v>-10</v>
      </c>
      <c r="C62" s="13">
        <f t="shared" si="1"/>
        <v>7.1526399999999999</v>
      </c>
      <c r="D62" s="14">
        <v>16</v>
      </c>
      <c r="E62" s="13">
        <f t="shared" si="2"/>
        <v>7.1526399999999999</v>
      </c>
      <c r="F62" s="13">
        <f t="shared" si="12"/>
        <v>391.16</v>
      </c>
      <c r="G62" s="20">
        <f t="shared" si="13"/>
        <v>0.89407999999999976</v>
      </c>
      <c r="H62" s="24">
        <f t="shared" si="18"/>
        <v>2163.105</v>
      </c>
      <c r="I62" s="24">
        <f t="shared" si="15"/>
        <v>-2516.8398239701169</v>
      </c>
      <c r="J62" s="24">
        <f t="shared" si="5"/>
        <v>73.76286138236928</v>
      </c>
      <c r="K62" s="24">
        <f t="shared" si="6"/>
        <v>563.27039999999988</v>
      </c>
      <c r="L62" s="24">
        <f t="shared" si="7"/>
        <v>283.29843741225233</v>
      </c>
      <c r="M62" s="22">
        <f t="shared" si="8"/>
        <v>563.27039999999988</v>
      </c>
      <c r="N62" s="22">
        <f t="shared" si="16"/>
        <v>7362.6035623356665</v>
      </c>
      <c r="O62" s="22">
        <f t="shared" si="9"/>
        <v>7.3626035623356669</v>
      </c>
      <c r="P62" s="22">
        <f t="shared" si="17"/>
        <v>2026.3317353723723</v>
      </c>
      <c r="Q62" s="22">
        <f t="shared" si="11"/>
        <v>2.0263317353723722</v>
      </c>
      <c r="R62" s="7"/>
    </row>
    <row r="63" spans="1:18" x14ac:dyDescent="0.25">
      <c r="A63" s="13">
        <v>52</v>
      </c>
      <c r="B63" s="13">
        <v>-11</v>
      </c>
      <c r="C63" s="13">
        <f t="shared" si="1"/>
        <v>8.0467200000000005</v>
      </c>
      <c r="D63" s="14">
        <v>18</v>
      </c>
      <c r="E63" s="13">
        <f t="shared" si="2"/>
        <v>8.0467200000000005</v>
      </c>
      <c r="F63" s="13">
        <f t="shared" si="12"/>
        <v>399.20672000000002</v>
      </c>
      <c r="G63" s="20">
        <f t="shared" si="13"/>
        <v>0.89408000000000065</v>
      </c>
      <c r="H63" s="24">
        <f t="shared" si="18"/>
        <v>2163.105</v>
      </c>
      <c r="I63" s="24">
        <f t="shared" si="15"/>
        <v>-766.07662485008677</v>
      </c>
      <c r="J63" s="24">
        <f t="shared" si="5"/>
        <v>93.35612143706112</v>
      </c>
      <c r="K63" s="24">
        <f t="shared" si="6"/>
        <v>563.27040000000045</v>
      </c>
      <c r="L63" s="24">
        <f t="shared" si="7"/>
        <v>2053.6548965869747</v>
      </c>
      <c r="M63" s="22">
        <f t="shared" si="8"/>
        <v>563.27040000000045</v>
      </c>
      <c r="N63" s="22">
        <f t="shared" si="16"/>
        <v>7362.6035623356665</v>
      </c>
      <c r="O63" s="22">
        <f t="shared" si="9"/>
        <v>7.3626035623356669</v>
      </c>
      <c r="P63" s="22">
        <f t="shared" si="17"/>
        <v>16525.185929464344</v>
      </c>
      <c r="Q63" s="22">
        <f t="shared" si="11"/>
        <v>16.525185929464342</v>
      </c>
      <c r="R63" s="7"/>
    </row>
    <row r="64" spans="1:18" x14ac:dyDescent="0.25">
      <c r="A64" s="13">
        <v>53</v>
      </c>
      <c r="B64" s="13">
        <v>-11</v>
      </c>
      <c r="C64" s="13">
        <f t="shared" si="1"/>
        <v>7.5996800000000002</v>
      </c>
      <c r="D64" s="14">
        <v>17</v>
      </c>
      <c r="E64" s="13">
        <f t="shared" si="2"/>
        <v>7.5996800000000002</v>
      </c>
      <c r="F64" s="13">
        <f t="shared" si="12"/>
        <v>406.8064</v>
      </c>
      <c r="G64" s="20">
        <f t="shared" si="13"/>
        <v>-0.44704000000000033</v>
      </c>
      <c r="H64" s="24">
        <f t="shared" si="18"/>
        <v>2163.105</v>
      </c>
      <c r="I64" s="24">
        <f t="shared" si="15"/>
        <v>0</v>
      </c>
      <c r="J64" s="24">
        <f t="shared" si="5"/>
        <v>83.271355232440314</v>
      </c>
      <c r="K64" s="24">
        <f t="shared" si="6"/>
        <v>-281.63520000000022</v>
      </c>
      <c r="L64" s="24">
        <f t="shared" si="7"/>
        <v>1964.7411552324402</v>
      </c>
      <c r="M64" s="22">
        <f t="shared" si="8"/>
        <v>-281.63520000000022</v>
      </c>
      <c r="N64" s="22">
        <f t="shared" si="16"/>
        <v>7362.6035623356665</v>
      </c>
      <c r="O64" s="22">
        <f t="shared" si="9"/>
        <v>7.3626035623356669</v>
      </c>
      <c r="P64" s="22">
        <f t="shared" si="17"/>
        <v>14931.404062596872</v>
      </c>
      <c r="Q64" s="22">
        <f t="shared" si="11"/>
        <v>14.931404062596872</v>
      </c>
      <c r="R64" s="7"/>
    </row>
    <row r="65" spans="1:18" x14ac:dyDescent="0.25">
      <c r="A65" s="13">
        <v>54</v>
      </c>
      <c r="B65" s="13">
        <v>-10</v>
      </c>
      <c r="C65" s="13">
        <f t="shared" si="1"/>
        <v>8.0467200000000005</v>
      </c>
      <c r="D65" s="14">
        <v>18</v>
      </c>
      <c r="E65" s="13">
        <f t="shared" si="2"/>
        <v>8.0467200000000005</v>
      </c>
      <c r="F65" s="13">
        <f t="shared" si="12"/>
        <v>414.85311999999999</v>
      </c>
      <c r="G65" s="20">
        <f t="shared" si="13"/>
        <v>0.44704000000000033</v>
      </c>
      <c r="H65" s="24">
        <f t="shared" si="18"/>
        <v>2163.105</v>
      </c>
      <c r="I65" s="24">
        <f t="shared" si="15"/>
        <v>766.07662485008677</v>
      </c>
      <c r="J65" s="24">
        <f t="shared" si="5"/>
        <v>93.35612143706112</v>
      </c>
      <c r="K65" s="24">
        <f t="shared" si="6"/>
        <v>281.63520000000022</v>
      </c>
      <c r="L65" s="24">
        <f t="shared" si="7"/>
        <v>3304.1729462871481</v>
      </c>
      <c r="M65" s="22">
        <f t="shared" si="8"/>
        <v>281.63520000000022</v>
      </c>
      <c r="N65" s="22">
        <f t="shared" si="16"/>
        <v>7362.6035623356665</v>
      </c>
      <c r="O65" s="22">
        <f t="shared" si="9"/>
        <v>7.3626035623356669</v>
      </c>
      <c r="P65" s="22">
        <f t="shared" si="17"/>
        <v>26587.754530347724</v>
      </c>
      <c r="Q65" s="22">
        <f t="shared" si="11"/>
        <v>26.587754530347723</v>
      </c>
      <c r="R65" s="7"/>
    </row>
    <row r="66" spans="1:18" x14ac:dyDescent="0.25">
      <c r="A66" s="13">
        <v>55</v>
      </c>
      <c r="B66" s="13">
        <v>-10</v>
      </c>
      <c r="C66" s="13">
        <f t="shared" si="1"/>
        <v>6.2585600000000001</v>
      </c>
      <c r="D66" s="14">
        <v>14</v>
      </c>
      <c r="E66" s="13">
        <f t="shared" si="2"/>
        <v>6.2585600000000001</v>
      </c>
      <c r="F66" s="13">
        <f t="shared" si="12"/>
        <v>421.11167999999998</v>
      </c>
      <c r="G66" s="20">
        <f t="shared" si="13"/>
        <v>-1.7881600000000004</v>
      </c>
      <c r="H66" s="24">
        <f t="shared" si="18"/>
        <v>2163.105</v>
      </c>
      <c r="I66" s="24">
        <f t="shared" si="15"/>
        <v>0</v>
      </c>
      <c r="J66" s="24">
        <f t="shared" si="5"/>
        <v>56.47469074587648</v>
      </c>
      <c r="K66" s="24">
        <f t="shared" si="6"/>
        <v>-1126.5408000000002</v>
      </c>
      <c r="L66" s="24">
        <f t="shared" si="7"/>
        <v>1093.0388907458764</v>
      </c>
      <c r="M66" s="22">
        <f t="shared" si="8"/>
        <v>-1126.5408000000002</v>
      </c>
      <c r="N66" s="22">
        <f t="shared" si="16"/>
        <v>7362.6035623356665</v>
      </c>
      <c r="O66" s="22">
        <f t="shared" si="9"/>
        <v>7.3626035623356669</v>
      </c>
      <c r="P66" s="22">
        <f t="shared" si="17"/>
        <v>6840.8494800665121</v>
      </c>
      <c r="Q66" s="22">
        <f t="shared" si="11"/>
        <v>6.8408494800665123</v>
      </c>
      <c r="R66" s="7"/>
    </row>
    <row r="67" spans="1:18" x14ac:dyDescent="0.25">
      <c r="A67" s="13">
        <v>56</v>
      </c>
      <c r="B67" s="13">
        <v>-10</v>
      </c>
      <c r="C67" s="13">
        <f t="shared" si="1"/>
        <v>6.7055999999999996</v>
      </c>
      <c r="D67" s="14">
        <v>15</v>
      </c>
      <c r="E67" s="13">
        <f t="shared" si="2"/>
        <v>6.7055999999999996</v>
      </c>
      <c r="F67" s="13">
        <f t="shared" si="12"/>
        <v>427.81727999999998</v>
      </c>
      <c r="G67" s="20">
        <f t="shared" si="13"/>
        <v>0.44703999999999944</v>
      </c>
      <c r="H67" s="24">
        <f t="shared" si="18"/>
        <v>2163.105</v>
      </c>
      <c r="I67" s="24">
        <f t="shared" si="15"/>
        <v>0</v>
      </c>
      <c r="J67" s="24">
        <f t="shared" si="5"/>
        <v>64.83063988684799</v>
      </c>
      <c r="K67" s="24">
        <f t="shared" si="6"/>
        <v>281.63519999999966</v>
      </c>
      <c r="L67" s="24">
        <f t="shared" si="7"/>
        <v>2509.5708398868478</v>
      </c>
      <c r="M67" s="22">
        <f t="shared" si="8"/>
        <v>281.63519999999966</v>
      </c>
      <c r="N67" s="22">
        <f t="shared" si="16"/>
        <v>7362.6035623356665</v>
      </c>
      <c r="O67" s="22">
        <f t="shared" si="9"/>
        <v>7.3626035623356669</v>
      </c>
      <c r="P67" s="22">
        <f t="shared" si="17"/>
        <v>16828.178223945244</v>
      </c>
      <c r="Q67" s="22">
        <f t="shared" si="11"/>
        <v>16.828178223945244</v>
      </c>
      <c r="R67" s="7"/>
    </row>
    <row r="68" spans="1:18" x14ac:dyDescent="0.25">
      <c r="A68" s="13">
        <v>57</v>
      </c>
      <c r="B68" s="13">
        <v>-11</v>
      </c>
      <c r="C68" s="13">
        <f t="shared" si="1"/>
        <v>4.4703999999999997</v>
      </c>
      <c r="D68" s="14">
        <v>10</v>
      </c>
      <c r="E68" s="13">
        <f t="shared" si="2"/>
        <v>4.4703999999999997</v>
      </c>
      <c r="F68" s="13">
        <f t="shared" si="12"/>
        <v>432.28767999999997</v>
      </c>
      <c r="G68" s="20">
        <f t="shared" si="13"/>
        <v>-2.2351999999999999</v>
      </c>
      <c r="H68" s="24">
        <f t="shared" si="18"/>
        <v>2163.105</v>
      </c>
      <c r="I68" s="24">
        <f t="shared" si="15"/>
        <v>-1370.9928185282292</v>
      </c>
      <c r="J68" s="24">
        <f t="shared" si="5"/>
        <v>28.813617727487994</v>
      </c>
      <c r="K68" s="24">
        <f t="shared" si="6"/>
        <v>-1408.1759999999999</v>
      </c>
      <c r="L68" s="24">
        <f t="shared" si="7"/>
        <v>-587.25020080074114</v>
      </c>
      <c r="M68" s="22">
        <f t="shared" si="8"/>
        <v>-1408.1759999999999</v>
      </c>
      <c r="N68" s="22">
        <f t="shared" si="16"/>
        <v>7362.6035623356665</v>
      </c>
      <c r="O68" s="22">
        <f t="shared" si="9"/>
        <v>7.3626035623356669</v>
      </c>
      <c r="P68" s="22">
        <f t="shared" si="17"/>
        <v>-2625.2432976596328</v>
      </c>
      <c r="Q68" s="22">
        <f t="shared" si="11"/>
        <v>-2.6252432976596327</v>
      </c>
      <c r="R68" s="7"/>
    </row>
    <row r="69" spans="1:18" x14ac:dyDescent="0.25">
      <c r="A69" s="13">
        <v>58</v>
      </c>
      <c r="B69" s="13">
        <v>-11</v>
      </c>
      <c r="C69" s="13">
        <f t="shared" si="1"/>
        <v>4.91744</v>
      </c>
      <c r="D69" s="14">
        <v>11</v>
      </c>
      <c r="E69" s="13">
        <f t="shared" si="2"/>
        <v>4.91744</v>
      </c>
      <c r="F69" s="13">
        <f t="shared" si="12"/>
        <v>437.20511999999997</v>
      </c>
      <c r="G69" s="20">
        <f t="shared" si="13"/>
        <v>0.44704000000000033</v>
      </c>
      <c r="H69" s="24">
        <f t="shared" si="18"/>
        <v>2163.105</v>
      </c>
      <c r="I69" s="24">
        <f t="shared" si="15"/>
        <v>0</v>
      </c>
      <c r="J69" s="24">
        <f t="shared" si="5"/>
        <v>34.86447745026048</v>
      </c>
      <c r="K69" s="24">
        <f t="shared" si="6"/>
        <v>281.63520000000022</v>
      </c>
      <c r="L69" s="24">
        <f t="shared" si="7"/>
        <v>2479.6046774502606</v>
      </c>
      <c r="M69" s="22">
        <f t="shared" si="8"/>
        <v>281.63520000000022</v>
      </c>
      <c r="N69" s="22">
        <f t="shared" si="16"/>
        <v>7362.6035623356665</v>
      </c>
      <c r="O69" s="22">
        <f t="shared" si="9"/>
        <v>7.3626035623356669</v>
      </c>
      <c r="P69" s="22">
        <f t="shared" si="17"/>
        <v>12193.307225081009</v>
      </c>
      <c r="Q69" s="22">
        <f t="shared" si="11"/>
        <v>12.193307225081009</v>
      </c>
      <c r="R69" s="7"/>
    </row>
    <row r="70" spans="1:18" x14ac:dyDescent="0.25">
      <c r="A70" s="13">
        <v>59</v>
      </c>
      <c r="B70" s="13">
        <v>-11</v>
      </c>
      <c r="C70" s="13">
        <f t="shared" si="1"/>
        <v>7.1526399999999999</v>
      </c>
      <c r="D70" s="14">
        <v>16</v>
      </c>
      <c r="E70" s="13">
        <f t="shared" si="2"/>
        <v>7.1526399999999999</v>
      </c>
      <c r="F70" s="13">
        <f t="shared" si="12"/>
        <v>444.35775999999998</v>
      </c>
      <c r="G70" s="20">
        <f t="shared" si="13"/>
        <v>2.2351999999999999</v>
      </c>
      <c r="H70" s="24">
        <f t="shared" si="18"/>
        <v>2163.105</v>
      </c>
      <c r="I70" s="24">
        <f t="shared" si="15"/>
        <v>0</v>
      </c>
      <c r="J70" s="24">
        <f t="shared" si="5"/>
        <v>73.76286138236928</v>
      </c>
      <c r="K70" s="24">
        <f t="shared" si="6"/>
        <v>1408.1759999999999</v>
      </c>
      <c r="L70" s="24">
        <f t="shared" si="7"/>
        <v>3645.0438613823694</v>
      </c>
      <c r="M70" s="22">
        <f t="shared" si="8"/>
        <v>1408.1759999999999</v>
      </c>
      <c r="N70" s="22">
        <f t="shared" si="16"/>
        <v>7362.6035623356665</v>
      </c>
      <c r="O70" s="22">
        <f t="shared" si="9"/>
        <v>7.3626035623356669</v>
      </c>
      <c r="P70" s="22">
        <f t="shared" si="17"/>
        <v>26071.686524677989</v>
      </c>
      <c r="Q70" s="22">
        <f t="shared" si="11"/>
        <v>26.07168652467799</v>
      </c>
      <c r="R70" s="7"/>
    </row>
    <row r="71" spans="1:18" x14ac:dyDescent="0.25">
      <c r="A71" s="13">
        <v>60</v>
      </c>
      <c r="B71" s="13">
        <v>-11</v>
      </c>
      <c r="C71" s="13">
        <f t="shared" si="1"/>
        <v>4.91744</v>
      </c>
      <c r="D71" s="14">
        <v>11</v>
      </c>
      <c r="E71" s="13">
        <f t="shared" si="2"/>
        <v>4.91744</v>
      </c>
      <c r="F71" s="13">
        <f t="shared" si="12"/>
        <v>449.27519999999998</v>
      </c>
      <c r="G71" s="20">
        <f t="shared" si="13"/>
        <v>-2.2351999999999999</v>
      </c>
      <c r="H71" s="24">
        <f t="shared" si="18"/>
        <v>2163.105</v>
      </c>
      <c r="I71" s="24">
        <f t="shared" si="15"/>
        <v>0</v>
      </c>
      <c r="J71" s="24">
        <f t="shared" si="5"/>
        <v>34.86447745026048</v>
      </c>
      <c r="K71" s="24">
        <f t="shared" si="6"/>
        <v>-1408.1759999999999</v>
      </c>
      <c r="L71" s="24">
        <f t="shared" si="7"/>
        <v>789.79347745026053</v>
      </c>
      <c r="M71" s="22">
        <f t="shared" si="8"/>
        <v>-1408.1759999999999</v>
      </c>
      <c r="N71" s="22">
        <f t="shared" si="16"/>
        <v>7362.6035623356665</v>
      </c>
      <c r="O71" s="22">
        <f t="shared" si="9"/>
        <v>7.3626035623356669</v>
      </c>
      <c r="P71" s="22">
        <f t="shared" si="17"/>
        <v>3883.7620377530093</v>
      </c>
      <c r="Q71" s="22">
        <f t="shared" si="11"/>
        <v>3.8837620377530091</v>
      </c>
      <c r="R71" s="7"/>
    </row>
    <row r="72" spans="1:18" x14ac:dyDescent="0.25">
      <c r="A72" s="13">
        <v>61</v>
      </c>
      <c r="B72" s="13">
        <v>-8</v>
      </c>
      <c r="C72" s="13">
        <f t="shared" si="1"/>
        <v>4.4703999999999997</v>
      </c>
      <c r="D72" s="14">
        <v>10</v>
      </c>
      <c r="E72" s="13">
        <f t="shared" si="2"/>
        <v>4.4703999999999997</v>
      </c>
      <c r="F72" s="13">
        <f t="shared" si="12"/>
        <v>453.74559999999997</v>
      </c>
      <c r="G72" s="20">
        <f t="shared" si="13"/>
        <v>-0.44704000000000033</v>
      </c>
      <c r="H72" s="24">
        <f t="shared" si="18"/>
        <v>2163.105</v>
      </c>
      <c r="I72" s="24">
        <f t="shared" si="15"/>
        <v>3843.1135458536942</v>
      </c>
      <c r="J72" s="24">
        <f t="shared" si="5"/>
        <v>28.813617727487994</v>
      </c>
      <c r="K72" s="24">
        <f t="shared" si="6"/>
        <v>-281.63520000000022</v>
      </c>
      <c r="L72" s="24">
        <f t="shared" si="7"/>
        <v>5753.3969635811818</v>
      </c>
      <c r="M72" s="22">
        <f t="shared" si="8"/>
        <v>-281.63520000000022</v>
      </c>
      <c r="N72" s="22">
        <f t="shared" si="16"/>
        <v>7362.6035623356665</v>
      </c>
      <c r="O72" s="22">
        <f t="shared" si="9"/>
        <v>7.3626035623356669</v>
      </c>
      <c r="P72" s="22">
        <f t="shared" si="17"/>
        <v>25719.985785993314</v>
      </c>
      <c r="Q72" s="22">
        <f t="shared" si="11"/>
        <v>25.719985785993316</v>
      </c>
      <c r="R72" s="7"/>
    </row>
    <row r="73" spans="1:18" x14ac:dyDescent="0.25">
      <c r="A73" s="13">
        <v>62</v>
      </c>
      <c r="B73" s="13">
        <v>-8</v>
      </c>
      <c r="C73" s="13">
        <f t="shared" si="1"/>
        <v>5.3644800000000004</v>
      </c>
      <c r="D73" s="14">
        <v>12</v>
      </c>
      <c r="E73" s="13">
        <f t="shared" si="2"/>
        <v>5.3644800000000004</v>
      </c>
      <c r="F73" s="13">
        <f t="shared" si="12"/>
        <v>459.11007999999998</v>
      </c>
      <c r="G73" s="20">
        <f t="shared" si="13"/>
        <v>0.89408000000000065</v>
      </c>
      <c r="H73" s="24">
        <f t="shared" si="18"/>
        <v>2163.105</v>
      </c>
      <c r="I73" s="24">
        <f t="shared" si="15"/>
        <v>0</v>
      </c>
      <c r="J73" s="24">
        <f t="shared" si="5"/>
        <v>41.491609527582725</v>
      </c>
      <c r="K73" s="24">
        <f t="shared" si="6"/>
        <v>563.27040000000045</v>
      </c>
      <c r="L73" s="24">
        <f t="shared" si="7"/>
        <v>2767.8670095275829</v>
      </c>
      <c r="M73" s="22">
        <f t="shared" si="8"/>
        <v>563.27040000000045</v>
      </c>
      <c r="N73" s="22">
        <f t="shared" si="16"/>
        <v>7362.6035623356665</v>
      </c>
      <c r="O73" s="22">
        <f t="shared" si="9"/>
        <v>7.3626035623356669</v>
      </c>
      <c r="P73" s="22">
        <f t="shared" si="17"/>
        <v>14848.167215270529</v>
      </c>
      <c r="Q73" s="22">
        <f t="shared" si="11"/>
        <v>14.848167215270529</v>
      </c>
      <c r="R73" s="7"/>
    </row>
    <row r="74" spans="1:18" x14ac:dyDescent="0.25">
      <c r="A74" s="13">
        <v>63</v>
      </c>
      <c r="B74" s="13">
        <v>-4</v>
      </c>
      <c r="C74" s="13">
        <f t="shared" si="1"/>
        <v>4.4703999999999997</v>
      </c>
      <c r="D74" s="14">
        <v>10</v>
      </c>
      <c r="E74" s="13">
        <f t="shared" si="2"/>
        <v>4.4703999999999997</v>
      </c>
      <c r="F74" s="13">
        <f t="shared" si="12"/>
        <v>463.58047999999997</v>
      </c>
      <c r="G74" s="20">
        <f t="shared" si="13"/>
        <v>-0.89408000000000065</v>
      </c>
      <c r="H74" s="24">
        <f t="shared" si="18"/>
        <v>2163.105</v>
      </c>
      <c r="I74" s="24">
        <f t="shared" si="15"/>
        <v>4821.0543677321793</v>
      </c>
      <c r="J74" s="24">
        <f t="shared" si="5"/>
        <v>28.813617727487994</v>
      </c>
      <c r="K74" s="24">
        <f t="shared" si="6"/>
        <v>-563.27040000000045</v>
      </c>
      <c r="L74" s="24">
        <f t="shared" si="7"/>
        <v>6449.7025854596677</v>
      </c>
      <c r="M74" s="22">
        <f t="shared" si="8"/>
        <v>-563.27040000000045</v>
      </c>
      <c r="N74" s="22">
        <f t="shared" si="16"/>
        <v>7362.6035623356665</v>
      </c>
      <c r="O74" s="22">
        <f t="shared" si="9"/>
        <v>7.3626035623356669</v>
      </c>
      <c r="P74" s="22">
        <f t="shared" si="17"/>
        <v>28832.750438038896</v>
      </c>
      <c r="Q74" s="22">
        <f t="shared" si="11"/>
        <v>28.832750438038897</v>
      </c>
      <c r="R74" s="7"/>
    </row>
    <row r="75" spans="1:18" x14ac:dyDescent="0.25">
      <c r="A75" s="13">
        <v>64</v>
      </c>
      <c r="B75" s="13">
        <v>-5</v>
      </c>
      <c r="C75" s="13">
        <f t="shared" si="1"/>
        <v>4.4703999999999997</v>
      </c>
      <c r="D75" s="14">
        <v>10</v>
      </c>
      <c r="E75" s="13">
        <f t="shared" si="2"/>
        <v>4.4703999999999997</v>
      </c>
      <c r="F75" s="13">
        <f t="shared" si="12"/>
        <v>468.05087999999995</v>
      </c>
      <c r="G75" s="20">
        <f t="shared" si="13"/>
        <v>0</v>
      </c>
      <c r="H75" s="24">
        <f t="shared" si="18"/>
        <v>2163.105</v>
      </c>
      <c r="I75" s="24">
        <f t="shared" si="15"/>
        <v>-1370.9928185282292</v>
      </c>
      <c r="J75" s="24">
        <f t="shared" si="5"/>
        <v>28.813617727487994</v>
      </c>
      <c r="K75" s="24">
        <f t="shared" si="6"/>
        <v>0</v>
      </c>
      <c r="L75" s="24">
        <f t="shared" si="7"/>
        <v>820.92579919925879</v>
      </c>
      <c r="M75" s="22">
        <f t="shared" si="8"/>
        <v>0</v>
      </c>
      <c r="N75" s="22">
        <f t="shared" ref="N75:N106" si="19">$S$3/120</f>
        <v>7362.6035623356665</v>
      </c>
      <c r="O75" s="22">
        <f t="shared" si="9"/>
        <v>7.3626035623356669</v>
      </c>
      <c r="P75" s="22">
        <f t="shared" si="17"/>
        <v>3669.866692740366</v>
      </c>
      <c r="Q75" s="22">
        <f t="shared" si="11"/>
        <v>3.6698666927403663</v>
      </c>
      <c r="R75" s="7"/>
    </row>
    <row r="76" spans="1:18" x14ac:dyDescent="0.25">
      <c r="A76" s="13">
        <v>65</v>
      </c>
      <c r="B76" s="13">
        <v>-3</v>
      </c>
      <c r="C76" s="13">
        <f t="shared" ref="C76:C131" si="20">D76*0.44704</f>
        <v>4.0233600000000003</v>
      </c>
      <c r="D76" s="14">
        <v>9</v>
      </c>
      <c r="E76" s="13">
        <f t="shared" ref="E76:E131" si="21">C76*1</f>
        <v>4.0233600000000003</v>
      </c>
      <c r="F76" s="13">
        <f t="shared" si="12"/>
        <v>472.07423999999997</v>
      </c>
      <c r="G76" s="20">
        <f t="shared" si="13"/>
        <v>-0.44703999999999944</v>
      </c>
      <c r="H76" s="24">
        <f t="shared" si="18"/>
        <v>2163.105</v>
      </c>
      <c r="I76" s="24">
        <f t="shared" si="15"/>
        <v>2947.2358728106751</v>
      </c>
      <c r="J76" s="24">
        <f t="shared" ref="J76:J131" si="22">0.5*$D$6*$D$5*$D$4*(C76^2)</f>
        <v>23.33903035926528</v>
      </c>
      <c r="K76" s="24">
        <f t="shared" ref="K76:K131" si="23">$D$2*G76</f>
        <v>-281.63519999999966</v>
      </c>
      <c r="L76" s="24">
        <f t="shared" ref="L76:L131" si="24">H76+I76+J76+K76</f>
        <v>4852.0447031699405</v>
      </c>
      <c r="M76" s="22">
        <f t="shared" ref="M76:M131" si="25">$D$2*G76</f>
        <v>-281.63519999999966</v>
      </c>
      <c r="N76" s="22">
        <f t="shared" si="19"/>
        <v>7362.6035623356665</v>
      </c>
      <c r="O76" s="22">
        <f t="shared" ref="O76:O131" si="26">N76/1000</f>
        <v>7.3626035623356669</v>
      </c>
      <c r="P76" s="22">
        <f t="shared" ref="P76:P131" si="27">C76*L76</f>
        <v>19521.522576945812</v>
      </c>
      <c r="Q76" s="22">
        <f t="shared" ref="Q76:Q131" si="28">P76/1000</f>
        <v>19.521522576945813</v>
      </c>
      <c r="R76" s="7"/>
    </row>
    <row r="77" spans="1:18" x14ac:dyDescent="0.25">
      <c r="A77" s="13">
        <v>66</v>
      </c>
      <c r="B77" s="13">
        <v>-2</v>
      </c>
      <c r="C77" s="13">
        <f t="shared" si="20"/>
        <v>3.5763199999999999</v>
      </c>
      <c r="D77" s="14">
        <v>8</v>
      </c>
      <c r="E77" s="13">
        <f t="shared" si="21"/>
        <v>3.5763199999999999</v>
      </c>
      <c r="F77" s="13">
        <f t="shared" ref="F77:F131" si="29">E77+F76</f>
        <v>475.65055999999998</v>
      </c>
      <c r="G77" s="20">
        <f t="shared" ref="G77:G131" si="30">(C77-C76)/1</f>
        <v>-0.44704000000000033</v>
      </c>
      <c r="H77" s="24">
        <f t="shared" si="18"/>
        <v>2163.105</v>
      </c>
      <c r="I77" s="24">
        <f t="shared" si="15"/>
        <v>1705.6860354825069</v>
      </c>
      <c r="J77" s="24">
        <f t="shared" si="22"/>
        <v>18.44071534559232</v>
      </c>
      <c r="K77" s="24">
        <f t="shared" si="23"/>
        <v>-281.63520000000022</v>
      </c>
      <c r="L77" s="24">
        <f t="shared" si="24"/>
        <v>3605.5965508280992</v>
      </c>
      <c r="M77" s="22">
        <f t="shared" si="25"/>
        <v>-281.63520000000022</v>
      </c>
      <c r="N77" s="22">
        <f t="shared" si="19"/>
        <v>7362.6035623356665</v>
      </c>
      <c r="O77" s="22">
        <f t="shared" si="26"/>
        <v>7.3626035623356669</v>
      </c>
      <c r="P77" s="22">
        <f t="shared" si="27"/>
        <v>12894.767056657547</v>
      </c>
      <c r="Q77" s="22">
        <f t="shared" si="28"/>
        <v>12.894767056657548</v>
      </c>
      <c r="R77" s="7"/>
    </row>
    <row r="78" spans="1:18" x14ac:dyDescent="0.25">
      <c r="A78" s="13">
        <v>67</v>
      </c>
      <c r="B78" s="13">
        <v>-1</v>
      </c>
      <c r="C78" s="13">
        <f t="shared" si="20"/>
        <v>4.4703999999999997</v>
      </c>
      <c r="D78" s="14">
        <v>10</v>
      </c>
      <c r="E78" s="13">
        <f t="shared" si="21"/>
        <v>4.4703999999999997</v>
      </c>
      <c r="F78" s="13">
        <f t="shared" si="29"/>
        <v>480.12095999999997</v>
      </c>
      <c r="G78" s="20">
        <f t="shared" si="30"/>
        <v>0.89407999999999976</v>
      </c>
      <c r="H78" s="24">
        <f t="shared" si="18"/>
        <v>2163.105</v>
      </c>
      <c r="I78" s="24">
        <f t="shared" si="15"/>
        <v>1370.9928185282292</v>
      </c>
      <c r="J78" s="24">
        <f t="shared" si="22"/>
        <v>28.813617727487994</v>
      </c>
      <c r="K78" s="24">
        <f t="shared" si="23"/>
        <v>563.27039999999988</v>
      </c>
      <c r="L78" s="24">
        <f t="shared" si="24"/>
        <v>4126.1818362557169</v>
      </c>
      <c r="M78" s="22">
        <f t="shared" si="25"/>
        <v>563.27039999999988</v>
      </c>
      <c r="N78" s="22">
        <f t="shared" si="19"/>
        <v>7362.6035623356665</v>
      </c>
      <c r="O78" s="22">
        <f t="shared" si="26"/>
        <v>7.3626035623356669</v>
      </c>
      <c r="P78" s="22">
        <f t="shared" si="27"/>
        <v>18445.683280797555</v>
      </c>
      <c r="Q78" s="22">
        <f t="shared" si="28"/>
        <v>18.445683280797557</v>
      </c>
      <c r="R78" s="7"/>
    </row>
    <row r="79" spans="1:18" x14ac:dyDescent="0.25">
      <c r="A79" s="13">
        <v>68</v>
      </c>
      <c r="B79" s="13">
        <v>-1</v>
      </c>
      <c r="C79" s="13">
        <f t="shared" si="20"/>
        <v>4.91744</v>
      </c>
      <c r="D79" s="14">
        <v>11</v>
      </c>
      <c r="E79" s="13">
        <f t="shared" si="21"/>
        <v>4.91744</v>
      </c>
      <c r="F79" s="13">
        <f t="shared" si="29"/>
        <v>485.03839999999997</v>
      </c>
      <c r="G79" s="20">
        <f t="shared" si="30"/>
        <v>0.44704000000000033</v>
      </c>
      <c r="H79" s="24">
        <f t="shared" si="18"/>
        <v>2163.105</v>
      </c>
      <c r="I79" s="24">
        <f t="shared" si="15"/>
        <v>0</v>
      </c>
      <c r="J79" s="24">
        <f t="shared" si="22"/>
        <v>34.86447745026048</v>
      </c>
      <c r="K79" s="24">
        <f t="shared" si="23"/>
        <v>281.63520000000022</v>
      </c>
      <c r="L79" s="24">
        <f t="shared" si="24"/>
        <v>2479.6046774502606</v>
      </c>
      <c r="M79" s="22">
        <f t="shared" si="25"/>
        <v>281.63520000000022</v>
      </c>
      <c r="N79" s="22">
        <f t="shared" si="19"/>
        <v>7362.6035623356665</v>
      </c>
      <c r="O79" s="22">
        <f t="shared" si="26"/>
        <v>7.3626035623356669</v>
      </c>
      <c r="P79" s="22">
        <f t="shared" si="27"/>
        <v>12193.307225081009</v>
      </c>
      <c r="Q79" s="22">
        <f t="shared" si="28"/>
        <v>12.193307225081009</v>
      </c>
      <c r="R79" s="7"/>
    </row>
    <row r="80" spans="1:18" x14ac:dyDescent="0.25">
      <c r="A80" s="13">
        <v>69</v>
      </c>
      <c r="B80" s="13">
        <v>-1</v>
      </c>
      <c r="C80" s="13">
        <f t="shared" si="20"/>
        <v>5.3644800000000004</v>
      </c>
      <c r="D80" s="14">
        <v>12</v>
      </c>
      <c r="E80" s="13">
        <f t="shared" si="21"/>
        <v>5.3644800000000004</v>
      </c>
      <c r="F80" s="13">
        <f t="shared" si="29"/>
        <v>490.40287999999998</v>
      </c>
      <c r="G80" s="20">
        <f t="shared" si="30"/>
        <v>0.44704000000000033</v>
      </c>
      <c r="H80" s="24">
        <f t="shared" si="18"/>
        <v>2163.105</v>
      </c>
      <c r="I80" s="24">
        <f t="shared" si="15"/>
        <v>0</v>
      </c>
      <c r="J80" s="24">
        <f t="shared" si="22"/>
        <v>41.491609527582725</v>
      </c>
      <c r="K80" s="24">
        <f t="shared" si="23"/>
        <v>281.63520000000022</v>
      </c>
      <c r="L80" s="24">
        <f t="shared" si="24"/>
        <v>2486.2318095275828</v>
      </c>
      <c r="M80" s="22">
        <f t="shared" si="25"/>
        <v>281.63520000000022</v>
      </c>
      <c r="N80" s="22">
        <f t="shared" si="19"/>
        <v>7362.6035623356665</v>
      </c>
      <c r="O80" s="22">
        <f t="shared" si="26"/>
        <v>7.3626035623356669</v>
      </c>
      <c r="P80" s="22">
        <f t="shared" si="27"/>
        <v>13337.340817574528</v>
      </c>
      <c r="Q80" s="22">
        <f t="shared" si="28"/>
        <v>13.337340817574528</v>
      </c>
      <c r="R80" s="7"/>
    </row>
    <row r="81" spans="1:18" x14ac:dyDescent="0.25">
      <c r="A81" s="13">
        <v>70</v>
      </c>
      <c r="B81" s="13">
        <v>-1</v>
      </c>
      <c r="C81" s="13">
        <f t="shared" si="20"/>
        <v>5.8115199999999998</v>
      </c>
      <c r="D81" s="14">
        <v>13</v>
      </c>
      <c r="E81" s="13">
        <f t="shared" si="21"/>
        <v>5.8115199999999998</v>
      </c>
      <c r="F81" s="13">
        <f t="shared" si="29"/>
        <v>496.21439999999996</v>
      </c>
      <c r="G81" s="20">
        <f t="shared" si="30"/>
        <v>0.44703999999999944</v>
      </c>
      <c r="H81" s="24">
        <f t="shared" si="18"/>
        <v>2163.105</v>
      </c>
      <c r="I81" s="24">
        <f t="shared" si="15"/>
        <v>0</v>
      </c>
      <c r="J81" s="24">
        <f t="shared" si="22"/>
        <v>48.695013959454712</v>
      </c>
      <c r="K81" s="24">
        <f t="shared" si="23"/>
        <v>281.63519999999966</v>
      </c>
      <c r="L81" s="24">
        <f t="shared" si="24"/>
        <v>2493.4352139594544</v>
      </c>
      <c r="M81" s="22">
        <f t="shared" si="25"/>
        <v>281.63519999999966</v>
      </c>
      <c r="N81" s="22">
        <f t="shared" si="19"/>
        <v>7362.6035623356665</v>
      </c>
      <c r="O81" s="22">
        <f t="shared" si="26"/>
        <v>7.3626035623356669</v>
      </c>
      <c r="P81" s="22">
        <f t="shared" si="27"/>
        <v>14490.648614629648</v>
      </c>
      <c r="Q81" s="22">
        <f t="shared" si="28"/>
        <v>14.490648614629649</v>
      </c>
      <c r="R81" s="7"/>
    </row>
    <row r="82" spans="1:18" x14ac:dyDescent="0.25">
      <c r="A82" s="13">
        <v>71</v>
      </c>
      <c r="B82" s="13">
        <v>-1</v>
      </c>
      <c r="C82" s="13">
        <f t="shared" si="20"/>
        <v>6.2585600000000001</v>
      </c>
      <c r="D82" s="14">
        <v>14</v>
      </c>
      <c r="E82" s="13">
        <f t="shared" si="21"/>
        <v>6.2585600000000001</v>
      </c>
      <c r="F82" s="13">
        <f t="shared" si="29"/>
        <v>502.47295999999994</v>
      </c>
      <c r="G82" s="20">
        <f t="shared" si="30"/>
        <v>0.44704000000000033</v>
      </c>
      <c r="H82" s="24">
        <f t="shared" si="18"/>
        <v>2163.105</v>
      </c>
      <c r="I82" s="24">
        <f t="shared" si="15"/>
        <v>0</v>
      </c>
      <c r="J82" s="24">
        <f t="shared" si="22"/>
        <v>56.47469074587648</v>
      </c>
      <c r="K82" s="24">
        <f t="shared" si="23"/>
        <v>281.63520000000022</v>
      </c>
      <c r="L82" s="24">
        <f t="shared" si="24"/>
        <v>2501.2148907458768</v>
      </c>
      <c r="M82" s="22">
        <f t="shared" si="25"/>
        <v>281.63520000000022</v>
      </c>
      <c r="N82" s="22">
        <f t="shared" si="19"/>
        <v>7362.6035623356665</v>
      </c>
      <c r="O82" s="22">
        <f t="shared" si="26"/>
        <v>7.3626035623356669</v>
      </c>
      <c r="P82" s="22">
        <f t="shared" si="27"/>
        <v>15654.003466626515</v>
      </c>
      <c r="Q82" s="22">
        <f t="shared" si="28"/>
        <v>15.654003466626515</v>
      </c>
      <c r="R82" s="7"/>
    </row>
    <row r="83" spans="1:18" x14ac:dyDescent="0.25">
      <c r="A83" s="13">
        <v>72</v>
      </c>
      <c r="B83" s="13">
        <v>0</v>
      </c>
      <c r="C83" s="13">
        <f t="shared" si="20"/>
        <v>8.0467200000000005</v>
      </c>
      <c r="D83" s="14">
        <v>18</v>
      </c>
      <c r="E83" s="13">
        <f t="shared" si="21"/>
        <v>8.0467200000000005</v>
      </c>
      <c r="F83" s="13">
        <f t="shared" si="29"/>
        <v>510.51967999999994</v>
      </c>
      <c r="G83" s="20">
        <f t="shared" si="30"/>
        <v>1.7881600000000004</v>
      </c>
      <c r="H83" s="25">
        <f>$D$2*9.81*$I$5</f>
        <v>309.01500000000004</v>
      </c>
      <c r="I83" s="25">
        <f t="shared" si="15"/>
        <v>766.07662485008677</v>
      </c>
      <c r="J83" s="25">
        <f t="shared" si="22"/>
        <v>93.35612143706112</v>
      </c>
      <c r="K83" s="25">
        <f t="shared" si="23"/>
        <v>1126.5408000000002</v>
      </c>
      <c r="L83" s="25">
        <f t="shared" si="24"/>
        <v>2294.988546287148</v>
      </c>
      <c r="M83" s="22">
        <f t="shared" si="25"/>
        <v>1126.5408000000002</v>
      </c>
      <c r="N83" s="22">
        <f t="shared" si="19"/>
        <v>7362.6035623356665</v>
      </c>
      <c r="O83" s="22">
        <f t="shared" si="26"/>
        <v>7.3626035623356669</v>
      </c>
      <c r="P83" s="22">
        <f t="shared" si="27"/>
        <v>18467.13023517972</v>
      </c>
      <c r="Q83" s="22">
        <f t="shared" si="28"/>
        <v>18.46713023517972</v>
      </c>
      <c r="R83" s="7"/>
    </row>
    <row r="84" spans="1:18" x14ac:dyDescent="0.25">
      <c r="A84" s="13">
        <v>73</v>
      </c>
      <c r="B84" s="13">
        <v>0</v>
      </c>
      <c r="C84" s="13">
        <f t="shared" si="20"/>
        <v>8.9407999999999994</v>
      </c>
      <c r="D84" s="14">
        <v>20</v>
      </c>
      <c r="E84" s="13">
        <f t="shared" si="21"/>
        <v>8.9407999999999994</v>
      </c>
      <c r="F84" s="13">
        <f t="shared" si="29"/>
        <v>519.46047999999996</v>
      </c>
      <c r="G84" s="20">
        <f t="shared" si="30"/>
        <v>0.89407999999999888</v>
      </c>
      <c r="H84" s="25">
        <f t="shared" ref="H84:H109" si="31">$D$2*9.81*$I$5</f>
        <v>309.01500000000004</v>
      </c>
      <c r="I84" s="25">
        <f t="shared" si="15"/>
        <v>0</v>
      </c>
      <c r="J84" s="25">
        <f t="shared" si="22"/>
        <v>115.25447090995198</v>
      </c>
      <c r="K84" s="25">
        <f t="shared" si="23"/>
        <v>563.27039999999931</v>
      </c>
      <c r="L84" s="25">
        <f t="shared" si="24"/>
        <v>987.53987090995133</v>
      </c>
      <c r="M84" s="22">
        <f t="shared" si="25"/>
        <v>563.27039999999931</v>
      </c>
      <c r="N84" s="22">
        <f t="shared" si="19"/>
        <v>7362.6035623356665</v>
      </c>
      <c r="O84" s="22">
        <f t="shared" si="26"/>
        <v>7.3626035623356669</v>
      </c>
      <c r="P84" s="22">
        <f t="shared" si="27"/>
        <v>8829.3964778316931</v>
      </c>
      <c r="Q84" s="22">
        <f t="shared" si="28"/>
        <v>8.8293964778316933</v>
      </c>
      <c r="R84" s="7"/>
    </row>
    <row r="85" spans="1:18" x14ac:dyDescent="0.25">
      <c r="A85" s="13">
        <v>74</v>
      </c>
      <c r="B85" s="13">
        <v>0</v>
      </c>
      <c r="C85" s="13">
        <f t="shared" si="20"/>
        <v>10.728960000000001</v>
      </c>
      <c r="D85" s="14">
        <v>24</v>
      </c>
      <c r="E85" s="13">
        <f t="shared" si="21"/>
        <v>10.728960000000001</v>
      </c>
      <c r="F85" s="13">
        <f t="shared" si="29"/>
        <v>530.18943999999999</v>
      </c>
      <c r="G85" s="20">
        <f t="shared" si="30"/>
        <v>1.7881600000000013</v>
      </c>
      <c r="H85" s="25">
        <f t="shared" si="31"/>
        <v>309.01500000000004</v>
      </c>
      <c r="I85" s="25">
        <f t="shared" si="15"/>
        <v>0</v>
      </c>
      <c r="J85" s="25">
        <f t="shared" si="22"/>
        <v>165.9664381103309</v>
      </c>
      <c r="K85" s="25">
        <f t="shared" si="23"/>
        <v>1126.5408000000009</v>
      </c>
      <c r="L85" s="25">
        <f t="shared" si="24"/>
        <v>1601.5222381103317</v>
      </c>
      <c r="M85" s="22">
        <f t="shared" si="25"/>
        <v>1126.5408000000009</v>
      </c>
      <c r="N85" s="22">
        <f t="shared" si="19"/>
        <v>7362.6035623356665</v>
      </c>
      <c r="O85" s="22">
        <f t="shared" si="26"/>
        <v>7.3626035623356669</v>
      </c>
      <c r="P85" s="22">
        <f t="shared" si="27"/>
        <v>17182.668031796227</v>
      </c>
      <c r="Q85" s="22">
        <f t="shared" si="28"/>
        <v>17.182668031796226</v>
      </c>
      <c r="R85" s="7"/>
    </row>
    <row r="86" spans="1:18" x14ac:dyDescent="0.25">
      <c r="A86" s="13">
        <v>75</v>
      </c>
      <c r="B86" s="13">
        <v>0</v>
      </c>
      <c r="C86" s="13">
        <f t="shared" si="20"/>
        <v>11.62304</v>
      </c>
      <c r="D86" s="14">
        <v>26</v>
      </c>
      <c r="E86" s="13">
        <f t="shared" si="21"/>
        <v>11.62304</v>
      </c>
      <c r="F86" s="13">
        <f t="shared" si="29"/>
        <v>541.81247999999994</v>
      </c>
      <c r="G86" s="20">
        <f t="shared" si="30"/>
        <v>0.89407999999999888</v>
      </c>
      <c r="H86" s="25">
        <f t="shared" si="31"/>
        <v>309.01500000000004</v>
      </c>
      <c r="I86" s="25">
        <f t="shared" si="15"/>
        <v>0</v>
      </c>
      <c r="J86" s="25">
        <f t="shared" si="22"/>
        <v>194.78005583781885</v>
      </c>
      <c r="K86" s="25">
        <f t="shared" si="23"/>
        <v>563.27039999999931</v>
      </c>
      <c r="L86" s="25">
        <f t="shared" si="24"/>
        <v>1067.0654558378183</v>
      </c>
      <c r="M86" s="22">
        <f t="shared" si="25"/>
        <v>563.27039999999931</v>
      </c>
      <c r="N86" s="22">
        <f t="shared" si="19"/>
        <v>7362.6035623356665</v>
      </c>
      <c r="O86" s="22">
        <f t="shared" si="26"/>
        <v>7.3626035623356669</v>
      </c>
      <c r="P86" s="22">
        <f t="shared" si="27"/>
        <v>12402.544475821194</v>
      </c>
      <c r="Q86" s="22">
        <f t="shared" si="28"/>
        <v>12.402544475821195</v>
      </c>
      <c r="R86" s="7"/>
    </row>
    <row r="87" spans="1:18" x14ac:dyDescent="0.25">
      <c r="A87" s="13">
        <v>76</v>
      </c>
      <c r="B87" s="13">
        <v>2</v>
      </c>
      <c r="C87" s="13">
        <f t="shared" si="20"/>
        <v>12.51712</v>
      </c>
      <c r="D87" s="14">
        <v>28</v>
      </c>
      <c r="E87" s="13">
        <f t="shared" si="21"/>
        <v>12.51712</v>
      </c>
      <c r="F87" s="13">
        <f t="shared" si="29"/>
        <v>554.32959999999991</v>
      </c>
      <c r="G87" s="20">
        <f t="shared" si="30"/>
        <v>0.89408000000000065</v>
      </c>
      <c r="H87" s="25">
        <f t="shared" si="31"/>
        <v>309.01500000000004</v>
      </c>
      <c r="I87" s="25">
        <f t="shared" si="15"/>
        <v>983.29908966488063</v>
      </c>
      <c r="J87" s="25">
        <f t="shared" si="22"/>
        <v>225.89876298350592</v>
      </c>
      <c r="K87" s="25">
        <f t="shared" si="23"/>
        <v>563.27040000000045</v>
      </c>
      <c r="L87" s="25">
        <f t="shared" si="24"/>
        <v>2081.483252648387</v>
      </c>
      <c r="M87" s="22">
        <f t="shared" si="25"/>
        <v>563.27040000000045</v>
      </c>
      <c r="N87" s="22">
        <f t="shared" si="19"/>
        <v>7362.6035623356665</v>
      </c>
      <c r="O87" s="22">
        <f t="shared" si="26"/>
        <v>7.3626035623356669</v>
      </c>
      <c r="P87" s="22">
        <f t="shared" si="27"/>
        <v>26054.175651390178</v>
      </c>
      <c r="Q87" s="22">
        <f t="shared" si="28"/>
        <v>26.054175651390178</v>
      </c>
      <c r="R87" s="7"/>
    </row>
    <row r="88" spans="1:18" x14ac:dyDescent="0.25">
      <c r="A88" s="13">
        <v>77</v>
      </c>
      <c r="B88" s="13">
        <v>2</v>
      </c>
      <c r="C88" s="13">
        <f t="shared" si="20"/>
        <v>10.28192</v>
      </c>
      <c r="D88" s="14">
        <v>23</v>
      </c>
      <c r="E88" s="13">
        <f t="shared" si="21"/>
        <v>10.28192</v>
      </c>
      <c r="F88" s="13">
        <f t="shared" si="29"/>
        <v>564.61151999999993</v>
      </c>
      <c r="G88" s="20">
        <f t="shared" si="30"/>
        <v>-2.2352000000000007</v>
      </c>
      <c r="H88" s="25">
        <f t="shared" si="31"/>
        <v>309.01500000000004</v>
      </c>
      <c r="I88" s="25">
        <f t="shared" si="15"/>
        <v>0</v>
      </c>
      <c r="J88" s="25">
        <f t="shared" si="22"/>
        <v>152.4240377784115</v>
      </c>
      <c r="K88" s="25">
        <f t="shared" si="23"/>
        <v>-1408.1760000000004</v>
      </c>
      <c r="L88" s="25">
        <f t="shared" si="24"/>
        <v>-946.73696222158878</v>
      </c>
      <c r="M88" s="22">
        <f t="shared" si="25"/>
        <v>-1408.1760000000004</v>
      </c>
      <c r="N88" s="22">
        <f t="shared" si="19"/>
        <v>7362.6035623356665</v>
      </c>
      <c r="O88" s="22">
        <f t="shared" si="26"/>
        <v>7.3626035623356669</v>
      </c>
      <c r="P88" s="22">
        <f t="shared" si="27"/>
        <v>-9734.2737066053978</v>
      </c>
      <c r="Q88" s="22">
        <f t="shared" si="28"/>
        <v>-9.7342737066053981</v>
      </c>
      <c r="R88" s="7"/>
    </row>
    <row r="89" spans="1:18" x14ac:dyDescent="0.25">
      <c r="A89" s="13">
        <v>78</v>
      </c>
      <c r="B89" s="13">
        <v>2</v>
      </c>
      <c r="C89" s="13">
        <f t="shared" si="20"/>
        <v>11.62304</v>
      </c>
      <c r="D89" s="14">
        <v>26</v>
      </c>
      <c r="E89" s="13">
        <f t="shared" si="21"/>
        <v>11.62304</v>
      </c>
      <c r="F89" s="13">
        <f t="shared" si="29"/>
        <v>576.23455999999987</v>
      </c>
      <c r="G89" s="20">
        <f t="shared" si="30"/>
        <v>1.3411200000000001</v>
      </c>
      <c r="H89" s="25">
        <f t="shared" si="31"/>
        <v>309.01500000000004</v>
      </c>
      <c r="I89" s="25">
        <f t="shared" si="15"/>
        <v>0</v>
      </c>
      <c r="J89" s="25">
        <f t="shared" si="22"/>
        <v>194.78005583781885</v>
      </c>
      <c r="K89" s="25">
        <f t="shared" si="23"/>
        <v>844.90560000000005</v>
      </c>
      <c r="L89" s="25">
        <f t="shared" si="24"/>
        <v>1348.7006558378189</v>
      </c>
      <c r="M89" s="22">
        <f t="shared" si="25"/>
        <v>844.90560000000005</v>
      </c>
      <c r="N89" s="22">
        <f t="shared" si="19"/>
        <v>7362.6035623356665</v>
      </c>
      <c r="O89" s="22">
        <f t="shared" si="26"/>
        <v>7.3626035623356669</v>
      </c>
      <c r="P89" s="22">
        <f t="shared" si="27"/>
        <v>15676.001670829202</v>
      </c>
      <c r="Q89" s="22">
        <f t="shared" si="28"/>
        <v>15.676001670829203</v>
      </c>
      <c r="R89" s="7"/>
    </row>
    <row r="90" spans="1:18" x14ac:dyDescent="0.25">
      <c r="A90" s="13">
        <v>79</v>
      </c>
      <c r="B90" s="13">
        <v>2</v>
      </c>
      <c r="C90" s="13">
        <f t="shared" si="20"/>
        <v>13.411199999999999</v>
      </c>
      <c r="D90" s="14">
        <v>30</v>
      </c>
      <c r="E90" s="13">
        <f t="shared" si="21"/>
        <v>13.411199999999999</v>
      </c>
      <c r="F90" s="13">
        <f t="shared" si="29"/>
        <v>589.64575999999988</v>
      </c>
      <c r="G90" s="20">
        <f t="shared" si="30"/>
        <v>1.7881599999999995</v>
      </c>
      <c r="H90" s="25">
        <f t="shared" si="31"/>
        <v>309.01500000000004</v>
      </c>
      <c r="I90" s="25">
        <f t="shared" si="15"/>
        <v>0</v>
      </c>
      <c r="J90" s="25">
        <f t="shared" si="22"/>
        <v>259.32255954739196</v>
      </c>
      <c r="K90" s="25">
        <f t="shared" si="23"/>
        <v>1126.5407999999998</v>
      </c>
      <c r="L90" s="25">
        <f t="shared" si="24"/>
        <v>1694.8783595473917</v>
      </c>
      <c r="M90" s="22">
        <f t="shared" si="25"/>
        <v>1126.5407999999998</v>
      </c>
      <c r="N90" s="22">
        <f t="shared" si="19"/>
        <v>7362.6035623356665</v>
      </c>
      <c r="O90" s="22">
        <f t="shared" si="26"/>
        <v>7.3626035623356669</v>
      </c>
      <c r="P90" s="22">
        <f t="shared" si="27"/>
        <v>22730.352655561979</v>
      </c>
      <c r="Q90" s="22">
        <f t="shared" si="28"/>
        <v>22.73035265556198</v>
      </c>
      <c r="R90" s="7"/>
    </row>
    <row r="91" spans="1:18" x14ac:dyDescent="0.25">
      <c r="A91" s="13">
        <v>80</v>
      </c>
      <c r="B91" s="13">
        <v>2</v>
      </c>
      <c r="C91" s="13">
        <f t="shared" si="20"/>
        <v>15.6464</v>
      </c>
      <c r="D91" s="14">
        <v>35</v>
      </c>
      <c r="E91" s="13">
        <f t="shared" si="21"/>
        <v>15.6464</v>
      </c>
      <c r="F91" s="13">
        <f t="shared" si="29"/>
        <v>605.29215999999985</v>
      </c>
      <c r="G91" s="20">
        <f t="shared" si="30"/>
        <v>2.2352000000000007</v>
      </c>
      <c r="H91" s="25">
        <f t="shared" si="31"/>
        <v>309.01500000000004</v>
      </c>
      <c r="I91" s="25">
        <f t="shared" si="15"/>
        <v>0</v>
      </c>
      <c r="J91" s="25">
        <f t="shared" si="22"/>
        <v>352.96681716172799</v>
      </c>
      <c r="K91" s="25">
        <f t="shared" si="23"/>
        <v>1408.1760000000004</v>
      </c>
      <c r="L91" s="25">
        <f t="shared" si="24"/>
        <v>2070.1578171617284</v>
      </c>
      <c r="M91" s="22">
        <f t="shared" si="25"/>
        <v>1408.1760000000004</v>
      </c>
      <c r="N91" s="22">
        <f t="shared" si="19"/>
        <v>7362.6035623356665</v>
      </c>
      <c r="O91" s="22">
        <f t="shared" si="26"/>
        <v>7.3626035623356669</v>
      </c>
      <c r="P91" s="22">
        <f t="shared" si="27"/>
        <v>32390.517270439268</v>
      </c>
      <c r="Q91" s="22">
        <f t="shared" si="28"/>
        <v>32.390517270439268</v>
      </c>
      <c r="R91" s="7"/>
    </row>
    <row r="92" spans="1:18" x14ac:dyDescent="0.25">
      <c r="A92" s="13">
        <v>81</v>
      </c>
      <c r="B92" s="13">
        <v>2</v>
      </c>
      <c r="C92" s="13">
        <f t="shared" si="20"/>
        <v>15.19936</v>
      </c>
      <c r="D92" s="14">
        <v>34</v>
      </c>
      <c r="E92" s="13">
        <f t="shared" si="21"/>
        <v>15.19936</v>
      </c>
      <c r="F92" s="13">
        <f t="shared" si="29"/>
        <v>620.49151999999981</v>
      </c>
      <c r="G92" s="20">
        <f t="shared" si="30"/>
        <v>-0.44703999999999944</v>
      </c>
      <c r="H92" s="25">
        <f t="shared" si="31"/>
        <v>309.01500000000004</v>
      </c>
      <c r="I92" s="25">
        <f t="shared" si="15"/>
        <v>0</v>
      </c>
      <c r="J92" s="25">
        <f t="shared" si="22"/>
        <v>333.08542092976126</v>
      </c>
      <c r="K92" s="25">
        <f t="shared" si="23"/>
        <v>-281.63519999999966</v>
      </c>
      <c r="L92" s="25">
        <f t="shared" si="24"/>
        <v>360.46522092976164</v>
      </c>
      <c r="M92" s="22">
        <f t="shared" si="25"/>
        <v>-281.63519999999966</v>
      </c>
      <c r="N92" s="22">
        <f t="shared" si="19"/>
        <v>7362.6035623356665</v>
      </c>
      <c r="O92" s="22">
        <f t="shared" si="26"/>
        <v>7.3626035623356669</v>
      </c>
      <c r="P92" s="22">
        <f t="shared" si="27"/>
        <v>5478.8406603909825</v>
      </c>
      <c r="Q92" s="22">
        <f t="shared" si="28"/>
        <v>5.4788406603909827</v>
      </c>
      <c r="R92" s="7"/>
    </row>
    <row r="93" spans="1:18" x14ac:dyDescent="0.25">
      <c r="A93" s="13">
        <v>82</v>
      </c>
      <c r="B93" s="13">
        <v>2</v>
      </c>
      <c r="C93" s="13">
        <f t="shared" si="20"/>
        <v>13.411199999999999</v>
      </c>
      <c r="D93" s="14">
        <v>30</v>
      </c>
      <c r="E93" s="13">
        <f t="shared" si="21"/>
        <v>13.411199999999999</v>
      </c>
      <c r="F93" s="13">
        <f t="shared" si="29"/>
        <v>633.90271999999982</v>
      </c>
      <c r="G93" s="20">
        <f t="shared" si="30"/>
        <v>-1.7881600000000013</v>
      </c>
      <c r="H93" s="25">
        <f t="shared" si="31"/>
        <v>309.01500000000004</v>
      </c>
      <c r="I93" s="25">
        <f t="shared" si="15"/>
        <v>0</v>
      </c>
      <c r="J93" s="25">
        <f t="shared" si="22"/>
        <v>259.32255954739196</v>
      </c>
      <c r="K93" s="25">
        <f t="shared" si="23"/>
        <v>-1126.5408000000009</v>
      </c>
      <c r="L93" s="25">
        <f t="shared" si="24"/>
        <v>-558.20324045260895</v>
      </c>
      <c r="M93" s="22">
        <f t="shared" si="25"/>
        <v>-1126.5408000000009</v>
      </c>
      <c r="N93" s="22">
        <f t="shared" si="19"/>
        <v>7362.6035623356665</v>
      </c>
      <c r="O93" s="22">
        <f t="shared" si="26"/>
        <v>7.3626035623356669</v>
      </c>
      <c r="P93" s="22">
        <f t="shared" si="27"/>
        <v>-7486.1752983580291</v>
      </c>
      <c r="Q93" s="22">
        <f t="shared" si="28"/>
        <v>-7.4861752983580292</v>
      </c>
      <c r="R93" s="7"/>
    </row>
    <row r="94" spans="1:18" x14ac:dyDescent="0.25">
      <c r="A94" s="13">
        <v>83</v>
      </c>
      <c r="B94" s="13">
        <v>2</v>
      </c>
      <c r="C94" s="13">
        <f t="shared" si="20"/>
        <v>14.30528</v>
      </c>
      <c r="D94" s="14">
        <v>32</v>
      </c>
      <c r="E94" s="13">
        <f t="shared" si="21"/>
        <v>14.30528</v>
      </c>
      <c r="F94" s="13">
        <f t="shared" si="29"/>
        <v>648.20799999999986</v>
      </c>
      <c r="G94" s="20">
        <f t="shared" si="30"/>
        <v>0.89408000000000065</v>
      </c>
      <c r="H94" s="25">
        <f t="shared" si="31"/>
        <v>309.01500000000004</v>
      </c>
      <c r="I94" s="25">
        <f t="shared" si="15"/>
        <v>0</v>
      </c>
      <c r="J94" s="25">
        <f t="shared" si="22"/>
        <v>295.05144552947712</v>
      </c>
      <c r="K94" s="25">
        <f t="shared" si="23"/>
        <v>563.27040000000045</v>
      </c>
      <c r="L94" s="25">
        <f t="shared" si="24"/>
        <v>1167.3368455294776</v>
      </c>
      <c r="M94" s="22">
        <f t="shared" si="25"/>
        <v>563.27040000000045</v>
      </c>
      <c r="N94" s="22">
        <f t="shared" si="19"/>
        <v>7362.6035623356665</v>
      </c>
      <c r="O94" s="22">
        <f t="shared" si="26"/>
        <v>7.3626035623356669</v>
      </c>
      <c r="P94" s="22">
        <f t="shared" si="27"/>
        <v>16699.080429615926</v>
      </c>
      <c r="Q94" s="22">
        <f t="shared" si="28"/>
        <v>16.699080429615925</v>
      </c>
      <c r="R94" s="7"/>
    </row>
    <row r="95" spans="1:18" x14ac:dyDescent="0.25">
      <c r="A95" s="13">
        <v>84</v>
      </c>
      <c r="B95" s="13">
        <v>2</v>
      </c>
      <c r="C95" s="13">
        <f t="shared" si="20"/>
        <v>13.85824</v>
      </c>
      <c r="D95" s="14">
        <v>31</v>
      </c>
      <c r="E95" s="13">
        <f t="shared" si="21"/>
        <v>13.85824</v>
      </c>
      <c r="F95" s="13">
        <f t="shared" si="29"/>
        <v>662.06623999999988</v>
      </c>
      <c r="G95" s="20">
        <f t="shared" si="30"/>
        <v>-0.44703999999999944</v>
      </c>
      <c r="H95" s="25">
        <f t="shared" si="31"/>
        <v>309.01500000000004</v>
      </c>
      <c r="I95" s="25">
        <f t="shared" si="15"/>
        <v>0</v>
      </c>
      <c r="J95" s="25">
        <f t="shared" si="22"/>
        <v>276.89886636115972</v>
      </c>
      <c r="K95" s="25">
        <f t="shared" si="23"/>
        <v>-281.63519999999966</v>
      </c>
      <c r="L95" s="25">
        <f t="shared" si="24"/>
        <v>304.27866636116011</v>
      </c>
      <c r="M95" s="22">
        <f t="shared" si="25"/>
        <v>-281.63519999999966</v>
      </c>
      <c r="N95" s="22">
        <f t="shared" si="19"/>
        <v>7362.6035623356665</v>
      </c>
      <c r="O95" s="22">
        <f t="shared" si="26"/>
        <v>7.3626035623356669</v>
      </c>
      <c r="P95" s="22">
        <f t="shared" si="27"/>
        <v>4216.7667853128833</v>
      </c>
      <c r="Q95" s="22">
        <f t="shared" si="28"/>
        <v>4.216766785312883</v>
      </c>
      <c r="R95" s="7"/>
    </row>
    <row r="96" spans="1:18" x14ac:dyDescent="0.25">
      <c r="A96" s="13">
        <v>85</v>
      </c>
      <c r="B96" s="13">
        <v>4</v>
      </c>
      <c r="C96" s="13">
        <f t="shared" si="20"/>
        <v>15.6464</v>
      </c>
      <c r="D96" s="14">
        <v>35</v>
      </c>
      <c r="E96" s="13">
        <f t="shared" si="21"/>
        <v>15.6464</v>
      </c>
      <c r="F96" s="13">
        <f t="shared" si="29"/>
        <v>677.71263999999985</v>
      </c>
      <c r="G96" s="20">
        <f t="shared" si="30"/>
        <v>1.7881599999999995</v>
      </c>
      <c r="H96" s="25">
        <f t="shared" si="31"/>
        <v>309.01500000000004</v>
      </c>
      <c r="I96" s="25">
        <f t="shared" si="15"/>
        <v>787.84685779985773</v>
      </c>
      <c r="J96" s="25">
        <f t="shared" si="22"/>
        <v>352.96681716172799</v>
      </c>
      <c r="K96" s="25">
        <f t="shared" si="23"/>
        <v>1126.5407999999998</v>
      </c>
      <c r="L96" s="25">
        <f t="shared" si="24"/>
        <v>2576.3694749615852</v>
      </c>
      <c r="M96" s="22">
        <f t="shared" si="25"/>
        <v>1126.5407999999998</v>
      </c>
      <c r="N96" s="22">
        <f t="shared" si="19"/>
        <v>7362.6035623356665</v>
      </c>
      <c r="O96" s="22">
        <f t="shared" si="26"/>
        <v>7.3626035623356669</v>
      </c>
      <c r="P96" s="22">
        <f t="shared" si="27"/>
        <v>40310.907353038943</v>
      </c>
      <c r="Q96" s="22">
        <f t="shared" si="28"/>
        <v>40.310907353038942</v>
      </c>
      <c r="R96" s="7"/>
    </row>
    <row r="97" spans="1:18" x14ac:dyDescent="0.25">
      <c r="A97" s="13">
        <v>86</v>
      </c>
      <c r="B97" s="13">
        <v>2</v>
      </c>
      <c r="C97" s="13">
        <f t="shared" si="20"/>
        <v>15.6464</v>
      </c>
      <c r="D97" s="14">
        <v>35</v>
      </c>
      <c r="E97" s="13">
        <f t="shared" si="21"/>
        <v>15.6464</v>
      </c>
      <c r="F97" s="13">
        <f t="shared" si="29"/>
        <v>693.35903999999982</v>
      </c>
      <c r="G97" s="20">
        <f t="shared" si="30"/>
        <v>0</v>
      </c>
      <c r="H97" s="25">
        <f t="shared" si="31"/>
        <v>309.01500000000004</v>
      </c>
      <c r="I97" s="25">
        <f t="shared" si="15"/>
        <v>-787.84685779985773</v>
      </c>
      <c r="J97" s="25">
        <f t="shared" si="22"/>
        <v>352.96681716172799</v>
      </c>
      <c r="K97" s="25">
        <f t="shared" si="23"/>
        <v>0</v>
      </c>
      <c r="L97" s="25">
        <f t="shared" si="24"/>
        <v>-125.8650406381297</v>
      </c>
      <c r="M97" s="22">
        <f t="shared" si="25"/>
        <v>0</v>
      </c>
      <c r="N97" s="22">
        <f t="shared" si="19"/>
        <v>7362.6035623356665</v>
      </c>
      <c r="O97" s="22">
        <f t="shared" si="26"/>
        <v>7.3626035623356669</v>
      </c>
      <c r="P97" s="22">
        <f t="shared" si="27"/>
        <v>-1969.3347718404325</v>
      </c>
      <c r="Q97" s="22">
        <f t="shared" si="28"/>
        <v>-1.9693347718404326</v>
      </c>
      <c r="R97" s="7"/>
    </row>
    <row r="98" spans="1:18" x14ac:dyDescent="0.25">
      <c r="A98" s="13">
        <v>87</v>
      </c>
      <c r="B98" s="13">
        <v>2</v>
      </c>
      <c r="C98" s="13">
        <f t="shared" si="20"/>
        <v>15.6464</v>
      </c>
      <c r="D98" s="14">
        <v>35</v>
      </c>
      <c r="E98" s="13">
        <f t="shared" si="21"/>
        <v>15.6464</v>
      </c>
      <c r="F98" s="13">
        <f t="shared" si="29"/>
        <v>709.00543999999979</v>
      </c>
      <c r="G98" s="20">
        <f t="shared" si="30"/>
        <v>0</v>
      </c>
      <c r="H98" s="25">
        <f t="shared" si="31"/>
        <v>309.01500000000004</v>
      </c>
      <c r="I98" s="25">
        <f t="shared" si="15"/>
        <v>0</v>
      </c>
      <c r="J98" s="25">
        <f t="shared" si="22"/>
        <v>352.96681716172799</v>
      </c>
      <c r="K98" s="25">
        <f t="shared" si="23"/>
        <v>0</v>
      </c>
      <c r="L98" s="25">
        <f t="shared" si="24"/>
        <v>661.98181716172803</v>
      </c>
      <c r="M98" s="22">
        <f t="shared" si="25"/>
        <v>0</v>
      </c>
      <c r="N98" s="22">
        <f t="shared" si="19"/>
        <v>7362.6035623356665</v>
      </c>
      <c r="O98" s="22">
        <f t="shared" si="26"/>
        <v>7.3626035623356669</v>
      </c>
      <c r="P98" s="22">
        <f t="shared" si="27"/>
        <v>10357.632304039262</v>
      </c>
      <c r="Q98" s="22">
        <f t="shared" si="28"/>
        <v>10.357632304039262</v>
      </c>
      <c r="R98" s="7"/>
    </row>
    <row r="99" spans="1:18" x14ac:dyDescent="0.25">
      <c r="A99" s="13">
        <v>88</v>
      </c>
      <c r="B99" s="13">
        <v>4</v>
      </c>
      <c r="C99" s="13">
        <f t="shared" si="20"/>
        <v>13.411199999999999</v>
      </c>
      <c r="D99" s="14">
        <v>30</v>
      </c>
      <c r="E99" s="13">
        <f t="shared" si="21"/>
        <v>13.411199999999999</v>
      </c>
      <c r="F99" s="13">
        <f t="shared" si="29"/>
        <v>722.4166399999998</v>
      </c>
      <c r="G99" s="20">
        <f t="shared" si="30"/>
        <v>-2.2352000000000007</v>
      </c>
      <c r="H99" s="25">
        <f t="shared" si="31"/>
        <v>309.01500000000004</v>
      </c>
      <c r="I99" s="25">
        <f t="shared" ref="I99:I131" si="32">$D$2*9.81*SIN((B99-B98)/E99)</f>
        <v>918.25007136444447</v>
      </c>
      <c r="J99" s="25">
        <f t="shared" si="22"/>
        <v>259.32255954739196</v>
      </c>
      <c r="K99" s="25">
        <f t="shared" si="23"/>
        <v>-1408.1760000000004</v>
      </c>
      <c r="L99" s="25">
        <f t="shared" si="24"/>
        <v>78.411630911836255</v>
      </c>
      <c r="M99" s="22">
        <f t="shared" si="25"/>
        <v>-1408.1760000000004</v>
      </c>
      <c r="N99" s="22">
        <f t="shared" si="19"/>
        <v>7362.6035623356665</v>
      </c>
      <c r="O99" s="22">
        <f t="shared" si="26"/>
        <v>7.3626035623356669</v>
      </c>
      <c r="P99" s="22">
        <f t="shared" si="27"/>
        <v>1051.5940644848183</v>
      </c>
      <c r="Q99" s="22">
        <f t="shared" si="28"/>
        <v>1.0515940644848183</v>
      </c>
      <c r="R99" s="7"/>
    </row>
    <row r="100" spans="1:18" x14ac:dyDescent="0.25">
      <c r="A100" s="13">
        <v>89</v>
      </c>
      <c r="B100" s="13">
        <v>6</v>
      </c>
      <c r="C100" s="13">
        <f t="shared" si="20"/>
        <v>13.411199999999999</v>
      </c>
      <c r="D100" s="14">
        <v>30</v>
      </c>
      <c r="E100" s="13">
        <f t="shared" si="21"/>
        <v>13.411199999999999</v>
      </c>
      <c r="F100" s="13">
        <f t="shared" si="29"/>
        <v>735.82783999999981</v>
      </c>
      <c r="G100" s="20">
        <f t="shared" si="30"/>
        <v>0</v>
      </c>
      <c r="H100" s="25">
        <f t="shared" si="31"/>
        <v>309.01500000000004</v>
      </c>
      <c r="I100" s="25">
        <f t="shared" si="32"/>
        <v>918.25007136444447</v>
      </c>
      <c r="J100" s="25">
        <f t="shared" si="22"/>
        <v>259.32255954739196</v>
      </c>
      <c r="K100" s="25">
        <f t="shared" si="23"/>
        <v>0</v>
      </c>
      <c r="L100" s="25">
        <f t="shared" si="24"/>
        <v>1486.5876309118366</v>
      </c>
      <c r="M100" s="22">
        <f t="shared" si="25"/>
        <v>0</v>
      </c>
      <c r="N100" s="22">
        <f t="shared" si="19"/>
        <v>7362.6035623356665</v>
      </c>
      <c r="O100" s="22">
        <f t="shared" si="26"/>
        <v>7.3626035623356669</v>
      </c>
      <c r="P100" s="22">
        <f t="shared" si="27"/>
        <v>19936.924035684824</v>
      </c>
      <c r="Q100" s="22">
        <f t="shared" si="28"/>
        <v>19.936924035684825</v>
      </c>
      <c r="R100" s="7"/>
    </row>
    <row r="101" spans="1:18" x14ac:dyDescent="0.25">
      <c r="A101" s="13">
        <v>90</v>
      </c>
      <c r="B101" s="13">
        <v>6</v>
      </c>
      <c r="C101" s="13">
        <f t="shared" si="20"/>
        <v>11.176</v>
      </c>
      <c r="D101" s="14">
        <v>25</v>
      </c>
      <c r="E101" s="13">
        <f t="shared" si="21"/>
        <v>11.176</v>
      </c>
      <c r="F101" s="13">
        <f t="shared" si="29"/>
        <v>747.00383999999985</v>
      </c>
      <c r="G101" s="20">
        <f t="shared" si="30"/>
        <v>-2.235199999999999</v>
      </c>
      <c r="H101" s="25">
        <f t="shared" si="31"/>
        <v>309.01500000000004</v>
      </c>
      <c r="I101" s="25">
        <f t="shared" si="32"/>
        <v>0</v>
      </c>
      <c r="J101" s="25">
        <f t="shared" si="22"/>
        <v>180.08511079680002</v>
      </c>
      <c r="K101" s="25">
        <f t="shared" si="23"/>
        <v>-1408.1759999999992</v>
      </c>
      <c r="L101" s="25">
        <f t="shared" si="24"/>
        <v>-919.07588920319915</v>
      </c>
      <c r="M101" s="22">
        <f t="shared" si="25"/>
        <v>-1408.1759999999992</v>
      </c>
      <c r="N101" s="22">
        <f t="shared" si="19"/>
        <v>7362.6035623356665</v>
      </c>
      <c r="O101" s="22">
        <f t="shared" si="26"/>
        <v>7.3626035623356669</v>
      </c>
      <c r="P101" s="22">
        <f t="shared" si="27"/>
        <v>-10271.592137734953</v>
      </c>
      <c r="Q101" s="22">
        <f t="shared" si="28"/>
        <v>-10.271592137734952</v>
      </c>
      <c r="R101" s="7"/>
    </row>
    <row r="102" spans="1:18" x14ac:dyDescent="0.25">
      <c r="A102" s="13">
        <v>91</v>
      </c>
      <c r="B102" s="13">
        <v>6</v>
      </c>
      <c r="C102" s="13">
        <f t="shared" si="20"/>
        <v>11.176</v>
      </c>
      <c r="D102" s="14">
        <v>25</v>
      </c>
      <c r="E102" s="13">
        <f t="shared" si="21"/>
        <v>11.176</v>
      </c>
      <c r="F102" s="13">
        <f t="shared" si="29"/>
        <v>758.1798399999999</v>
      </c>
      <c r="G102" s="20">
        <f t="shared" si="30"/>
        <v>0</v>
      </c>
      <c r="H102" s="25">
        <f t="shared" si="31"/>
        <v>309.01500000000004</v>
      </c>
      <c r="I102" s="25">
        <f t="shared" si="32"/>
        <v>0</v>
      </c>
      <c r="J102" s="25">
        <f t="shared" si="22"/>
        <v>180.08511079680002</v>
      </c>
      <c r="K102" s="25">
        <f t="shared" si="23"/>
        <v>0</v>
      </c>
      <c r="L102" s="25">
        <f t="shared" si="24"/>
        <v>489.1001107968001</v>
      </c>
      <c r="M102" s="22">
        <f t="shared" si="25"/>
        <v>0</v>
      </c>
      <c r="N102" s="22">
        <f t="shared" si="19"/>
        <v>7362.6035623356665</v>
      </c>
      <c r="O102" s="22">
        <f t="shared" si="26"/>
        <v>7.3626035623356669</v>
      </c>
      <c r="P102" s="22">
        <f t="shared" si="27"/>
        <v>5466.1828382650383</v>
      </c>
      <c r="Q102" s="22">
        <f t="shared" si="28"/>
        <v>5.4661828382650386</v>
      </c>
      <c r="R102" s="7"/>
    </row>
    <row r="103" spans="1:18" x14ac:dyDescent="0.25">
      <c r="A103" s="13">
        <v>92</v>
      </c>
      <c r="B103" s="13">
        <v>4</v>
      </c>
      <c r="C103" s="13">
        <f t="shared" si="20"/>
        <v>11.176</v>
      </c>
      <c r="D103" s="14">
        <v>25</v>
      </c>
      <c r="E103" s="13">
        <f t="shared" si="21"/>
        <v>11.176</v>
      </c>
      <c r="F103" s="13">
        <f t="shared" si="29"/>
        <v>769.35583999999994</v>
      </c>
      <c r="G103" s="20">
        <f t="shared" si="30"/>
        <v>0</v>
      </c>
      <c r="H103" s="25">
        <f t="shared" si="31"/>
        <v>309.01500000000004</v>
      </c>
      <c r="I103" s="25">
        <f t="shared" si="32"/>
        <v>-1100.101212574122</v>
      </c>
      <c r="J103" s="25">
        <f t="shared" si="22"/>
        <v>180.08511079680002</v>
      </c>
      <c r="K103" s="25">
        <f t="shared" si="23"/>
        <v>0</v>
      </c>
      <c r="L103" s="25">
        <f t="shared" si="24"/>
        <v>-611.00110177732188</v>
      </c>
      <c r="M103" s="22">
        <f t="shared" si="25"/>
        <v>0</v>
      </c>
      <c r="N103" s="22">
        <f t="shared" si="19"/>
        <v>7362.6035623356665</v>
      </c>
      <c r="O103" s="22">
        <f t="shared" si="26"/>
        <v>7.3626035623356669</v>
      </c>
      <c r="P103" s="22">
        <f t="shared" si="27"/>
        <v>-6828.5483134633496</v>
      </c>
      <c r="Q103" s="22">
        <f t="shared" si="28"/>
        <v>-6.82854831346335</v>
      </c>
      <c r="R103" s="7"/>
    </row>
    <row r="104" spans="1:18" x14ac:dyDescent="0.25">
      <c r="A104" s="13">
        <v>93</v>
      </c>
      <c r="B104" s="13">
        <v>4</v>
      </c>
      <c r="C104" s="13">
        <f t="shared" si="20"/>
        <v>11.62304</v>
      </c>
      <c r="D104" s="14">
        <v>26</v>
      </c>
      <c r="E104" s="13">
        <f t="shared" si="21"/>
        <v>11.62304</v>
      </c>
      <c r="F104" s="13">
        <f t="shared" si="29"/>
        <v>780.97887999999989</v>
      </c>
      <c r="G104" s="20">
        <f t="shared" si="30"/>
        <v>0.44703999999999944</v>
      </c>
      <c r="H104" s="25">
        <f t="shared" si="31"/>
        <v>309.01500000000004</v>
      </c>
      <c r="I104" s="25">
        <f t="shared" si="32"/>
        <v>0</v>
      </c>
      <c r="J104" s="25">
        <f t="shared" si="22"/>
        <v>194.78005583781885</v>
      </c>
      <c r="K104" s="25">
        <f t="shared" si="23"/>
        <v>281.63519999999966</v>
      </c>
      <c r="L104" s="25">
        <f t="shared" si="24"/>
        <v>785.43025583781855</v>
      </c>
      <c r="M104" s="22">
        <f t="shared" si="25"/>
        <v>281.63519999999966</v>
      </c>
      <c r="N104" s="22">
        <f t="shared" si="19"/>
        <v>7362.6035623356665</v>
      </c>
      <c r="O104" s="22">
        <f t="shared" si="26"/>
        <v>7.3626035623356669</v>
      </c>
      <c r="P104" s="22">
        <f t="shared" si="27"/>
        <v>9129.087280813199</v>
      </c>
      <c r="Q104" s="22">
        <f t="shared" si="28"/>
        <v>9.1290872808131986</v>
      </c>
      <c r="R104" s="7"/>
    </row>
    <row r="105" spans="1:18" x14ac:dyDescent="0.25">
      <c r="A105" s="13">
        <v>94</v>
      </c>
      <c r="B105" s="13">
        <v>4</v>
      </c>
      <c r="C105" s="13">
        <f t="shared" si="20"/>
        <v>11.176</v>
      </c>
      <c r="D105" s="14">
        <v>25</v>
      </c>
      <c r="E105" s="13">
        <f t="shared" si="21"/>
        <v>11.176</v>
      </c>
      <c r="F105" s="13">
        <f t="shared" si="29"/>
        <v>792.15487999999993</v>
      </c>
      <c r="G105" s="20">
        <f t="shared" si="30"/>
        <v>-0.44703999999999944</v>
      </c>
      <c r="H105" s="25">
        <f t="shared" si="31"/>
        <v>309.01500000000004</v>
      </c>
      <c r="I105" s="25">
        <f t="shared" si="32"/>
        <v>0</v>
      </c>
      <c r="J105" s="25">
        <f t="shared" si="22"/>
        <v>180.08511079680002</v>
      </c>
      <c r="K105" s="25">
        <f t="shared" si="23"/>
        <v>-281.63519999999966</v>
      </c>
      <c r="L105" s="25">
        <f t="shared" si="24"/>
        <v>207.46491079680044</v>
      </c>
      <c r="M105" s="22">
        <f t="shared" si="25"/>
        <v>-281.63519999999966</v>
      </c>
      <c r="N105" s="22">
        <f t="shared" si="19"/>
        <v>7362.6035623356665</v>
      </c>
      <c r="O105" s="22">
        <f t="shared" si="26"/>
        <v>7.3626035623356669</v>
      </c>
      <c r="P105" s="22">
        <f t="shared" si="27"/>
        <v>2318.6278430650418</v>
      </c>
      <c r="Q105" s="22">
        <f t="shared" si="28"/>
        <v>2.318627843065042</v>
      </c>
      <c r="R105" s="7"/>
    </row>
    <row r="106" spans="1:18" x14ac:dyDescent="0.25">
      <c r="A106" s="13">
        <v>95</v>
      </c>
      <c r="B106" s="13">
        <v>2</v>
      </c>
      <c r="C106" s="13">
        <f t="shared" si="20"/>
        <v>11.176</v>
      </c>
      <c r="D106" s="14">
        <v>25</v>
      </c>
      <c r="E106" s="13">
        <f t="shared" si="21"/>
        <v>11.176</v>
      </c>
      <c r="F106" s="13">
        <f t="shared" si="29"/>
        <v>803.33087999999998</v>
      </c>
      <c r="G106" s="20">
        <f t="shared" si="30"/>
        <v>0</v>
      </c>
      <c r="H106" s="25">
        <f t="shared" si="31"/>
        <v>309.01500000000004</v>
      </c>
      <c r="I106" s="25">
        <f t="shared" si="32"/>
        <v>-1100.101212574122</v>
      </c>
      <c r="J106" s="25">
        <f t="shared" si="22"/>
        <v>180.08511079680002</v>
      </c>
      <c r="K106" s="25">
        <f t="shared" si="23"/>
        <v>0</v>
      </c>
      <c r="L106" s="25">
        <f t="shared" si="24"/>
        <v>-611.00110177732188</v>
      </c>
      <c r="M106" s="22">
        <f t="shared" si="25"/>
        <v>0</v>
      </c>
      <c r="N106" s="22">
        <f t="shared" si="19"/>
        <v>7362.6035623356665</v>
      </c>
      <c r="O106" s="22">
        <f t="shared" si="26"/>
        <v>7.3626035623356669</v>
      </c>
      <c r="P106" s="22">
        <f t="shared" si="27"/>
        <v>-6828.5483134633496</v>
      </c>
      <c r="Q106" s="22">
        <f t="shared" si="28"/>
        <v>-6.82854831346335</v>
      </c>
      <c r="R106" s="7"/>
    </row>
    <row r="107" spans="1:18" x14ac:dyDescent="0.25">
      <c r="A107" s="13">
        <v>96</v>
      </c>
      <c r="B107" s="13">
        <v>0</v>
      </c>
      <c r="C107" s="13">
        <f t="shared" si="20"/>
        <v>13.411199999999999</v>
      </c>
      <c r="D107" s="14">
        <v>30</v>
      </c>
      <c r="E107" s="13">
        <f t="shared" si="21"/>
        <v>13.411199999999999</v>
      </c>
      <c r="F107" s="13">
        <f t="shared" si="29"/>
        <v>816.74207999999999</v>
      </c>
      <c r="G107" s="20">
        <f t="shared" si="30"/>
        <v>2.235199999999999</v>
      </c>
      <c r="H107" s="25">
        <f t="shared" si="31"/>
        <v>309.01500000000004</v>
      </c>
      <c r="I107" s="25">
        <f t="shared" si="32"/>
        <v>-918.25007136444447</v>
      </c>
      <c r="J107" s="25">
        <f t="shared" si="22"/>
        <v>259.32255954739196</v>
      </c>
      <c r="K107" s="25">
        <f t="shared" si="23"/>
        <v>1408.1759999999992</v>
      </c>
      <c r="L107" s="25">
        <f t="shared" si="24"/>
        <v>1058.2634881829467</v>
      </c>
      <c r="M107" s="22">
        <f t="shared" si="25"/>
        <v>1408.1759999999992</v>
      </c>
      <c r="N107" s="22">
        <f t="shared" ref="N107:N131" si="33">$S$3/120</f>
        <v>7362.6035623356665</v>
      </c>
      <c r="O107" s="22">
        <f t="shared" si="26"/>
        <v>7.3626035623356669</v>
      </c>
      <c r="P107" s="22">
        <f t="shared" si="27"/>
        <v>14192.583292719135</v>
      </c>
      <c r="Q107" s="22">
        <f t="shared" si="28"/>
        <v>14.192583292719135</v>
      </c>
      <c r="R107" s="7"/>
    </row>
    <row r="108" spans="1:18" x14ac:dyDescent="0.25">
      <c r="A108" s="13">
        <v>97</v>
      </c>
      <c r="B108" s="13">
        <v>2</v>
      </c>
      <c r="C108" s="13">
        <f t="shared" si="20"/>
        <v>13.411199999999999</v>
      </c>
      <c r="D108" s="14">
        <v>30</v>
      </c>
      <c r="E108" s="13">
        <f t="shared" si="21"/>
        <v>13.411199999999999</v>
      </c>
      <c r="F108" s="13">
        <f t="shared" si="29"/>
        <v>830.15328</v>
      </c>
      <c r="G108" s="20">
        <f t="shared" si="30"/>
        <v>0</v>
      </c>
      <c r="H108" s="25">
        <f t="shared" si="31"/>
        <v>309.01500000000004</v>
      </c>
      <c r="I108" s="25">
        <f t="shared" si="32"/>
        <v>918.25007136444447</v>
      </c>
      <c r="J108" s="25">
        <f t="shared" si="22"/>
        <v>259.32255954739196</v>
      </c>
      <c r="K108" s="25">
        <f t="shared" si="23"/>
        <v>0</v>
      </c>
      <c r="L108" s="25">
        <f t="shared" si="24"/>
        <v>1486.5876309118366</v>
      </c>
      <c r="M108" s="22">
        <f t="shared" si="25"/>
        <v>0</v>
      </c>
      <c r="N108" s="22">
        <f t="shared" si="33"/>
        <v>7362.6035623356665</v>
      </c>
      <c r="O108" s="22">
        <f t="shared" si="26"/>
        <v>7.3626035623356669</v>
      </c>
      <c r="P108" s="22">
        <f t="shared" si="27"/>
        <v>19936.924035684824</v>
      </c>
      <c r="Q108" s="22">
        <f t="shared" si="28"/>
        <v>19.936924035684825</v>
      </c>
      <c r="R108" s="7"/>
    </row>
    <row r="109" spans="1:18" x14ac:dyDescent="0.25">
      <c r="A109" s="13">
        <v>98</v>
      </c>
      <c r="B109" s="13">
        <v>2</v>
      </c>
      <c r="C109" s="13">
        <f t="shared" si="20"/>
        <v>11.176</v>
      </c>
      <c r="D109" s="14">
        <v>25</v>
      </c>
      <c r="E109" s="13">
        <f t="shared" si="21"/>
        <v>11.176</v>
      </c>
      <c r="F109" s="13">
        <f t="shared" si="29"/>
        <v>841.32928000000004</v>
      </c>
      <c r="G109" s="20">
        <f t="shared" si="30"/>
        <v>-2.235199999999999</v>
      </c>
      <c r="H109" s="25">
        <f t="shared" si="31"/>
        <v>309.01500000000004</v>
      </c>
      <c r="I109" s="25">
        <f t="shared" si="32"/>
        <v>0</v>
      </c>
      <c r="J109" s="25">
        <f t="shared" si="22"/>
        <v>180.08511079680002</v>
      </c>
      <c r="K109" s="25">
        <f t="shared" si="23"/>
        <v>-1408.1759999999992</v>
      </c>
      <c r="L109" s="25">
        <f t="shared" si="24"/>
        <v>-919.07588920319915</v>
      </c>
      <c r="M109" s="22">
        <f t="shared" si="25"/>
        <v>-1408.1759999999992</v>
      </c>
      <c r="N109" s="22">
        <f t="shared" si="33"/>
        <v>7362.6035623356665</v>
      </c>
      <c r="O109" s="22">
        <f t="shared" si="26"/>
        <v>7.3626035623356669</v>
      </c>
      <c r="P109" s="22">
        <f t="shared" si="27"/>
        <v>-10271.592137734953</v>
      </c>
      <c r="Q109" s="22">
        <f t="shared" si="28"/>
        <v>-10.271592137734952</v>
      </c>
      <c r="R109" s="7"/>
    </row>
    <row r="110" spans="1:18" x14ac:dyDescent="0.25">
      <c r="A110" s="15">
        <v>99</v>
      </c>
      <c r="B110" s="15">
        <v>2</v>
      </c>
      <c r="C110" s="15">
        <f t="shared" si="20"/>
        <v>11.176</v>
      </c>
      <c r="D110" s="14">
        <v>25</v>
      </c>
      <c r="E110" s="15">
        <f t="shared" si="21"/>
        <v>11.176</v>
      </c>
      <c r="F110" s="15">
        <f t="shared" si="29"/>
        <v>852.50528000000008</v>
      </c>
      <c r="G110" s="22">
        <f t="shared" si="30"/>
        <v>0</v>
      </c>
      <c r="H110" s="26">
        <f>$D$2*9.81*$I$6</f>
        <v>37.081800000000001</v>
      </c>
      <c r="I110" s="26">
        <f t="shared" si="32"/>
        <v>0</v>
      </c>
      <c r="J110" s="26">
        <f t="shared" si="22"/>
        <v>180.08511079680002</v>
      </c>
      <c r="K110" s="26">
        <f t="shared" si="23"/>
        <v>0</v>
      </c>
      <c r="L110" s="26">
        <f t="shared" si="24"/>
        <v>217.16691079680004</v>
      </c>
      <c r="M110" s="22">
        <f t="shared" si="25"/>
        <v>0</v>
      </c>
      <c r="N110" s="22">
        <f t="shared" si="33"/>
        <v>7362.6035623356665</v>
      </c>
      <c r="O110" s="22">
        <f t="shared" si="26"/>
        <v>7.3626035623356669</v>
      </c>
      <c r="P110" s="22">
        <f t="shared" si="27"/>
        <v>2427.0573950650373</v>
      </c>
      <c r="Q110" s="22">
        <f t="shared" si="28"/>
        <v>2.4270573950650371</v>
      </c>
      <c r="R110" s="7"/>
    </row>
    <row r="111" spans="1:18" x14ac:dyDescent="0.25">
      <c r="A111" s="15">
        <v>100</v>
      </c>
      <c r="B111" s="15">
        <v>0</v>
      </c>
      <c r="C111" s="15">
        <f t="shared" si="20"/>
        <v>8.9407999999999994</v>
      </c>
      <c r="D111" s="14">
        <v>20</v>
      </c>
      <c r="E111" s="15">
        <f t="shared" si="21"/>
        <v>8.9407999999999994</v>
      </c>
      <c r="F111" s="15">
        <f t="shared" si="29"/>
        <v>861.44608000000005</v>
      </c>
      <c r="G111" s="22">
        <f t="shared" si="30"/>
        <v>-2.2352000000000007</v>
      </c>
      <c r="H111" s="26">
        <f t="shared" ref="H111:H131" si="34">$D$2*9.81*$I$6</f>
        <v>37.081800000000001</v>
      </c>
      <c r="I111" s="26">
        <f t="shared" si="32"/>
        <v>-1370.9928185282292</v>
      </c>
      <c r="J111" s="26">
        <f t="shared" si="22"/>
        <v>115.25447090995198</v>
      </c>
      <c r="K111" s="26">
        <f t="shared" si="23"/>
        <v>-1408.1760000000004</v>
      </c>
      <c r="L111" s="26">
        <f t="shared" si="24"/>
        <v>-2626.8325476182777</v>
      </c>
      <c r="M111" s="22">
        <f t="shared" si="25"/>
        <v>-1408.1760000000004</v>
      </c>
      <c r="N111" s="22">
        <f t="shared" si="33"/>
        <v>7362.6035623356665</v>
      </c>
      <c r="O111" s="22">
        <f t="shared" si="26"/>
        <v>7.3626035623356669</v>
      </c>
      <c r="P111" s="22">
        <f t="shared" si="27"/>
        <v>-23485.984441745495</v>
      </c>
      <c r="Q111" s="22">
        <f t="shared" si="28"/>
        <v>-23.485984441745494</v>
      </c>
      <c r="R111" s="7"/>
    </row>
    <row r="112" spans="1:18" x14ac:dyDescent="0.25">
      <c r="A112" s="15">
        <v>101</v>
      </c>
      <c r="B112" s="15">
        <v>0</v>
      </c>
      <c r="C112" s="15">
        <f t="shared" si="20"/>
        <v>10.28192</v>
      </c>
      <c r="D112" s="14">
        <v>23</v>
      </c>
      <c r="E112" s="15">
        <f t="shared" si="21"/>
        <v>10.28192</v>
      </c>
      <c r="F112" s="15">
        <f t="shared" si="29"/>
        <v>871.72800000000007</v>
      </c>
      <c r="G112" s="22">
        <f t="shared" si="30"/>
        <v>1.3411200000000001</v>
      </c>
      <c r="H112" s="26">
        <f t="shared" si="34"/>
        <v>37.081800000000001</v>
      </c>
      <c r="I112" s="26">
        <f t="shared" si="32"/>
        <v>0</v>
      </c>
      <c r="J112" s="26">
        <f t="shared" si="22"/>
        <v>152.4240377784115</v>
      </c>
      <c r="K112" s="26">
        <f t="shared" si="23"/>
        <v>844.90560000000005</v>
      </c>
      <c r="L112" s="26">
        <f t="shared" si="24"/>
        <v>1034.4114377784115</v>
      </c>
      <c r="M112" s="22">
        <f t="shared" si="25"/>
        <v>844.90560000000005</v>
      </c>
      <c r="N112" s="22">
        <f t="shared" si="33"/>
        <v>7362.6035623356665</v>
      </c>
      <c r="O112" s="22">
        <f t="shared" si="26"/>
        <v>7.3626035623356669</v>
      </c>
      <c r="P112" s="22">
        <f t="shared" si="27"/>
        <v>10635.735650322604</v>
      </c>
      <c r="Q112" s="22">
        <f t="shared" si="28"/>
        <v>10.635735650322603</v>
      </c>
      <c r="R112" s="7"/>
    </row>
    <row r="113" spans="1:18" x14ac:dyDescent="0.25">
      <c r="A113" s="15">
        <v>102</v>
      </c>
      <c r="B113" s="15">
        <v>0</v>
      </c>
      <c r="C113" s="15">
        <f t="shared" si="20"/>
        <v>8.9407999999999994</v>
      </c>
      <c r="D113" s="14">
        <v>20</v>
      </c>
      <c r="E113" s="15">
        <f t="shared" si="21"/>
        <v>8.9407999999999994</v>
      </c>
      <c r="F113" s="15">
        <f t="shared" si="29"/>
        <v>880.66880000000003</v>
      </c>
      <c r="G113" s="22">
        <f t="shared" si="30"/>
        <v>-1.3411200000000001</v>
      </c>
      <c r="H113" s="26">
        <f t="shared" si="34"/>
        <v>37.081800000000001</v>
      </c>
      <c r="I113" s="26">
        <f t="shared" si="32"/>
        <v>0</v>
      </c>
      <c r="J113" s="26">
        <f t="shared" si="22"/>
        <v>115.25447090995198</v>
      </c>
      <c r="K113" s="26">
        <f t="shared" si="23"/>
        <v>-844.90560000000005</v>
      </c>
      <c r="L113" s="26">
        <f t="shared" si="24"/>
        <v>-692.56932909004809</v>
      </c>
      <c r="M113" s="22">
        <f t="shared" si="25"/>
        <v>-844.90560000000005</v>
      </c>
      <c r="N113" s="22">
        <f t="shared" si="33"/>
        <v>7362.6035623356665</v>
      </c>
      <c r="O113" s="22">
        <f t="shared" si="26"/>
        <v>7.3626035623356669</v>
      </c>
      <c r="P113" s="22">
        <f t="shared" si="27"/>
        <v>-6192.1238575283014</v>
      </c>
      <c r="Q113" s="22">
        <f t="shared" si="28"/>
        <v>-6.1921238575283013</v>
      </c>
      <c r="R113" s="7"/>
    </row>
    <row r="114" spans="1:18" x14ac:dyDescent="0.25">
      <c r="A114" s="15">
        <v>103</v>
      </c>
      <c r="B114" s="15">
        <v>0</v>
      </c>
      <c r="C114" s="15">
        <f t="shared" si="20"/>
        <v>6.7055999999999996</v>
      </c>
      <c r="D114" s="14">
        <v>15</v>
      </c>
      <c r="E114" s="15">
        <f t="shared" si="21"/>
        <v>6.7055999999999996</v>
      </c>
      <c r="F114" s="15">
        <f t="shared" si="29"/>
        <v>887.37440000000004</v>
      </c>
      <c r="G114" s="22">
        <f t="shared" si="30"/>
        <v>-2.2351999999999999</v>
      </c>
      <c r="H114" s="26">
        <f t="shared" si="34"/>
        <v>37.081800000000001</v>
      </c>
      <c r="I114" s="26">
        <f t="shared" si="32"/>
        <v>0</v>
      </c>
      <c r="J114" s="26">
        <f t="shared" si="22"/>
        <v>64.83063988684799</v>
      </c>
      <c r="K114" s="26">
        <f t="shared" si="23"/>
        <v>-1408.1759999999999</v>
      </c>
      <c r="L114" s="26">
        <f t="shared" si="24"/>
        <v>-1306.2635601131519</v>
      </c>
      <c r="M114" s="22">
        <f t="shared" si="25"/>
        <v>-1408.1759999999999</v>
      </c>
      <c r="N114" s="22">
        <f t="shared" si="33"/>
        <v>7362.6035623356665</v>
      </c>
      <c r="O114" s="22">
        <f t="shared" si="26"/>
        <v>7.3626035623356669</v>
      </c>
      <c r="P114" s="22">
        <f t="shared" si="27"/>
        <v>-8759.2809286947504</v>
      </c>
      <c r="Q114" s="22">
        <f t="shared" si="28"/>
        <v>-8.7592809286947499</v>
      </c>
      <c r="R114" s="7"/>
    </row>
    <row r="115" spans="1:18" x14ac:dyDescent="0.25">
      <c r="A115" s="15">
        <v>104</v>
      </c>
      <c r="B115" s="15">
        <v>0</v>
      </c>
      <c r="C115" s="15">
        <f t="shared" si="20"/>
        <v>7.1526399999999999</v>
      </c>
      <c r="D115" s="14">
        <v>16</v>
      </c>
      <c r="E115" s="15">
        <f t="shared" si="21"/>
        <v>7.1526399999999999</v>
      </c>
      <c r="F115" s="15">
        <f t="shared" si="29"/>
        <v>894.52704000000006</v>
      </c>
      <c r="G115" s="22">
        <f t="shared" si="30"/>
        <v>0.44704000000000033</v>
      </c>
      <c r="H115" s="26">
        <f t="shared" si="34"/>
        <v>37.081800000000001</v>
      </c>
      <c r="I115" s="26">
        <f t="shared" si="32"/>
        <v>0</v>
      </c>
      <c r="J115" s="26">
        <f t="shared" si="22"/>
        <v>73.76286138236928</v>
      </c>
      <c r="K115" s="26">
        <f t="shared" si="23"/>
        <v>281.63520000000022</v>
      </c>
      <c r="L115" s="26">
        <f t="shared" si="24"/>
        <v>392.47986138236951</v>
      </c>
      <c r="M115" s="22">
        <f t="shared" si="25"/>
        <v>281.63520000000022</v>
      </c>
      <c r="N115" s="22">
        <f t="shared" si="33"/>
        <v>7362.6035623356665</v>
      </c>
      <c r="O115" s="22">
        <f t="shared" si="26"/>
        <v>7.3626035623356669</v>
      </c>
      <c r="P115" s="22">
        <f t="shared" si="27"/>
        <v>2807.2671557179915</v>
      </c>
      <c r="Q115" s="22">
        <f t="shared" si="28"/>
        <v>2.8072671557179913</v>
      </c>
      <c r="R115" s="7"/>
    </row>
    <row r="116" spans="1:18" x14ac:dyDescent="0.25">
      <c r="A116" s="15">
        <v>105</v>
      </c>
      <c r="B116" s="15">
        <v>0</v>
      </c>
      <c r="C116" s="15">
        <f t="shared" si="20"/>
        <v>6.7055999999999996</v>
      </c>
      <c r="D116" s="14">
        <v>15</v>
      </c>
      <c r="E116" s="15">
        <f t="shared" si="21"/>
        <v>6.7055999999999996</v>
      </c>
      <c r="F116" s="15">
        <f t="shared" si="29"/>
        <v>901.23264000000006</v>
      </c>
      <c r="G116" s="22">
        <f t="shared" si="30"/>
        <v>-0.44704000000000033</v>
      </c>
      <c r="H116" s="26">
        <f t="shared" si="34"/>
        <v>37.081800000000001</v>
      </c>
      <c r="I116" s="26">
        <f t="shared" si="32"/>
        <v>0</v>
      </c>
      <c r="J116" s="26">
        <f t="shared" si="22"/>
        <v>64.83063988684799</v>
      </c>
      <c r="K116" s="26">
        <f t="shared" si="23"/>
        <v>-281.63520000000022</v>
      </c>
      <c r="L116" s="26">
        <f t="shared" si="24"/>
        <v>-179.72276011315222</v>
      </c>
      <c r="M116" s="22">
        <f t="shared" si="25"/>
        <v>-281.63520000000022</v>
      </c>
      <c r="N116" s="22">
        <f t="shared" si="33"/>
        <v>7362.6035623356665</v>
      </c>
      <c r="O116" s="22">
        <f t="shared" si="26"/>
        <v>7.3626035623356669</v>
      </c>
      <c r="P116" s="22">
        <f t="shared" si="27"/>
        <v>-1205.1489402147533</v>
      </c>
      <c r="Q116" s="22">
        <f t="shared" si="28"/>
        <v>-1.2051489402147533</v>
      </c>
      <c r="R116" s="7"/>
    </row>
    <row r="117" spans="1:18" x14ac:dyDescent="0.25">
      <c r="A117" s="15">
        <v>106</v>
      </c>
      <c r="B117" s="15">
        <v>2</v>
      </c>
      <c r="C117" s="15">
        <f t="shared" si="20"/>
        <v>6.2585600000000001</v>
      </c>
      <c r="D117" s="14">
        <v>14</v>
      </c>
      <c r="E117" s="15">
        <f t="shared" si="21"/>
        <v>6.2585600000000001</v>
      </c>
      <c r="F117" s="15">
        <f t="shared" si="29"/>
        <v>907.49120000000005</v>
      </c>
      <c r="G117" s="22">
        <f t="shared" si="30"/>
        <v>-0.44703999999999944</v>
      </c>
      <c r="H117" s="26">
        <f t="shared" si="34"/>
        <v>37.081800000000001</v>
      </c>
      <c r="I117" s="26">
        <f t="shared" si="32"/>
        <v>1941.5478962492421</v>
      </c>
      <c r="J117" s="26">
        <f t="shared" si="22"/>
        <v>56.47469074587648</v>
      </c>
      <c r="K117" s="26">
        <f t="shared" si="23"/>
        <v>-281.63519999999966</v>
      </c>
      <c r="L117" s="26">
        <f t="shared" si="24"/>
        <v>1753.4691869951187</v>
      </c>
      <c r="M117" s="22">
        <f t="shared" si="25"/>
        <v>-281.63519999999966</v>
      </c>
      <c r="N117" s="22">
        <f t="shared" si="33"/>
        <v>7362.6035623356665</v>
      </c>
      <c r="O117" s="22">
        <f t="shared" si="26"/>
        <v>7.3626035623356669</v>
      </c>
      <c r="P117" s="22">
        <f t="shared" si="27"/>
        <v>10974.192114960169</v>
      </c>
      <c r="Q117" s="22">
        <f t="shared" si="28"/>
        <v>10.97419211496017</v>
      </c>
      <c r="R117" s="7"/>
    </row>
    <row r="118" spans="1:18" x14ac:dyDescent="0.25">
      <c r="A118" s="15">
        <v>107</v>
      </c>
      <c r="B118" s="15">
        <v>1</v>
      </c>
      <c r="C118" s="15">
        <f t="shared" si="20"/>
        <v>6.7055999999999996</v>
      </c>
      <c r="D118" s="14">
        <v>15</v>
      </c>
      <c r="E118" s="15">
        <f t="shared" si="21"/>
        <v>6.7055999999999996</v>
      </c>
      <c r="F118" s="15">
        <f t="shared" si="29"/>
        <v>914.19680000000005</v>
      </c>
      <c r="G118" s="22">
        <f t="shared" si="30"/>
        <v>0.44703999999999944</v>
      </c>
      <c r="H118" s="26">
        <f t="shared" si="34"/>
        <v>37.081800000000001</v>
      </c>
      <c r="I118" s="26">
        <f t="shared" si="32"/>
        <v>-918.25007136444447</v>
      </c>
      <c r="J118" s="26">
        <f t="shared" si="22"/>
        <v>64.83063988684799</v>
      </c>
      <c r="K118" s="26">
        <f t="shared" si="23"/>
        <v>281.63519999999966</v>
      </c>
      <c r="L118" s="26">
        <f t="shared" si="24"/>
        <v>-534.70243147759675</v>
      </c>
      <c r="M118" s="22">
        <f t="shared" si="25"/>
        <v>281.63519999999966</v>
      </c>
      <c r="N118" s="22">
        <f t="shared" si="33"/>
        <v>7362.6035623356665</v>
      </c>
      <c r="O118" s="22">
        <f t="shared" si="26"/>
        <v>7.3626035623356669</v>
      </c>
      <c r="P118" s="22">
        <f t="shared" si="27"/>
        <v>-3585.5006245161726</v>
      </c>
      <c r="Q118" s="22">
        <f t="shared" si="28"/>
        <v>-3.5855006245161727</v>
      </c>
      <c r="R118" s="7"/>
    </row>
    <row r="119" spans="1:18" x14ac:dyDescent="0.25">
      <c r="A119" s="15">
        <v>108</v>
      </c>
      <c r="B119" s="15">
        <v>2</v>
      </c>
      <c r="C119" s="15">
        <f t="shared" si="20"/>
        <v>5.3644800000000004</v>
      </c>
      <c r="D119" s="14">
        <v>12</v>
      </c>
      <c r="E119" s="15">
        <f t="shared" si="21"/>
        <v>5.3644800000000004</v>
      </c>
      <c r="F119" s="15">
        <f t="shared" si="29"/>
        <v>919.56128000000001</v>
      </c>
      <c r="G119" s="22">
        <f t="shared" si="30"/>
        <v>-1.3411199999999992</v>
      </c>
      <c r="H119" s="26">
        <f t="shared" si="34"/>
        <v>37.081800000000001</v>
      </c>
      <c r="I119" s="26">
        <f t="shared" si="32"/>
        <v>1145.4173993786094</v>
      </c>
      <c r="J119" s="26">
        <f t="shared" si="22"/>
        <v>41.491609527582725</v>
      </c>
      <c r="K119" s="26">
        <f t="shared" si="23"/>
        <v>-844.90559999999948</v>
      </c>
      <c r="L119" s="26">
        <f t="shared" si="24"/>
        <v>379.08520890619263</v>
      </c>
      <c r="M119" s="22">
        <f t="shared" si="25"/>
        <v>-844.90559999999948</v>
      </c>
      <c r="N119" s="22">
        <f t="shared" si="33"/>
        <v>7362.6035623356665</v>
      </c>
      <c r="O119" s="22">
        <f t="shared" si="26"/>
        <v>7.3626035623356669</v>
      </c>
      <c r="P119" s="22">
        <f t="shared" si="27"/>
        <v>2033.5950214730924</v>
      </c>
      <c r="Q119" s="22">
        <f t="shared" si="28"/>
        <v>2.0335950214730922</v>
      </c>
      <c r="R119" s="7"/>
    </row>
    <row r="120" spans="1:18" x14ac:dyDescent="0.25">
      <c r="A120" s="15">
        <v>109</v>
      </c>
      <c r="B120" s="15">
        <v>3</v>
      </c>
      <c r="C120" s="15">
        <f t="shared" si="20"/>
        <v>4.4703999999999997</v>
      </c>
      <c r="D120" s="14">
        <v>10</v>
      </c>
      <c r="E120" s="15">
        <f t="shared" si="21"/>
        <v>4.4703999999999997</v>
      </c>
      <c r="F120" s="15">
        <f t="shared" si="29"/>
        <v>924.03168000000005</v>
      </c>
      <c r="G120" s="22">
        <f t="shared" si="30"/>
        <v>-0.89408000000000065</v>
      </c>
      <c r="H120" s="26">
        <f t="shared" si="34"/>
        <v>37.081800000000001</v>
      </c>
      <c r="I120" s="26">
        <f t="shared" si="32"/>
        <v>1370.9928185282292</v>
      </c>
      <c r="J120" s="26">
        <f t="shared" si="22"/>
        <v>28.813617727487994</v>
      </c>
      <c r="K120" s="26">
        <f t="shared" si="23"/>
        <v>-563.27040000000045</v>
      </c>
      <c r="L120" s="26">
        <f t="shared" si="24"/>
        <v>873.61783625571672</v>
      </c>
      <c r="M120" s="22">
        <f t="shared" si="25"/>
        <v>-563.27040000000045</v>
      </c>
      <c r="N120" s="22">
        <f t="shared" si="33"/>
        <v>7362.6035623356665</v>
      </c>
      <c r="O120" s="22">
        <f t="shared" si="26"/>
        <v>7.3626035623356669</v>
      </c>
      <c r="P120" s="22">
        <f t="shared" si="27"/>
        <v>3905.4211751975558</v>
      </c>
      <c r="Q120" s="22">
        <f t="shared" si="28"/>
        <v>3.905421175197556</v>
      </c>
      <c r="R120" s="7"/>
    </row>
    <row r="121" spans="1:18" x14ac:dyDescent="0.25">
      <c r="A121" s="15">
        <v>110</v>
      </c>
      <c r="B121" s="15">
        <v>4</v>
      </c>
      <c r="C121" s="15">
        <f t="shared" si="20"/>
        <v>4.4703999999999997</v>
      </c>
      <c r="D121" s="14">
        <v>10</v>
      </c>
      <c r="E121" s="15">
        <f t="shared" si="21"/>
        <v>4.4703999999999997</v>
      </c>
      <c r="F121" s="15">
        <f t="shared" si="29"/>
        <v>928.50208000000009</v>
      </c>
      <c r="G121" s="22">
        <f t="shared" si="30"/>
        <v>0</v>
      </c>
      <c r="H121" s="26">
        <f t="shared" si="34"/>
        <v>37.081800000000001</v>
      </c>
      <c r="I121" s="26">
        <f t="shared" si="32"/>
        <v>1370.9928185282292</v>
      </c>
      <c r="J121" s="26">
        <f t="shared" si="22"/>
        <v>28.813617727487994</v>
      </c>
      <c r="K121" s="26">
        <f t="shared" si="23"/>
        <v>0</v>
      </c>
      <c r="L121" s="26">
        <f t="shared" si="24"/>
        <v>1436.8882362557172</v>
      </c>
      <c r="M121" s="22">
        <f t="shared" si="25"/>
        <v>0</v>
      </c>
      <c r="N121" s="22">
        <f t="shared" si="33"/>
        <v>7362.6035623356665</v>
      </c>
      <c r="O121" s="22">
        <f t="shared" si="26"/>
        <v>7.3626035623356669</v>
      </c>
      <c r="P121" s="22">
        <f t="shared" si="27"/>
        <v>6423.4651713575577</v>
      </c>
      <c r="Q121" s="22">
        <f t="shared" si="28"/>
        <v>6.4234651713575577</v>
      </c>
      <c r="R121" s="7"/>
    </row>
    <row r="122" spans="1:18" x14ac:dyDescent="0.25">
      <c r="A122" s="15">
        <v>111</v>
      </c>
      <c r="B122" s="15">
        <v>5</v>
      </c>
      <c r="C122" s="15">
        <f t="shared" si="20"/>
        <v>4.4703999999999997</v>
      </c>
      <c r="D122" s="14">
        <v>10</v>
      </c>
      <c r="E122" s="15">
        <f t="shared" si="21"/>
        <v>4.4703999999999997</v>
      </c>
      <c r="F122" s="15">
        <f t="shared" si="29"/>
        <v>932.97248000000013</v>
      </c>
      <c r="G122" s="22">
        <f t="shared" si="30"/>
        <v>0</v>
      </c>
      <c r="H122" s="26">
        <f t="shared" si="34"/>
        <v>37.081800000000001</v>
      </c>
      <c r="I122" s="26">
        <f t="shared" si="32"/>
        <v>1370.9928185282292</v>
      </c>
      <c r="J122" s="26">
        <f t="shared" si="22"/>
        <v>28.813617727487994</v>
      </c>
      <c r="K122" s="26">
        <f t="shared" si="23"/>
        <v>0</v>
      </c>
      <c r="L122" s="26">
        <f t="shared" si="24"/>
        <v>1436.8882362557172</v>
      </c>
      <c r="M122" s="22">
        <f t="shared" si="25"/>
        <v>0</v>
      </c>
      <c r="N122" s="22">
        <f t="shared" si="33"/>
        <v>7362.6035623356665</v>
      </c>
      <c r="O122" s="22">
        <f t="shared" si="26"/>
        <v>7.3626035623356669</v>
      </c>
      <c r="P122" s="22">
        <f t="shared" si="27"/>
        <v>6423.4651713575577</v>
      </c>
      <c r="Q122" s="22">
        <f t="shared" si="28"/>
        <v>6.4234651713575577</v>
      </c>
      <c r="R122" s="7"/>
    </row>
    <row r="123" spans="1:18" x14ac:dyDescent="0.25">
      <c r="A123" s="15">
        <v>112</v>
      </c>
      <c r="B123" s="15">
        <v>5</v>
      </c>
      <c r="C123" s="15">
        <f t="shared" si="20"/>
        <v>5.3644800000000004</v>
      </c>
      <c r="D123" s="14">
        <v>12</v>
      </c>
      <c r="E123" s="15">
        <f t="shared" si="21"/>
        <v>5.3644800000000004</v>
      </c>
      <c r="F123" s="15">
        <f t="shared" si="29"/>
        <v>938.33696000000009</v>
      </c>
      <c r="G123" s="22">
        <f t="shared" si="30"/>
        <v>0.89408000000000065</v>
      </c>
      <c r="H123" s="26">
        <f t="shared" si="34"/>
        <v>37.081800000000001</v>
      </c>
      <c r="I123" s="26">
        <f t="shared" si="32"/>
        <v>0</v>
      </c>
      <c r="J123" s="26">
        <f t="shared" si="22"/>
        <v>41.491609527582725</v>
      </c>
      <c r="K123" s="26">
        <f t="shared" si="23"/>
        <v>563.27040000000045</v>
      </c>
      <c r="L123" s="26">
        <f t="shared" si="24"/>
        <v>641.84380952758318</v>
      </c>
      <c r="M123" s="22">
        <f t="shared" si="25"/>
        <v>563.27040000000045</v>
      </c>
      <c r="N123" s="22">
        <f t="shared" si="33"/>
        <v>7362.6035623356665</v>
      </c>
      <c r="O123" s="22">
        <f t="shared" si="26"/>
        <v>7.3626035623356669</v>
      </c>
      <c r="P123" s="22">
        <f t="shared" si="27"/>
        <v>3443.1582793345297</v>
      </c>
      <c r="Q123" s="22">
        <f t="shared" si="28"/>
        <v>3.4431582793345297</v>
      </c>
      <c r="R123" s="7"/>
    </row>
    <row r="124" spans="1:18" x14ac:dyDescent="0.25">
      <c r="A124" s="15">
        <v>113</v>
      </c>
      <c r="B124" s="15">
        <v>5</v>
      </c>
      <c r="C124" s="15">
        <f t="shared" si="20"/>
        <v>6.2585600000000001</v>
      </c>
      <c r="D124" s="14">
        <v>14</v>
      </c>
      <c r="E124" s="15">
        <f t="shared" si="21"/>
        <v>6.2585600000000001</v>
      </c>
      <c r="F124" s="15">
        <f t="shared" si="29"/>
        <v>944.59552000000008</v>
      </c>
      <c r="G124" s="22">
        <f t="shared" si="30"/>
        <v>0.89407999999999976</v>
      </c>
      <c r="H124" s="26">
        <f t="shared" si="34"/>
        <v>37.081800000000001</v>
      </c>
      <c r="I124" s="26">
        <f t="shared" si="32"/>
        <v>0</v>
      </c>
      <c r="J124" s="26">
        <f t="shared" si="22"/>
        <v>56.47469074587648</v>
      </c>
      <c r="K124" s="26">
        <f t="shared" si="23"/>
        <v>563.27039999999988</v>
      </c>
      <c r="L124" s="26">
        <f t="shared" si="24"/>
        <v>656.82689074587643</v>
      </c>
      <c r="M124" s="22">
        <f t="shared" si="25"/>
        <v>563.27039999999988</v>
      </c>
      <c r="N124" s="22">
        <f t="shared" si="33"/>
        <v>7362.6035623356665</v>
      </c>
      <c r="O124" s="22">
        <f t="shared" si="26"/>
        <v>7.3626035623356669</v>
      </c>
      <c r="P124" s="22">
        <f t="shared" si="27"/>
        <v>4110.7905053465129</v>
      </c>
      <c r="Q124" s="22">
        <f t="shared" si="28"/>
        <v>4.1107905053465128</v>
      </c>
      <c r="R124" s="7"/>
    </row>
    <row r="125" spans="1:18" x14ac:dyDescent="0.25">
      <c r="A125" s="15">
        <v>114</v>
      </c>
      <c r="B125" s="15">
        <v>5</v>
      </c>
      <c r="C125" s="15">
        <f t="shared" si="20"/>
        <v>6.2585600000000001</v>
      </c>
      <c r="D125" s="14">
        <v>14</v>
      </c>
      <c r="E125" s="15">
        <f t="shared" si="21"/>
        <v>6.2585600000000001</v>
      </c>
      <c r="F125" s="15">
        <f t="shared" si="29"/>
        <v>950.85408000000007</v>
      </c>
      <c r="G125" s="22">
        <f t="shared" si="30"/>
        <v>0</v>
      </c>
      <c r="H125" s="26">
        <f t="shared" si="34"/>
        <v>37.081800000000001</v>
      </c>
      <c r="I125" s="26">
        <f t="shared" si="32"/>
        <v>0</v>
      </c>
      <c r="J125" s="26">
        <f t="shared" si="22"/>
        <v>56.47469074587648</v>
      </c>
      <c r="K125" s="26">
        <f t="shared" si="23"/>
        <v>0</v>
      </c>
      <c r="L125" s="26">
        <f t="shared" si="24"/>
        <v>93.556490745876488</v>
      </c>
      <c r="M125" s="22">
        <f t="shared" si="25"/>
        <v>0</v>
      </c>
      <c r="N125" s="22">
        <f t="shared" si="33"/>
        <v>7362.6035623356665</v>
      </c>
      <c r="O125" s="22">
        <f t="shared" si="26"/>
        <v>7.3626035623356669</v>
      </c>
      <c r="P125" s="22">
        <f t="shared" si="27"/>
        <v>585.52891072251282</v>
      </c>
      <c r="Q125" s="22">
        <f t="shared" si="28"/>
        <v>0.58552891072251279</v>
      </c>
      <c r="R125" s="7"/>
    </row>
    <row r="126" spans="1:18" x14ac:dyDescent="0.25">
      <c r="A126" s="15">
        <v>115</v>
      </c>
      <c r="B126" s="15">
        <v>2</v>
      </c>
      <c r="C126" s="15">
        <f t="shared" si="20"/>
        <v>6.7055999999999996</v>
      </c>
      <c r="D126" s="14">
        <v>15</v>
      </c>
      <c r="E126" s="15">
        <f t="shared" si="21"/>
        <v>6.7055999999999996</v>
      </c>
      <c r="F126" s="15">
        <f t="shared" si="29"/>
        <v>957.55968000000007</v>
      </c>
      <c r="G126" s="22">
        <f t="shared" si="30"/>
        <v>0.44703999999999944</v>
      </c>
      <c r="H126" s="26">
        <f t="shared" si="34"/>
        <v>37.081800000000001</v>
      </c>
      <c r="I126" s="26">
        <f t="shared" si="32"/>
        <v>-2673.6683378104231</v>
      </c>
      <c r="J126" s="26">
        <f t="shared" si="22"/>
        <v>64.83063988684799</v>
      </c>
      <c r="K126" s="26">
        <f t="shared" si="23"/>
        <v>281.63519999999966</v>
      </c>
      <c r="L126" s="26">
        <f t="shared" si="24"/>
        <v>-2290.1206979235753</v>
      </c>
      <c r="M126" s="22">
        <f t="shared" si="25"/>
        <v>281.63519999999966</v>
      </c>
      <c r="N126" s="22">
        <f t="shared" si="33"/>
        <v>7362.6035623356665</v>
      </c>
      <c r="O126" s="22">
        <f t="shared" si="26"/>
        <v>7.3626035623356669</v>
      </c>
      <c r="P126" s="22">
        <f t="shared" si="27"/>
        <v>-15356.633351996326</v>
      </c>
      <c r="Q126" s="22">
        <f t="shared" si="28"/>
        <v>-15.356633351996326</v>
      </c>
      <c r="R126" s="7"/>
    </row>
    <row r="127" spans="1:18" x14ac:dyDescent="0.25">
      <c r="A127" s="15">
        <v>116</v>
      </c>
      <c r="B127" s="15">
        <v>3</v>
      </c>
      <c r="C127" s="15">
        <f t="shared" si="20"/>
        <v>7.1526399999999999</v>
      </c>
      <c r="D127" s="14">
        <v>16</v>
      </c>
      <c r="E127" s="15">
        <f t="shared" si="21"/>
        <v>7.1526399999999999</v>
      </c>
      <c r="F127" s="15">
        <f t="shared" si="29"/>
        <v>964.71232000000009</v>
      </c>
      <c r="G127" s="22">
        <f t="shared" si="30"/>
        <v>0.44704000000000033</v>
      </c>
      <c r="H127" s="26">
        <f t="shared" si="34"/>
        <v>37.081800000000001</v>
      </c>
      <c r="I127" s="26">
        <f t="shared" si="32"/>
        <v>861.24645952733442</v>
      </c>
      <c r="J127" s="26">
        <f t="shared" si="22"/>
        <v>73.76286138236928</v>
      </c>
      <c r="K127" s="26">
        <f t="shared" si="23"/>
        <v>281.63520000000022</v>
      </c>
      <c r="L127" s="26">
        <f t="shared" si="24"/>
        <v>1253.7263209097039</v>
      </c>
      <c r="M127" s="22">
        <f t="shared" si="25"/>
        <v>281.63520000000022</v>
      </c>
      <c r="N127" s="22">
        <f t="shared" si="33"/>
        <v>7362.6035623356665</v>
      </c>
      <c r="O127" s="22">
        <f t="shared" si="26"/>
        <v>7.3626035623356669</v>
      </c>
      <c r="P127" s="22">
        <f t="shared" si="27"/>
        <v>8967.4530319915848</v>
      </c>
      <c r="Q127" s="22">
        <f t="shared" si="28"/>
        <v>8.9674530319915853</v>
      </c>
      <c r="R127" s="7"/>
    </row>
    <row r="128" spans="1:18" x14ac:dyDescent="0.25">
      <c r="A128" s="15">
        <v>117</v>
      </c>
      <c r="B128" s="15">
        <v>3</v>
      </c>
      <c r="C128" s="15">
        <f t="shared" si="20"/>
        <v>5.8115199999999998</v>
      </c>
      <c r="D128" s="14">
        <v>13</v>
      </c>
      <c r="E128" s="15">
        <f t="shared" si="21"/>
        <v>5.8115199999999998</v>
      </c>
      <c r="F128" s="15">
        <f t="shared" si="29"/>
        <v>970.52384000000006</v>
      </c>
      <c r="G128" s="22">
        <f t="shared" si="30"/>
        <v>-1.3411200000000001</v>
      </c>
      <c r="H128" s="26">
        <f t="shared" si="34"/>
        <v>37.081800000000001</v>
      </c>
      <c r="I128" s="26">
        <f t="shared" si="32"/>
        <v>0</v>
      </c>
      <c r="J128" s="26">
        <f t="shared" si="22"/>
        <v>48.695013959454712</v>
      </c>
      <c r="K128" s="26">
        <f t="shared" si="23"/>
        <v>-844.90560000000005</v>
      </c>
      <c r="L128" s="26">
        <f t="shared" si="24"/>
        <v>-759.12878604054538</v>
      </c>
      <c r="M128" s="22">
        <f t="shared" si="25"/>
        <v>-844.90560000000005</v>
      </c>
      <c r="N128" s="22">
        <f t="shared" si="33"/>
        <v>7362.6035623356665</v>
      </c>
      <c r="O128" s="22">
        <f t="shared" si="26"/>
        <v>7.3626035623356669</v>
      </c>
      <c r="P128" s="22">
        <f t="shared" si="27"/>
        <v>-4411.69212265035</v>
      </c>
      <c r="Q128" s="22">
        <f t="shared" si="28"/>
        <v>-4.4116921226503498</v>
      </c>
      <c r="R128" s="7"/>
    </row>
    <row r="129" spans="1:18" x14ac:dyDescent="0.25">
      <c r="A129" s="15">
        <v>118</v>
      </c>
      <c r="B129" s="15">
        <v>1</v>
      </c>
      <c r="C129" s="15">
        <f t="shared" si="20"/>
        <v>5.8115199999999998</v>
      </c>
      <c r="D129" s="14">
        <v>13</v>
      </c>
      <c r="E129" s="15">
        <f t="shared" si="21"/>
        <v>5.8115199999999998</v>
      </c>
      <c r="F129" s="15">
        <f t="shared" si="29"/>
        <v>976.33536000000004</v>
      </c>
      <c r="G129" s="22">
        <f t="shared" si="30"/>
        <v>0</v>
      </c>
      <c r="H129" s="26">
        <f t="shared" si="34"/>
        <v>37.081800000000001</v>
      </c>
      <c r="I129" s="26">
        <f t="shared" si="32"/>
        <v>-2085.1778145448234</v>
      </c>
      <c r="J129" s="26">
        <f t="shared" si="22"/>
        <v>48.695013959454712</v>
      </c>
      <c r="K129" s="26">
        <f t="shared" si="23"/>
        <v>0</v>
      </c>
      <c r="L129" s="26">
        <f t="shared" si="24"/>
        <v>-1999.4010005853688</v>
      </c>
      <c r="M129" s="22">
        <f t="shared" si="25"/>
        <v>0</v>
      </c>
      <c r="N129" s="22">
        <f t="shared" si="33"/>
        <v>7362.6035623356665</v>
      </c>
      <c r="O129" s="22">
        <f t="shared" si="26"/>
        <v>7.3626035623356669</v>
      </c>
      <c r="P129" s="22">
        <f t="shared" si="27"/>
        <v>-11619.558902921883</v>
      </c>
      <c r="Q129" s="22">
        <f t="shared" si="28"/>
        <v>-11.619558902921883</v>
      </c>
      <c r="R129" s="7"/>
    </row>
    <row r="130" spans="1:18" x14ac:dyDescent="0.25">
      <c r="A130" s="15">
        <v>119</v>
      </c>
      <c r="B130" s="15">
        <v>2</v>
      </c>
      <c r="C130" s="15">
        <f t="shared" si="20"/>
        <v>4.4703999999999997</v>
      </c>
      <c r="D130" s="14">
        <v>10</v>
      </c>
      <c r="E130" s="15">
        <f t="shared" si="21"/>
        <v>4.4703999999999997</v>
      </c>
      <c r="F130" s="15">
        <f t="shared" si="29"/>
        <v>980.80576000000008</v>
      </c>
      <c r="G130" s="22">
        <f t="shared" si="30"/>
        <v>-1.3411200000000001</v>
      </c>
      <c r="H130" s="26">
        <f t="shared" si="34"/>
        <v>37.081800000000001</v>
      </c>
      <c r="I130" s="26">
        <f t="shared" si="32"/>
        <v>1370.9928185282292</v>
      </c>
      <c r="J130" s="26">
        <f t="shared" si="22"/>
        <v>28.813617727487994</v>
      </c>
      <c r="K130" s="26">
        <f t="shared" si="23"/>
        <v>-844.90560000000005</v>
      </c>
      <c r="L130" s="26">
        <f t="shared" si="24"/>
        <v>591.98263625571713</v>
      </c>
      <c r="M130" s="22">
        <f t="shared" si="25"/>
        <v>-844.90560000000005</v>
      </c>
      <c r="N130" s="22">
        <f t="shared" si="33"/>
        <v>7362.6035623356665</v>
      </c>
      <c r="O130" s="22">
        <f t="shared" si="26"/>
        <v>7.3626035623356669</v>
      </c>
      <c r="P130" s="22">
        <f t="shared" si="27"/>
        <v>2646.3991771175579</v>
      </c>
      <c r="Q130" s="22">
        <f t="shared" si="28"/>
        <v>2.6463991771175577</v>
      </c>
      <c r="R130" s="7"/>
    </row>
    <row r="131" spans="1:18" x14ac:dyDescent="0.25">
      <c r="A131" s="15">
        <v>120</v>
      </c>
      <c r="B131" s="15">
        <v>3</v>
      </c>
      <c r="C131" s="15">
        <f t="shared" si="20"/>
        <v>4.4703999999999997</v>
      </c>
      <c r="D131" s="14">
        <v>10</v>
      </c>
      <c r="E131" s="15">
        <f t="shared" si="21"/>
        <v>4.4703999999999997</v>
      </c>
      <c r="F131" s="15">
        <f t="shared" si="29"/>
        <v>985.27616000000012</v>
      </c>
      <c r="G131" s="22">
        <f t="shared" si="30"/>
        <v>0</v>
      </c>
      <c r="H131" s="26">
        <f t="shared" si="34"/>
        <v>37.081800000000001</v>
      </c>
      <c r="I131" s="26">
        <f t="shared" si="32"/>
        <v>1370.9928185282292</v>
      </c>
      <c r="J131" s="26">
        <f t="shared" si="22"/>
        <v>28.813617727487994</v>
      </c>
      <c r="K131" s="26">
        <f t="shared" si="23"/>
        <v>0</v>
      </c>
      <c r="L131" s="26">
        <f t="shared" si="24"/>
        <v>1436.8882362557172</v>
      </c>
      <c r="M131" s="22">
        <f t="shared" si="25"/>
        <v>0</v>
      </c>
      <c r="N131" s="22">
        <f t="shared" si="33"/>
        <v>7362.6035623356665</v>
      </c>
      <c r="O131" s="22">
        <f t="shared" si="26"/>
        <v>7.3626035623356669</v>
      </c>
      <c r="P131" s="22">
        <f t="shared" si="27"/>
        <v>6423.4651713575577</v>
      </c>
      <c r="Q131" s="22">
        <f t="shared" si="28"/>
        <v>6.4234651713575577</v>
      </c>
      <c r="R131" s="7"/>
    </row>
    <row r="132" spans="1:18" x14ac:dyDescent="0.25">
      <c r="A132" s="5"/>
      <c r="B132" s="5"/>
    </row>
    <row r="133" spans="1:18" x14ac:dyDescent="0.25">
      <c r="A133" s="5"/>
    </row>
    <row r="134" spans="1:18" x14ac:dyDescent="0.25">
      <c r="A134" s="5"/>
    </row>
    <row r="135" spans="1:18" x14ac:dyDescent="0.25">
      <c r="A135" s="5"/>
    </row>
  </sheetData>
  <mergeCells count="19">
    <mergeCell ref="A1:C1"/>
    <mergeCell ref="A2:C2"/>
    <mergeCell ref="A3:C3"/>
    <mergeCell ref="A5:C5"/>
    <mergeCell ref="A4:C4"/>
    <mergeCell ref="G1:I1"/>
    <mergeCell ref="G3:H3"/>
    <mergeCell ref="G2:H2"/>
    <mergeCell ref="G4:H4"/>
    <mergeCell ref="G5:H5"/>
    <mergeCell ref="C10:D10"/>
    <mergeCell ref="A7:C7"/>
    <mergeCell ref="A8:C8"/>
    <mergeCell ref="K2:M2"/>
    <mergeCell ref="K3:M3"/>
    <mergeCell ref="K4:M4"/>
    <mergeCell ref="K5:M5"/>
    <mergeCell ref="A6:C6"/>
    <mergeCell ref="G6:H6"/>
  </mergeCells>
  <pageMargins left="0.7" right="0.7" top="0.75" bottom="0.75" header="0.3" footer="0.3"/>
  <pageSetup paperSize="9" orientation="portrait" verticalDpi="0" r:id="rId1"/>
  <ignoredErrors>
    <ignoredError sqref="P11 P106:P131 P76:P105 P12:P20 P21:P7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Hayden</dc:creator>
  <cp:lastModifiedBy>Hayden</cp:lastModifiedBy>
  <dcterms:created xsi:type="dcterms:W3CDTF">2017-10-13T22:53:09Z</dcterms:created>
  <dcterms:modified xsi:type="dcterms:W3CDTF">2017-12-04T22:36:08Z</dcterms:modified>
</cp:coreProperties>
</file>