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02"/>
  <workbookPr/>
  <xr:revisionPtr revIDLastSave="939" documentId="11_0B1D56BE9CDCCE836B02CE7A5FB0D4A9BBFD1C62" xr6:coauthVersionLast="47" xr6:coauthVersionMax="47" xr10:uidLastSave="{170BB19E-4BF1-471D-9202-91777C67BFEA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M41" i="1" l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40" i="1"/>
  <c r="H53" i="1"/>
  <c r="H54" i="1"/>
  <c r="H52" i="1"/>
  <c r="F117" i="1"/>
  <c r="H107" i="1"/>
  <c r="I107" i="1" s="1"/>
  <c r="H106" i="1"/>
  <c r="I106" i="1" s="1"/>
  <c r="H105" i="1"/>
  <c r="I105" i="1" s="1"/>
  <c r="H104" i="1"/>
  <c r="I104" i="1" s="1"/>
  <c r="H103" i="1"/>
  <c r="I103" i="1" s="1"/>
  <c r="I102" i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I86" i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O213" i="1"/>
  <c r="H40" i="1"/>
  <c r="K202" i="1"/>
  <c r="K186" i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3" i="1"/>
  <c r="K203" i="1" s="1"/>
  <c r="J204" i="1"/>
  <c r="K204" i="1" s="1"/>
  <c r="J205" i="1"/>
  <c r="K205" i="1" s="1"/>
  <c r="J206" i="1"/>
  <c r="K206" i="1" s="1"/>
  <c r="J207" i="1"/>
  <c r="K207" i="1" s="1"/>
  <c r="J178" i="1"/>
  <c r="K178" i="1" s="1"/>
  <c r="H30" i="1"/>
  <c r="H31" i="1"/>
  <c r="H32" i="1"/>
  <c r="H33" i="1"/>
  <c r="H34" i="1"/>
  <c r="H35" i="1"/>
  <c r="H36" i="1"/>
  <c r="H37" i="1"/>
  <c r="H38" i="1"/>
  <c r="H39" i="1"/>
  <c r="H41" i="1"/>
  <c r="H42" i="1"/>
  <c r="H43" i="1"/>
  <c r="H44" i="1"/>
  <c r="H45" i="1"/>
  <c r="H46" i="1"/>
  <c r="H47" i="1"/>
  <c r="H48" i="1"/>
  <c r="H49" i="1"/>
  <c r="H50" i="1"/>
  <c r="H51" i="1"/>
  <c r="H29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</calcChain>
</file>

<file path=xl/sharedStrings.xml><?xml version="1.0" encoding="utf-8"?>
<sst xmlns="http://schemas.openxmlformats.org/spreadsheetml/2006/main" count="77" uniqueCount="57">
  <si>
    <t>FREQ</t>
  </si>
  <si>
    <t>VIN</t>
  </si>
  <si>
    <t>VLC</t>
  </si>
  <si>
    <t>ATTENUATION</t>
  </si>
  <si>
    <t>Vin</t>
  </si>
  <si>
    <t xml:space="preserve">VLC </t>
  </si>
  <si>
    <t>VLC*2</t>
  </si>
  <si>
    <t>mV -&gt; V</t>
  </si>
  <si>
    <t>Attenuation</t>
  </si>
  <si>
    <t>Proteus</t>
  </si>
  <si>
    <t>Frequency (Hz)</t>
  </si>
  <si>
    <t>Output Voltage  (mV)</t>
  </si>
  <si>
    <t>Gain:</t>
  </si>
  <si>
    <t>1k</t>
  </si>
  <si>
    <t>PT1</t>
  </si>
  <si>
    <t>PT2</t>
  </si>
  <si>
    <t>2k</t>
  </si>
  <si>
    <t>5k</t>
  </si>
  <si>
    <t>250k</t>
  </si>
  <si>
    <t>310k</t>
  </si>
  <si>
    <t>8k</t>
  </si>
  <si>
    <t>10k</t>
  </si>
  <si>
    <t>300k</t>
  </si>
  <si>
    <t>320k</t>
  </si>
  <si>
    <t>20k</t>
  </si>
  <si>
    <t>50k</t>
  </si>
  <si>
    <t>350k</t>
  </si>
  <si>
    <t>330k</t>
  </si>
  <si>
    <t>80k</t>
  </si>
  <si>
    <t>100k</t>
  </si>
  <si>
    <t>400k</t>
  </si>
  <si>
    <t>340k</t>
  </si>
  <si>
    <t>150k</t>
  </si>
  <si>
    <t>200k</t>
  </si>
  <si>
    <t>500k</t>
  </si>
  <si>
    <t>600k</t>
  </si>
  <si>
    <t>700k</t>
  </si>
  <si>
    <t>800k</t>
  </si>
  <si>
    <t>1M</t>
  </si>
  <si>
    <t>2M</t>
  </si>
  <si>
    <t>5M</t>
  </si>
  <si>
    <t>8M</t>
  </si>
  <si>
    <t>f1</t>
  </si>
  <si>
    <t>fr</t>
  </si>
  <si>
    <t>f2</t>
  </si>
  <si>
    <t>BW</t>
  </si>
  <si>
    <t>Q</t>
  </si>
  <si>
    <t>Theory fr</t>
  </si>
  <si>
    <t>Board Testing</t>
  </si>
  <si>
    <t>Freq</t>
  </si>
  <si>
    <t>Vout (mV)</t>
  </si>
  <si>
    <t>V</t>
  </si>
  <si>
    <t>Attenuation (dB)</t>
  </si>
  <si>
    <t xml:space="preserve">Breadboard </t>
  </si>
  <si>
    <t>F1</t>
  </si>
  <si>
    <t>Fr</t>
  </si>
  <si>
    <t>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</si>
</sst>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rgb="FF000000"/>
      <name val="Aptos Narrow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0" xfId="0" applyFill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'ATTENUATION'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Sheet1!E4</c:f>
              <c:strCache>
                <c:ptCount val="1"/>
                <c:pt idx="0">
                  <c:v>ATTENUATION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Sheet1!$B$5:$B$21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cat>
          <c:val>
            <c:numRef>
              <c:f>Sheet1!$E$5:$E$21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BE2CB1D-E2CF-4C1C-AF4D-9D705B249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1686024"/>
        <c:axId val="1641688072"/>
      </c:lineChart>
      <c:catAx>
        <c:axId val="1641686024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688072"/>
        <c:crosses val="max"/>
        <c:auto val="1"/>
        <c:lblAlgn val="ctr"/>
        <c:lblOffset val="100"/>
        <c:noMultiLvlLbl val="0"/>
      </c:catAx>
      <c:valAx>
        <c:axId val="164168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686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Attenuation against Frequency for THEORY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Sheet1!E4</c:f>
              <c:strCache>
                <c:ptCount val="1"/>
                <c:pt idx="0">
                  <c:v>ATTENUATION</c:v>
                </c:pt>
              </c:strCache>
            </c:strRef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rgbClr val="782170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xVal>
            <c:numRef>
              <c:f>Sheet1!$B$5:$B$21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Sheet1!$E$5:$E$21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BC02AC8E-23B9-4FB7-B4BF-AEF09DEA9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6324104"/>
        <c:axId val="1616326152"/>
      </c:scatterChart>
      <c:valAx>
        <c:axId val="1616324104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326152"/>
        <c:crosses val="max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valAx>
        <c:axId val="1616326152"/>
        <c:scaling>
          <c:orientation val="minMax"/>
          <c:min val="-3.354499999999999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6324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Attenuation against Frequency for protues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Sheet1!H28</c:f>
              <c:strCache>
                <c:ptCount val="1"/>
                <c:pt idx="0">
                  <c:v>Attenuation</c:v>
                </c:pt>
              </c:strCache>
            </c:strRef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rgbClr val="000000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xVal>
            <c:numRef>
              <c:f>Sheet1!$C$29:$C$51</c:f>
              <c:numCache>
                <c:formatCode>General</c:formatCode>
                <c:ptCount val="23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4800</c:v>
                </c:pt>
                <c:pt idx="12">
                  <c:v>5000</c:v>
                </c:pt>
                <c:pt idx="13">
                  <c:v>5100</c:v>
                </c:pt>
                <c:pt idx="14">
                  <c:v>5200</c:v>
                </c:pt>
                <c:pt idx="15">
                  <c:v>5300</c:v>
                </c:pt>
                <c:pt idx="16">
                  <c:v>5400</c:v>
                </c:pt>
                <c:pt idx="17">
                  <c:v>5500</c:v>
                </c:pt>
                <c:pt idx="18">
                  <c:v>5600</c:v>
                </c:pt>
                <c:pt idx="19">
                  <c:v>5800</c:v>
                </c:pt>
                <c:pt idx="20">
                  <c:v>6000</c:v>
                </c:pt>
                <c:pt idx="21">
                  <c:v>6200</c:v>
                </c:pt>
                <c:pt idx="22">
                  <c:v>6500</c:v>
                </c:pt>
              </c:numCache>
            </c:numRef>
          </c:xVal>
          <c:yVal>
            <c:numRef>
              <c:f>Sheet1!$H$29:$H$50</c:f>
              <c:numCache>
                <c:formatCode>General</c:formatCode>
                <c:ptCount val="22"/>
                <c:pt idx="0">
                  <c:v>-63.741732867142886</c:v>
                </c:pt>
                <c:pt idx="1">
                  <c:v>-58.061799739838875</c:v>
                </c:pt>
                <c:pt idx="2">
                  <c:v>-49.897000433601882</c:v>
                </c:pt>
                <c:pt idx="3">
                  <c:v>-43.543567093937909</c:v>
                </c:pt>
                <c:pt idx="4">
                  <c:v>-39.617674191058548</c:v>
                </c:pt>
                <c:pt idx="5">
                  <c:v>-36.391747343233526</c:v>
                </c:pt>
                <c:pt idx="6">
                  <c:v>-33.432407931225249</c:v>
                </c:pt>
                <c:pt idx="7">
                  <c:v>-30.443110473224834</c:v>
                </c:pt>
                <c:pt idx="8">
                  <c:v>-27.081734499323112</c:v>
                </c:pt>
                <c:pt idx="9">
                  <c:v>-22.79323986858013</c:v>
                </c:pt>
                <c:pt idx="10">
                  <c:v>-15.985725320719734</c:v>
                </c:pt>
                <c:pt idx="11">
                  <c:v>-7.5350141920419915</c:v>
                </c:pt>
                <c:pt idx="12">
                  <c:v>-1.8840823926426293</c:v>
                </c:pt>
                <c:pt idx="13">
                  <c:v>-6.3751752524882557</c:v>
                </c:pt>
                <c:pt idx="14">
                  <c:v>-10.068325310218109</c:v>
                </c:pt>
                <c:pt idx="15">
                  <c:v>-12.765443279648141</c:v>
                </c:pt>
                <c:pt idx="16">
                  <c:v>-14.834439695139373</c:v>
                </c:pt>
                <c:pt idx="17">
                  <c:v>-16.478174818886377</c:v>
                </c:pt>
                <c:pt idx="18">
                  <c:v>-17.805055245735428</c:v>
                </c:pt>
                <c:pt idx="19">
                  <c:v>-20</c:v>
                </c:pt>
                <c:pt idx="20">
                  <c:v>-21.670921029001498</c:v>
                </c:pt>
                <c:pt idx="21">
                  <c:v>-23.098039199714862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6953D3D6-2EF8-4B55-81A6-F50D3375A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4495624"/>
        <c:axId val="1544497672"/>
      </c:scatterChart>
      <c:valAx>
        <c:axId val="1544495624"/>
        <c:scaling>
          <c:logBase val="10"/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497672"/>
        <c:crosses val="autoZero"/>
        <c:crossBetween val="midCat"/>
      </c:valAx>
      <c:valAx>
        <c:axId val="1544497672"/>
        <c:scaling>
          <c:orientation val="minMax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44956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Attenuation against frequency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Sheet1!K177</c:f>
              <c:strCache>
                <c:ptCount val="1"/>
                <c:pt idx="0">
                  <c:v>Attenuation (dB)</c:v>
                </c:pt>
              </c:strCache>
            </c:strRef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rgbClr val="000000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xVal>
            <c:numRef>
              <c:f>Sheet1!$F$178:$F$207</c:f>
              <c:numCache>
                <c:formatCode>General</c:formatCode>
                <c:ptCount val="30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3300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5100</c:v>
                </c:pt>
                <c:pt idx="14">
                  <c:v>5200</c:v>
                </c:pt>
                <c:pt idx="15">
                  <c:v>5300</c:v>
                </c:pt>
                <c:pt idx="16">
                  <c:v>5400</c:v>
                </c:pt>
                <c:pt idx="17">
                  <c:v>5500</c:v>
                </c:pt>
                <c:pt idx="18">
                  <c:v>5600</c:v>
                </c:pt>
                <c:pt idx="19">
                  <c:v>5800</c:v>
                </c:pt>
                <c:pt idx="20">
                  <c:v>6000</c:v>
                </c:pt>
                <c:pt idx="21">
                  <c:v>6200</c:v>
                </c:pt>
                <c:pt idx="22">
                  <c:v>6500</c:v>
                </c:pt>
                <c:pt idx="23">
                  <c:v>7000</c:v>
                </c:pt>
                <c:pt idx="24">
                  <c:v>7300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15000</c:v>
                </c:pt>
                <c:pt idx="29">
                  <c:v>20000</c:v>
                </c:pt>
              </c:numCache>
            </c:numRef>
          </c:xVal>
          <c:yVal>
            <c:numRef>
              <c:f>Sheet1!$K$178:$K$207</c:f>
              <c:numCache>
                <c:formatCode>General</c:formatCode>
                <c:ptCount val="30"/>
                <c:pt idx="0">
                  <c:v>-42.383728154384173</c:v>
                </c:pt>
                <c:pt idx="1">
                  <c:v>-42.383728154384173</c:v>
                </c:pt>
                <c:pt idx="2">
                  <c:v>-41.514414278762366</c:v>
                </c:pt>
                <c:pt idx="3">
                  <c:v>-39.659333214024393</c:v>
                </c:pt>
                <c:pt idx="4">
                  <c:v>-37.077439286435244</c:v>
                </c:pt>
                <c:pt idx="5">
                  <c:v>-34.894549897933878</c:v>
                </c:pt>
                <c:pt idx="6">
                  <c:v>-32.937069075720416</c:v>
                </c:pt>
                <c:pt idx="7">
                  <c:v>-30.428670088123134</c:v>
                </c:pt>
                <c:pt idx="8">
                  <c:v>-28.542567955990393</c:v>
                </c:pt>
                <c:pt idx="9">
                  <c:v>-27.786796738202405</c:v>
                </c:pt>
                <c:pt idx="10">
                  <c:v>-25.161218445416019</c:v>
                </c:pt>
                <c:pt idx="11">
                  <c:v>-22.615365605380475</c:v>
                </c:pt>
                <c:pt idx="12">
                  <c:v>-21.981738645246622</c:v>
                </c:pt>
                <c:pt idx="13">
                  <c:v>-22.025496368210131</c:v>
                </c:pt>
                <c:pt idx="14">
                  <c:v>-22.069475650208897</c:v>
                </c:pt>
                <c:pt idx="15">
                  <c:v>-22.202765574836228</c:v>
                </c:pt>
                <c:pt idx="16">
                  <c:v>-22.292775599369762</c:v>
                </c:pt>
                <c:pt idx="17">
                  <c:v>-22.475643188167155</c:v>
                </c:pt>
                <c:pt idx="18">
                  <c:v>-22.615365605380475</c:v>
                </c:pt>
                <c:pt idx="19">
                  <c:v>-23.298877965597672</c:v>
                </c:pt>
                <c:pt idx="20">
                  <c:v>-24.04080712525608</c:v>
                </c:pt>
                <c:pt idx="21">
                  <c:v>-24.731440128741255</c:v>
                </c:pt>
                <c:pt idx="22">
                  <c:v>-25.814600780483381</c:v>
                </c:pt>
                <c:pt idx="23">
                  <c:v>-27.290325063701758</c:v>
                </c:pt>
                <c:pt idx="24">
                  <c:v>-28.473172995884145</c:v>
                </c:pt>
                <c:pt idx="25">
                  <c:v>-29.789099795867759</c:v>
                </c:pt>
                <c:pt idx="26">
                  <c:v>-31.56792146260338</c:v>
                </c:pt>
                <c:pt idx="27">
                  <c:v>-33.151546383555875</c:v>
                </c:pt>
                <c:pt idx="28">
                  <c:v>-37.588521375883005</c:v>
                </c:pt>
                <c:pt idx="29">
                  <c:v>-39.015639546596368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F8EF8B49-EE61-49D6-8AC1-762599F05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1022344"/>
        <c:axId val="1891024392"/>
      </c:scatterChart>
      <c:valAx>
        <c:axId val="1891022344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1024392"/>
        <c:crosses val="max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valAx>
        <c:axId val="1891024392"/>
        <c:scaling>
          <c:orientation val="minMax"/>
          <c:min val="-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1022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Attenuation against Frequency for protues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Sheet1!H28</c:f>
              <c:strCache>
                <c:ptCount val="1"/>
                <c:pt idx="0">
                  <c:v>Attenuation</c:v>
                </c:pt>
              </c:strCache>
            </c:strRef>
          </c:tx>
          <c:spPr>
            <a:ln w="19050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circle"/>
            <c:size val="7"/>
            <c:spPr>
              <a:solidFill>
                <a:srgbClr val="000000"/>
              </a:solidFill>
              <a:ln w="9525">
                <a:solidFill>
                  <a:srgbClr val="FFFFFF"/>
                </a:solidFill>
                <a:prstDash val="solid"/>
              </a:ln>
              <a:effectLst/>
            </c:spPr>
          </c:marker>
          <c:xVal>
            <c:numRef>
              <c:f>Sheet1!$C$29:$C$54</c:f>
              <c:numCache>
                <c:formatCode>General</c:formatCode>
                <c:ptCount val="26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4800</c:v>
                </c:pt>
                <c:pt idx="12">
                  <c:v>5000</c:v>
                </c:pt>
                <c:pt idx="13">
                  <c:v>5100</c:v>
                </c:pt>
                <c:pt idx="14">
                  <c:v>5200</c:v>
                </c:pt>
                <c:pt idx="15">
                  <c:v>5300</c:v>
                </c:pt>
                <c:pt idx="16">
                  <c:v>5400</c:v>
                </c:pt>
                <c:pt idx="17">
                  <c:v>5500</c:v>
                </c:pt>
                <c:pt idx="18">
                  <c:v>5600</c:v>
                </c:pt>
                <c:pt idx="19">
                  <c:v>5800</c:v>
                </c:pt>
                <c:pt idx="20">
                  <c:v>6000</c:v>
                </c:pt>
                <c:pt idx="21">
                  <c:v>6200</c:v>
                </c:pt>
                <c:pt idx="22">
                  <c:v>6500</c:v>
                </c:pt>
                <c:pt idx="23">
                  <c:v>10000</c:v>
                </c:pt>
                <c:pt idx="24">
                  <c:v>15000</c:v>
                </c:pt>
                <c:pt idx="25">
                  <c:v>20000</c:v>
                </c:pt>
              </c:numCache>
            </c:numRef>
          </c:xVal>
          <c:yVal>
            <c:numRef>
              <c:f>Sheet1!$H$29:$H$54</c:f>
              <c:numCache>
                <c:formatCode>General</c:formatCode>
                <c:ptCount val="26"/>
                <c:pt idx="0">
                  <c:v>-63.741732867142886</c:v>
                </c:pt>
                <c:pt idx="1">
                  <c:v>-58.061799739838875</c:v>
                </c:pt>
                <c:pt idx="2">
                  <c:v>-49.897000433601882</c:v>
                </c:pt>
                <c:pt idx="3">
                  <c:v>-43.543567093937909</c:v>
                </c:pt>
                <c:pt idx="4">
                  <c:v>-39.617674191058548</c:v>
                </c:pt>
                <c:pt idx="5">
                  <c:v>-36.391747343233526</c:v>
                </c:pt>
                <c:pt idx="6">
                  <c:v>-33.432407931225249</c:v>
                </c:pt>
                <c:pt idx="7">
                  <c:v>-30.443110473224834</c:v>
                </c:pt>
                <c:pt idx="8">
                  <c:v>-27.081734499323112</c:v>
                </c:pt>
                <c:pt idx="9">
                  <c:v>-22.79323986858013</c:v>
                </c:pt>
                <c:pt idx="10">
                  <c:v>-15.985725320719734</c:v>
                </c:pt>
                <c:pt idx="11">
                  <c:v>-7.5350141920419915</c:v>
                </c:pt>
                <c:pt idx="12">
                  <c:v>-1.8840823926426293</c:v>
                </c:pt>
                <c:pt idx="13">
                  <c:v>-6.3751752524882557</c:v>
                </c:pt>
                <c:pt idx="14">
                  <c:v>-10.068325310218109</c:v>
                </c:pt>
                <c:pt idx="15">
                  <c:v>-12.765443279648141</c:v>
                </c:pt>
                <c:pt idx="16">
                  <c:v>-14.834439695139373</c:v>
                </c:pt>
                <c:pt idx="17">
                  <c:v>-16.478174818886377</c:v>
                </c:pt>
                <c:pt idx="18">
                  <c:v>-17.805055245735428</c:v>
                </c:pt>
                <c:pt idx="19">
                  <c:v>-20</c:v>
                </c:pt>
                <c:pt idx="20">
                  <c:v>-21.670921029001498</c:v>
                </c:pt>
                <c:pt idx="21">
                  <c:v>-23.098039199714862</c:v>
                </c:pt>
                <c:pt idx="22">
                  <c:v>-24.768960228716359</c:v>
                </c:pt>
                <c:pt idx="23">
                  <c:v>-33.764922778884909</c:v>
                </c:pt>
                <c:pt idx="24">
                  <c:v>-38.786043192927771</c:v>
                </c:pt>
                <c:pt idx="25">
                  <c:v>-41.618438152478525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4A3A6E1-D8C1-4C8B-B5B0-BD9657B18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6508935"/>
        <c:axId val="1856510983"/>
      </c:scatterChart>
      <c:valAx>
        <c:axId val="1856508935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10983"/>
        <c:crosses val="max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valAx>
        <c:axId val="18565109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508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161925</xdr:colOff>
      <xdr:row>11</xdr:row>
      <xdr:rowOff>38100</xdr:rowOff>
    </xdr:from>
    <xdr:to>
      <xdr:col>40</xdr:col>
      <xdr:colOff>47625</xdr:colOff>
      <xdr:row>30</xdr:row>
      <xdr:rowOff>0</xdr:rowOff>
    </xdr:to>
    <xdr:graphicFrame macro="">
      <xdr:nvGraphicFramePr>
        <xdr:cNvPr id="2" name="Chart 1" descr="Chart type: Line. 'ATTENUATION'&#10;&#10;Description automatically generated">
          <a:extLst>
            <a:ext uri="{FF2B5EF4-FFF2-40B4-BE49-F238E27FC236}">
              <a16:creationId xmlns:a16="http://schemas.microsoft.com/office/drawing/2014/main" id="{67281A94-A264-8039-75ED-DE75D61568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180975</xdr:colOff>
      <xdr:row>3</xdr:row>
      <xdr:rowOff>47625</xdr:rowOff>
    </xdr:from>
    <xdr:to>
      <xdr:col>14</xdr:col>
      <xdr:colOff>342900</xdr:colOff>
      <xdr:row>19</xdr:row>
      <xdr:rowOff>28575</xdr:rowOff>
    </xdr:to>
    <xdr:graphicFrame macro="">
      <xdr:nvGraphicFramePr>
        <xdr:cNvPr id="3" name="Chart 2" descr="Chart type: Scatter. Field: ATTENUATION appears highly determined by Field: FREQ.&#10;&#10;Description automatically generated">
          <a:extLst>
            <a:ext uri="{FF2B5EF4-FFF2-40B4-BE49-F238E27FC236}">
              <a16:creationId xmlns:a16="http://schemas.microsoft.com/office/drawing/2014/main" id="{960FC81C-D9E1-CAE2-A1F3-51920A03F17B}"/>
            </a:ext>
            <a:ext uri="{147F2762-F138-4A5C-976F-8EAC2B608ADB}">
              <a16:predDERef xmlns:a16="http://schemas.microsoft.com/office/drawing/2014/main" pred="{67281A94-A264-8039-75ED-DE75D61568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28575</xdr:colOff>
      <xdr:row>3</xdr:row>
      <xdr:rowOff>161925</xdr:rowOff>
    </xdr:from>
    <xdr:to>
      <xdr:col>27</xdr:col>
      <xdr:colOff>447675</xdr:colOff>
      <xdr:row>20</xdr:row>
      <xdr:rowOff>114300</xdr:rowOff>
    </xdr:to>
    <xdr:graphicFrame macro="">
      <xdr:nvGraphicFramePr>
        <xdr:cNvPr id="4" name="Chart 3" descr="Chart type: Scatter. Field: FREQ and Field: Attenuation appear highly correlated.&#10;&#10;Description automatically generated">
          <a:extLst>
            <a:ext uri="{FF2B5EF4-FFF2-40B4-BE49-F238E27FC236}">
              <a16:creationId xmlns:a16="http://schemas.microsoft.com/office/drawing/2014/main" id="{AEB47EAD-9323-B3F2-4168-57908D8CAB61}"/>
            </a:ext>
            <a:ext uri="{147F2762-F138-4A5C-976F-8EAC2B608ADB}">
              <a16:predDERef xmlns:a16="http://schemas.microsoft.com/office/drawing/2014/main" pred="{960FC81C-D9E1-CAE2-A1F3-51920A03F1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180975</xdr:colOff>
      <xdr:row>84</xdr:row>
      <xdr:rowOff>104775</xdr:rowOff>
    </xdr:from>
    <xdr:to>
      <xdr:col>17</xdr:col>
      <xdr:colOff>352425</xdr:colOff>
      <xdr:row>104</xdr:row>
      <xdr:rowOff>104775</xdr:rowOff>
    </xdr:to>
    <xdr:graphicFrame macro="">
      <xdr:nvGraphicFramePr>
        <xdr:cNvPr id="5" name="Chart 4" descr="Chart type: Scatter. Field: Attenuation appears highly determined by Field: Freq.&#10;&#10;Description automatically generated">
          <a:extLst>
            <a:ext uri="{FF2B5EF4-FFF2-40B4-BE49-F238E27FC236}">
              <a16:creationId xmlns:a16="http://schemas.microsoft.com/office/drawing/2014/main" id="{871BD5E7-F2AB-E33F-AE43-1FB36E3297AD}"/>
            </a:ext>
            <a:ext uri="{147F2762-F138-4A5C-976F-8EAC2B608ADB}">
              <a16:predDERef xmlns:a16="http://schemas.microsoft.com/office/drawing/2014/main" pred="{AEB47EAD-9323-B3F2-4168-57908D8CAB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428625</xdr:colOff>
      <xdr:row>26</xdr:row>
      <xdr:rowOff>19050</xdr:rowOff>
    </xdr:from>
    <xdr:to>
      <xdr:col>19</xdr:col>
      <xdr:colOff>581025</xdr:colOff>
      <xdr:row>47</xdr:row>
      <xdr:rowOff>66675</xdr:rowOff>
    </xdr:to>
    <xdr:graphicFrame macro="">
      <xdr:nvGraphicFramePr>
        <xdr:cNvPr id="7" name="Chart 6" descr="Chart type: Scatter. Field: Attenuation appears highly determined by Field: FREQ.&#10;&#10;Description automatically generated">
          <a:extLst>
            <a:ext uri="{FF2B5EF4-FFF2-40B4-BE49-F238E27FC236}">
              <a16:creationId xmlns:a16="http://schemas.microsoft.com/office/drawing/2014/main" id="{4C412AE2-85DB-82CE-B26C-BE4CF7D964E4}"/>
            </a:ext>
            <a:ext uri="{147F2762-F138-4A5C-976F-8EAC2B608ADB}">
              <a16:predDERef xmlns:a16="http://schemas.microsoft.com/office/drawing/2014/main" pred="{871BD5E7-F2AB-E33F-AE43-1FB36E3297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T213"/>
  <sheetViews>
    <sheetView tabSelected="1" topLeftCell="C1" workbookViewId="0">
      <selection activeCell="N21" sqref="N21"/>
    </sheetView>
  </sheetViews>
  <sheetFormatPr defaultRowHeight="15"/>
  <cols>
    <col min="5" max="5" width="13.5703125" customWidth="1"/>
    <col min="6" max="6" width="11.140625" customWidth="1"/>
    <col min="7" max="7" width="12.42578125" customWidth="1"/>
    <col min="9" max="9" width="14.5703125" customWidth="1"/>
    <col min="11" max="11" width="12.42578125" bestFit="1" customWidth="1"/>
    <col min="13" max="13" width="9.28515625" bestFit="1" customWidth="1"/>
    <col min="14" max="14" width="7.5703125" customWidth="1"/>
    <col min="15" max="15" width="9.42578125" customWidth="1"/>
    <col min="16" max="16" width="16.42578125" customWidth="1"/>
    <col min="19" max="19" width="11.28515625" bestFit="1" customWidth="1"/>
    <col min="37" max="37" width="13.7109375" bestFit="1" customWidth="1"/>
    <col min="38" max="38" width="18.5703125" bestFit="1" customWidth="1"/>
  </cols>
  <sheetData>
    <row r="3" spans="2:16">
      <c r="P3" s="18"/>
    </row>
    <row r="4" spans="2:16">
      <c r="B4" t="s">
        <v>0</v>
      </c>
      <c r="C4" t="s">
        <v>1</v>
      </c>
      <c r="D4" t="s">
        <v>2</v>
      </c>
      <c r="E4" t="s">
        <v>3</v>
      </c>
      <c r="P4" s="18"/>
    </row>
    <row r="5" spans="2:16">
      <c r="B5">
        <v>100</v>
      </c>
      <c r="C5">
        <v>2</v>
      </c>
      <c r="D5">
        <v>1.2800000000000001E-2</v>
      </c>
      <c r="E5">
        <f>20*LOG10(D5/C5)</f>
        <v>-43.876400520322257</v>
      </c>
      <c r="P5" s="18"/>
    </row>
    <row r="6" spans="2:16">
      <c r="B6">
        <v>200</v>
      </c>
      <c r="C6">
        <v>2</v>
      </c>
      <c r="D6">
        <v>2.5600000000000001E-2</v>
      </c>
      <c r="E6">
        <f t="shared" ref="E6:E21" si="0">20*LOG10(D6/C6)</f>
        <v>-37.855800607042632</v>
      </c>
      <c r="P6" s="18"/>
    </row>
    <row r="7" spans="2:16">
      <c r="B7">
        <v>500</v>
      </c>
      <c r="C7">
        <v>2</v>
      </c>
      <c r="D7">
        <v>6.6000000000000003E-2</v>
      </c>
      <c r="E7">
        <f t="shared" si="0"/>
        <v>-29.629721202442248</v>
      </c>
      <c r="P7" s="18"/>
    </row>
    <row r="8" spans="2:16">
      <c r="B8">
        <v>1000</v>
      </c>
      <c r="C8">
        <v>2</v>
      </c>
      <c r="D8">
        <v>0.157</v>
      </c>
      <c r="E8">
        <f t="shared" si="0"/>
        <v>-22.102606865094948</v>
      </c>
      <c r="P8" s="18"/>
    </row>
    <row r="9" spans="2:16">
      <c r="B9">
        <v>1500</v>
      </c>
      <c r="C9">
        <v>2</v>
      </c>
      <c r="D9">
        <v>0.32800000000000001</v>
      </c>
      <c r="E9">
        <f t="shared" si="0"/>
        <v>-15.703123039046043</v>
      </c>
      <c r="P9" s="18"/>
    </row>
    <row r="10" spans="2:16">
      <c r="B10">
        <v>2000</v>
      </c>
      <c r="C10">
        <v>2</v>
      </c>
      <c r="D10">
        <v>0.94</v>
      </c>
      <c r="E10">
        <f t="shared" si="0"/>
        <v>-6.5580428412856513</v>
      </c>
      <c r="P10" s="18"/>
    </row>
    <row r="11" spans="2:16">
      <c r="B11">
        <v>2300</v>
      </c>
      <c r="C11">
        <v>2</v>
      </c>
      <c r="D11">
        <v>1.92</v>
      </c>
      <c r="E11">
        <f t="shared" si="0"/>
        <v>-0.35457533920863205</v>
      </c>
      <c r="P11" s="18"/>
    </row>
    <row r="12" spans="2:16">
      <c r="B12">
        <v>2600</v>
      </c>
      <c r="C12">
        <v>2</v>
      </c>
      <c r="D12">
        <v>0.97</v>
      </c>
      <c r="E12">
        <f t="shared" si="0"/>
        <v>-6.2851652279547281</v>
      </c>
      <c r="P12" s="18"/>
    </row>
    <row r="13" spans="2:16">
      <c r="B13">
        <v>3000</v>
      </c>
      <c r="C13">
        <v>2</v>
      </c>
      <c r="D13">
        <v>0.51</v>
      </c>
      <c r="E13">
        <f t="shared" si="0"/>
        <v>-11.869196391320898</v>
      </c>
      <c r="P13" s="18"/>
    </row>
    <row r="14" spans="2:16">
      <c r="B14">
        <v>3500</v>
      </c>
      <c r="C14">
        <v>2</v>
      </c>
      <c r="D14">
        <v>0.32600000000000001</v>
      </c>
      <c r="E14">
        <f t="shared" si="0"/>
        <v>-15.756247911920845</v>
      </c>
      <c r="P14" s="18"/>
    </row>
    <row r="15" spans="2:16">
      <c r="B15">
        <v>4000</v>
      </c>
      <c r="C15">
        <v>2</v>
      </c>
      <c r="D15">
        <v>0.24399999999999999</v>
      </c>
      <c r="E15">
        <f t="shared" si="0"/>
        <v>-18.272803386505036</v>
      </c>
      <c r="P15" s="18"/>
    </row>
    <row r="16" spans="2:16">
      <c r="B16">
        <v>4500</v>
      </c>
      <c r="C16">
        <v>2</v>
      </c>
      <c r="D16">
        <v>0.19800000000000001</v>
      </c>
      <c r="E16">
        <f t="shared" si="0"/>
        <v>-20.087296108049003</v>
      </c>
      <c r="P16" s="18"/>
    </row>
    <row r="17" spans="2:16">
      <c r="B17">
        <v>5000</v>
      </c>
      <c r="C17">
        <v>2</v>
      </c>
      <c r="D17">
        <v>0.16800000000000001</v>
      </c>
      <c r="E17">
        <f t="shared" si="0"/>
        <v>-21.514414278762366</v>
      </c>
      <c r="P17" s="18"/>
    </row>
    <row r="18" spans="2:16">
      <c r="B18">
        <v>6000</v>
      </c>
      <c r="C18">
        <v>2</v>
      </c>
      <c r="D18">
        <v>0.129</v>
      </c>
      <c r="E18">
        <f t="shared" si="0"/>
        <v>-23.808805707294646</v>
      </c>
      <c r="P18" s="18"/>
    </row>
    <row r="19" spans="2:16">
      <c r="B19">
        <v>8000</v>
      </c>
      <c r="C19">
        <v>2</v>
      </c>
      <c r="D19">
        <v>9.0999999999999998E-2</v>
      </c>
      <c r="E19">
        <f t="shared" si="0"/>
        <v>-26.839772066857751</v>
      </c>
      <c r="P19" s="18"/>
    </row>
    <row r="20" spans="2:16">
      <c r="B20">
        <v>10000</v>
      </c>
      <c r="C20">
        <v>2</v>
      </c>
      <c r="D20">
        <v>7.0499999999999993E-2</v>
      </c>
      <c r="E20">
        <f t="shared" si="0"/>
        <v>-29.056817573451653</v>
      </c>
      <c r="P20" s="18"/>
    </row>
    <row r="21" spans="2:16">
      <c r="B21">
        <v>20000</v>
      </c>
      <c r="C21">
        <v>2</v>
      </c>
      <c r="D21">
        <v>3.3799999999999997E-2</v>
      </c>
      <c r="E21">
        <f t="shared" si="0"/>
        <v>-35.442265907726529</v>
      </c>
      <c r="P21" s="18"/>
    </row>
    <row r="22" spans="2:16">
      <c r="P22" s="18"/>
    </row>
    <row r="23" spans="2:16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2:16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8" spans="2:16">
      <c r="C28" t="s">
        <v>0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2:16">
      <c r="C29">
        <v>100</v>
      </c>
      <c r="D29">
        <v>2</v>
      </c>
      <c r="E29">
        <v>0.65</v>
      </c>
      <c r="F29">
        <v>1.3</v>
      </c>
      <c r="G29">
        <v>1.2999999999999999E-3</v>
      </c>
      <c r="H29">
        <f>20*LOG10(G29/D29)</f>
        <v>-63.741732867142886</v>
      </c>
    </row>
    <row r="30" spans="2:16">
      <c r="C30">
        <v>200</v>
      </c>
      <c r="D30">
        <v>2</v>
      </c>
      <c r="E30">
        <v>1.25</v>
      </c>
      <c r="F30">
        <v>2.5</v>
      </c>
      <c r="G30">
        <v>2.5000000000000001E-3</v>
      </c>
      <c r="H30">
        <f t="shared" ref="H30:H38" si="1">20*LOG10(G30/D30)</f>
        <v>-58.061799739838875</v>
      </c>
    </row>
    <row r="31" spans="2:16">
      <c r="C31">
        <v>500</v>
      </c>
      <c r="D31">
        <v>2</v>
      </c>
      <c r="E31">
        <v>3.2</v>
      </c>
      <c r="F31">
        <v>6.4</v>
      </c>
      <c r="G31">
        <v>6.4000000000000003E-3</v>
      </c>
      <c r="H31">
        <f t="shared" si="1"/>
        <v>-49.897000433601882</v>
      </c>
    </row>
    <row r="32" spans="2:16">
      <c r="C32">
        <v>1000</v>
      </c>
      <c r="D32">
        <v>2</v>
      </c>
      <c r="E32">
        <v>6.65</v>
      </c>
      <c r="F32">
        <v>13.3</v>
      </c>
      <c r="G32">
        <v>1.3299999999999999E-2</v>
      </c>
      <c r="H32">
        <f t="shared" si="1"/>
        <v>-43.543567093937909</v>
      </c>
    </row>
    <row r="33" spans="2:46">
      <c r="C33">
        <v>1500</v>
      </c>
      <c r="D33">
        <v>2</v>
      </c>
      <c r="E33">
        <v>10.45</v>
      </c>
      <c r="F33">
        <v>20.9</v>
      </c>
      <c r="G33">
        <v>2.0899999999999998E-2</v>
      </c>
      <c r="H33">
        <f t="shared" si="1"/>
        <v>-39.617674191058548</v>
      </c>
      <c r="AJ33" t="s">
        <v>9</v>
      </c>
      <c r="AK33" t="s">
        <v>10</v>
      </c>
      <c r="AL33" t="s">
        <v>11</v>
      </c>
      <c r="AM33" s="19" t="s">
        <v>12</v>
      </c>
    </row>
    <row r="34" spans="2:46">
      <c r="C34">
        <v>2000</v>
      </c>
      <c r="D34">
        <v>2</v>
      </c>
      <c r="E34">
        <v>15.15</v>
      </c>
      <c r="F34">
        <v>30.3</v>
      </c>
      <c r="G34">
        <v>3.0300000000000001E-2</v>
      </c>
      <c r="H34">
        <f t="shared" si="1"/>
        <v>-36.391747343233526</v>
      </c>
      <c r="AK34" t="s">
        <v>13</v>
      </c>
      <c r="AL34">
        <v>300</v>
      </c>
      <c r="AM34">
        <v>1.5</v>
      </c>
      <c r="AP34" t="s">
        <v>14</v>
      </c>
      <c r="AS34" t="s">
        <v>15</v>
      </c>
    </row>
    <row r="35" spans="2:46">
      <c r="C35">
        <v>2500</v>
      </c>
      <c r="D35">
        <v>2</v>
      </c>
      <c r="E35">
        <v>21.3</v>
      </c>
      <c r="F35">
        <v>42.6</v>
      </c>
      <c r="G35">
        <v>4.2599999999999999E-2</v>
      </c>
      <c r="H35">
        <f t="shared" si="1"/>
        <v>-33.432407931225249</v>
      </c>
      <c r="AK35" t="s">
        <v>16</v>
      </c>
      <c r="AL35">
        <v>300</v>
      </c>
      <c r="AM35">
        <v>1.5</v>
      </c>
    </row>
    <row r="36" spans="2:46">
      <c r="C36">
        <v>3000</v>
      </c>
      <c r="D36">
        <v>2</v>
      </c>
      <c r="E36">
        <v>30.05</v>
      </c>
      <c r="F36">
        <v>60.1</v>
      </c>
      <c r="G36">
        <v>6.0100000000000001E-2</v>
      </c>
      <c r="H36">
        <f t="shared" si="1"/>
        <v>-30.443110473224834</v>
      </c>
      <c r="AK36" t="s">
        <v>17</v>
      </c>
      <c r="AL36">
        <v>300</v>
      </c>
      <c r="AM36">
        <v>1.5</v>
      </c>
      <c r="AP36" t="s">
        <v>18</v>
      </c>
      <c r="AQ36">
        <v>238.5</v>
      </c>
      <c r="AS36" t="s">
        <v>19</v>
      </c>
      <c r="AT36">
        <v>217.96</v>
      </c>
    </row>
    <row r="37" spans="2:46">
      <c r="C37">
        <v>3500</v>
      </c>
      <c r="D37">
        <v>2</v>
      </c>
      <c r="E37">
        <v>44.25</v>
      </c>
      <c r="F37">
        <v>88.5</v>
      </c>
      <c r="G37">
        <v>8.8499999999999995E-2</v>
      </c>
      <c r="H37">
        <f t="shared" si="1"/>
        <v>-27.081734499323112</v>
      </c>
      <c r="AK37" t="s">
        <v>20</v>
      </c>
      <c r="AL37">
        <v>300</v>
      </c>
      <c r="AM37">
        <v>1.5</v>
      </c>
    </row>
    <row r="38" spans="2:46">
      <c r="C38">
        <v>4000</v>
      </c>
      <c r="D38">
        <v>2</v>
      </c>
      <c r="E38">
        <v>72.5</v>
      </c>
      <c r="F38">
        <v>145</v>
      </c>
      <c r="G38">
        <v>0.14499999999999999</v>
      </c>
      <c r="H38">
        <f t="shared" si="1"/>
        <v>-22.79323986858013</v>
      </c>
      <c r="AK38" t="s">
        <v>21</v>
      </c>
      <c r="AL38">
        <v>300</v>
      </c>
      <c r="AM38">
        <v>1.5</v>
      </c>
      <c r="AP38" t="s">
        <v>22</v>
      </c>
      <c r="AQ38">
        <v>221.94</v>
      </c>
      <c r="AS38" t="s">
        <v>23</v>
      </c>
      <c r="AT38">
        <v>213.98</v>
      </c>
    </row>
    <row r="39" spans="2:46">
      <c r="C39">
        <v>4500</v>
      </c>
      <c r="D39">
        <v>2</v>
      </c>
      <c r="E39">
        <v>158.75</v>
      </c>
      <c r="F39">
        <v>317.5</v>
      </c>
      <c r="G39">
        <v>0.3175</v>
      </c>
      <c r="H39">
        <f>20*LOG10(G39/D39)</f>
        <v>-15.985725320719734</v>
      </c>
      <c r="AK39" t="s">
        <v>24</v>
      </c>
      <c r="AL39">
        <v>300</v>
      </c>
      <c r="AM39">
        <v>1.5</v>
      </c>
    </row>
    <row r="40" spans="2:46">
      <c r="B40" s="2"/>
      <c r="C40" s="2">
        <v>4800</v>
      </c>
      <c r="D40" s="2">
        <v>2</v>
      </c>
      <c r="E40" s="2">
        <v>420</v>
      </c>
      <c r="F40" s="2">
        <v>840</v>
      </c>
      <c r="G40" s="2">
        <v>0.84</v>
      </c>
      <c r="H40" s="2">
        <f>20*LOG10(G40/D40)</f>
        <v>-7.5350141920419915</v>
      </c>
      <c r="I40" s="2"/>
      <c r="AK40" t="s">
        <v>25</v>
      </c>
      <c r="AL40">
        <v>295</v>
      </c>
      <c r="AM40" s="20">
        <f>AL40/200</f>
        <v>1.4750000000000001</v>
      </c>
      <c r="AP40" t="s">
        <v>26</v>
      </c>
      <c r="AQ40">
        <v>204.06</v>
      </c>
      <c r="AS40" t="s">
        <v>27</v>
      </c>
      <c r="AT40">
        <v>210.7</v>
      </c>
    </row>
    <row r="41" spans="2:46">
      <c r="C41">
        <v>5000</v>
      </c>
      <c r="D41">
        <v>2</v>
      </c>
      <c r="E41">
        <v>805</v>
      </c>
      <c r="F41">
        <v>1610</v>
      </c>
      <c r="G41">
        <v>1.61</v>
      </c>
      <c r="H41">
        <f>20*LOG10(G41/D41)</f>
        <v>-1.8840823926426293</v>
      </c>
      <c r="AK41" t="s">
        <v>28</v>
      </c>
      <c r="AL41">
        <v>290</v>
      </c>
      <c r="AM41" s="20">
        <f t="shared" ref="AM41:AM53" si="2">AL41/200</f>
        <v>1.45</v>
      </c>
    </row>
    <row r="42" spans="2:46">
      <c r="B42" s="2"/>
      <c r="C42" s="2">
        <v>5100</v>
      </c>
      <c r="D42" s="2">
        <v>2</v>
      </c>
      <c r="E42" s="2">
        <v>480</v>
      </c>
      <c r="F42" s="2">
        <v>960</v>
      </c>
      <c r="G42" s="2">
        <v>0.96</v>
      </c>
      <c r="H42" s="2">
        <f>20*LOG10(G42/D42)</f>
        <v>-6.3751752524882557</v>
      </c>
      <c r="I42" s="2"/>
      <c r="AK42" t="s">
        <v>29</v>
      </c>
      <c r="AL42">
        <v>286.2</v>
      </c>
      <c r="AM42" s="20">
        <f t="shared" si="2"/>
        <v>1.431</v>
      </c>
      <c r="AP42" t="s">
        <v>30</v>
      </c>
      <c r="AQ42">
        <v>188.82</v>
      </c>
      <c r="AS42" t="s">
        <v>31</v>
      </c>
      <c r="AT42">
        <v>206.2</v>
      </c>
    </row>
    <row r="43" spans="2:46">
      <c r="C43">
        <v>5200</v>
      </c>
      <c r="D43">
        <v>2</v>
      </c>
      <c r="E43">
        <v>313.75</v>
      </c>
      <c r="F43">
        <v>627.5</v>
      </c>
      <c r="G43">
        <v>0.62749999999999995</v>
      </c>
      <c r="H43">
        <f>20*LOG10(G43/D43)</f>
        <v>-10.068325310218109</v>
      </c>
      <c r="AK43" t="s">
        <v>32</v>
      </c>
      <c r="AL43">
        <v>272.5</v>
      </c>
      <c r="AM43" s="20">
        <f t="shared" si="2"/>
        <v>1.3625</v>
      </c>
    </row>
    <row r="44" spans="2:46">
      <c r="C44">
        <v>5300</v>
      </c>
      <c r="D44">
        <v>2</v>
      </c>
      <c r="E44">
        <v>230</v>
      </c>
      <c r="F44">
        <v>460</v>
      </c>
      <c r="G44">
        <v>0.46</v>
      </c>
      <c r="H44">
        <f>20*LOG10(G44/D44)</f>
        <v>-12.765443279648141</v>
      </c>
      <c r="AK44" t="s">
        <v>33</v>
      </c>
      <c r="AL44">
        <v>258.38</v>
      </c>
      <c r="AM44" s="20">
        <f t="shared" si="2"/>
        <v>1.2919</v>
      </c>
    </row>
    <row r="45" spans="2:46">
      <c r="C45">
        <v>5400</v>
      </c>
      <c r="D45">
        <v>2</v>
      </c>
      <c r="E45">
        <v>181.25</v>
      </c>
      <c r="F45">
        <v>362.5</v>
      </c>
      <c r="G45">
        <v>0.36249999999999999</v>
      </c>
      <c r="H45">
        <f>20*LOG10(G45/D45)</f>
        <v>-14.834439695139373</v>
      </c>
      <c r="AK45" t="s">
        <v>22</v>
      </c>
      <c r="AL45">
        <v>230</v>
      </c>
      <c r="AM45" s="20">
        <f t="shared" si="2"/>
        <v>1.1499999999999999</v>
      </c>
    </row>
    <row r="46" spans="2:46">
      <c r="C46">
        <v>5500</v>
      </c>
      <c r="D46">
        <v>2</v>
      </c>
      <c r="E46">
        <v>150</v>
      </c>
      <c r="F46">
        <v>300</v>
      </c>
      <c r="G46">
        <v>0.3</v>
      </c>
      <c r="H46">
        <f>20*LOG10(G46/D46)</f>
        <v>-16.478174818886377</v>
      </c>
      <c r="AK46" t="s">
        <v>34</v>
      </c>
      <c r="AL46">
        <v>168.28</v>
      </c>
      <c r="AM46" s="20">
        <f t="shared" si="2"/>
        <v>0.84140000000000004</v>
      </c>
    </row>
    <row r="47" spans="2:46">
      <c r="C47">
        <v>5600</v>
      </c>
      <c r="D47">
        <v>2</v>
      </c>
      <c r="E47">
        <v>128.75</v>
      </c>
      <c r="F47">
        <v>257.5</v>
      </c>
      <c r="G47">
        <v>0.25750000000000001</v>
      </c>
      <c r="H47">
        <f>20*LOG10(G47/D47)</f>
        <v>-17.805055245735428</v>
      </c>
      <c r="AK47" t="s">
        <v>35</v>
      </c>
      <c r="AL47">
        <v>145</v>
      </c>
      <c r="AM47" s="20">
        <f t="shared" si="2"/>
        <v>0.72499999999999998</v>
      </c>
    </row>
    <row r="48" spans="2:46">
      <c r="C48">
        <v>5800</v>
      </c>
      <c r="D48">
        <v>2</v>
      </c>
      <c r="E48">
        <v>100</v>
      </c>
      <c r="F48">
        <v>200</v>
      </c>
      <c r="G48">
        <v>0.2</v>
      </c>
      <c r="H48">
        <f>20*LOG10(G48/D48)</f>
        <v>-20</v>
      </c>
      <c r="AK48" t="s">
        <v>36</v>
      </c>
      <c r="AL48">
        <v>127.5</v>
      </c>
      <c r="AM48" s="20">
        <f t="shared" si="2"/>
        <v>0.63749999999999996</v>
      </c>
    </row>
    <row r="49" spans="3:39">
      <c r="C49">
        <v>6000</v>
      </c>
      <c r="D49">
        <v>2</v>
      </c>
      <c r="E49">
        <v>82.5</v>
      </c>
      <c r="F49">
        <v>165</v>
      </c>
      <c r="G49">
        <v>0.16500000000000001</v>
      </c>
      <c r="H49">
        <f>20*LOG10(G49/D49)</f>
        <v>-21.670921029001498</v>
      </c>
      <c r="AK49" t="s">
        <v>37</v>
      </c>
      <c r="AL49">
        <v>115.94</v>
      </c>
      <c r="AM49" s="20">
        <f t="shared" si="2"/>
        <v>0.57969999999999999</v>
      </c>
    </row>
    <row r="50" spans="3:39">
      <c r="C50">
        <v>6200</v>
      </c>
      <c r="D50">
        <v>2</v>
      </c>
      <c r="E50">
        <v>70</v>
      </c>
      <c r="F50">
        <v>140</v>
      </c>
      <c r="G50">
        <v>0.14000000000000001</v>
      </c>
      <c r="H50">
        <f>20*LOG10(G50/D50)</f>
        <v>-23.098039199714862</v>
      </c>
      <c r="AK50" t="s">
        <v>38</v>
      </c>
      <c r="AL50">
        <v>100</v>
      </c>
      <c r="AM50" s="20">
        <f t="shared" si="2"/>
        <v>0.5</v>
      </c>
    </row>
    <row r="51" spans="3:39">
      <c r="C51">
        <v>6500</v>
      </c>
      <c r="D51">
        <v>2</v>
      </c>
      <c r="E51">
        <v>57.75</v>
      </c>
      <c r="F51">
        <v>115.5</v>
      </c>
      <c r="G51">
        <v>0.11550000000000001</v>
      </c>
      <c r="H51">
        <f>20*LOG10(G51/D51)</f>
        <v>-24.768960228716359</v>
      </c>
      <c r="AK51" t="s">
        <v>39</v>
      </c>
      <c r="AL51">
        <v>48</v>
      </c>
      <c r="AM51" s="20">
        <f t="shared" si="2"/>
        <v>0.24</v>
      </c>
    </row>
    <row r="52" spans="3:39">
      <c r="C52">
        <v>10000</v>
      </c>
      <c r="D52">
        <v>2</v>
      </c>
      <c r="E52">
        <v>20.75</v>
      </c>
      <c r="F52">
        <v>41.5</v>
      </c>
      <c r="G52">
        <v>4.1000000000000002E-2</v>
      </c>
      <c r="H52">
        <f>20*LOG10(G52/D52)</f>
        <v>-33.764922778884909</v>
      </c>
      <c r="AK52" t="s">
        <v>40</v>
      </c>
      <c r="AL52">
        <v>21</v>
      </c>
      <c r="AM52" s="20">
        <f t="shared" si="2"/>
        <v>0.105</v>
      </c>
    </row>
    <row r="53" spans="3:39">
      <c r="C53">
        <v>15000</v>
      </c>
      <c r="D53">
        <v>2</v>
      </c>
      <c r="E53">
        <v>11.5</v>
      </c>
      <c r="F53">
        <v>23</v>
      </c>
      <c r="G53">
        <v>2.3E-2</v>
      </c>
      <c r="H53">
        <f t="shared" ref="H53:H54" si="3">20*LOG10(G53/D53)</f>
        <v>-38.786043192927771</v>
      </c>
      <c r="AK53" t="s">
        <v>41</v>
      </c>
      <c r="AL53">
        <v>14.5</v>
      </c>
      <c r="AM53" s="20">
        <f t="shared" si="2"/>
        <v>7.2499999999999995E-2</v>
      </c>
    </row>
    <row r="54" spans="3:39">
      <c r="C54">
        <v>20000</v>
      </c>
      <c r="D54">
        <v>2</v>
      </c>
      <c r="E54">
        <v>8.3000000000000007</v>
      </c>
      <c r="F54">
        <v>16.600000000000001</v>
      </c>
      <c r="G54">
        <v>1.66E-2</v>
      </c>
      <c r="H54">
        <f t="shared" si="3"/>
        <v>-41.618438152478525</v>
      </c>
    </row>
    <row r="57" spans="3:39">
      <c r="D57" t="s">
        <v>42</v>
      </c>
      <c r="E57">
        <v>4850</v>
      </c>
    </row>
    <row r="58" spans="3:39">
      <c r="D58" t="s">
        <v>43</v>
      </c>
      <c r="E58">
        <v>4950</v>
      </c>
    </row>
    <row r="59" spans="3:39">
      <c r="D59" t="s">
        <v>44</v>
      </c>
      <c r="E59">
        <v>5050</v>
      </c>
    </row>
    <row r="60" spans="3:39">
      <c r="D60" t="s">
        <v>45</v>
      </c>
      <c r="E60">
        <v>200</v>
      </c>
    </row>
    <row r="61" spans="3:39">
      <c r="D61" t="s">
        <v>46</v>
      </c>
      <c r="E61">
        <v>24.75</v>
      </c>
    </row>
    <row r="63" spans="3:39">
      <c r="D63" t="s">
        <v>47</v>
      </c>
      <c r="E63">
        <v>5032.8999999999996</v>
      </c>
    </row>
    <row r="64" spans="3:39">
      <c r="D64" t="s">
        <v>46</v>
      </c>
      <c r="E64" s="1">
        <v>31.62</v>
      </c>
    </row>
    <row r="76" spans="4:9">
      <c r="D76" s="5" t="s">
        <v>48</v>
      </c>
      <c r="E76" s="5"/>
      <c r="F76" s="5"/>
      <c r="G76" s="5"/>
      <c r="H76" s="5"/>
      <c r="I76" s="6"/>
    </row>
    <row r="77" spans="4:9">
      <c r="D77" s="5" t="s">
        <v>49</v>
      </c>
      <c r="E77" s="5" t="s">
        <v>4</v>
      </c>
      <c r="F77" s="5" t="s">
        <v>50</v>
      </c>
      <c r="G77" s="5" t="s">
        <v>7</v>
      </c>
      <c r="H77" s="5" t="s">
        <v>51</v>
      </c>
      <c r="I77" s="5" t="s">
        <v>52</v>
      </c>
    </row>
    <row r="78" spans="4:9">
      <c r="D78" s="5">
        <v>100</v>
      </c>
      <c r="E78" s="5">
        <v>2</v>
      </c>
      <c r="F78" s="5">
        <v>15.2</v>
      </c>
      <c r="G78" s="5"/>
      <c r="H78" s="5">
        <f>F78*10^-3</f>
        <v>1.52E-2</v>
      </c>
      <c r="I78" s="7">
        <f>20*LOG10(H78/E78)</f>
        <v>-42.383728154384173</v>
      </c>
    </row>
    <row r="79" spans="4:9">
      <c r="D79" s="5">
        <v>200</v>
      </c>
      <c r="E79" s="5">
        <v>2</v>
      </c>
      <c r="F79" s="5">
        <v>15.2</v>
      </c>
      <c r="G79" s="5"/>
      <c r="H79" s="5">
        <f t="shared" ref="H79:H85" si="4">F79*10^-3</f>
        <v>1.52E-2</v>
      </c>
      <c r="I79" s="7">
        <f t="shared" ref="I79:I86" si="5">20*LOG10(H79/E79)</f>
        <v>-42.383728154384173</v>
      </c>
    </row>
    <row r="80" spans="4:9">
      <c r="D80" s="5">
        <v>500</v>
      </c>
      <c r="E80" s="5">
        <v>2</v>
      </c>
      <c r="F80" s="5">
        <v>16.8</v>
      </c>
      <c r="G80" s="5"/>
      <c r="H80" s="5">
        <f t="shared" si="4"/>
        <v>1.6800000000000002E-2</v>
      </c>
      <c r="I80" s="7">
        <f t="shared" si="5"/>
        <v>-41.514414278762366</v>
      </c>
    </row>
    <row r="81" spans="3:10">
      <c r="D81" s="5">
        <v>1000</v>
      </c>
      <c r="E81" s="5">
        <v>2</v>
      </c>
      <c r="F81" s="5">
        <v>20.8</v>
      </c>
      <c r="G81" s="5"/>
      <c r="H81" s="5">
        <f t="shared" si="4"/>
        <v>2.0800000000000003E-2</v>
      </c>
      <c r="I81" s="7">
        <f t="shared" si="5"/>
        <v>-39.659333214024393</v>
      </c>
    </row>
    <row r="82" spans="3:10">
      <c r="D82" s="5">
        <v>1500</v>
      </c>
      <c r="E82" s="5">
        <v>2</v>
      </c>
      <c r="F82" s="5">
        <v>28</v>
      </c>
      <c r="G82" s="5"/>
      <c r="H82" s="5">
        <f t="shared" si="4"/>
        <v>2.8000000000000001E-2</v>
      </c>
      <c r="I82" s="7">
        <f t="shared" si="5"/>
        <v>-37.077439286435244</v>
      </c>
    </row>
    <row r="83" spans="3:10">
      <c r="D83" s="5">
        <v>2000</v>
      </c>
      <c r="E83" s="5">
        <v>2</v>
      </c>
      <c r="F83" s="5">
        <v>36</v>
      </c>
      <c r="G83" s="5"/>
      <c r="H83" s="5">
        <f t="shared" si="4"/>
        <v>3.6000000000000004E-2</v>
      </c>
      <c r="I83" s="7">
        <f t="shared" si="5"/>
        <v>-34.894549897933878</v>
      </c>
    </row>
    <row r="84" spans="3:10">
      <c r="D84" s="5">
        <v>2500</v>
      </c>
      <c r="E84" s="5">
        <v>2</v>
      </c>
      <c r="F84" s="5">
        <v>45.1</v>
      </c>
      <c r="G84" s="5"/>
      <c r="H84" s="5">
        <f t="shared" si="4"/>
        <v>4.5100000000000001E-2</v>
      </c>
      <c r="I84" s="7">
        <f t="shared" si="5"/>
        <v>-32.937069075720416</v>
      </c>
    </row>
    <row r="85" spans="3:10">
      <c r="D85" s="5">
        <v>3000</v>
      </c>
      <c r="E85" s="5">
        <v>2</v>
      </c>
      <c r="F85" s="5">
        <v>60.2</v>
      </c>
      <c r="G85" s="5"/>
      <c r="H85" s="5">
        <f t="shared" si="4"/>
        <v>6.0200000000000004E-2</v>
      </c>
      <c r="I85" s="7">
        <f t="shared" si="5"/>
        <v>-30.428670088123134</v>
      </c>
    </row>
    <row r="86" spans="3:10">
      <c r="C86" s="2"/>
      <c r="D86" s="8">
        <v>3300</v>
      </c>
      <c r="E86" s="8">
        <v>2</v>
      </c>
      <c r="F86" s="8">
        <v>74.8</v>
      </c>
      <c r="G86" s="8"/>
      <c r="H86" s="8">
        <v>7.4800000000000005E-2</v>
      </c>
      <c r="I86" s="9">
        <f t="shared" si="5"/>
        <v>-28.542567955990393</v>
      </c>
      <c r="J86" s="2"/>
    </row>
    <row r="87" spans="3:10">
      <c r="D87" s="5">
        <v>3500</v>
      </c>
      <c r="E87" s="5">
        <v>2</v>
      </c>
      <c r="F87" s="5">
        <v>81.599999999999994</v>
      </c>
      <c r="G87" s="5"/>
      <c r="H87" s="5">
        <f>F87*10^-3</f>
        <v>8.1599999999999992E-2</v>
      </c>
      <c r="I87" s="7">
        <f>20*LOG10(H87/E87)</f>
        <v>-27.786796738202405</v>
      </c>
    </row>
    <row r="88" spans="3:10">
      <c r="D88" s="5">
        <v>4000</v>
      </c>
      <c r="E88" s="5">
        <v>2</v>
      </c>
      <c r="F88" s="5">
        <v>110.4</v>
      </c>
      <c r="G88" s="5"/>
      <c r="H88" s="5">
        <f>F88*10^-3</f>
        <v>0.11040000000000001</v>
      </c>
      <c r="I88" s="7">
        <f>20*LOG10(H88/E88)</f>
        <v>-25.161218445416019</v>
      </c>
    </row>
    <row r="89" spans="3:10">
      <c r="D89" s="5">
        <v>4500</v>
      </c>
      <c r="E89" s="5">
        <v>2</v>
      </c>
      <c r="F89" s="5">
        <v>148</v>
      </c>
      <c r="G89" s="5"/>
      <c r="H89" s="5">
        <f>F89*10^-3</f>
        <v>0.14799999999999999</v>
      </c>
      <c r="I89" s="7">
        <f>20*LOG10(H89/E89)</f>
        <v>-22.615365605380475</v>
      </c>
    </row>
    <row r="90" spans="3:10">
      <c r="D90" s="5">
        <v>5000</v>
      </c>
      <c r="E90" s="5">
        <v>2</v>
      </c>
      <c r="F90" s="5">
        <v>159.19999999999999</v>
      </c>
      <c r="G90" s="5"/>
      <c r="H90" s="5">
        <f>F90*10^-3</f>
        <v>0.15919999999999998</v>
      </c>
      <c r="I90" s="7">
        <f>20*LOG10(H90/E90)</f>
        <v>-21.981738645246622</v>
      </c>
    </row>
    <row r="91" spans="3:10">
      <c r="D91" s="5">
        <v>5100</v>
      </c>
      <c r="E91" s="5">
        <v>2</v>
      </c>
      <c r="F91" s="5">
        <v>158.4</v>
      </c>
      <c r="G91" s="5"/>
      <c r="H91" s="5">
        <f>F91*10^-3</f>
        <v>0.15840000000000001</v>
      </c>
      <c r="I91" s="7">
        <f>20*LOG10(H91/E91)</f>
        <v>-22.025496368210131</v>
      </c>
    </row>
    <row r="92" spans="3:10">
      <c r="D92" s="5">
        <v>5200</v>
      </c>
      <c r="E92" s="5">
        <v>2</v>
      </c>
      <c r="F92" s="5">
        <v>157.6</v>
      </c>
      <c r="G92" s="5"/>
      <c r="H92" s="5">
        <f>F92*10^-3</f>
        <v>0.15759999999999999</v>
      </c>
      <c r="I92" s="7">
        <f>20*LOG10(H92/E92)</f>
        <v>-22.069475650208897</v>
      </c>
    </row>
    <row r="93" spans="3:10">
      <c r="D93" s="5">
        <v>5300</v>
      </c>
      <c r="E93" s="5">
        <v>2</v>
      </c>
      <c r="F93" s="5">
        <v>155.19999999999999</v>
      </c>
      <c r="G93" s="5"/>
      <c r="H93" s="5">
        <f>F93*10^-3</f>
        <v>0.1552</v>
      </c>
      <c r="I93" s="7">
        <f>20*LOG10(H93/E93)</f>
        <v>-22.202765574836228</v>
      </c>
    </row>
    <row r="94" spans="3:10">
      <c r="D94" s="5">
        <v>5400</v>
      </c>
      <c r="E94" s="5">
        <v>2</v>
      </c>
      <c r="F94" s="5">
        <v>153.6</v>
      </c>
      <c r="G94" s="5"/>
      <c r="H94" s="5">
        <f>F94*10^-3</f>
        <v>0.15359999999999999</v>
      </c>
      <c r="I94" s="7">
        <f>20*LOG10(H94/E94)</f>
        <v>-22.292775599369762</v>
      </c>
    </row>
    <row r="95" spans="3:10">
      <c r="D95" s="5">
        <v>5500</v>
      </c>
      <c r="E95" s="5">
        <v>2</v>
      </c>
      <c r="F95" s="5">
        <v>150.4</v>
      </c>
      <c r="G95" s="5"/>
      <c r="H95" s="5">
        <f>F95*10^-3</f>
        <v>0.15040000000000001</v>
      </c>
      <c r="I95" s="7">
        <f>20*LOG10(H95/E95)</f>
        <v>-22.475643188167155</v>
      </c>
    </row>
    <row r="96" spans="3:10">
      <c r="D96" s="5">
        <v>5600</v>
      </c>
      <c r="E96" s="5">
        <v>2</v>
      </c>
      <c r="F96" s="5">
        <v>148</v>
      </c>
      <c r="G96" s="5"/>
      <c r="H96" s="5">
        <f>F96*10^-3</f>
        <v>0.14799999999999999</v>
      </c>
      <c r="I96" s="7">
        <f>20*LOG10(H96/E96)</f>
        <v>-22.615365605380475</v>
      </c>
    </row>
    <row r="97" spans="3:10">
      <c r="D97" s="5">
        <v>5800</v>
      </c>
      <c r="E97" s="5">
        <v>2</v>
      </c>
      <c r="F97" s="5">
        <v>136.80000000000001</v>
      </c>
      <c r="G97" s="5"/>
      <c r="H97" s="5">
        <f>F97*10^-3</f>
        <v>0.1368</v>
      </c>
      <c r="I97" s="7">
        <f>20*LOG10(H97/E97)</f>
        <v>-23.298877965597672</v>
      </c>
    </row>
    <row r="98" spans="3:10">
      <c r="D98" s="5">
        <v>6000</v>
      </c>
      <c r="E98" s="5">
        <v>2</v>
      </c>
      <c r="F98" s="5">
        <v>125.6</v>
      </c>
      <c r="G98" s="5"/>
      <c r="H98" s="5">
        <f>F98*10^-3</f>
        <v>0.12559999999999999</v>
      </c>
      <c r="I98" s="7">
        <f>20*LOG10(H98/E98)</f>
        <v>-24.04080712525608</v>
      </c>
    </row>
    <row r="99" spans="3:10">
      <c r="D99" s="5">
        <v>6200</v>
      </c>
      <c r="E99" s="5">
        <v>2</v>
      </c>
      <c r="F99" s="5">
        <v>116</v>
      </c>
      <c r="G99" s="5"/>
      <c r="H99" s="5">
        <f>F99*10^-3</f>
        <v>0.11600000000000001</v>
      </c>
      <c r="I99" s="7">
        <f>20*LOG10(H99/E99)</f>
        <v>-24.731440128741255</v>
      </c>
    </row>
    <row r="100" spans="3:10">
      <c r="D100" s="5">
        <v>6500</v>
      </c>
      <c r="E100" s="5">
        <v>2</v>
      </c>
      <c r="F100" s="5">
        <v>102.4</v>
      </c>
      <c r="G100" s="5"/>
      <c r="H100" s="5">
        <f>F100*10^-3</f>
        <v>0.1024</v>
      </c>
      <c r="I100" s="7">
        <f>20*LOG10(H100/E100)</f>
        <v>-25.814600780483381</v>
      </c>
    </row>
    <row r="101" spans="3:10">
      <c r="C101" s="10"/>
      <c r="D101" s="3">
        <v>7000</v>
      </c>
      <c r="E101" s="3">
        <v>2</v>
      </c>
      <c r="F101" s="3">
        <v>86.4</v>
      </c>
      <c r="G101" s="3"/>
      <c r="H101" s="3">
        <f>F101*10^-3</f>
        <v>8.6400000000000005E-2</v>
      </c>
      <c r="I101" s="4">
        <f>20*LOG10(H101/E101)</f>
        <v>-27.290325063701758</v>
      </c>
      <c r="J101" s="11"/>
    </row>
    <row r="102" spans="3:10">
      <c r="C102" s="2"/>
      <c r="D102" s="8">
        <v>7300</v>
      </c>
      <c r="E102" s="8">
        <v>2</v>
      </c>
      <c r="F102" s="8">
        <v>75.400000000000006</v>
      </c>
      <c r="G102" s="8"/>
      <c r="H102" s="8">
        <v>7.5399999999999995E-2</v>
      </c>
      <c r="I102" s="9">
        <f>20*LOG10(H102/E102)</f>
        <v>-28.473172995884145</v>
      </c>
      <c r="J102" s="2"/>
    </row>
    <row r="103" spans="3:10">
      <c r="D103" s="5">
        <v>8000</v>
      </c>
      <c r="E103" s="5">
        <v>2</v>
      </c>
      <c r="F103" s="5">
        <v>64.8</v>
      </c>
      <c r="G103" s="5"/>
      <c r="H103" s="5">
        <f>F103*10^-3</f>
        <v>6.4799999999999996E-2</v>
      </c>
      <c r="I103" s="7">
        <f>20*LOG10(H103/E103)</f>
        <v>-29.789099795867759</v>
      </c>
    </row>
    <row r="104" spans="3:10">
      <c r="D104" s="5">
        <v>9000</v>
      </c>
      <c r="E104" s="5">
        <v>2</v>
      </c>
      <c r="F104" s="5">
        <v>52.8</v>
      </c>
      <c r="G104" s="5"/>
      <c r="H104" s="5">
        <f>F104*10^-3</f>
        <v>5.28E-2</v>
      </c>
      <c r="I104" s="7">
        <f>20*LOG10(H104/E104)</f>
        <v>-31.56792146260338</v>
      </c>
    </row>
    <row r="105" spans="3:10">
      <c r="D105" s="5">
        <v>10000</v>
      </c>
      <c r="E105" s="5">
        <v>2</v>
      </c>
      <c r="F105" s="5">
        <v>44</v>
      </c>
      <c r="G105" s="5"/>
      <c r="H105" s="5">
        <f>F105*10^-3</f>
        <v>4.3999999999999997E-2</v>
      </c>
      <c r="I105" s="7">
        <f>20*LOG10(H105/E105)</f>
        <v>-33.151546383555875</v>
      </c>
    </row>
    <row r="106" spans="3:10">
      <c r="D106" s="5">
        <v>15000</v>
      </c>
      <c r="E106" s="5">
        <v>2</v>
      </c>
      <c r="F106" s="5">
        <v>26.4</v>
      </c>
      <c r="G106" s="5"/>
      <c r="H106" s="5">
        <f>F106*10^-3</f>
        <v>2.64E-2</v>
      </c>
      <c r="I106" s="7">
        <f>20*LOG10(H106/E106)</f>
        <v>-37.588521375883005</v>
      </c>
    </row>
    <row r="107" spans="3:10">
      <c r="D107" s="5">
        <v>20000</v>
      </c>
      <c r="E107" s="5">
        <v>2</v>
      </c>
      <c r="F107" s="5">
        <v>22.4</v>
      </c>
      <c r="G107" s="5"/>
      <c r="H107" s="5">
        <f>F107*10^-3</f>
        <v>2.24E-2</v>
      </c>
      <c r="I107" s="7">
        <f>20*LOG10(H107/E107)</f>
        <v>-39.015639546596368</v>
      </c>
    </row>
    <row r="111" spans="3:10">
      <c r="E111" s="12" t="s">
        <v>53</v>
      </c>
      <c r="F111" s="13"/>
    </row>
    <row r="112" spans="3:10">
      <c r="E112" s="14"/>
      <c r="F112" s="15"/>
    </row>
    <row r="113" spans="5:6">
      <c r="E113" s="14" t="s">
        <v>54</v>
      </c>
      <c r="F113" s="15">
        <v>4000</v>
      </c>
    </row>
    <row r="114" spans="5:6">
      <c r="E114" s="14" t="s">
        <v>55</v>
      </c>
      <c r="F114" s="15">
        <v>5000</v>
      </c>
    </row>
    <row r="115" spans="5:6">
      <c r="E115" s="14" t="s">
        <v>56</v>
      </c>
      <c r="F115" s="15">
        <v>6000</v>
      </c>
    </row>
    <row r="116" spans="5:6">
      <c r="E116" s="14" t="s">
        <v>45</v>
      </c>
      <c r="F116" s="15">
        <v>2000</v>
      </c>
    </row>
    <row r="117" spans="5:6">
      <c r="E117" s="16" t="s">
        <v>46</v>
      </c>
      <c r="F117" s="17">
        <f>F114/F116</f>
        <v>2.5</v>
      </c>
    </row>
    <row r="176" spans="6:11">
      <c r="F176" s="5" t="s">
        <v>48</v>
      </c>
      <c r="G176" s="5"/>
      <c r="H176" s="5"/>
      <c r="I176" s="5"/>
      <c r="J176" s="5"/>
      <c r="K176" s="6"/>
    </row>
    <row r="177" spans="5:12">
      <c r="F177" s="5" t="s">
        <v>49</v>
      </c>
      <c r="G177" s="5" t="s">
        <v>4</v>
      </c>
      <c r="H177" s="5" t="s">
        <v>50</v>
      </c>
      <c r="I177" s="5" t="s">
        <v>7</v>
      </c>
      <c r="J177" s="5" t="s">
        <v>51</v>
      </c>
      <c r="K177" s="5" t="s">
        <v>52</v>
      </c>
    </row>
    <row r="178" spans="5:12">
      <c r="F178" s="5">
        <v>100</v>
      </c>
      <c r="G178" s="5">
        <v>2</v>
      </c>
      <c r="H178" s="5">
        <v>15.2</v>
      </c>
      <c r="I178" s="5"/>
      <c r="J178" s="5">
        <f>H178*10^-3</f>
        <v>1.52E-2</v>
      </c>
      <c r="K178" s="7">
        <f>20*LOG10(J178/G178)</f>
        <v>-42.383728154384173</v>
      </c>
    </row>
    <row r="179" spans="5:12">
      <c r="F179" s="5">
        <v>200</v>
      </c>
      <c r="G179" s="5">
        <v>2</v>
      </c>
      <c r="H179" s="5">
        <v>15.2</v>
      </c>
      <c r="I179" s="5"/>
      <c r="J179" s="5">
        <f t="shared" ref="J179:J185" si="6">H179*10^-3</f>
        <v>1.52E-2</v>
      </c>
      <c r="K179" s="7">
        <f t="shared" ref="K179:K186" si="7">20*LOG10(J179/G179)</f>
        <v>-42.383728154384173</v>
      </c>
    </row>
    <row r="180" spans="5:12">
      <c r="F180" s="5">
        <v>500</v>
      </c>
      <c r="G180" s="5">
        <v>2</v>
      </c>
      <c r="H180" s="5">
        <v>16.8</v>
      </c>
      <c r="I180" s="5"/>
      <c r="J180" s="5">
        <f t="shared" si="6"/>
        <v>1.6800000000000002E-2</v>
      </c>
      <c r="K180" s="7">
        <f t="shared" si="7"/>
        <v>-41.514414278762366</v>
      </c>
    </row>
    <row r="181" spans="5:12">
      <c r="F181" s="5">
        <v>1000</v>
      </c>
      <c r="G181" s="5">
        <v>2</v>
      </c>
      <c r="H181" s="5">
        <v>20.8</v>
      </c>
      <c r="I181" s="5"/>
      <c r="J181" s="5">
        <f t="shared" si="6"/>
        <v>2.0800000000000003E-2</v>
      </c>
      <c r="K181" s="7">
        <f t="shared" si="7"/>
        <v>-39.659333214024393</v>
      </c>
    </row>
    <row r="182" spans="5:12">
      <c r="F182" s="5">
        <v>1500</v>
      </c>
      <c r="G182" s="5">
        <v>2</v>
      </c>
      <c r="H182" s="5">
        <v>28</v>
      </c>
      <c r="I182" s="5"/>
      <c r="J182" s="5">
        <f t="shared" si="6"/>
        <v>2.8000000000000001E-2</v>
      </c>
      <c r="K182" s="7">
        <f t="shared" si="7"/>
        <v>-37.077439286435244</v>
      </c>
    </row>
    <row r="183" spans="5:12">
      <c r="F183" s="5">
        <v>2000</v>
      </c>
      <c r="G183" s="5">
        <v>2</v>
      </c>
      <c r="H183" s="5">
        <v>36</v>
      </c>
      <c r="I183" s="5"/>
      <c r="J183" s="5">
        <f t="shared" si="6"/>
        <v>3.6000000000000004E-2</v>
      </c>
      <c r="K183" s="7">
        <f t="shared" si="7"/>
        <v>-34.894549897933878</v>
      </c>
    </row>
    <row r="184" spans="5:12">
      <c r="F184" s="5">
        <v>2500</v>
      </c>
      <c r="G184" s="5">
        <v>2</v>
      </c>
      <c r="H184" s="5">
        <v>45.1</v>
      </c>
      <c r="I184" s="5"/>
      <c r="J184" s="5">
        <f t="shared" si="6"/>
        <v>4.5100000000000001E-2</v>
      </c>
      <c r="K184" s="7">
        <f t="shared" si="7"/>
        <v>-32.937069075720416</v>
      </c>
    </row>
    <row r="185" spans="5:12">
      <c r="F185" s="5">
        <v>3000</v>
      </c>
      <c r="G185" s="5">
        <v>2</v>
      </c>
      <c r="H185" s="5">
        <v>60.2</v>
      </c>
      <c r="I185" s="5"/>
      <c r="J185" s="5">
        <f t="shared" si="6"/>
        <v>6.0200000000000004E-2</v>
      </c>
      <c r="K185" s="7">
        <f t="shared" si="7"/>
        <v>-30.428670088123134</v>
      </c>
    </row>
    <row r="186" spans="5:12">
      <c r="E186" s="2"/>
      <c r="F186" s="8">
        <v>3300</v>
      </c>
      <c r="G186" s="8">
        <v>2</v>
      </c>
      <c r="H186" s="8">
        <v>74.8</v>
      </c>
      <c r="I186" s="8"/>
      <c r="J186" s="8">
        <v>7.4800000000000005E-2</v>
      </c>
      <c r="K186" s="9">
        <f t="shared" si="7"/>
        <v>-28.542567955990393</v>
      </c>
      <c r="L186" s="2"/>
    </row>
    <row r="187" spans="5:12">
      <c r="F187" s="5">
        <v>3500</v>
      </c>
      <c r="G187" s="5">
        <v>2</v>
      </c>
      <c r="H187" s="5">
        <v>81.599999999999994</v>
      </c>
      <c r="I187" s="5"/>
      <c r="J187" s="5">
        <f>H187*10^-3</f>
        <v>8.1599999999999992E-2</v>
      </c>
      <c r="K187" s="7">
        <f>20*LOG10(J187/G187)</f>
        <v>-27.786796738202405</v>
      </c>
    </row>
    <row r="188" spans="5:12">
      <c r="F188" s="5">
        <v>4000</v>
      </c>
      <c r="G188" s="5">
        <v>2</v>
      </c>
      <c r="H188" s="5">
        <v>110.4</v>
      </c>
      <c r="I188" s="5"/>
      <c r="J188" s="5">
        <f>H188*10^-3</f>
        <v>0.11040000000000001</v>
      </c>
      <c r="K188" s="7">
        <f>20*LOG10(J188/G188)</f>
        <v>-25.161218445416019</v>
      </c>
    </row>
    <row r="189" spans="5:12">
      <c r="F189" s="5">
        <v>4500</v>
      </c>
      <c r="G189" s="5">
        <v>2</v>
      </c>
      <c r="H189" s="5">
        <v>148</v>
      </c>
      <c r="I189" s="5"/>
      <c r="J189" s="5">
        <f>H189*10^-3</f>
        <v>0.14799999999999999</v>
      </c>
      <c r="K189" s="7">
        <f>20*LOG10(J189/G189)</f>
        <v>-22.615365605380475</v>
      </c>
    </row>
    <row r="190" spans="5:12">
      <c r="F190" s="5">
        <v>5000</v>
      </c>
      <c r="G190" s="5">
        <v>2</v>
      </c>
      <c r="H190" s="5">
        <v>159.19999999999999</v>
      </c>
      <c r="I190" s="5"/>
      <c r="J190" s="5">
        <f>H190*10^-3</f>
        <v>0.15919999999999998</v>
      </c>
      <c r="K190" s="7">
        <f>20*LOG10(J190/G190)</f>
        <v>-21.981738645246622</v>
      </c>
    </row>
    <row r="191" spans="5:12">
      <c r="F191" s="5">
        <v>5100</v>
      </c>
      <c r="G191" s="5">
        <v>2</v>
      </c>
      <c r="H191" s="5">
        <v>158.4</v>
      </c>
      <c r="I191" s="5"/>
      <c r="J191" s="5">
        <f>H191*10^-3</f>
        <v>0.15840000000000001</v>
      </c>
      <c r="K191" s="7">
        <f>20*LOG10(J191/G191)</f>
        <v>-22.025496368210131</v>
      </c>
    </row>
    <row r="192" spans="5:12">
      <c r="F192" s="5">
        <v>5200</v>
      </c>
      <c r="G192" s="5">
        <v>2</v>
      </c>
      <c r="H192" s="5">
        <v>157.6</v>
      </c>
      <c r="I192" s="5"/>
      <c r="J192" s="5">
        <f>H192*10^-3</f>
        <v>0.15759999999999999</v>
      </c>
      <c r="K192" s="7">
        <f>20*LOG10(J192/G192)</f>
        <v>-22.069475650208897</v>
      </c>
    </row>
    <row r="193" spans="5:14">
      <c r="F193" s="5">
        <v>5300</v>
      </c>
      <c r="G193" s="5">
        <v>2</v>
      </c>
      <c r="H193" s="5">
        <v>155.19999999999999</v>
      </c>
      <c r="I193" s="5"/>
      <c r="J193" s="5">
        <f>H193*10^-3</f>
        <v>0.1552</v>
      </c>
      <c r="K193" s="7">
        <f>20*LOG10(J193/G193)</f>
        <v>-22.202765574836228</v>
      </c>
    </row>
    <row r="194" spans="5:14">
      <c r="F194" s="5">
        <v>5400</v>
      </c>
      <c r="G194" s="5">
        <v>2</v>
      </c>
      <c r="H194" s="5">
        <v>153.6</v>
      </c>
      <c r="I194" s="5"/>
      <c r="J194" s="5">
        <f>H194*10^-3</f>
        <v>0.15359999999999999</v>
      </c>
      <c r="K194" s="7">
        <f>20*LOG10(J194/G194)</f>
        <v>-22.292775599369762</v>
      </c>
    </row>
    <row r="195" spans="5:14">
      <c r="F195" s="5">
        <v>5500</v>
      </c>
      <c r="G195" s="5">
        <v>2</v>
      </c>
      <c r="H195" s="5">
        <v>150.4</v>
      </c>
      <c r="I195" s="5"/>
      <c r="J195" s="5">
        <f>H195*10^-3</f>
        <v>0.15040000000000001</v>
      </c>
      <c r="K195" s="7">
        <f>20*LOG10(J195/G195)</f>
        <v>-22.475643188167155</v>
      </c>
    </row>
    <row r="196" spans="5:14">
      <c r="F196" s="5">
        <v>5600</v>
      </c>
      <c r="G196" s="5">
        <v>2</v>
      </c>
      <c r="H196" s="5">
        <v>148</v>
      </c>
      <c r="I196" s="5"/>
      <c r="J196" s="5">
        <f>H196*10^-3</f>
        <v>0.14799999999999999</v>
      </c>
      <c r="K196" s="7">
        <f>20*LOG10(J196/G196)</f>
        <v>-22.615365605380475</v>
      </c>
    </row>
    <row r="197" spans="5:14">
      <c r="F197" s="5">
        <v>5800</v>
      </c>
      <c r="G197" s="5">
        <v>2</v>
      </c>
      <c r="H197" s="5">
        <v>136.80000000000001</v>
      </c>
      <c r="I197" s="5"/>
      <c r="J197" s="5">
        <f>H197*10^-3</f>
        <v>0.1368</v>
      </c>
      <c r="K197" s="7">
        <f>20*LOG10(J197/G197)</f>
        <v>-23.298877965597672</v>
      </c>
    </row>
    <row r="198" spans="5:14">
      <c r="F198" s="5">
        <v>6000</v>
      </c>
      <c r="G198" s="5">
        <v>2</v>
      </c>
      <c r="H198" s="5">
        <v>125.6</v>
      </c>
      <c r="I198" s="5"/>
      <c r="J198" s="5">
        <f>H198*10^-3</f>
        <v>0.12559999999999999</v>
      </c>
      <c r="K198" s="7">
        <f>20*LOG10(J198/G198)</f>
        <v>-24.04080712525608</v>
      </c>
    </row>
    <row r="199" spans="5:14">
      <c r="F199" s="5">
        <v>6200</v>
      </c>
      <c r="G199" s="5">
        <v>2</v>
      </c>
      <c r="H199" s="5">
        <v>116</v>
      </c>
      <c r="I199" s="5"/>
      <c r="J199" s="5">
        <f>H199*10^-3</f>
        <v>0.11600000000000001</v>
      </c>
      <c r="K199" s="7">
        <f>20*LOG10(J199/G199)</f>
        <v>-24.731440128741255</v>
      </c>
    </row>
    <row r="200" spans="5:14">
      <c r="F200" s="5">
        <v>6500</v>
      </c>
      <c r="G200" s="5">
        <v>2</v>
      </c>
      <c r="H200" s="5">
        <v>102.4</v>
      </c>
      <c r="I200" s="5"/>
      <c r="J200" s="5">
        <f>H200*10^-3</f>
        <v>0.1024</v>
      </c>
      <c r="K200" s="7">
        <f>20*LOG10(J200/G200)</f>
        <v>-25.814600780483381</v>
      </c>
    </row>
    <row r="201" spans="5:14">
      <c r="E201" s="10"/>
      <c r="F201" s="3">
        <v>7000</v>
      </c>
      <c r="G201" s="3">
        <v>2</v>
      </c>
      <c r="H201" s="3">
        <v>86.4</v>
      </c>
      <c r="I201" s="3"/>
      <c r="J201" s="3">
        <f>H201*10^-3</f>
        <v>8.6400000000000005E-2</v>
      </c>
      <c r="K201" s="4">
        <f>20*LOG10(J201/G201)</f>
        <v>-27.290325063701758</v>
      </c>
      <c r="L201" s="11"/>
    </row>
    <row r="202" spans="5:14">
      <c r="E202" s="2"/>
      <c r="F202" s="8">
        <v>7300</v>
      </c>
      <c r="G202" s="8">
        <v>2</v>
      </c>
      <c r="H202" s="8">
        <v>75.400000000000006</v>
      </c>
      <c r="I202" s="8"/>
      <c r="J202" s="8">
        <v>7.5399999999999995E-2</v>
      </c>
      <c r="K202" s="9">
        <f>20*LOG10(J202/G202)</f>
        <v>-28.473172995884145</v>
      </c>
      <c r="L202" s="2"/>
    </row>
    <row r="203" spans="5:14">
      <c r="F203" s="5">
        <v>8000</v>
      </c>
      <c r="G203" s="5">
        <v>2</v>
      </c>
      <c r="H203" s="5">
        <v>64.8</v>
      </c>
      <c r="I203" s="5"/>
      <c r="J203" s="5">
        <f>H203*10^-3</f>
        <v>6.4799999999999996E-2</v>
      </c>
      <c r="K203" s="7">
        <f>20*LOG10(J203/G203)</f>
        <v>-29.789099795867759</v>
      </c>
    </row>
    <row r="204" spans="5:14">
      <c r="F204" s="5">
        <v>9000</v>
      </c>
      <c r="G204" s="5">
        <v>2</v>
      </c>
      <c r="H204" s="5">
        <v>52.8</v>
      </c>
      <c r="I204" s="5"/>
      <c r="J204" s="5">
        <f>H204*10^-3</f>
        <v>5.28E-2</v>
      </c>
      <c r="K204" s="7">
        <f>20*LOG10(J204/G204)</f>
        <v>-31.56792146260338</v>
      </c>
    </row>
    <row r="205" spans="5:14">
      <c r="F205" s="5">
        <v>10000</v>
      </c>
      <c r="G205" s="5">
        <v>2</v>
      </c>
      <c r="H205" s="5">
        <v>44</v>
      </c>
      <c r="I205" s="5"/>
      <c r="J205" s="5">
        <f>H205*10^-3</f>
        <v>4.3999999999999997E-2</v>
      </c>
      <c r="K205" s="7">
        <f>20*LOG10(J205/G205)</f>
        <v>-33.151546383555875</v>
      </c>
    </row>
    <row r="206" spans="5:14">
      <c r="F206" s="5">
        <v>15000</v>
      </c>
      <c r="G206" s="5">
        <v>2</v>
      </c>
      <c r="H206" s="5">
        <v>26.4</v>
      </c>
      <c r="I206" s="5"/>
      <c r="J206" s="5">
        <f>H206*10^-3</f>
        <v>2.64E-2</v>
      </c>
      <c r="K206" s="7">
        <f>20*LOG10(J206/G206)</f>
        <v>-37.588521375883005</v>
      </c>
    </row>
    <row r="207" spans="5:14">
      <c r="F207" s="5">
        <v>20000</v>
      </c>
      <c r="G207" s="5">
        <v>2</v>
      </c>
      <c r="H207" s="5">
        <v>22.4</v>
      </c>
      <c r="I207" s="5"/>
      <c r="J207" s="5">
        <f>H207*10^-3</f>
        <v>2.24E-2</v>
      </c>
      <c r="K207" s="7">
        <f>20*LOG10(J207/G207)</f>
        <v>-39.015639546596368</v>
      </c>
      <c r="N207" t="s">
        <v>53</v>
      </c>
    </row>
    <row r="209" spans="14:15">
      <c r="N209" t="s">
        <v>54</v>
      </c>
      <c r="O209">
        <v>4000</v>
      </c>
    </row>
    <row r="210" spans="14:15">
      <c r="N210" t="s">
        <v>55</v>
      </c>
      <c r="O210">
        <v>5000</v>
      </c>
    </row>
    <row r="211" spans="14:15">
      <c r="N211" t="s">
        <v>56</v>
      </c>
      <c r="O211">
        <v>6000</v>
      </c>
    </row>
    <row r="212" spans="14:15">
      <c r="N212" t="s">
        <v>45</v>
      </c>
      <c r="O212">
        <v>2000</v>
      </c>
    </row>
    <row r="213" spans="14:15">
      <c r="N213" t="s">
        <v>46</v>
      </c>
      <c r="O213">
        <f>O210/O212</f>
        <v>2.5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Mehrshad Jafari (2410644)</cp:lastModifiedBy>
  <cp:revision/>
  <dcterms:created xsi:type="dcterms:W3CDTF">2024-11-18T16:37:36Z</dcterms:created>
  <dcterms:modified xsi:type="dcterms:W3CDTF">2025-01-09T18:31:27Z</dcterms:modified>
  <cp:category/>
  <cp:contentStatus/>
</cp:coreProperties>
</file>