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/>
  <mc:AlternateContent xmlns:mc="http://schemas.openxmlformats.org/markup-compatibility/2006">
    <mc:Choice Requires="x15">
      <x15ac:absPath xmlns:x15ac="http://schemas.microsoft.com/office/spreadsheetml/2010/11/ac" url="https://uowtsd-my.sharepoint.com/personal/g_forster_uwtsd_ac_uk/Documents/Masters module resources/"/>
    </mc:Choice>
  </mc:AlternateContent>
  <xr:revisionPtr revIDLastSave="0" documentId="8_{7522A19F-71D1-4DA9-B437-1DA421145BBC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Heart Rate Zones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6" i="1" l="1"/>
  <c r="I6" i="1" s="1"/>
  <c r="C6" i="1"/>
  <c r="J6" i="1" s="1"/>
  <c r="D5" i="1"/>
  <c r="I5" i="1" s="1"/>
  <c r="C5" i="1"/>
  <c r="J5" i="1" s="1"/>
  <c r="G4" i="1"/>
  <c r="D4" i="1"/>
  <c r="I4" i="1" s="1"/>
  <c r="C4" i="1"/>
  <c r="J4" i="1" s="1"/>
  <c r="D3" i="1"/>
  <c r="I3" i="1" s="1"/>
  <c r="C3" i="1"/>
  <c r="J3" i="1" s="1"/>
  <c r="D2" i="1"/>
  <c r="I2" i="1" s="1"/>
  <c r="C2" i="1"/>
  <c r="J2" i="1" s="1"/>
  <c r="G5" i="1" l="1"/>
  <c r="H4" i="1"/>
  <c r="H3" i="1"/>
  <c r="K2" i="1"/>
  <c r="G2" i="1"/>
  <c r="K4" i="1"/>
  <c r="H5" i="1"/>
  <c r="G6" i="1"/>
  <c r="K6" i="1"/>
  <c r="K3" i="1"/>
  <c r="H2" i="1"/>
  <c r="G3" i="1"/>
  <c r="K5" i="1"/>
  <c r="H6" i="1"/>
  <c r="F2" i="1"/>
  <c r="F3" i="1"/>
  <c r="F4" i="1"/>
  <c r="F5" i="1"/>
  <c r="F6" i="1"/>
</calcChain>
</file>

<file path=xl/sharedStrings.xml><?xml version="1.0" encoding="utf-8"?>
<sst xmlns="http://schemas.openxmlformats.org/spreadsheetml/2006/main" count="16" uniqueCount="16">
  <si>
    <t>Age</t>
  </si>
  <si>
    <t>Resting HR</t>
  </si>
  <si>
    <t>HRmax (220 - age)</t>
  </si>
  <si>
    <t>HRmax (208 - 0.7×age)</t>
  </si>
  <si>
    <t>Zone</t>
  </si>
  <si>
    <t>220-age Lower</t>
  </si>
  <si>
    <t>220-age Upper</t>
  </si>
  <si>
    <t>208-0.7×age Lower</t>
  </si>
  <si>
    <t>208-0.7×age Upper</t>
  </si>
  <si>
    <t>HRR Lower</t>
  </si>
  <si>
    <t>HRR Upper</t>
  </si>
  <si>
    <t>Zone 1</t>
  </si>
  <si>
    <t>Zone 2</t>
  </si>
  <si>
    <t>Zone 3</t>
  </si>
  <si>
    <t>Zone 4</t>
  </si>
  <si>
    <t>Zone 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</si>
</sst>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HeartRateZones" displayName="HeartRateZones" ref="A1:K6">
  <autoFilter ref="A1:K6" xr:uid="{00000000-0009-0000-0100-000001000000}"/>
  <tableColumns count="11">
    <tableColumn id="1" xr3:uid="{00000000-0010-0000-0000-000001000000}" name="Age"/>
    <tableColumn id="2" xr3:uid="{00000000-0010-0000-0000-000002000000}" name="Resting HR"/>
    <tableColumn id="3" xr3:uid="{00000000-0010-0000-0000-000003000000}" name="HRmax (220 - age)"/>
    <tableColumn id="4" xr3:uid="{00000000-0010-0000-0000-000004000000}" name="HRmax (208 - 0.7×age)"/>
    <tableColumn id="5" xr3:uid="{00000000-0010-0000-0000-000005000000}" name="Zone"/>
    <tableColumn id="6" xr3:uid="{00000000-0010-0000-0000-000006000000}" name="220-age Lower"/>
    <tableColumn id="7" xr3:uid="{00000000-0010-0000-0000-000007000000}" name="220-age Upper"/>
    <tableColumn id="8" xr3:uid="{00000000-0010-0000-0000-000008000000}" name="208-0.7×age Lower"/>
    <tableColumn id="9" xr3:uid="{00000000-0010-0000-0000-000009000000}" name="208-0.7×age Upper"/>
    <tableColumn id="10" xr3:uid="{00000000-0010-0000-0000-00000A000000}" name="HRR Lower"/>
    <tableColumn id="11" xr3:uid="{00000000-0010-0000-0000-00000B000000}" name="HRR Upper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6"/>
  <sheetViews>
    <sheetView tabSelected="1" workbookViewId="0">
      <selection activeCell="C10" sqref="C10"/>
    </sheetView>
  </sheetViews>
  <sheetFormatPr defaultRowHeight="15" x14ac:dyDescent="0.25"/>
  <cols>
    <col min="1" max="1" width="11.5703125" customWidth="1"/>
    <col min="2" max="2" width="12" customWidth="1"/>
    <col min="3" max="3" width="19" customWidth="1"/>
    <col min="4" max="4" width="23" customWidth="1"/>
    <col min="5" max="5" width="8" customWidth="1"/>
    <col min="6" max="6" width="18.28515625" customWidth="1"/>
    <col min="7" max="7" width="15" customWidth="1"/>
    <col min="8" max="11" width="19" customWidth="1"/>
  </cols>
  <sheetData>
    <row r="1" spans="1:1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</row>
    <row r="2" spans="1:11" x14ac:dyDescent="0.25">
      <c r="C2">
        <f>220-A2</f>
        <v>220</v>
      </c>
      <c r="D2">
        <f>208-0.7*A2</f>
        <v>208</v>
      </c>
      <c r="E2" t="s">
        <v>11</v>
      </c>
      <c r="F2">
        <f>C2*0.5</f>
        <v>110</v>
      </c>
      <c r="G2">
        <f>C2*0.6</f>
        <v>132</v>
      </c>
      <c r="H2">
        <f>D2*0.5</f>
        <v>104</v>
      </c>
      <c r="I2">
        <f>D2*0.6</f>
        <v>124.8</v>
      </c>
      <c r="J2">
        <f>B2+((C2-B2)*0.5)</f>
        <v>110</v>
      </c>
      <c r="K2">
        <f>B2+((C2-B2)*0.6)</f>
        <v>132</v>
      </c>
    </row>
    <row r="3" spans="1:11" x14ac:dyDescent="0.25">
      <c r="C3">
        <f>220-A2</f>
        <v>220</v>
      </c>
      <c r="D3">
        <f>208-0.7*A2</f>
        <v>208</v>
      </c>
      <c r="E3" t="s">
        <v>12</v>
      </c>
      <c r="F3">
        <f>C3*0.6</f>
        <v>132</v>
      </c>
      <c r="G3">
        <f>C3*0.7</f>
        <v>154</v>
      </c>
      <c r="H3">
        <f>D3*0.6</f>
        <v>124.8</v>
      </c>
      <c r="I3">
        <f>D3*0.7</f>
        <v>145.6</v>
      </c>
      <c r="J3">
        <f>B2+((C3-B2)*0.6)</f>
        <v>132</v>
      </c>
      <c r="K3">
        <f>B2+((C3-B2)*0.7)</f>
        <v>154</v>
      </c>
    </row>
    <row r="4" spans="1:11" x14ac:dyDescent="0.25">
      <c r="C4">
        <f>220-A2</f>
        <v>220</v>
      </c>
      <c r="D4">
        <f>208-0.7*A2</f>
        <v>208</v>
      </c>
      <c r="E4" t="s">
        <v>13</v>
      </c>
      <c r="F4">
        <f>C4*0.7</f>
        <v>154</v>
      </c>
      <c r="G4">
        <f>C4*0.8</f>
        <v>176</v>
      </c>
      <c r="H4">
        <f>D4*0.7</f>
        <v>145.6</v>
      </c>
      <c r="I4">
        <f>D4*0.8</f>
        <v>166.4</v>
      </c>
      <c r="J4">
        <f>B2+((C4-B2)*0.7)</f>
        <v>154</v>
      </c>
      <c r="K4">
        <f>B2+((C4-B2)*0.8)</f>
        <v>176</v>
      </c>
    </row>
    <row r="5" spans="1:11" x14ac:dyDescent="0.25">
      <c r="C5">
        <f>220-A2</f>
        <v>220</v>
      </c>
      <c r="D5">
        <f>208-0.7*A2</f>
        <v>208</v>
      </c>
      <c r="E5" t="s">
        <v>14</v>
      </c>
      <c r="F5">
        <f>C5*0.8</f>
        <v>176</v>
      </c>
      <c r="G5">
        <f>C5*0.9</f>
        <v>198</v>
      </c>
      <c r="H5">
        <f>D5*0.8</f>
        <v>166.4</v>
      </c>
      <c r="I5">
        <f>D5*0.9</f>
        <v>187.20000000000002</v>
      </c>
      <c r="J5">
        <f>B2+((C5-B2)*0.8)</f>
        <v>176</v>
      </c>
      <c r="K5">
        <f>B2+((C5-B2)*0.9)</f>
        <v>198</v>
      </c>
    </row>
    <row r="6" spans="1:11" x14ac:dyDescent="0.25">
      <c r="C6">
        <f>220-A2</f>
        <v>220</v>
      </c>
      <c r="D6">
        <f>208-0.7*A2</f>
        <v>208</v>
      </c>
      <c r="E6" t="s">
        <v>15</v>
      </c>
      <c r="F6">
        <f>C6*0.9</f>
        <v>198</v>
      </c>
      <c r="G6">
        <f>C6*1</f>
        <v>220</v>
      </c>
      <c r="H6">
        <f>D6*0.9</f>
        <v>187.20000000000002</v>
      </c>
      <c r="I6">
        <f>D6*1</f>
        <v>208</v>
      </c>
      <c r="J6">
        <f>B2+((C6-B2)*0.9)</f>
        <v>198</v>
      </c>
      <c r="K6">
        <f>B2+((C6-B2)*1)</f>
        <v>220</v>
      </c>
    </row>
  </sheetData>
  <pageMargins left="0.75" right="0.75" top="1" bottom="1" header="0.5" footer="0.5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Heart Rate Zones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Geraint Forster</cp:lastModifiedBy>
  <dcterms:created xsi:type="dcterms:W3CDTF">2025-09-25T18:57:19Z</dcterms:created>
  <dcterms:modified xsi:type="dcterms:W3CDTF">2025-09-25T19:00:03Z</dcterms:modified>
</cp:coreProperties>
</file>