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nts are actually here ---------------------------------------\UNI\reports\powertrain\"/>
    </mc:Choice>
  </mc:AlternateContent>
  <xr:revisionPtr revIDLastSave="0" documentId="13_ncr:1_{10E1CB54-1948-44CB-AF20-81AFAB783CF3}" xr6:coauthVersionLast="47" xr6:coauthVersionMax="47" xr10:uidLastSave="{00000000-0000-0000-0000-000000000000}"/>
  <bookViews>
    <workbookView xWindow="-28920" yWindow="-120" windowWidth="29040" windowHeight="15720" xr2:uid="{4AACD8AC-1745-43BA-9DA8-D3EB0336C1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O7" i="1"/>
  <c r="O8" i="1"/>
  <c r="O9" i="1"/>
  <c r="O10" i="1"/>
  <c r="O11" i="1"/>
  <c r="O12" i="1"/>
  <c r="O13" i="1"/>
  <c r="O14" i="1"/>
  <c r="O15" i="1"/>
  <c r="O16" i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O28" i="1"/>
  <c r="O29" i="1"/>
  <c r="O30" i="1"/>
  <c r="O31" i="1"/>
  <c r="O32" i="1"/>
  <c r="O33" i="1"/>
  <c r="O34" i="1"/>
  <c r="O35" i="1"/>
  <c r="O36" i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O48" i="1"/>
  <c r="O49" i="1"/>
  <c r="O50" i="1"/>
  <c r="O51" i="1"/>
  <c r="O52" i="1"/>
  <c r="O53" i="1"/>
  <c r="O54" i="1"/>
  <c r="O55" i="1"/>
  <c r="O56" i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O68" i="1"/>
  <c r="O69" i="1"/>
  <c r="O70" i="1"/>
  <c r="O71" i="1"/>
  <c r="O72" i="1"/>
  <c r="O73" i="1"/>
  <c r="O74" i="1"/>
  <c r="O75" i="1"/>
  <c r="O76" i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O88" i="1"/>
  <c r="O89" i="1"/>
  <c r="O90" i="1"/>
  <c r="O91" i="1"/>
  <c r="O92" i="1"/>
  <c r="O93" i="1"/>
  <c r="O94" i="1"/>
  <c r="O95" i="1"/>
  <c r="O96" i="1"/>
  <c r="P7" i="1"/>
  <c r="P8" i="1"/>
  <c r="P9" i="1"/>
  <c r="P10" i="1"/>
  <c r="P11" i="1"/>
  <c r="P12" i="1"/>
  <c r="P13" i="1"/>
  <c r="P14" i="1"/>
  <c r="P15" i="1"/>
  <c r="P16" i="1"/>
  <c r="P27" i="1"/>
  <c r="P28" i="1"/>
  <c r="P29" i="1"/>
  <c r="P30" i="1"/>
  <c r="P31" i="1"/>
  <c r="P32" i="1"/>
  <c r="P33" i="1"/>
  <c r="P34" i="1"/>
  <c r="P35" i="1"/>
  <c r="P36" i="1"/>
  <c r="P47" i="1"/>
  <c r="P48" i="1"/>
  <c r="P49" i="1"/>
  <c r="P50" i="1"/>
  <c r="P51" i="1"/>
  <c r="P52" i="1"/>
  <c r="P53" i="1"/>
  <c r="P54" i="1"/>
  <c r="P55" i="1"/>
  <c r="P56" i="1"/>
  <c r="P67" i="1"/>
  <c r="P68" i="1"/>
  <c r="P69" i="1"/>
  <c r="P70" i="1"/>
  <c r="P71" i="1"/>
  <c r="P72" i="1"/>
  <c r="P73" i="1"/>
  <c r="P74" i="1"/>
  <c r="P75" i="1"/>
  <c r="P76" i="1"/>
  <c r="P87" i="1"/>
  <c r="P88" i="1"/>
  <c r="P89" i="1"/>
  <c r="P90" i="1"/>
  <c r="P91" i="1"/>
  <c r="P92" i="1"/>
  <c r="P93" i="1"/>
  <c r="P94" i="1"/>
  <c r="P95" i="1"/>
  <c r="P96" i="1"/>
  <c r="O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6" i="1"/>
  <c r="K6" i="1"/>
  <c r="S3" i="1"/>
  <c r="N3" i="1"/>
  <c r="I25" i="1"/>
  <c r="I41" i="1"/>
  <c r="I49" i="1"/>
  <c r="R3" i="1"/>
  <c r="J41" i="1"/>
  <c r="H41" i="1" s="1"/>
  <c r="J25" i="1"/>
  <c r="H25" i="1" s="1"/>
  <c r="G7" i="1"/>
  <c r="M7" i="1" s="1"/>
  <c r="G10" i="1"/>
  <c r="M10" i="1" s="1"/>
  <c r="G25" i="1"/>
  <c r="M25" i="1" s="1"/>
  <c r="G49" i="1"/>
  <c r="M49" i="1" s="1"/>
  <c r="G65" i="1"/>
  <c r="M65" i="1" s="1"/>
  <c r="G86" i="1"/>
  <c r="M86" i="1" s="1"/>
  <c r="F86" i="1"/>
  <c r="J86" i="1" s="1"/>
  <c r="H86" i="1" s="1"/>
  <c r="I86" i="1" s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E17" i="1"/>
  <c r="F17" i="1" s="1"/>
  <c r="G17" i="1" s="1"/>
  <c r="M17" i="1" s="1"/>
  <c r="E25" i="1"/>
  <c r="F25" i="1" s="1"/>
  <c r="E30" i="1"/>
  <c r="F30" i="1" s="1"/>
  <c r="J30" i="1" s="1"/>
  <c r="H30" i="1" s="1"/>
  <c r="I30" i="1" s="1"/>
  <c r="E33" i="1"/>
  <c r="F33" i="1" s="1"/>
  <c r="G33" i="1" s="1"/>
  <c r="M33" i="1" s="1"/>
  <c r="E38" i="1"/>
  <c r="F38" i="1" s="1"/>
  <c r="E41" i="1"/>
  <c r="F41" i="1" s="1"/>
  <c r="G41" i="1" s="1"/>
  <c r="M41" i="1" s="1"/>
  <c r="E46" i="1"/>
  <c r="F46" i="1" s="1"/>
  <c r="E49" i="1"/>
  <c r="F49" i="1" s="1"/>
  <c r="J49" i="1" s="1"/>
  <c r="H49" i="1" s="1"/>
  <c r="E54" i="1"/>
  <c r="F54" i="1" s="1"/>
  <c r="E57" i="1"/>
  <c r="F57" i="1" s="1"/>
  <c r="E65" i="1"/>
  <c r="F65" i="1" s="1"/>
  <c r="E70" i="1"/>
  <c r="F70" i="1" s="1"/>
  <c r="J70" i="1" s="1"/>
  <c r="H70" i="1" s="1"/>
  <c r="I70" i="1" s="1"/>
  <c r="E73" i="1"/>
  <c r="F73" i="1" s="1"/>
  <c r="G73" i="1" s="1"/>
  <c r="M73" i="1" s="1"/>
  <c r="E86" i="1"/>
  <c r="E7" i="1"/>
  <c r="F7" i="1" s="1"/>
  <c r="J7" i="1" s="1"/>
  <c r="H7" i="1" s="1"/>
  <c r="I7" i="1" s="1"/>
  <c r="J3" i="1"/>
  <c r="E10" i="1" s="1"/>
  <c r="F10" i="1" s="1"/>
  <c r="J10" i="1" s="1"/>
  <c r="H10" i="1" s="1"/>
  <c r="I10" i="1" s="1"/>
  <c r="G38" i="1" l="1"/>
  <c r="M38" i="1" s="1"/>
  <c r="J38" i="1"/>
  <c r="H38" i="1" s="1"/>
  <c r="I38" i="1" s="1"/>
  <c r="G57" i="1"/>
  <c r="M57" i="1" s="1"/>
  <c r="J57" i="1"/>
  <c r="H57" i="1" s="1"/>
  <c r="I57" i="1" s="1"/>
  <c r="G54" i="1"/>
  <c r="M54" i="1" s="1"/>
  <c r="J54" i="1"/>
  <c r="H54" i="1" s="1"/>
  <c r="I54" i="1" s="1"/>
  <c r="G70" i="1"/>
  <c r="M70" i="1" s="1"/>
  <c r="G30" i="1"/>
  <c r="M30" i="1" s="1"/>
  <c r="J46" i="1"/>
  <c r="H46" i="1" s="1"/>
  <c r="I46" i="1" s="1"/>
  <c r="G46" i="1"/>
  <c r="M46" i="1" s="1"/>
  <c r="E22" i="1"/>
  <c r="F22" i="1" s="1"/>
  <c r="J73" i="1"/>
  <c r="H73" i="1" s="1"/>
  <c r="I73" i="1" s="1"/>
  <c r="J33" i="1"/>
  <c r="H33" i="1" s="1"/>
  <c r="I33" i="1" s="1"/>
  <c r="E94" i="1"/>
  <c r="F94" i="1" s="1"/>
  <c r="E14" i="1"/>
  <c r="F14" i="1" s="1"/>
  <c r="E89" i="1"/>
  <c r="F89" i="1" s="1"/>
  <c r="E9" i="1"/>
  <c r="F9" i="1" s="1"/>
  <c r="J17" i="1"/>
  <c r="H17" i="1" s="1"/>
  <c r="I17" i="1" s="1"/>
  <c r="E81" i="1"/>
  <c r="F81" i="1" s="1"/>
  <c r="E78" i="1"/>
  <c r="F78" i="1" s="1"/>
  <c r="J65" i="1"/>
  <c r="H65" i="1" s="1"/>
  <c r="I65" i="1" s="1"/>
  <c r="E62" i="1"/>
  <c r="F62" i="1" s="1"/>
  <c r="E96" i="1"/>
  <c r="F96" i="1" s="1"/>
  <c r="E88" i="1"/>
  <c r="F88" i="1" s="1"/>
  <c r="E80" i="1"/>
  <c r="F80" i="1" s="1"/>
  <c r="E72" i="1"/>
  <c r="F72" i="1" s="1"/>
  <c r="E64" i="1"/>
  <c r="F64" i="1" s="1"/>
  <c r="E56" i="1"/>
  <c r="F56" i="1" s="1"/>
  <c r="E48" i="1"/>
  <c r="F48" i="1" s="1"/>
  <c r="E40" i="1"/>
  <c r="F40" i="1" s="1"/>
  <c r="E32" i="1"/>
  <c r="F32" i="1" s="1"/>
  <c r="E24" i="1"/>
  <c r="F24" i="1" s="1"/>
  <c r="E16" i="1"/>
  <c r="F16" i="1" s="1"/>
  <c r="E8" i="1"/>
  <c r="F8" i="1" s="1"/>
  <c r="E95" i="1"/>
  <c r="F95" i="1" s="1"/>
  <c r="E87" i="1"/>
  <c r="F87" i="1" s="1"/>
  <c r="E79" i="1"/>
  <c r="F79" i="1" s="1"/>
  <c r="E71" i="1"/>
  <c r="F71" i="1" s="1"/>
  <c r="E63" i="1"/>
  <c r="F63" i="1" s="1"/>
  <c r="E55" i="1"/>
  <c r="F55" i="1" s="1"/>
  <c r="E47" i="1"/>
  <c r="F47" i="1" s="1"/>
  <c r="E39" i="1"/>
  <c r="F39" i="1" s="1"/>
  <c r="E31" i="1"/>
  <c r="F31" i="1" s="1"/>
  <c r="E23" i="1"/>
  <c r="F23" i="1" s="1"/>
  <c r="E15" i="1"/>
  <c r="F15" i="1" s="1"/>
  <c r="E93" i="1"/>
  <c r="F93" i="1" s="1"/>
  <c r="E85" i="1"/>
  <c r="F85" i="1" s="1"/>
  <c r="E77" i="1"/>
  <c r="F77" i="1" s="1"/>
  <c r="E69" i="1"/>
  <c r="F69" i="1" s="1"/>
  <c r="E61" i="1"/>
  <c r="F61" i="1" s="1"/>
  <c r="E53" i="1"/>
  <c r="F53" i="1" s="1"/>
  <c r="E45" i="1"/>
  <c r="F45" i="1" s="1"/>
  <c r="E37" i="1"/>
  <c r="F37" i="1" s="1"/>
  <c r="E29" i="1"/>
  <c r="F29" i="1" s="1"/>
  <c r="E21" i="1"/>
  <c r="F21" i="1" s="1"/>
  <c r="E13" i="1"/>
  <c r="F13" i="1" s="1"/>
  <c r="E92" i="1"/>
  <c r="F92" i="1" s="1"/>
  <c r="E84" i="1"/>
  <c r="F84" i="1" s="1"/>
  <c r="E76" i="1"/>
  <c r="F76" i="1" s="1"/>
  <c r="E68" i="1"/>
  <c r="F68" i="1" s="1"/>
  <c r="E60" i="1"/>
  <c r="F60" i="1" s="1"/>
  <c r="E52" i="1"/>
  <c r="F52" i="1" s="1"/>
  <c r="E44" i="1"/>
  <c r="F44" i="1" s="1"/>
  <c r="E36" i="1"/>
  <c r="F36" i="1" s="1"/>
  <c r="E28" i="1"/>
  <c r="F28" i="1" s="1"/>
  <c r="E20" i="1"/>
  <c r="F20" i="1" s="1"/>
  <c r="E12" i="1"/>
  <c r="F12" i="1" s="1"/>
  <c r="E91" i="1"/>
  <c r="F91" i="1" s="1"/>
  <c r="E83" i="1"/>
  <c r="F83" i="1" s="1"/>
  <c r="E75" i="1"/>
  <c r="F75" i="1" s="1"/>
  <c r="E67" i="1"/>
  <c r="F67" i="1" s="1"/>
  <c r="E59" i="1"/>
  <c r="F59" i="1" s="1"/>
  <c r="E51" i="1"/>
  <c r="F51" i="1" s="1"/>
  <c r="E43" i="1"/>
  <c r="F43" i="1" s="1"/>
  <c r="E35" i="1"/>
  <c r="F35" i="1" s="1"/>
  <c r="E27" i="1"/>
  <c r="F27" i="1" s="1"/>
  <c r="E19" i="1"/>
  <c r="F19" i="1" s="1"/>
  <c r="E11" i="1"/>
  <c r="F11" i="1" s="1"/>
  <c r="E6" i="1"/>
  <c r="E90" i="1"/>
  <c r="F90" i="1" s="1"/>
  <c r="E82" i="1"/>
  <c r="F82" i="1" s="1"/>
  <c r="E74" i="1"/>
  <c r="F74" i="1" s="1"/>
  <c r="E66" i="1"/>
  <c r="F66" i="1" s="1"/>
  <c r="E58" i="1"/>
  <c r="F58" i="1" s="1"/>
  <c r="E50" i="1"/>
  <c r="F50" i="1" s="1"/>
  <c r="E42" i="1"/>
  <c r="F42" i="1" s="1"/>
  <c r="E34" i="1"/>
  <c r="F34" i="1" s="1"/>
  <c r="E26" i="1"/>
  <c r="F26" i="1" s="1"/>
  <c r="E18" i="1"/>
  <c r="F18" i="1" s="1"/>
  <c r="G90" i="1" l="1"/>
  <c r="M90" i="1" s="1"/>
  <c r="J90" i="1"/>
  <c r="H90" i="1" s="1"/>
  <c r="I90" i="1" s="1"/>
  <c r="J76" i="1"/>
  <c r="H76" i="1" s="1"/>
  <c r="I76" i="1" s="1"/>
  <c r="G76" i="1"/>
  <c r="M76" i="1" s="1"/>
  <c r="J84" i="1"/>
  <c r="H84" i="1" s="1"/>
  <c r="I84" i="1" s="1"/>
  <c r="G84" i="1"/>
  <c r="M84" i="1" s="1"/>
  <c r="J19" i="1"/>
  <c r="H19" i="1" s="1"/>
  <c r="I19" i="1" s="1"/>
  <c r="G19" i="1"/>
  <c r="M19" i="1" s="1"/>
  <c r="J89" i="1"/>
  <c r="H89" i="1" s="1"/>
  <c r="I89" i="1" s="1"/>
  <c r="G89" i="1"/>
  <c r="M89" i="1" s="1"/>
  <c r="G94" i="1"/>
  <c r="M94" i="1" s="1"/>
  <c r="J94" i="1"/>
  <c r="H94" i="1" s="1"/>
  <c r="I94" i="1" s="1"/>
  <c r="G75" i="1"/>
  <c r="M75" i="1" s="1"/>
  <c r="J75" i="1"/>
  <c r="H75" i="1" s="1"/>
  <c r="I75" i="1" s="1"/>
  <c r="G61" i="1"/>
  <c r="M61" i="1" s="1"/>
  <c r="J61" i="1"/>
  <c r="H61" i="1" s="1"/>
  <c r="I61" i="1" s="1"/>
  <c r="G40" i="1"/>
  <c r="M40" i="1" s="1"/>
  <c r="J40" i="1"/>
  <c r="H40" i="1" s="1"/>
  <c r="I40" i="1" s="1"/>
  <c r="G18" i="1"/>
  <c r="M18" i="1" s="1"/>
  <c r="J18" i="1"/>
  <c r="H18" i="1" s="1"/>
  <c r="I18" i="1" s="1"/>
  <c r="J83" i="1"/>
  <c r="H83" i="1" s="1"/>
  <c r="I83" i="1" s="1"/>
  <c r="G83" i="1"/>
  <c r="M83" i="1" s="1"/>
  <c r="J69" i="1"/>
  <c r="H69" i="1" s="1"/>
  <c r="I69" i="1" s="1"/>
  <c r="G69" i="1"/>
  <c r="M69" i="1" s="1"/>
  <c r="J48" i="1"/>
  <c r="H48" i="1" s="1"/>
  <c r="I48" i="1" s="1"/>
  <c r="G48" i="1"/>
  <c r="M48" i="1" s="1"/>
  <c r="G34" i="1"/>
  <c r="M34" i="1" s="1"/>
  <c r="J34" i="1"/>
  <c r="H34" i="1" s="1"/>
  <c r="I34" i="1" s="1"/>
  <c r="G80" i="1"/>
  <c r="M80" i="1" s="1"/>
  <c r="J80" i="1"/>
  <c r="H80" i="1" s="1"/>
  <c r="I80" i="1" s="1"/>
  <c r="J78" i="1"/>
  <c r="H78" i="1" s="1"/>
  <c r="I78" i="1" s="1"/>
  <c r="G78" i="1"/>
  <c r="M78" i="1" s="1"/>
  <c r="J81" i="1"/>
  <c r="H81" i="1" s="1"/>
  <c r="I81" i="1" s="1"/>
  <c r="G81" i="1"/>
  <c r="M81" i="1" s="1"/>
  <c r="G79" i="1"/>
  <c r="M79" i="1" s="1"/>
  <c r="J79" i="1"/>
  <c r="H79" i="1" s="1"/>
  <c r="I79" i="1" s="1"/>
  <c r="J87" i="1"/>
  <c r="H87" i="1" s="1"/>
  <c r="I87" i="1" s="1"/>
  <c r="G87" i="1"/>
  <c r="M87" i="1" s="1"/>
  <c r="G35" i="1"/>
  <c r="M35" i="1" s="1"/>
  <c r="J35" i="1"/>
  <c r="H35" i="1" s="1"/>
  <c r="I35" i="1" s="1"/>
  <c r="G8" i="1"/>
  <c r="M8" i="1" s="1"/>
  <c r="J8" i="1"/>
  <c r="H8" i="1" s="1"/>
  <c r="I8" i="1" s="1"/>
  <c r="G16" i="1"/>
  <c r="M16" i="1" s="1"/>
  <c r="J16" i="1"/>
  <c r="H16" i="1" s="1"/>
  <c r="I16" i="1" s="1"/>
  <c r="J45" i="1"/>
  <c r="H45" i="1" s="1"/>
  <c r="I45" i="1" s="1"/>
  <c r="G45" i="1"/>
  <c r="M45" i="1" s="1"/>
  <c r="G53" i="1"/>
  <c r="M53" i="1" s="1"/>
  <c r="J53" i="1"/>
  <c r="H53" i="1" s="1"/>
  <c r="I53" i="1" s="1"/>
  <c r="J85" i="1"/>
  <c r="H85" i="1" s="1"/>
  <c r="I85" i="1" s="1"/>
  <c r="G85" i="1"/>
  <c r="M85" i="1" s="1"/>
  <c r="G72" i="1"/>
  <c r="M72" i="1" s="1"/>
  <c r="J72" i="1"/>
  <c r="H72" i="1" s="1"/>
  <c r="I72" i="1" s="1"/>
  <c r="G15" i="1"/>
  <c r="M15" i="1" s="1"/>
  <c r="J15" i="1"/>
  <c r="H15" i="1" s="1"/>
  <c r="I15" i="1" s="1"/>
  <c r="J58" i="1"/>
  <c r="H58" i="1" s="1"/>
  <c r="I58" i="1" s="1"/>
  <c r="G58" i="1"/>
  <c r="M58" i="1" s="1"/>
  <c r="G36" i="1"/>
  <c r="M36" i="1" s="1"/>
  <c r="J36" i="1"/>
  <c r="H36" i="1" s="1"/>
  <c r="I36" i="1" s="1"/>
  <c r="J23" i="1"/>
  <c r="H23" i="1" s="1"/>
  <c r="I23" i="1" s="1"/>
  <c r="G23" i="1"/>
  <c r="M23" i="1" s="1"/>
  <c r="J88" i="1"/>
  <c r="H88" i="1" s="1"/>
  <c r="I88" i="1" s="1"/>
  <c r="G88" i="1"/>
  <c r="M88" i="1" s="1"/>
  <c r="G71" i="1"/>
  <c r="M71" i="1" s="1"/>
  <c r="J71" i="1"/>
  <c r="H71" i="1" s="1"/>
  <c r="I71" i="1" s="1"/>
  <c r="G92" i="1"/>
  <c r="M92" i="1" s="1"/>
  <c r="J92" i="1"/>
  <c r="H92" i="1" s="1"/>
  <c r="I92" i="1" s="1"/>
  <c r="G13" i="1"/>
  <c r="M13" i="1" s="1"/>
  <c r="J13" i="1"/>
  <c r="H13" i="1" s="1"/>
  <c r="I13" i="1" s="1"/>
  <c r="J21" i="1"/>
  <c r="H21" i="1" s="1"/>
  <c r="I21" i="1" s="1"/>
  <c r="G21" i="1"/>
  <c r="M21" i="1" s="1"/>
  <c r="J29" i="1"/>
  <c r="H29" i="1" s="1"/>
  <c r="I29" i="1" s="1"/>
  <c r="G29" i="1"/>
  <c r="M29" i="1" s="1"/>
  <c r="G51" i="1"/>
  <c r="M51" i="1" s="1"/>
  <c r="J51" i="1"/>
  <c r="H51" i="1" s="1"/>
  <c r="I51" i="1" s="1"/>
  <c r="J59" i="1"/>
  <c r="H59" i="1" s="1"/>
  <c r="I59" i="1" s="1"/>
  <c r="G59" i="1"/>
  <c r="M59" i="1" s="1"/>
  <c r="G32" i="1"/>
  <c r="M32" i="1" s="1"/>
  <c r="J32" i="1"/>
  <c r="H32" i="1" s="1"/>
  <c r="I32" i="1" s="1"/>
  <c r="J26" i="1"/>
  <c r="H26" i="1" s="1"/>
  <c r="I26" i="1" s="1"/>
  <c r="G26" i="1"/>
  <c r="M26" i="1" s="1"/>
  <c r="G77" i="1"/>
  <c r="M77" i="1" s="1"/>
  <c r="J77" i="1"/>
  <c r="H77" i="1" s="1"/>
  <c r="I77" i="1" s="1"/>
  <c r="G12" i="1"/>
  <c r="M12" i="1" s="1"/>
  <c r="J12" i="1"/>
  <c r="H12" i="1" s="1"/>
  <c r="I12" i="1" s="1"/>
  <c r="J66" i="1"/>
  <c r="H66" i="1" s="1"/>
  <c r="I66" i="1" s="1"/>
  <c r="G66" i="1"/>
  <c r="M66" i="1" s="1"/>
  <c r="J44" i="1"/>
  <c r="H44" i="1" s="1"/>
  <c r="I44" i="1" s="1"/>
  <c r="G44" i="1"/>
  <c r="M44" i="1" s="1"/>
  <c r="G31" i="1"/>
  <c r="M31" i="1" s="1"/>
  <c r="J31" i="1"/>
  <c r="H31" i="1" s="1"/>
  <c r="I31" i="1" s="1"/>
  <c r="G96" i="1"/>
  <c r="M96" i="1" s="1"/>
  <c r="J96" i="1"/>
  <c r="H96" i="1" s="1"/>
  <c r="I96" i="1" s="1"/>
  <c r="G55" i="1"/>
  <c r="M55" i="1" s="1"/>
  <c r="J55" i="1"/>
  <c r="H55" i="1" s="1"/>
  <c r="I55" i="1" s="1"/>
  <c r="J63" i="1"/>
  <c r="H63" i="1" s="1"/>
  <c r="I63" i="1" s="1"/>
  <c r="G63" i="1"/>
  <c r="M63" i="1" s="1"/>
  <c r="G11" i="1"/>
  <c r="M11" i="1" s="1"/>
  <c r="J11" i="1"/>
  <c r="H11" i="1" s="1"/>
  <c r="I11" i="1" s="1"/>
  <c r="J9" i="1"/>
  <c r="H9" i="1" s="1"/>
  <c r="I9" i="1" s="1"/>
  <c r="G9" i="1"/>
  <c r="M9" i="1" s="1"/>
  <c r="G14" i="1"/>
  <c r="M14" i="1" s="1"/>
  <c r="J14" i="1"/>
  <c r="H14" i="1" s="1"/>
  <c r="I14" i="1" s="1"/>
  <c r="G22" i="1"/>
  <c r="M22" i="1" s="1"/>
  <c r="J22" i="1"/>
  <c r="H22" i="1" s="1"/>
  <c r="I22" i="1" s="1"/>
  <c r="G56" i="1"/>
  <c r="M56" i="1" s="1"/>
  <c r="J56" i="1"/>
  <c r="H56" i="1" s="1"/>
  <c r="I56" i="1" s="1"/>
  <c r="J64" i="1"/>
  <c r="H64" i="1" s="1"/>
  <c r="I64" i="1" s="1"/>
  <c r="G64" i="1"/>
  <c r="M64" i="1" s="1"/>
  <c r="J20" i="1"/>
  <c r="H20" i="1" s="1"/>
  <c r="I20" i="1" s="1"/>
  <c r="G20" i="1"/>
  <c r="M20" i="1" s="1"/>
  <c r="J28" i="1"/>
  <c r="H28" i="1" s="1"/>
  <c r="I28" i="1" s="1"/>
  <c r="G28" i="1"/>
  <c r="M28" i="1" s="1"/>
  <c r="G74" i="1"/>
  <c r="M74" i="1" s="1"/>
  <c r="J74" i="1"/>
  <c r="H74" i="1" s="1"/>
  <c r="I74" i="1" s="1"/>
  <c r="G52" i="1"/>
  <c r="M52" i="1" s="1"/>
  <c r="J52" i="1"/>
  <c r="H52" i="1" s="1"/>
  <c r="I52" i="1" s="1"/>
  <c r="G39" i="1"/>
  <c r="M39" i="1" s="1"/>
  <c r="J39" i="1"/>
  <c r="H39" i="1" s="1"/>
  <c r="I39" i="1" s="1"/>
  <c r="G62" i="1"/>
  <c r="M62" i="1" s="1"/>
  <c r="J62" i="1"/>
  <c r="H62" i="1" s="1"/>
  <c r="I62" i="1" s="1"/>
  <c r="J68" i="1"/>
  <c r="H68" i="1" s="1"/>
  <c r="I68" i="1" s="1"/>
  <c r="G68" i="1"/>
  <c r="M68" i="1" s="1"/>
  <c r="G6" i="1"/>
  <c r="M6" i="1" s="1"/>
  <c r="J6" i="1"/>
  <c r="H6" i="1" s="1"/>
  <c r="I6" i="1" s="1"/>
  <c r="J27" i="1"/>
  <c r="H27" i="1" s="1"/>
  <c r="I27" i="1" s="1"/>
  <c r="G27" i="1"/>
  <c r="M27" i="1" s="1"/>
  <c r="G95" i="1"/>
  <c r="M95" i="1" s="1"/>
  <c r="J95" i="1"/>
  <c r="H95" i="1" s="1"/>
  <c r="I95" i="1" s="1"/>
  <c r="J43" i="1"/>
  <c r="H43" i="1" s="1"/>
  <c r="I43" i="1" s="1"/>
  <c r="G43" i="1"/>
  <c r="M43" i="1" s="1"/>
  <c r="G37" i="1"/>
  <c r="M37" i="1" s="1"/>
  <c r="J37" i="1"/>
  <c r="H37" i="1" s="1"/>
  <c r="I37" i="1" s="1"/>
  <c r="J24" i="1"/>
  <c r="H24" i="1" s="1"/>
  <c r="I24" i="1" s="1"/>
  <c r="G24" i="1"/>
  <c r="M24" i="1" s="1"/>
  <c r="G67" i="1"/>
  <c r="M67" i="1" s="1"/>
  <c r="J67" i="1"/>
  <c r="H67" i="1" s="1"/>
  <c r="I67" i="1" s="1"/>
  <c r="G91" i="1"/>
  <c r="M91" i="1" s="1"/>
  <c r="J91" i="1"/>
  <c r="H91" i="1" s="1"/>
  <c r="I91" i="1" s="1"/>
  <c r="G42" i="1"/>
  <c r="M42" i="1" s="1"/>
  <c r="J42" i="1"/>
  <c r="H42" i="1" s="1"/>
  <c r="I42" i="1" s="1"/>
  <c r="G93" i="1"/>
  <c r="M93" i="1" s="1"/>
  <c r="J93" i="1"/>
  <c r="H93" i="1" s="1"/>
  <c r="I93" i="1" s="1"/>
  <c r="G50" i="1"/>
  <c r="M50" i="1" s="1"/>
  <c r="J50" i="1"/>
  <c r="H50" i="1" s="1"/>
  <c r="I50" i="1" s="1"/>
  <c r="J82" i="1"/>
  <c r="H82" i="1" s="1"/>
  <c r="I82" i="1" s="1"/>
  <c r="G82" i="1"/>
  <c r="M82" i="1" s="1"/>
  <c r="J60" i="1"/>
  <c r="H60" i="1" s="1"/>
  <c r="I60" i="1" s="1"/>
  <c r="G60" i="1"/>
  <c r="M60" i="1" s="1"/>
  <c r="J47" i="1"/>
  <c r="H47" i="1" s="1"/>
  <c r="I47" i="1" s="1"/>
  <c r="G47" i="1"/>
  <c r="M47" i="1" s="1"/>
  <c r="P6" i="1" l="1"/>
</calcChain>
</file>

<file path=xl/sharedStrings.xml><?xml version="1.0" encoding="utf-8"?>
<sst xmlns="http://schemas.openxmlformats.org/spreadsheetml/2006/main" count="64" uniqueCount="53">
  <si>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</si>
  <si>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</si>
  <si>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</si>
  <si>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</si>
  <si>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</si>
  <si>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</si>
  <si>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</si>
  <si>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</si>
  <si>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</si>
  <si>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</si>
  <si>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</si>
  <si>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</si>
  <si>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</si>
  <si>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</si>
  <si>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</si>
  <si>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power</t>
  </si>
  <si>
    <t>Kw</t>
  </si>
  <si>
    <t>BMEP</t>
  </si>
  <si>
    <t>Connected power</t>
  </si>
  <si>
    <t>fuel flow rate</t>
  </si>
  <si>
    <t>l/h</t>
  </si>
  <si>
    <t>mas flow rate</t>
  </si>
  <si>
    <t>g/h</t>
  </si>
  <si>
    <t>sfc</t>
  </si>
  <si>
    <t>g/Kwh</t>
  </si>
  <si>
    <t>kg/s</t>
  </si>
  <si>
    <t>overall thermal efficency</t>
  </si>
  <si>
    <t>arm length</t>
  </si>
  <si>
    <t>fuel density</t>
  </si>
  <si>
    <t>LHV</t>
  </si>
  <si>
    <t>Engine displacement</t>
  </si>
  <si>
    <t>m</t>
  </si>
  <si>
    <t>Kg/l</t>
  </si>
  <si>
    <t>M/kg</t>
  </si>
  <si>
    <t>M^3</t>
  </si>
  <si>
    <t>w</t>
  </si>
  <si>
    <t>corrected power</t>
  </si>
  <si>
    <t>stroke</t>
  </si>
  <si>
    <t>bore</t>
  </si>
  <si>
    <t>cylenders</t>
  </si>
  <si>
    <t>number</t>
  </si>
  <si>
    <t>area</t>
  </si>
  <si>
    <t>m^2</t>
  </si>
  <si>
    <t>Pa</t>
  </si>
  <si>
    <t>Kpa</t>
  </si>
  <si>
    <t>CV (petrol)</t>
  </si>
  <si>
    <t>KJ/Kg</t>
  </si>
  <si>
    <t>heat energy input /second</t>
  </si>
  <si>
    <t>kw</t>
  </si>
  <si>
    <t>fuel flow</t>
  </si>
  <si>
    <t>Kg/S</t>
  </si>
  <si>
    <t>L/S</t>
  </si>
  <si>
    <t>Kg/L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</si>
</sst>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4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3" fontId="1" fillId="2" borderId="0" xfId="0" applyNumberFormat="1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0" fillId="3" borderId="0" xfId="0" applyFill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relative to engine speed(RPM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SFC/RPM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Sheet1!$M$6:$M$96</c:f>
              <c:numCache>
                <c:formatCode>General</c:formatCode>
                <c:ptCount val="91"/>
                <c:pt idx="0">
                  <c:v>0.36259026726403693</c:v>
                </c:pt>
                <c:pt idx="1">
                  <c:v>0.35347202552110363</c:v>
                </c:pt>
                <c:pt idx="2">
                  <c:v>0.34037298876228228</c:v>
                </c:pt>
                <c:pt idx="3">
                  <c:v>0.31999359243958103</c:v>
                </c:pt>
                <c:pt idx="4">
                  <c:v>0.30865537349541738</c:v>
                </c:pt>
                <c:pt idx="5">
                  <c:v>0.30946121832120271</c:v>
                </c:pt>
                <c:pt idx="6">
                  <c:v>0.29236823626761421</c:v>
                </c:pt>
                <c:pt idx="7">
                  <c:v>0.27781911341973298</c:v>
                </c:pt>
                <c:pt idx="8">
                  <c:v>0.27494560709643079</c:v>
                </c:pt>
                <c:pt idx="9">
                  <c:v>0.26575630780182191</c:v>
                </c:pt>
                <c:pt idx="10">
                  <c:v>0.26611556253324253</c:v>
                </c:pt>
                <c:pt idx="11">
                  <c:v>0.26890330375764976</c:v>
                </c:pt>
                <c:pt idx="12">
                  <c:v>0.26650142877453997</c:v>
                </c:pt>
                <c:pt idx="13">
                  <c:v>0.26543125591411404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0.26747768279903711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0.26924452672655952</c:v>
                </c:pt>
                <c:pt idx="20">
                  <c:v>0.2706956858508735</c:v>
                </c:pt>
                <c:pt idx="21">
                  <c:v>0.26742521778731959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0.26347444104030199</c:v>
                </c:pt>
                <c:pt idx="25">
                  <c:v>0.26202124122047382</c:v>
                </c:pt>
                <c:pt idx="26">
                  <c:v>0.26209809928512201</c:v>
                </c:pt>
                <c:pt idx="27">
                  <c:v>0.26485444055868856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0.26986901109017619</c:v>
                </c:pt>
                <c:pt idx="33">
                  <c:v>0.27080814350291832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0.28219887734068322</c:v>
                </c:pt>
                <c:pt idx="40">
                  <c:v>0.28709266653130944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0.29502367038830629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0.29983033490414179</c:v>
                </c:pt>
                <c:pt idx="54">
                  <c:v>0.30407558910629873</c:v>
                </c:pt>
                <c:pt idx="55">
                  <c:v>0.30087532149952073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0.30505749972431456</c:v>
                </c:pt>
                <c:pt idx="59">
                  <c:v>0.31126248152078756</c:v>
                </c:pt>
                <c:pt idx="60">
                  <c:v>0.31225963507624382</c:v>
                </c:pt>
                <c:pt idx="61">
                  <c:v>0.31449666316106356</c:v>
                </c:pt>
                <c:pt idx="62">
                  <c:v>0.31610282348979968</c:v>
                </c:pt>
                <c:pt idx="63">
                  <c:v>0.31928658746036714</c:v>
                </c:pt>
                <c:pt idx="64">
                  <c:v>0.31903539766046185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0.32505009530867934</c:v>
                </c:pt>
                <c:pt idx="68">
                  <c:v>0.32507730128335466</c:v>
                </c:pt>
                <c:pt idx="69">
                  <c:v>0.3218302282085827</c:v>
                </c:pt>
                <c:pt idx="70">
                  <c:v>0.32486217579869925</c:v>
                </c:pt>
                <c:pt idx="71">
                  <c:v>0.32466469239407586</c:v>
                </c:pt>
                <c:pt idx="72">
                  <c:v>0.32599921081791516</c:v>
                </c:pt>
                <c:pt idx="73">
                  <c:v>0.32695969551958659</c:v>
                </c:pt>
                <c:pt idx="74">
                  <c:v>0.32683458085412875</c:v>
                </c:pt>
                <c:pt idx="75">
                  <c:v>0.3315557116834581</c:v>
                </c:pt>
                <c:pt idx="76">
                  <c:v>0.332629841276188</c:v>
                </c:pt>
                <c:pt idx="77">
                  <c:v>0.33613067842990763</c:v>
                </c:pt>
                <c:pt idx="78">
                  <c:v>0.33993779508429822</c:v>
                </c:pt>
                <c:pt idx="79">
                  <c:v>0.34154886374644911</c:v>
                </c:pt>
                <c:pt idx="80">
                  <c:v>0.34250407446488262</c:v>
                </c:pt>
                <c:pt idx="81">
                  <c:v>0.34643652379044332</c:v>
                </c:pt>
                <c:pt idx="82">
                  <c:v>0.34897494931708034</c:v>
                </c:pt>
                <c:pt idx="83">
                  <c:v>0.35316881982771425</c:v>
                </c:pt>
                <c:pt idx="84">
                  <c:v>0.35667486480148031</c:v>
                </c:pt>
                <c:pt idx="85">
                  <c:v>0.35705623292584171</c:v>
                </c:pt>
                <c:pt idx="86">
                  <c:v>0.35992281029205814</c:v>
                </c:pt>
                <c:pt idx="87">
                  <c:v>0.35952261474745661</c:v>
                </c:pt>
                <c:pt idx="88">
                  <c:v>0.36870019078525013</c:v>
                </c:pt>
                <c:pt idx="89">
                  <c:v>0.37367628567617989</c:v>
                </c:pt>
                <c:pt idx="90">
                  <c:v>0.37684326323627759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5B-4EB3-A3BB-07029D77F2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247295"/>
        <c:axId val="691248255"/>
      </c:scatterChart>
      <c:valAx>
        <c:axId val="6912472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1248255"/>
        <c:crosses val="autoZero"/>
        <c:crossBetween val="midCat"/>
      </c:valAx>
      <c:valAx>
        <c:axId val="691248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12472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(Nm) to</a:t>
            </a:r>
            <a:r>
              <a:rPr lang="en-US" baseline="0"/>
              <a:t> RPM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RPM/Torque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81-4167-996C-7F8A81B0E4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0311775"/>
        <c:axId val="600313215"/>
      </c:scatterChart>
      <c:valAx>
        <c:axId val="600311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0313215"/>
        <c:crosses val="autoZero"/>
        <c:crossBetween val="midCat"/>
      </c:valAx>
      <c:valAx>
        <c:axId val="600313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03117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</a:t>
            </a:r>
            <a:r>
              <a:rPr lang="en-US" baseline="0"/>
              <a:t> Power</a:t>
            </a:r>
            <a:r>
              <a:rPr lang="en-US"/>
              <a:t> (Kw) to RPM</a:t>
            </a:r>
          </a:p>
        </c:rich>
      </c:tx>
      <c:layout>
        <c:manualLayout>
          <c:xMode val="edge"/>
          <c:yMode val="edge"/>
          <c:x val="0.3161041119860017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Corected power to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Sheet1!$G$6:$G$96</c:f>
              <c:numCache>
                <c:formatCode>General</c:formatCode>
                <c:ptCount val="91"/>
                <c:pt idx="0">
                  <c:v>8.7371346834664863</c:v>
                </c:pt>
                <c:pt idx="1">
                  <c:v>9.2171367598239673</c:v>
                </c:pt>
                <c:pt idx="2">
                  <c:v>9.7437226498494418</c:v>
                </c:pt>
                <c:pt idx="3">
                  <c:v>10.237704995979104</c:v>
                </c:pt>
                <c:pt idx="4">
                  <c:v>10.84704912823981</c:v>
                </c:pt>
                <c:pt idx="5">
                  <c:v>11.480436932528496</c:v>
                </c:pt>
                <c:pt idx="6">
                  <c:v>12.159323616625686</c:v>
                </c:pt>
                <c:pt idx="7">
                  <c:v>12.893281372575199</c:v>
                </c:pt>
                <c:pt idx="8">
                  <c:v>13.666339461398065</c:v>
                </c:pt>
                <c:pt idx="9">
                  <c:v>14.342086671531751</c:v>
                </c:pt>
                <c:pt idx="10">
                  <c:v>14.990667821246541</c:v>
                </c:pt>
                <c:pt idx="11">
                  <c:v>15.596684538245247</c:v>
                </c:pt>
                <c:pt idx="12">
                  <c:v>16.193158962952165</c:v>
                </c:pt>
                <c:pt idx="13">
                  <c:v>16.741622928679774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18.388450013960213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20.148041878337942</c:v>
                </c:pt>
                <c:pt idx="20">
                  <c:v>20.871222909375998</c:v>
                </c:pt>
                <c:pt idx="21">
                  <c:v>21.513490940018595</c:v>
                </c:pt>
                <c:pt idx="22">
                  <c:v>22.208818216340994</c:v>
                </c:pt>
                <c:pt idx="23">
                  <c:v>22.92090216798152</c:v>
                </c:pt>
                <c:pt idx="24">
                  <c:v>23.518410269830159</c:v>
                </c:pt>
                <c:pt idx="25">
                  <c:v>24.2241811023985</c:v>
                </c:pt>
                <c:pt idx="26">
                  <c:v>24.886674179595101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27.003320339969083</c:v>
                </c:pt>
                <c:pt idx="31">
                  <c:v>27.500036377713226</c:v>
                </c:pt>
                <c:pt idx="32">
                  <c:v>28.021928006669466</c:v>
                </c:pt>
                <c:pt idx="33">
                  <c:v>28.489726712804178</c:v>
                </c:pt>
                <c:pt idx="34">
                  <c:v>28.811375430999767</c:v>
                </c:pt>
                <c:pt idx="35">
                  <c:v>29.113751623313277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30.704409888702443</c:v>
                </c:pt>
                <c:pt idx="40">
                  <c:v>31.192019316255845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36.904665939752178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39.135828150413978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40.698884673283196</c:v>
                </c:pt>
                <c:pt idx="59">
                  <c:v>40.892336068939123</c:v>
                </c:pt>
                <c:pt idx="60">
                  <c:v>41.006741063005116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41.302236040957794</c:v>
                </c:pt>
                <c:pt idx="64">
                  <c:v>41.595697835772206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42.369623017404045</c:v>
                </c:pt>
                <c:pt idx="68">
                  <c:v>42.802127201959934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43.951499298481693</c:v>
                </c:pt>
                <c:pt idx="72">
                  <c:v>44.089063786194103</c:v>
                </c:pt>
                <c:pt idx="73">
                  <c:v>44.117823076257061</c:v>
                </c:pt>
                <c:pt idx="74">
                  <c:v>44.155364350631537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43.274188758455978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42.168926484691113</c:v>
                </c:pt>
                <c:pt idx="84">
                  <c:v>42.113985263190479</c:v>
                </c:pt>
                <c:pt idx="85">
                  <c:v>41.753927323532814</c:v>
                </c:pt>
                <c:pt idx="86">
                  <c:v>41.558910889427601</c:v>
                </c:pt>
                <c:pt idx="87">
                  <c:v>41.404905809489996</c:v>
                </c:pt>
                <c:pt idx="88">
                  <c:v>41.350670222137339</c:v>
                </c:pt>
                <c:pt idx="89">
                  <c:v>41.402145635238</c:v>
                </c:pt>
                <c:pt idx="90">
                  <c:v>41.651268660622812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C77-4375-85A4-9D94008579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7946479"/>
        <c:axId val="597945519"/>
      </c:scatterChart>
      <c:valAx>
        <c:axId val="5979464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7945519"/>
        <c:crosses val="autoZero"/>
        <c:crossBetween val="midCat"/>
      </c:valAx>
      <c:valAx>
        <c:axId val="597945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</a:t>
                </a:r>
                <a:r>
                  <a:rPr lang="en-US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79464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476250</xdr:colOff>
      <xdr:row>4</xdr:row>
      <xdr:rowOff>80962</xdr:rowOff>
    </xdr:from>
    <xdr:to>
      <xdr:col>25</xdr:col>
      <xdr:colOff>142875</xdr:colOff>
      <xdr:row>18</xdr:row>
      <xdr:rowOff>157162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0A4E739-8E2A-C88C-7D86-9270FC3661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457200</xdr:colOff>
      <xdr:row>20</xdr:row>
      <xdr:rowOff>138112</xdr:rowOff>
    </xdr:from>
    <xdr:to>
      <xdr:col>25</xdr:col>
      <xdr:colOff>123825</xdr:colOff>
      <xdr:row>35</xdr:row>
      <xdr:rowOff>23812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1BA5567-1142-D999-91CA-781664443F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561975</xdr:colOff>
      <xdr:row>37</xdr:row>
      <xdr:rowOff>80962</xdr:rowOff>
    </xdr:from>
    <xdr:to>
      <xdr:col>25</xdr:col>
      <xdr:colOff>228600</xdr:colOff>
      <xdr:row>51</xdr:row>
      <xdr:rowOff>157162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B5BA0BB-E466-5177-EA85-DB65AFDF81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390C-D643-4396-BF39-71AE6B71FA73}">
  <dimension ref="A1:T96"/>
  <sheetViews>
    <sheetView tabSelected="1" zoomScaleNormal="100" workbookViewId="0">
      <selection activeCell="F6" sqref="F6"/>
    </sheetView>
  </sheetViews>
  <sheetFormatPr defaultRowHeight="15" x14ac:dyDescent="0.25"/>
  <cols>
    <col min="1" max="1" width="8.5703125" bestFit="1" customWidth="1"/>
    <col min="2" max="2" width="11.140625" bestFit="1" customWidth="1"/>
    <col min="3" max="3" width="13.42578125" bestFit="1" customWidth="1"/>
    <col min="8" max="8" width="16" bestFit="1" customWidth="1"/>
    <col min="9" max="9" width="15.28515625" bestFit="1" customWidth="1"/>
    <col min="10" max="11" width="14.28515625" bestFit="1" customWidth="1"/>
    <col min="12" max="12" width="12.7109375" bestFit="1" customWidth="1"/>
    <col min="13" max="13" width="18.7109375" bestFit="1" customWidth="1"/>
    <col min="14" max="14" width="21.5703125" bestFit="1" customWidth="1"/>
    <col min="15" max="15" width="19.42578125" customWidth="1"/>
    <col min="16" max="16" width="25.28515625" bestFit="1" customWidth="1"/>
    <col min="18" max="18" width="12.7109375" bestFit="1" customWidth="1"/>
    <col min="19" max="19" width="12.5703125" customWidth="1"/>
    <col min="20" max="20" width="15.28515625" customWidth="1"/>
  </cols>
  <sheetData>
    <row r="1" spans="1:20" ht="30" x14ac:dyDescent="0.25">
      <c r="A1" s="1"/>
      <c r="B1" s="1"/>
      <c r="C1" s="1"/>
      <c r="D1" s="2"/>
      <c r="E1" s="1"/>
      <c r="F1" s="1"/>
      <c r="G1" s="3" t="s">
        <v>0</v>
      </c>
      <c r="H1" s="3" t="s">
        <v>1</v>
      </c>
      <c r="I1" s="3" t="s">
        <v>2</v>
      </c>
      <c r="J1" s="3" t="s">
        <v>27</v>
      </c>
      <c r="K1" s="3" t="s">
        <v>28</v>
      </c>
      <c r="L1" s="3" t="s">
        <v>29</v>
      </c>
      <c r="M1" s="3" t="s">
        <v>30</v>
      </c>
      <c r="N1" s="2" t="s">
        <v>18</v>
      </c>
      <c r="O1" s="3" t="s">
        <v>37</v>
      </c>
      <c r="P1" s="3" t="s">
        <v>38</v>
      </c>
      <c r="Q1" s="3" t="s">
        <v>39</v>
      </c>
      <c r="R1" s="3" t="s">
        <v>41</v>
      </c>
      <c r="S1" s="8" t="s">
        <v>45</v>
      </c>
      <c r="T1" s="8" t="s">
        <v>28</v>
      </c>
    </row>
    <row r="2" spans="1:20" x14ac:dyDescent="0.25">
      <c r="A2" s="2"/>
      <c r="B2" s="2"/>
      <c r="C2" s="2"/>
      <c r="D2" s="2"/>
      <c r="E2" s="1"/>
      <c r="F2" s="1"/>
      <c r="G2" s="3" t="s">
        <v>3</v>
      </c>
      <c r="H2" s="3" t="s">
        <v>4</v>
      </c>
      <c r="I2" s="3" t="s">
        <v>5</v>
      </c>
      <c r="J2" s="3" t="s">
        <v>31</v>
      </c>
      <c r="K2" s="3" t="s">
        <v>32</v>
      </c>
      <c r="L2" s="3" t="s">
        <v>33</v>
      </c>
      <c r="M2" s="3" t="s">
        <v>34</v>
      </c>
      <c r="N2" s="2" t="s">
        <v>16</v>
      </c>
      <c r="O2" s="3" t="s">
        <v>31</v>
      </c>
      <c r="P2" s="3" t="s">
        <v>31</v>
      </c>
      <c r="Q2" s="3" t="s">
        <v>40</v>
      </c>
      <c r="R2" s="3" t="s">
        <v>42</v>
      </c>
      <c r="S2" s="9" t="s">
        <v>46</v>
      </c>
      <c r="T2" s="9" t="s">
        <v>52</v>
      </c>
    </row>
    <row r="3" spans="1:20" x14ac:dyDescent="0.25">
      <c r="A3" s="2"/>
      <c r="B3" s="2"/>
      <c r="C3" s="2"/>
      <c r="D3" s="2"/>
      <c r="E3" s="1"/>
      <c r="F3" s="1"/>
      <c r="G3" s="4">
        <v>1018.9</v>
      </c>
      <c r="H3" s="4">
        <v>46</v>
      </c>
      <c r="I3" s="4">
        <v>27</v>
      </c>
      <c r="J3" s="4">
        <f>815.776/1000</f>
        <v>0.81577599999999995</v>
      </c>
      <c r="K3" s="4"/>
      <c r="L3" s="4"/>
      <c r="M3" s="5">
        <v>1590</v>
      </c>
      <c r="N3" s="6">
        <f>(1.01325/(G3/1000))*SQRT((I3+273)/293)</f>
        <v>1.0062638416647911</v>
      </c>
      <c r="O3" s="7">
        <v>0.09</v>
      </c>
      <c r="P3" s="7">
        <v>7.4999999999999997E-2</v>
      </c>
      <c r="Q3" s="7">
        <v>4</v>
      </c>
      <c r="R3" s="7">
        <f>(PI()*P3^2)/4</f>
        <v>4.4178646691106467E-3</v>
      </c>
      <c r="S3" s="7">
        <f>45000</f>
        <v>45000</v>
      </c>
      <c r="T3" s="7">
        <v>750</v>
      </c>
    </row>
    <row r="4" spans="1:20" ht="30" x14ac:dyDescent="0.25">
      <c r="A4" s="3" t="s">
        <v>6</v>
      </c>
      <c r="B4" s="3" t="s">
        <v>7</v>
      </c>
      <c r="C4" s="3" t="s">
        <v>8</v>
      </c>
      <c r="D4" s="3" t="s">
        <v>9</v>
      </c>
      <c r="E4" s="1" t="s">
        <v>13</v>
      </c>
      <c r="F4" s="2" t="s">
        <v>15</v>
      </c>
      <c r="G4" s="3" t="s">
        <v>15</v>
      </c>
      <c r="H4" s="2" t="s">
        <v>17</v>
      </c>
      <c r="I4" s="2" t="s">
        <v>17</v>
      </c>
      <c r="J4" t="s">
        <v>36</v>
      </c>
      <c r="K4" s="2" t="s">
        <v>19</v>
      </c>
      <c r="L4" s="2" t="s">
        <v>21</v>
      </c>
      <c r="M4" s="2" t="s">
        <v>23</v>
      </c>
      <c r="N4" s="2" t="s">
        <v>19</v>
      </c>
      <c r="O4" s="10" t="s">
        <v>47</v>
      </c>
      <c r="P4" s="2" t="s">
        <v>26</v>
      </c>
      <c r="Q4" s="2" t="s">
        <v>49</v>
      </c>
      <c r="R4" s="2" t="s">
        <v>49</v>
      </c>
    </row>
    <row r="5" spans="1:20" x14ac:dyDescent="0.25">
      <c r="A5" s="3" t="s">
        <v>10</v>
      </c>
      <c r="B5" s="3" t="s">
        <v>11</v>
      </c>
      <c r="C5" s="3" t="s">
        <v>12</v>
      </c>
      <c r="D5" s="3" t="s">
        <v>9</v>
      </c>
      <c r="E5" s="1" t="s">
        <v>14</v>
      </c>
      <c r="F5" s="2" t="s">
        <v>35</v>
      </c>
      <c r="G5" s="3" t="s">
        <v>16</v>
      </c>
      <c r="H5" s="2" t="s">
        <v>43</v>
      </c>
      <c r="I5" t="s">
        <v>44</v>
      </c>
      <c r="J5" t="s">
        <v>35</v>
      </c>
      <c r="K5" s="2" t="s">
        <v>20</v>
      </c>
      <c r="L5" s="2" t="s">
        <v>22</v>
      </c>
      <c r="M5" s="2" t="s">
        <v>24</v>
      </c>
      <c r="N5" s="2" t="s">
        <v>25</v>
      </c>
      <c r="O5" s="2" t="s">
        <v>48</v>
      </c>
      <c r="P5" s="2" t="s">
        <v>4</v>
      </c>
      <c r="Q5" s="2" t="s">
        <v>51</v>
      </c>
      <c r="R5" s="2" t="s">
        <v>50</v>
      </c>
    </row>
    <row r="6" spans="1:20" x14ac:dyDescent="0.25">
      <c r="A6" s="2">
        <v>102.27500000000001</v>
      </c>
      <c r="B6" s="2">
        <v>1000</v>
      </c>
      <c r="C6" s="2">
        <v>7.0400000000000004E-2</v>
      </c>
      <c r="D6" s="2">
        <v>1.2658</v>
      </c>
      <c r="E6" s="1">
        <f>$J$3*A6</f>
        <v>83.433490399999997</v>
      </c>
      <c r="F6" s="1">
        <f>E6*2*PI()*(B6/60)</f>
        <v>8737.1346834664855</v>
      </c>
      <c r="G6">
        <f>F6/1000</f>
        <v>8.7371346834664863</v>
      </c>
      <c r="H6" s="2">
        <f t="shared" ref="H6:H37" si="0">(J6*60*2)/(O$3*R$3*B6*Q$3)</f>
        <v>663356.87564173015</v>
      </c>
      <c r="I6">
        <f>H6/1000</f>
        <v>663.3568756417302</v>
      </c>
      <c r="J6">
        <f t="shared" ref="J6:J37" si="1">F6*$N$3</f>
        <v>8791.8627117276737</v>
      </c>
      <c r="K6" s="2">
        <f t="shared" ref="K6:K37" si="2">C6*60</f>
        <v>4.2240000000000002</v>
      </c>
      <c r="M6">
        <f>((C6*60)*0.75)/G6</f>
        <v>0.36259026726403693</v>
      </c>
      <c r="O6">
        <f>(S$3*R6)*10^-3</f>
        <v>39.6</v>
      </c>
      <c r="P6">
        <f>G6/O6</f>
        <v>0.22063471422895167</v>
      </c>
      <c r="Q6">
        <f>C6/60</f>
        <v>1.1733333333333333E-3</v>
      </c>
      <c r="R6">
        <f>Q6*T$3</f>
        <v>0.88</v>
      </c>
    </row>
    <row r="7" spans="1:20" x14ac:dyDescent="0.25">
      <c r="A7" s="2">
        <v>102.756</v>
      </c>
      <c r="B7" s="2">
        <v>1050</v>
      </c>
      <c r="C7" s="2">
        <v>7.2400000000000006E-2</v>
      </c>
      <c r="D7" s="2">
        <v>1.26783</v>
      </c>
      <c r="E7" s="1">
        <f>$J$3*A7</f>
        <v>83.825878656</v>
      </c>
      <c r="F7" s="1">
        <f t="shared" ref="F7:F70" si="3">E7*2*PI()*(B7/60)</f>
        <v>9217.1367598239667</v>
      </c>
      <c r="G7">
        <f t="shared" ref="G7:G70" si="4">F7/1000</f>
        <v>9.2171367598239673</v>
      </c>
      <c r="H7" s="2">
        <f t="shared" si="0"/>
        <v>666476.64740593126</v>
      </c>
      <c r="I7">
        <f t="shared" ref="I7:I70" si="5">H7/1000</f>
        <v>666.47664740593132</v>
      </c>
      <c r="J7">
        <f t="shared" si="1"/>
        <v>9274.8714450902298</v>
      </c>
      <c r="K7" s="2">
        <f t="shared" si="2"/>
        <v>4.3440000000000003</v>
      </c>
      <c r="M7">
        <f t="shared" ref="M6:M37" si="6">((C7*60)*0.75)/G7</f>
        <v>0.35347202552110363</v>
      </c>
      <c r="O7">
        <f t="shared" ref="O7:O70" si="7">(S$3*R7)*10^-3</f>
        <v>40.725000000000009</v>
      </c>
      <c r="P7">
        <f t="shared" ref="P7:P70" si="8">G7/O7</f>
        <v>0.2263262556126204</v>
      </c>
      <c r="Q7">
        <f t="shared" ref="Q7:Q70" si="9">C7/60</f>
        <v>1.2066666666666669E-3</v>
      </c>
      <c r="R7">
        <f t="shared" ref="R7:R70" si="10">Q7*T$3</f>
        <v>0.90500000000000014</v>
      </c>
    </row>
    <row r="8" spans="1:20" x14ac:dyDescent="0.25">
      <c r="A8" s="2">
        <v>103.68899999999999</v>
      </c>
      <c r="B8" s="2">
        <v>1100</v>
      </c>
      <c r="C8" s="2">
        <v>7.3700000000000002E-2</v>
      </c>
      <c r="D8" s="2">
        <v>1.2734399999999999</v>
      </c>
      <c r="E8" s="1">
        <f t="shared" ref="E8:E71" si="11">$J$3*A8</f>
        <v>84.586997663999995</v>
      </c>
      <c r="F8" s="1">
        <f t="shared" si="3"/>
        <v>9743.722649849442</v>
      </c>
      <c r="G8">
        <f t="shared" si="4"/>
        <v>9.7437226498494418</v>
      </c>
      <c r="H8" s="2">
        <f t="shared" si="0"/>
        <v>672528.09658680356</v>
      </c>
      <c r="I8">
        <f t="shared" si="5"/>
        <v>672.5280965868036</v>
      </c>
      <c r="J8">
        <f t="shared" si="1"/>
        <v>9804.7557857537377</v>
      </c>
      <c r="K8" s="2">
        <f t="shared" si="2"/>
        <v>4.4219999999999997</v>
      </c>
      <c r="M8">
        <f t="shared" si="6"/>
        <v>0.34037298876228228</v>
      </c>
      <c r="O8">
        <f t="shared" si="7"/>
        <v>41.456250000000011</v>
      </c>
      <c r="P8">
        <f t="shared" si="8"/>
        <v>0.23503627679419722</v>
      </c>
      <c r="Q8">
        <f t="shared" si="9"/>
        <v>1.2283333333333334E-3</v>
      </c>
      <c r="R8">
        <f t="shared" si="10"/>
        <v>0.92125000000000012</v>
      </c>
    </row>
    <row r="9" spans="1:20" x14ac:dyDescent="0.25">
      <c r="A9" s="2">
        <v>104.209</v>
      </c>
      <c r="B9" s="2">
        <v>1150</v>
      </c>
      <c r="C9" s="2">
        <v>7.2800000000000004E-2</v>
      </c>
      <c r="D9" s="2">
        <v>1.2847599999999999</v>
      </c>
      <c r="E9" s="1">
        <f t="shared" si="11"/>
        <v>85.011201184000001</v>
      </c>
      <c r="F9" s="1">
        <f t="shared" si="3"/>
        <v>10237.704995979104</v>
      </c>
      <c r="G9">
        <f t="shared" si="4"/>
        <v>10.237704995979104</v>
      </c>
      <c r="H9" s="2">
        <f t="shared" si="0"/>
        <v>675900.82281837275</v>
      </c>
      <c r="I9">
        <f t="shared" si="5"/>
        <v>675.90082281837272</v>
      </c>
      <c r="J9">
        <f t="shared" si="1"/>
        <v>10301.832359084758</v>
      </c>
      <c r="K9" s="2">
        <f t="shared" si="2"/>
        <v>4.3680000000000003</v>
      </c>
      <c r="M9">
        <f t="shared" si="6"/>
        <v>0.31999359243958103</v>
      </c>
      <c r="O9">
        <f t="shared" si="7"/>
        <v>40.950000000000003</v>
      </c>
      <c r="P9">
        <f t="shared" si="8"/>
        <v>0.25000500600681574</v>
      </c>
      <c r="Q9">
        <f t="shared" si="9"/>
        <v>1.2133333333333334E-3</v>
      </c>
      <c r="R9">
        <f t="shared" si="10"/>
        <v>0.91</v>
      </c>
    </row>
    <row r="10" spans="1:20" x14ac:dyDescent="0.25">
      <c r="A10" s="2">
        <v>105.81100000000001</v>
      </c>
      <c r="B10" s="2">
        <v>1200</v>
      </c>
      <c r="C10" s="2">
        <v>7.4399999999999994E-2</v>
      </c>
      <c r="D10" s="2">
        <v>1.2918099999999999</v>
      </c>
      <c r="E10" s="1">
        <f t="shared" si="11"/>
        <v>86.318074335999995</v>
      </c>
      <c r="F10" s="1">
        <f t="shared" si="3"/>
        <v>10847.049128239811</v>
      </c>
      <c r="G10">
        <f t="shared" si="4"/>
        <v>10.84704912823981</v>
      </c>
      <c r="H10" s="2">
        <f t="shared" si="0"/>
        <v>686291.41401639802</v>
      </c>
      <c r="I10">
        <f t="shared" si="5"/>
        <v>686.29141401639799</v>
      </c>
      <c r="J10">
        <f t="shared" si="1"/>
        <v>10914.993326509315</v>
      </c>
      <c r="K10" s="2">
        <f t="shared" si="2"/>
        <v>4.4639999999999995</v>
      </c>
      <c r="M10">
        <f t="shared" si="6"/>
        <v>0.30865537349541738</v>
      </c>
      <c r="O10">
        <f t="shared" si="7"/>
        <v>41.85</v>
      </c>
      <c r="P10">
        <f t="shared" si="8"/>
        <v>0.25918874858398588</v>
      </c>
      <c r="Q10">
        <f t="shared" si="9"/>
        <v>1.24E-3</v>
      </c>
      <c r="R10">
        <f t="shared" si="10"/>
        <v>0.93</v>
      </c>
    </row>
    <row r="11" spans="1:20" x14ac:dyDescent="0.25">
      <c r="A11" s="2">
        <v>107.51</v>
      </c>
      <c r="B11" s="2">
        <v>1250</v>
      </c>
      <c r="C11" s="2">
        <v>7.8950000000000006E-2</v>
      </c>
      <c r="D11" s="2">
        <v>1.2972900000000001</v>
      </c>
      <c r="E11" s="1">
        <f t="shared" si="11"/>
        <v>87.704077760000004</v>
      </c>
      <c r="F11" s="1">
        <f t="shared" si="3"/>
        <v>11480.436932528497</v>
      </c>
      <c r="G11">
        <f t="shared" si="4"/>
        <v>11.480436932528496</v>
      </c>
      <c r="H11" s="2">
        <f t="shared" si="0"/>
        <v>697311.14837685053</v>
      </c>
      <c r="I11">
        <f t="shared" si="5"/>
        <v>697.3111483768505</v>
      </c>
      <c r="J11">
        <f t="shared" si="1"/>
        <v>11552.348571716475</v>
      </c>
      <c r="K11" s="2">
        <f t="shared" si="2"/>
        <v>4.7370000000000001</v>
      </c>
      <c r="M11">
        <f t="shared" si="6"/>
        <v>0.30946121832120271</v>
      </c>
      <c r="O11">
        <f t="shared" si="7"/>
        <v>44.409375000000004</v>
      </c>
      <c r="P11">
        <f t="shared" si="8"/>
        <v>0.25851381453867556</v>
      </c>
      <c r="Q11">
        <f t="shared" si="9"/>
        <v>1.3158333333333334E-3</v>
      </c>
      <c r="R11">
        <f t="shared" si="10"/>
        <v>0.98687500000000006</v>
      </c>
    </row>
    <row r="12" spans="1:20" x14ac:dyDescent="0.25">
      <c r="A12" s="2">
        <v>109.488</v>
      </c>
      <c r="B12" s="2">
        <v>1300</v>
      </c>
      <c r="C12" s="2">
        <v>7.9000000000000001E-2</v>
      </c>
      <c r="D12" s="2">
        <v>1.29895</v>
      </c>
      <c r="E12" s="1">
        <f t="shared" si="11"/>
        <v>89.317682687999991</v>
      </c>
      <c r="F12" s="1">
        <f t="shared" si="3"/>
        <v>12159.323616625687</v>
      </c>
      <c r="G12">
        <f t="shared" si="4"/>
        <v>12.159323616625686</v>
      </c>
      <c r="H12" s="2">
        <f t="shared" si="0"/>
        <v>710140.48008077976</v>
      </c>
      <c r="I12">
        <f t="shared" si="5"/>
        <v>710.14048008077975</v>
      </c>
      <c r="J12">
        <f t="shared" si="1"/>
        <v>12235.487694511185</v>
      </c>
      <c r="K12" s="2">
        <f t="shared" si="2"/>
        <v>4.74</v>
      </c>
      <c r="M12">
        <f t="shared" si="6"/>
        <v>0.29236823626761421</v>
      </c>
      <c r="O12">
        <f t="shared" si="7"/>
        <v>44.4375</v>
      </c>
      <c r="P12">
        <f t="shared" si="8"/>
        <v>0.27362753567652742</v>
      </c>
      <c r="Q12">
        <f t="shared" si="9"/>
        <v>1.3166666666666667E-3</v>
      </c>
      <c r="R12">
        <f t="shared" si="10"/>
        <v>0.98750000000000004</v>
      </c>
    </row>
    <row r="13" spans="1:20" x14ac:dyDescent="0.25">
      <c r="A13" s="2">
        <v>111.797</v>
      </c>
      <c r="B13" s="2">
        <v>1350</v>
      </c>
      <c r="C13" s="2">
        <v>7.9600000000000004E-2</v>
      </c>
      <c r="D13" s="2">
        <v>1.2946899999999999</v>
      </c>
      <c r="E13" s="1">
        <f t="shared" si="11"/>
        <v>91.201309471999991</v>
      </c>
      <c r="F13" s="1">
        <f t="shared" si="3"/>
        <v>12893.281372575198</v>
      </c>
      <c r="G13">
        <f t="shared" si="4"/>
        <v>12.893281372575199</v>
      </c>
      <c r="H13" s="2">
        <f t="shared" si="0"/>
        <v>725116.68175134191</v>
      </c>
      <c r="I13">
        <f t="shared" si="5"/>
        <v>725.11668175134196</v>
      </c>
      <c r="J13">
        <f t="shared" si="1"/>
        <v>12974.04284563261</v>
      </c>
      <c r="K13" s="2">
        <f t="shared" si="2"/>
        <v>4.7759999999999998</v>
      </c>
      <c r="M13">
        <f t="shared" si="6"/>
        <v>0.27781911341973298</v>
      </c>
      <c r="O13">
        <f t="shared" si="7"/>
        <v>44.775000000000006</v>
      </c>
      <c r="P13">
        <f t="shared" si="8"/>
        <v>0.28795714958291896</v>
      </c>
      <c r="Q13">
        <f t="shared" si="9"/>
        <v>1.3266666666666667E-3</v>
      </c>
      <c r="R13">
        <f t="shared" si="10"/>
        <v>0.99500000000000011</v>
      </c>
    </row>
    <row r="14" spans="1:20" x14ac:dyDescent="0.25">
      <c r="A14" s="2">
        <v>114.268</v>
      </c>
      <c r="B14" s="2">
        <v>1400</v>
      </c>
      <c r="C14" s="2">
        <v>8.3500000000000005E-2</v>
      </c>
      <c r="D14" s="2">
        <v>1.2855000000000001</v>
      </c>
      <c r="E14" s="1">
        <f t="shared" si="11"/>
        <v>93.217091967999991</v>
      </c>
      <c r="F14" s="1">
        <f t="shared" si="3"/>
        <v>13666.339461398065</v>
      </c>
      <c r="G14">
        <f t="shared" si="4"/>
        <v>13.666339461398065</v>
      </c>
      <c r="H14" s="2">
        <f t="shared" si="0"/>
        <v>741143.61736327736</v>
      </c>
      <c r="I14">
        <f t="shared" si="5"/>
        <v>741.14361736327737</v>
      </c>
      <c r="J14">
        <f t="shared" si="1"/>
        <v>13751.94324792155</v>
      </c>
      <c r="K14" s="2">
        <f t="shared" si="2"/>
        <v>5.0100000000000007</v>
      </c>
      <c r="M14">
        <f t="shared" si="6"/>
        <v>0.27494560709643079</v>
      </c>
      <c r="O14">
        <f t="shared" si="7"/>
        <v>46.96875</v>
      </c>
      <c r="P14">
        <f t="shared" si="8"/>
        <v>0.29096664189270666</v>
      </c>
      <c r="Q14">
        <f t="shared" si="9"/>
        <v>1.3916666666666667E-3</v>
      </c>
      <c r="R14">
        <f t="shared" si="10"/>
        <v>1.04375</v>
      </c>
    </row>
    <row r="15" spans="1:20" x14ac:dyDescent="0.25">
      <c r="A15" s="2">
        <v>115.783</v>
      </c>
      <c r="B15" s="2">
        <v>1450</v>
      </c>
      <c r="C15" s="2">
        <v>8.4699999999999998E-2</v>
      </c>
      <c r="D15" s="2">
        <v>1.2781800000000001</v>
      </c>
      <c r="E15" s="1">
        <f t="shared" si="11"/>
        <v>94.452992607999988</v>
      </c>
      <c r="F15" s="1">
        <f t="shared" si="3"/>
        <v>14342.086671531752</v>
      </c>
      <c r="G15">
        <f t="shared" si="4"/>
        <v>14.342086671531751</v>
      </c>
      <c r="H15" s="2">
        <f t="shared" si="0"/>
        <v>750969.92551871354</v>
      </c>
      <c r="I15">
        <f t="shared" si="5"/>
        <v>750.96992551871358</v>
      </c>
      <c r="J15">
        <f t="shared" si="1"/>
        <v>14431.923231584937</v>
      </c>
      <c r="K15" s="2">
        <f t="shared" si="2"/>
        <v>5.0819999999999999</v>
      </c>
      <c r="M15">
        <f t="shared" si="6"/>
        <v>0.26575630780182191</v>
      </c>
      <c r="O15">
        <f t="shared" si="7"/>
        <v>47.643749999999997</v>
      </c>
      <c r="P15">
        <f t="shared" si="8"/>
        <v>0.30102766200250297</v>
      </c>
      <c r="Q15">
        <f t="shared" si="9"/>
        <v>1.4116666666666665E-3</v>
      </c>
      <c r="R15">
        <f t="shared" si="10"/>
        <v>1.0587499999999999</v>
      </c>
    </row>
    <row r="16" spans="1:20" x14ac:dyDescent="0.25">
      <c r="A16" s="2">
        <v>116.985</v>
      </c>
      <c r="B16" s="2">
        <v>1500</v>
      </c>
      <c r="C16" s="2">
        <v>8.8650000000000007E-2</v>
      </c>
      <c r="D16" s="2">
        <v>1.2795000000000001</v>
      </c>
      <c r="E16" s="1">
        <f t="shared" si="11"/>
        <v>95.43355536</v>
      </c>
      <c r="F16" s="1">
        <f t="shared" si="3"/>
        <v>14990.667821246541</v>
      </c>
      <c r="G16">
        <f t="shared" si="4"/>
        <v>14.990667821246541</v>
      </c>
      <c r="H16" s="2">
        <f t="shared" si="0"/>
        <v>758766.11192322453</v>
      </c>
      <c r="I16">
        <f t="shared" si="5"/>
        <v>758.76611192322457</v>
      </c>
      <c r="J16">
        <f t="shared" si="1"/>
        <v>15084.566990928308</v>
      </c>
      <c r="K16" s="2">
        <f t="shared" si="2"/>
        <v>5.3190000000000008</v>
      </c>
      <c r="M16">
        <f t="shared" si="6"/>
        <v>0.26611556253324253</v>
      </c>
      <c r="O16">
        <f t="shared" si="7"/>
        <v>49.865625000000001</v>
      </c>
      <c r="P16">
        <f t="shared" si="8"/>
        <v>0.30062127610446154</v>
      </c>
      <c r="Q16">
        <f t="shared" si="9"/>
        <v>1.4775000000000001E-3</v>
      </c>
      <c r="R16">
        <f t="shared" si="10"/>
        <v>1.108125</v>
      </c>
    </row>
    <row r="17" spans="1:18" x14ac:dyDescent="0.25">
      <c r="A17" s="2">
        <v>117.788</v>
      </c>
      <c r="B17" s="2">
        <v>1550</v>
      </c>
      <c r="C17" s="2">
        <v>9.3200000000000005E-2</v>
      </c>
      <c r="D17" s="2">
        <v>1.27766</v>
      </c>
      <c r="E17" s="1">
        <f t="shared" si="11"/>
        <v>96.088623487999996</v>
      </c>
      <c r="F17" s="1">
        <f t="shared" si="3"/>
        <v>15596.684538245247</v>
      </c>
      <c r="G17">
        <f t="shared" si="4"/>
        <v>15.596684538245247</v>
      </c>
      <c r="H17" s="2">
        <f t="shared" si="0"/>
        <v>763974.3795462047</v>
      </c>
      <c r="I17">
        <f t="shared" si="5"/>
        <v>763.97437954620466</v>
      </c>
      <c r="J17">
        <f t="shared" si="1"/>
        <v>15694.379700688511</v>
      </c>
      <c r="K17" s="2">
        <f t="shared" si="2"/>
        <v>5.5920000000000005</v>
      </c>
      <c r="M17">
        <f t="shared" si="6"/>
        <v>0.26890330375764976</v>
      </c>
      <c r="O17">
        <f t="shared" si="7"/>
        <v>52.425000000000004</v>
      </c>
      <c r="P17">
        <f t="shared" si="8"/>
        <v>0.29750471222213154</v>
      </c>
      <c r="Q17">
        <f t="shared" si="9"/>
        <v>1.5533333333333334E-3</v>
      </c>
      <c r="R17">
        <f t="shared" si="10"/>
        <v>1.165</v>
      </c>
    </row>
    <row r="18" spans="1:18" x14ac:dyDescent="0.25">
      <c r="A18" s="2">
        <v>118.471</v>
      </c>
      <c r="B18" s="2">
        <v>1600</v>
      </c>
      <c r="C18" s="2">
        <v>9.5899999999999999E-2</v>
      </c>
      <c r="D18" s="2">
        <v>1.2823500000000001</v>
      </c>
      <c r="E18" s="1">
        <f t="shared" si="11"/>
        <v>96.645798495999998</v>
      </c>
      <c r="F18" s="1">
        <f t="shared" si="3"/>
        <v>16193.158962952164</v>
      </c>
      <c r="G18">
        <f t="shared" si="4"/>
        <v>16.193158962952165</v>
      </c>
      <c r="H18" s="2">
        <f t="shared" si="0"/>
        <v>768404.32573113078</v>
      </c>
      <c r="I18">
        <f t="shared" si="5"/>
        <v>768.40432573113083</v>
      </c>
      <c r="J18">
        <f t="shared" si="1"/>
        <v>16294.59034674889</v>
      </c>
      <c r="K18" s="2">
        <f t="shared" si="2"/>
        <v>5.7539999999999996</v>
      </c>
      <c r="M18">
        <f t="shared" si="6"/>
        <v>0.26650142877453997</v>
      </c>
      <c r="O18">
        <f t="shared" si="7"/>
        <v>53.943750000000001</v>
      </c>
      <c r="P18">
        <f t="shared" si="8"/>
        <v>0.30018600788695937</v>
      </c>
      <c r="Q18">
        <f t="shared" si="9"/>
        <v>1.5983333333333333E-3</v>
      </c>
      <c r="R18">
        <f t="shared" si="10"/>
        <v>1.19875</v>
      </c>
    </row>
    <row r="19" spans="1:18" x14ac:dyDescent="0.25">
      <c r="A19" s="2">
        <v>118.77200000000001</v>
      </c>
      <c r="B19" s="2">
        <v>1650</v>
      </c>
      <c r="C19" s="2">
        <v>9.8750000000000004E-2</v>
      </c>
      <c r="D19" s="2">
        <v>1.2902800000000001</v>
      </c>
      <c r="E19" s="1">
        <f t="shared" si="11"/>
        <v>96.891347072000002</v>
      </c>
      <c r="F19" s="1">
        <f t="shared" si="3"/>
        <v>16741.622928679775</v>
      </c>
      <c r="G19">
        <f t="shared" si="4"/>
        <v>16.741622928679774</v>
      </c>
      <c r="H19" s="2">
        <f t="shared" si="0"/>
        <v>770356.61533825041</v>
      </c>
      <c r="I19">
        <f t="shared" si="5"/>
        <v>770.35661533825044</v>
      </c>
      <c r="J19">
        <f t="shared" si="1"/>
        <v>16846.489803916662</v>
      </c>
      <c r="K19" s="2">
        <f t="shared" si="2"/>
        <v>5.9250000000000007</v>
      </c>
      <c r="M19">
        <f t="shared" si="6"/>
        <v>0.26543125591411404</v>
      </c>
      <c r="O19">
        <f t="shared" si="7"/>
        <v>55.546875</v>
      </c>
      <c r="P19">
        <f t="shared" si="8"/>
        <v>0.3013963058890311</v>
      </c>
      <c r="Q19">
        <f t="shared" si="9"/>
        <v>1.6458333333333333E-3</v>
      </c>
      <c r="R19">
        <f t="shared" si="10"/>
        <v>1.234375</v>
      </c>
    </row>
    <row r="20" spans="1:18" x14ac:dyDescent="0.25">
      <c r="A20" s="2">
        <v>118.65600000000001</v>
      </c>
      <c r="B20" s="2">
        <v>1700</v>
      </c>
      <c r="C20" s="2">
        <v>0.10005</v>
      </c>
      <c r="D20" s="2">
        <v>1.29942</v>
      </c>
      <c r="E20" s="1">
        <f t="shared" si="11"/>
        <v>96.796717055999991</v>
      </c>
      <c r="F20" s="1">
        <f t="shared" si="3"/>
        <v>17232.098461035232</v>
      </c>
      <c r="G20">
        <f t="shared" si="4"/>
        <v>17.232098461035232</v>
      </c>
      <c r="H20" s="2">
        <f t="shared" si="0"/>
        <v>769604.23794813105</v>
      </c>
      <c r="I20">
        <f t="shared" si="5"/>
        <v>769.60423794813107</v>
      </c>
      <c r="J20">
        <f t="shared" si="1"/>
        <v>17340.037597347247</v>
      </c>
      <c r="K20" s="2">
        <f t="shared" si="2"/>
        <v>6.0030000000000001</v>
      </c>
      <c r="M20">
        <f t="shared" si="6"/>
        <v>0.26127113944830166</v>
      </c>
      <c r="O20">
        <f t="shared" si="7"/>
        <v>56.278124999999996</v>
      </c>
      <c r="P20">
        <f t="shared" si="8"/>
        <v>0.30619531942535816</v>
      </c>
      <c r="Q20">
        <f t="shared" si="9"/>
        <v>1.6674999999999999E-3</v>
      </c>
      <c r="R20">
        <f t="shared" si="10"/>
        <v>1.2506249999999999</v>
      </c>
    </row>
    <row r="21" spans="1:18" x14ac:dyDescent="0.25">
      <c r="A21" s="2">
        <v>118.861</v>
      </c>
      <c r="B21" s="2">
        <v>1750</v>
      </c>
      <c r="C21" s="2">
        <v>0.10305</v>
      </c>
      <c r="D21" s="2">
        <v>1.31053</v>
      </c>
      <c r="E21" s="1">
        <f t="shared" si="11"/>
        <v>96.963951135999991</v>
      </c>
      <c r="F21" s="1">
        <f t="shared" si="3"/>
        <v>17769.572132194007</v>
      </c>
      <c r="G21">
        <f t="shared" si="4"/>
        <v>17.769572132194007</v>
      </c>
      <c r="H21" s="2">
        <f t="shared" si="0"/>
        <v>770933.8704048075</v>
      </c>
      <c r="I21">
        <f t="shared" si="5"/>
        <v>770.93387040480752</v>
      </c>
      <c r="J21">
        <f t="shared" si="1"/>
        <v>17880.877918481154</v>
      </c>
      <c r="K21" s="2">
        <f t="shared" si="2"/>
        <v>6.1829999999999998</v>
      </c>
      <c r="M21">
        <f t="shared" si="6"/>
        <v>0.26096576583284559</v>
      </c>
      <c r="O21">
        <f t="shared" si="7"/>
        <v>57.965625000000003</v>
      </c>
      <c r="P21">
        <f t="shared" si="8"/>
        <v>0.30655361918713042</v>
      </c>
      <c r="Q21">
        <f t="shared" si="9"/>
        <v>1.7175000000000001E-3</v>
      </c>
      <c r="R21">
        <f t="shared" si="10"/>
        <v>1.288125</v>
      </c>
    </row>
    <row r="22" spans="1:18" x14ac:dyDescent="0.25">
      <c r="A22" s="2">
        <v>119.584</v>
      </c>
      <c r="B22" s="2">
        <v>1800</v>
      </c>
      <c r="C22" s="2">
        <v>0.10929999999999999</v>
      </c>
      <c r="D22" s="2">
        <v>1.3149</v>
      </c>
      <c r="E22" s="1">
        <f t="shared" si="11"/>
        <v>97.553757183999991</v>
      </c>
      <c r="F22" s="1">
        <f t="shared" si="3"/>
        <v>18388.450013960213</v>
      </c>
      <c r="G22">
        <f t="shared" si="4"/>
        <v>18.388450013960213</v>
      </c>
      <c r="H22" s="2">
        <f t="shared" si="0"/>
        <v>775623.25706908468</v>
      </c>
      <c r="I22">
        <f t="shared" si="5"/>
        <v>775.62325706908473</v>
      </c>
      <c r="J22">
        <f t="shared" si="1"/>
        <v>18503.632353308585</v>
      </c>
      <c r="K22" s="2">
        <f t="shared" si="2"/>
        <v>6.5579999999999998</v>
      </c>
      <c r="M22">
        <f t="shared" si="6"/>
        <v>0.26747768279903711</v>
      </c>
      <c r="O22">
        <f t="shared" si="7"/>
        <v>61.481250000000003</v>
      </c>
      <c r="P22">
        <f t="shared" si="8"/>
        <v>0.29909037330828853</v>
      </c>
      <c r="Q22">
        <f t="shared" si="9"/>
        <v>1.8216666666666665E-3</v>
      </c>
      <c r="R22">
        <f t="shared" si="10"/>
        <v>1.36625</v>
      </c>
    </row>
    <row r="23" spans="1:18" x14ac:dyDescent="0.25">
      <c r="A23" s="2">
        <v>119.934</v>
      </c>
      <c r="B23" s="2">
        <v>1850</v>
      </c>
      <c r="C23" s="2">
        <v>0.11415</v>
      </c>
      <c r="D23" s="2">
        <v>1.3184899999999999</v>
      </c>
      <c r="E23" s="1">
        <f t="shared" si="11"/>
        <v>97.839278783999987</v>
      </c>
      <c r="F23" s="1">
        <f t="shared" si="3"/>
        <v>18954.554833387512</v>
      </c>
      <c r="G23">
        <f t="shared" si="4"/>
        <v>18.954554833387512</v>
      </c>
      <c r="H23" s="2">
        <f t="shared" si="0"/>
        <v>777893.36126340972</v>
      </c>
      <c r="I23">
        <f t="shared" si="5"/>
        <v>777.8933612634097</v>
      </c>
      <c r="J23">
        <f t="shared" si="1"/>
        <v>19073.283163690452</v>
      </c>
      <c r="K23" s="2">
        <f t="shared" si="2"/>
        <v>6.8490000000000002</v>
      </c>
      <c r="M23">
        <f t="shared" si="6"/>
        <v>0.27100346302788758</v>
      </c>
      <c r="O23">
        <f t="shared" si="7"/>
        <v>64.209375000000009</v>
      </c>
      <c r="P23">
        <f t="shared" si="8"/>
        <v>0.29519917976755744</v>
      </c>
      <c r="Q23">
        <f t="shared" si="9"/>
        <v>1.9025000000000001E-3</v>
      </c>
      <c r="R23">
        <f t="shared" si="10"/>
        <v>1.4268750000000001</v>
      </c>
    </row>
    <row r="24" spans="1:18" x14ac:dyDescent="0.25">
      <c r="A24" s="2">
        <v>120.176</v>
      </c>
      <c r="B24" s="2">
        <v>1900</v>
      </c>
      <c r="C24" s="2">
        <v>0.11745</v>
      </c>
      <c r="D24" s="2">
        <v>1.3189200000000001</v>
      </c>
      <c r="E24" s="1">
        <f t="shared" si="11"/>
        <v>98.036696575999997</v>
      </c>
      <c r="F24" s="1">
        <f t="shared" si="3"/>
        <v>19506.119830540305</v>
      </c>
      <c r="G24">
        <f t="shared" si="4"/>
        <v>19.506119830540307</v>
      </c>
      <c r="H24" s="2">
        <f t="shared" si="0"/>
        <v>779462.97616348614</v>
      </c>
      <c r="I24">
        <f t="shared" si="5"/>
        <v>779.46297616348613</v>
      </c>
      <c r="J24">
        <f t="shared" si="1"/>
        <v>19628.30307665325</v>
      </c>
      <c r="K24" s="2">
        <f t="shared" si="2"/>
        <v>7.0469999999999997</v>
      </c>
      <c r="M24">
        <f t="shared" si="6"/>
        <v>0.27095342620242691</v>
      </c>
      <c r="O24">
        <f t="shared" si="7"/>
        <v>66.065624999999997</v>
      </c>
      <c r="P24">
        <f t="shared" si="8"/>
        <v>0.29525369404346524</v>
      </c>
      <c r="Q24">
        <f t="shared" si="9"/>
        <v>1.9575E-3</v>
      </c>
      <c r="R24">
        <f t="shared" si="10"/>
        <v>1.4681250000000001</v>
      </c>
    </row>
    <row r="25" spans="1:18" x14ac:dyDescent="0.25">
      <c r="A25" s="2">
        <v>120.94799999999999</v>
      </c>
      <c r="B25" s="2">
        <v>1950</v>
      </c>
      <c r="C25" s="2">
        <v>0.12055</v>
      </c>
      <c r="D25" s="2">
        <v>1.31484</v>
      </c>
      <c r="E25" s="1">
        <f t="shared" si="11"/>
        <v>98.666475647999988</v>
      </c>
      <c r="F25" s="1">
        <f t="shared" si="3"/>
        <v>20148.041878337943</v>
      </c>
      <c r="G25">
        <f t="shared" si="4"/>
        <v>20.148041878337942</v>
      </c>
      <c r="H25" s="2">
        <f t="shared" si="0"/>
        <v>784470.17741496908</v>
      </c>
      <c r="I25">
        <f t="shared" si="5"/>
        <v>784.47017741496904</v>
      </c>
      <c r="J25">
        <f t="shared" si="1"/>
        <v>20274.246022519434</v>
      </c>
      <c r="K25" s="2">
        <f t="shared" si="2"/>
        <v>7.2330000000000005</v>
      </c>
      <c r="M25">
        <f t="shared" si="6"/>
        <v>0.26924452672655952</v>
      </c>
      <c r="O25">
        <f t="shared" si="7"/>
        <v>67.809375000000017</v>
      </c>
      <c r="P25">
        <f t="shared" si="8"/>
        <v>0.29712767413558872</v>
      </c>
      <c r="Q25">
        <f t="shared" si="9"/>
        <v>2.0091666666666669E-3</v>
      </c>
      <c r="R25">
        <f t="shared" si="10"/>
        <v>1.5068750000000002</v>
      </c>
    </row>
    <row r="26" spans="1:18" x14ac:dyDescent="0.25">
      <c r="A26" s="2">
        <v>122.157</v>
      </c>
      <c r="B26" s="2">
        <v>2000</v>
      </c>
      <c r="C26" s="2">
        <v>0.12554999999999999</v>
      </c>
      <c r="D26" s="2">
        <v>1.31653</v>
      </c>
      <c r="E26" s="1">
        <f t="shared" si="11"/>
        <v>99.652748831999986</v>
      </c>
      <c r="F26" s="1">
        <f t="shared" si="3"/>
        <v>20871.222909376</v>
      </c>
      <c r="G26">
        <f t="shared" si="4"/>
        <v>20.871222909375998</v>
      </c>
      <c r="H26" s="2">
        <f t="shared" si="0"/>
        <v>792311.7659033665</v>
      </c>
      <c r="I26">
        <f t="shared" si="5"/>
        <v>792.31176590336645</v>
      </c>
      <c r="J26">
        <f t="shared" si="1"/>
        <v>21001.956945030892</v>
      </c>
      <c r="K26" s="2">
        <f t="shared" si="2"/>
        <v>7.5329999999999995</v>
      </c>
      <c r="M26">
        <f t="shared" si="6"/>
        <v>0.2706956858508735</v>
      </c>
      <c r="O26">
        <f t="shared" si="7"/>
        <v>70.621874999999989</v>
      </c>
      <c r="P26">
        <f t="shared" si="8"/>
        <v>0.29553481707156604</v>
      </c>
      <c r="Q26">
        <f t="shared" si="9"/>
        <v>2.0924999999999997E-3</v>
      </c>
      <c r="R26">
        <f t="shared" si="10"/>
        <v>1.5693749999999997</v>
      </c>
    </row>
    <row r="27" spans="1:18" x14ac:dyDescent="0.25">
      <c r="A27" s="2">
        <v>122.845</v>
      </c>
      <c r="B27" s="2">
        <v>2050</v>
      </c>
      <c r="C27" s="2">
        <v>0.12784999999999999</v>
      </c>
      <c r="D27" s="2">
        <v>1.32098</v>
      </c>
      <c r="E27" s="1">
        <f t="shared" si="11"/>
        <v>100.21400272</v>
      </c>
      <c r="F27" s="1">
        <f t="shared" si="3"/>
        <v>21513.490940018597</v>
      </c>
      <c r="G27">
        <f t="shared" si="4"/>
        <v>21.513490940018595</v>
      </c>
      <c r="H27" s="2">
        <f t="shared" si="0"/>
        <v>796774.14214821125</v>
      </c>
      <c r="I27">
        <f t="shared" si="5"/>
        <v>796.77414214821124</v>
      </c>
      <c r="J27">
        <f t="shared" si="1"/>
        <v>21648.248040923791</v>
      </c>
      <c r="K27" s="2">
        <f t="shared" si="2"/>
        <v>7.6709999999999994</v>
      </c>
      <c r="M27">
        <f t="shared" si="6"/>
        <v>0.26742521778731959</v>
      </c>
      <c r="O27">
        <f t="shared" si="7"/>
        <v>71.915624999999991</v>
      </c>
      <c r="P27">
        <f t="shared" si="8"/>
        <v>0.29914905057167479</v>
      </c>
      <c r="Q27">
        <f t="shared" si="9"/>
        <v>2.1308333333333331E-3</v>
      </c>
      <c r="R27">
        <f t="shared" si="10"/>
        <v>1.5981249999999998</v>
      </c>
    </row>
    <row r="28" spans="1:18" x14ac:dyDescent="0.25">
      <c r="A28" s="2">
        <v>123.79600000000001</v>
      </c>
      <c r="B28" s="2">
        <v>2100</v>
      </c>
      <c r="C28" s="2">
        <v>0.13089999999999999</v>
      </c>
      <c r="D28" s="2">
        <v>1.32287</v>
      </c>
      <c r="E28" s="1">
        <f t="shared" si="11"/>
        <v>100.989805696</v>
      </c>
      <c r="F28" s="1">
        <f t="shared" si="3"/>
        <v>22208.818216340995</v>
      </c>
      <c r="G28">
        <f t="shared" si="4"/>
        <v>22.208818216340994</v>
      </c>
      <c r="H28" s="2">
        <f t="shared" si="0"/>
        <v>802942.33954479219</v>
      </c>
      <c r="I28">
        <f t="shared" si="5"/>
        <v>802.94233954479216</v>
      </c>
      <c r="J28">
        <f t="shared" si="1"/>
        <v>22347.930737210285</v>
      </c>
      <c r="K28" s="2">
        <f t="shared" si="2"/>
        <v>7.8539999999999992</v>
      </c>
      <c r="M28">
        <f t="shared" si="6"/>
        <v>0.26523248299929064</v>
      </c>
      <c r="O28">
        <f t="shared" si="7"/>
        <v>73.63124999999998</v>
      </c>
      <c r="P28">
        <f t="shared" si="8"/>
        <v>0.30162218102152277</v>
      </c>
      <c r="Q28">
        <f t="shared" si="9"/>
        <v>2.1816666666666664E-3</v>
      </c>
      <c r="R28">
        <f t="shared" si="10"/>
        <v>1.6362499999999998</v>
      </c>
    </row>
    <row r="29" spans="1:18" x14ac:dyDescent="0.25">
      <c r="A29" s="2">
        <v>124.794</v>
      </c>
      <c r="B29" s="2">
        <v>2150</v>
      </c>
      <c r="C29" s="2">
        <v>0.13435</v>
      </c>
      <c r="D29" s="2">
        <v>1.3216399999999999</v>
      </c>
      <c r="E29" s="1">
        <f t="shared" si="11"/>
        <v>101.80395014399998</v>
      </c>
      <c r="F29" s="1">
        <f t="shared" si="3"/>
        <v>22920.90216798152</v>
      </c>
      <c r="G29">
        <f t="shared" si="4"/>
        <v>22.92090216798152</v>
      </c>
      <c r="H29" s="2">
        <f t="shared" si="0"/>
        <v>809415.37950461055</v>
      </c>
      <c r="I29">
        <f t="shared" si="5"/>
        <v>809.41537950461054</v>
      </c>
      <c r="J29">
        <f t="shared" si="1"/>
        <v>23064.475069975924</v>
      </c>
      <c r="K29" s="2">
        <f t="shared" si="2"/>
        <v>8.0609999999999999</v>
      </c>
      <c r="M29">
        <f t="shared" si="6"/>
        <v>0.26376579576546422</v>
      </c>
      <c r="O29">
        <f t="shared" si="7"/>
        <v>75.571875000000006</v>
      </c>
      <c r="P29">
        <f t="shared" si="8"/>
        <v>0.30329937120101252</v>
      </c>
      <c r="Q29">
        <f t="shared" si="9"/>
        <v>2.2391666666666666E-3</v>
      </c>
      <c r="R29">
        <f t="shared" si="10"/>
        <v>1.6793750000000001</v>
      </c>
    </row>
    <row r="30" spans="1:18" x14ac:dyDescent="0.25">
      <c r="A30" s="2">
        <v>125.137</v>
      </c>
      <c r="B30" s="2">
        <v>2200</v>
      </c>
      <c r="C30" s="2">
        <v>0.13769999999999999</v>
      </c>
      <c r="D30" s="2">
        <v>1.3165199999999999</v>
      </c>
      <c r="E30" s="1">
        <f t="shared" si="11"/>
        <v>102.08376131199999</v>
      </c>
      <c r="F30" s="1">
        <f t="shared" si="3"/>
        <v>23518.410269830158</v>
      </c>
      <c r="G30">
        <f t="shared" si="4"/>
        <v>23.518410269830159</v>
      </c>
      <c r="H30" s="2">
        <f t="shared" si="0"/>
        <v>811640.08161504916</v>
      </c>
      <c r="I30">
        <f t="shared" si="5"/>
        <v>811.64008161504921</v>
      </c>
      <c r="J30">
        <f t="shared" si="1"/>
        <v>23665.725867967969</v>
      </c>
      <c r="K30" s="2">
        <f t="shared" si="2"/>
        <v>8.2619999999999987</v>
      </c>
      <c r="M30">
        <f t="shared" si="6"/>
        <v>0.26347444104030199</v>
      </c>
      <c r="O30">
        <f t="shared" si="7"/>
        <v>77.456249999999983</v>
      </c>
      <c r="P30">
        <f t="shared" si="8"/>
        <v>0.30363476504259068</v>
      </c>
      <c r="Q30">
        <f t="shared" si="9"/>
        <v>2.2949999999999997E-3</v>
      </c>
      <c r="R30">
        <f t="shared" si="10"/>
        <v>1.7212499999999997</v>
      </c>
    </row>
    <row r="31" spans="1:18" x14ac:dyDescent="0.25">
      <c r="A31" s="2">
        <v>126.02800000000001</v>
      </c>
      <c r="B31" s="2">
        <v>2250</v>
      </c>
      <c r="C31" s="2">
        <v>0.14105000000000001</v>
      </c>
      <c r="D31" s="2">
        <v>1.3046500000000001</v>
      </c>
      <c r="E31" s="1">
        <f t="shared" si="11"/>
        <v>102.810617728</v>
      </c>
      <c r="F31" s="1">
        <f t="shared" si="3"/>
        <v>24224.181102398499</v>
      </c>
      <c r="G31">
        <f t="shared" si="4"/>
        <v>24.2241811023985</v>
      </c>
      <c r="H31" s="2">
        <f t="shared" si="0"/>
        <v>817419.11829260283</v>
      </c>
      <c r="I31">
        <f t="shared" si="5"/>
        <v>817.41911829260277</v>
      </c>
      <c r="J31">
        <f t="shared" si="1"/>
        <v>24375.917537283149</v>
      </c>
      <c r="K31" s="2">
        <f t="shared" si="2"/>
        <v>8.463000000000001</v>
      </c>
      <c r="M31">
        <f t="shared" si="6"/>
        <v>0.26202124122047382</v>
      </c>
      <c r="O31">
        <f t="shared" si="7"/>
        <v>79.340625000000017</v>
      </c>
      <c r="P31">
        <f t="shared" si="8"/>
        <v>0.30531875823260146</v>
      </c>
      <c r="Q31">
        <f t="shared" si="9"/>
        <v>2.3508333333333337E-3</v>
      </c>
      <c r="R31">
        <f t="shared" si="10"/>
        <v>1.7631250000000003</v>
      </c>
    </row>
    <row r="32" spans="1:18" x14ac:dyDescent="0.25">
      <c r="A32" s="2">
        <v>126.66</v>
      </c>
      <c r="B32" s="2">
        <v>2300</v>
      </c>
      <c r="C32" s="2">
        <v>0.14495</v>
      </c>
      <c r="D32" s="2">
        <v>1.2964599999999999</v>
      </c>
      <c r="E32" s="1">
        <f t="shared" si="11"/>
        <v>103.32618815999999</v>
      </c>
      <c r="F32" s="1">
        <f t="shared" si="3"/>
        <v>24886.674179595102</v>
      </c>
      <c r="G32">
        <f t="shared" si="4"/>
        <v>24.886674179595101</v>
      </c>
      <c r="H32" s="2">
        <f t="shared" si="0"/>
        <v>821518.27786635573</v>
      </c>
      <c r="I32">
        <f t="shared" si="5"/>
        <v>821.51827786635567</v>
      </c>
      <c r="J32">
        <f t="shared" si="1"/>
        <v>25042.560366219332</v>
      </c>
      <c r="K32" s="2">
        <f t="shared" si="2"/>
        <v>8.6969999999999992</v>
      </c>
      <c r="M32">
        <f t="shared" si="6"/>
        <v>0.26209809928512201</v>
      </c>
      <c r="O32">
        <f t="shared" si="7"/>
        <v>81.534374999999997</v>
      </c>
      <c r="P32">
        <f t="shared" si="8"/>
        <v>0.30522922607299191</v>
      </c>
      <c r="Q32">
        <f t="shared" si="9"/>
        <v>2.4158333333333332E-3</v>
      </c>
      <c r="R32">
        <f t="shared" si="10"/>
        <v>1.8118749999999999</v>
      </c>
    </row>
    <row r="33" spans="1:18" x14ac:dyDescent="0.25">
      <c r="A33" s="2">
        <v>126.822</v>
      </c>
      <c r="B33" s="2">
        <v>2350</v>
      </c>
      <c r="C33" s="2">
        <v>0.14985000000000001</v>
      </c>
      <c r="D33" s="2">
        <v>1.2822899999999999</v>
      </c>
      <c r="E33" s="1">
        <f t="shared" si="11"/>
        <v>103.458343872</v>
      </c>
      <c r="F33" s="1">
        <f t="shared" si="3"/>
        <v>25460.211223099272</v>
      </c>
      <c r="G33">
        <f t="shared" si="4"/>
        <v>25.460211223099272</v>
      </c>
      <c r="H33" s="2">
        <f t="shared" si="0"/>
        <v>822569.01180772902</v>
      </c>
      <c r="I33">
        <f t="shared" si="5"/>
        <v>822.569011807729</v>
      </c>
      <c r="J33">
        <f t="shared" si="1"/>
        <v>25619.689954952904</v>
      </c>
      <c r="K33" s="2">
        <f t="shared" si="2"/>
        <v>8.9910000000000014</v>
      </c>
      <c r="M33">
        <f t="shared" si="6"/>
        <v>0.26485444055868856</v>
      </c>
      <c r="O33">
        <f t="shared" si="7"/>
        <v>84.290625000000006</v>
      </c>
      <c r="P33">
        <f t="shared" si="8"/>
        <v>0.30205270423726566</v>
      </c>
      <c r="Q33">
        <f t="shared" si="9"/>
        <v>2.4975000000000002E-3</v>
      </c>
      <c r="R33">
        <f t="shared" si="10"/>
        <v>1.8731250000000002</v>
      </c>
    </row>
    <row r="34" spans="1:18" x14ac:dyDescent="0.25">
      <c r="A34" s="2">
        <v>126.69</v>
      </c>
      <c r="B34" s="2">
        <v>2400</v>
      </c>
      <c r="C34" s="2">
        <v>0.1537</v>
      </c>
      <c r="D34" s="2">
        <v>1.2730399999999999</v>
      </c>
      <c r="E34" s="1">
        <f t="shared" si="11"/>
        <v>103.35066144</v>
      </c>
      <c r="F34" s="1">
        <f t="shared" si="3"/>
        <v>25974.854297883991</v>
      </c>
      <c r="G34">
        <f t="shared" si="4"/>
        <v>25.97485429788399</v>
      </c>
      <c r="H34" s="2">
        <f t="shared" si="0"/>
        <v>821712.85822586925</v>
      </c>
      <c r="I34">
        <f t="shared" si="5"/>
        <v>821.71285822586924</v>
      </c>
      <c r="J34">
        <f t="shared" si="1"/>
        <v>26137.556672471954</v>
      </c>
      <c r="K34" s="2">
        <f t="shared" si="2"/>
        <v>9.2219999999999995</v>
      </c>
      <c r="M34">
        <f t="shared" si="6"/>
        <v>0.26627675830941788</v>
      </c>
      <c r="O34">
        <f t="shared" si="7"/>
        <v>86.456249999999997</v>
      </c>
      <c r="P34">
        <f t="shared" si="8"/>
        <v>0.30043928921141028</v>
      </c>
      <c r="Q34">
        <f t="shared" si="9"/>
        <v>2.5616666666666665E-3</v>
      </c>
      <c r="R34">
        <f t="shared" si="10"/>
        <v>1.9212499999999999</v>
      </c>
    </row>
    <row r="35" spans="1:18" x14ac:dyDescent="0.25">
      <c r="A35" s="2">
        <v>126.55200000000001</v>
      </c>
      <c r="B35" s="2">
        <v>2450</v>
      </c>
      <c r="C35" s="2">
        <v>0.15565000000000001</v>
      </c>
      <c r="D35" s="2">
        <v>1.2698400000000001</v>
      </c>
      <c r="E35" s="1">
        <f t="shared" si="11"/>
        <v>103.238084352</v>
      </c>
      <c r="F35" s="1">
        <f t="shared" si="3"/>
        <v>26487.113935292338</v>
      </c>
      <c r="G35">
        <f t="shared" si="4"/>
        <v>26.487113935292339</v>
      </c>
      <c r="H35" s="2">
        <f t="shared" si="0"/>
        <v>820817.78857210674</v>
      </c>
      <c r="I35">
        <f t="shared" si="5"/>
        <v>820.81778857210679</v>
      </c>
      <c r="J35">
        <f t="shared" si="1"/>
        <v>26653.02502314029</v>
      </c>
      <c r="K35" s="2">
        <f t="shared" si="2"/>
        <v>9.3390000000000004</v>
      </c>
      <c r="M35">
        <f t="shared" si="6"/>
        <v>0.26443990904827491</v>
      </c>
      <c r="O35">
        <f t="shared" si="7"/>
        <v>87.553125000000009</v>
      </c>
      <c r="P35">
        <f t="shared" si="8"/>
        <v>0.30252619692663552</v>
      </c>
      <c r="Q35">
        <f t="shared" si="9"/>
        <v>2.5941666666666669E-3</v>
      </c>
      <c r="R35">
        <f t="shared" si="10"/>
        <v>1.9456250000000002</v>
      </c>
    </row>
    <row r="36" spans="1:18" x14ac:dyDescent="0.25">
      <c r="A36" s="2">
        <v>126.438</v>
      </c>
      <c r="B36" s="2">
        <v>2500</v>
      </c>
      <c r="C36" s="2">
        <v>0.15959999999999999</v>
      </c>
      <c r="D36" s="2">
        <v>1.2744599999999999</v>
      </c>
      <c r="E36" s="1">
        <f t="shared" si="11"/>
        <v>103.145085888</v>
      </c>
      <c r="F36" s="1">
        <f t="shared" si="3"/>
        <v>27003.320339969083</v>
      </c>
      <c r="G36">
        <f t="shared" si="4"/>
        <v>27.003320339969083</v>
      </c>
      <c r="H36" s="2">
        <f t="shared" si="0"/>
        <v>820078.38320595503</v>
      </c>
      <c r="I36">
        <f t="shared" si="5"/>
        <v>820.07838320595499</v>
      </c>
      <c r="J36">
        <f t="shared" si="1"/>
        <v>27172.464863002282</v>
      </c>
      <c r="K36" s="2">
        <f t="shared" si="2"/>
        <v>9.5759999999999987</v>
      </c>
      <c r="M36">
        <f t="shared" si="6"/>
        <v>0.26596729252474666</v>
      </c>
      <c r="O36">
        <f t="shared" si="7"/>
        <v>89.775000000000006</v>
      </c>
      <c r="P36">
        <f t="shared" si="8"/>
        <v>0.30078886482839412</v>
      </c>
      <c r="Q36">
        <f t="shared" si="9"/>
        <v>2.66E-3</v>
      </c>
      <c r="R36">
        <f t="shared" si="10"/>
        <v>1.9950000000000001</v>
      </c>
    </row>
    <row r="37" spans="1:18" x14ac:dyDescent="0.25">
      <c r="A37" s="2">
        <v>126.239</v>
      </c>
      <c r="B37" s="2">
        <v>2550</v>
      </c>
      <c r="C37" s="2">
        <v>0.16259999999999999</v>
      </c>
      <c r="D37" s="2">
        <v>1.2787599999999999</v>
      </c>
      <c r="E37" s="1">
        <f t="shared" si="11"/>
        <v>102.982746464</v>
      </c>
      <c r="F37" s="1">
        <f t="shared" si="3"/>
        <v>27500.036377713226</v>
      </c>
      <c r="G37">
        <f t="shared" si="4"/>
        <v>27.500036377713226</v>
      </c>
      <c r="H37" s="2">
        <f t="shared" si="0"/>
        <v>818787.66682118189</v>
      </c>
      <c r="I37">
        <f t="shared" si="5"/>
        <v>818.78766682118192</v>
      </c>
      <c r="J37">
        <f t="shared" si="1"/>
        <v>27672.292251359217</v>
      </c>
      <c r="K37" s="2">
        <f t="shared" si="2"/>
        <v>9.7560000000000002</v>
      </c>
      <c r="M37">
        <f t="shared" si="6"/>
        <v>0.26607237530528849</v>
      </c>
      <c r="O37">
        <f t="shared" si="7"/>
        <v>91.462499999999991</v>
      </c>
      <c r="P37">
        <f t="shared" si="8"/>
        <v>0.30067007109704225</v>
      </c>
      <c r="Q37">
        <f t="shared" si="9"/>
        <v>2.7099999999999997E-3</v>
      </c>
      <c r="R37">
        <f t="shared" si="10"/>
        <v>2.0324999999999998</v>
      </c>
    </row>
    <row r="38" spans="1:18" x14ac:dyDescent="0.25">
      <c r="A38" s="2">
        <v>126.161</v>
      </c>
      <c r="B38" s="2">
        <v>2600</v>
      </c>
      <c r="C38" s="2">
        <v>0.16805</v>
      </c>
      <c r="D38" s="2">
        <v>1.27634</v>
      </c>
      <c r="E38" s="1">
        <f t="shared" si="11"/>
        <v>102.919115936</v>
      </c>
      <c r="F38" s="1">
        <f t="shared" si="3"/>
        <v>28021.928006669466</v>
      </c>
      <c r="G38">
        <f t="shared" si="4"/>
        <v>28.021928006669466</v>
      </c>
      <c r="H38" s="2">
        <f t="shared" ref="H38:H69" si="12">(J38*60*2)/(O$3*R$3*B38*Q$3)</f>
        <v>818281.75788644666</v>
      </c>
      <c r="I38">
        <f t="shared" si="5"/>
        <v>818.28175788644671</v>
      </c>
      <c r="J38">
        <f t="shared" ref="J38:J69" si="13">F38*$N$3</f>
        <v>28197.452926845421</v>
      </c>
      <c r="K38" s="2">
        <f t="shared" ref="K38:K69" si="14">C38*60</f>
        <v>10.083</v>
      </c>
      <c r="M38">
        <f t="shared" ref="M38:M69" si="15">((C38*60)*0.75)/G38</f>
        <v>0.26986901109017619</v>
      </c>
      <c r="O38">
        <f t="shared" si="7"/>
        <v>94.528125000000003</v>
      </c>
      <c r="P38">
        <f t="shared" si="8"/>
        <v>0.2964401124709653</v>
      </c>
      <c r="Q38">
        <f t="shared" si="9"/>
        <v>2.8008333333333336E-3</v>
      </c>
      <c r="R38">
        <f t="shared" si="10"/>
        <v>2.100625</v>
      </c>
    </row>
    <row r="39" spans="1:18" x14ac:dyDescent="0.25">
      <c r="A39" s="2">
        <v>125.84699999999999</v>
      </c>
      <c r="B39" s="2">
        <v>2650</v>
      </c>
      <c r="C39" s="2">
        <v>0.17144999999999999</v>
      </c>
      <c r="D39" s="2">
        <v>1.28027</v>
      </c>
      <c r="E39" s="1">
        <f t="shared" si="11"/>
        <v>102.66296227199999</v>
      </c>
      <c r="F39" s="1">
        <f t="shared" si="3"/>
        <v>28489.726712804179</v>
      </c>
      <c r="G39">
        <f t="shared" si="4"/>
        <v>28.489726712804178</v>
      </c>
      <c r="H39" s="2">
        <f t="shared" si="12"/>
        <v>816245.15012353752</v>
      </c>
      <c r="I39">
        <f t="shared" si="5"/>
        <v>816.24515012353754</v>
      </c>
      <c r="J39">
        <f t="shared" si="13"/>
        <v>28668.181850006353</v>
      </c>
      <c r="K39" s="2">
        <f t="shared" si="14"/>
        <v>10.286999999999999</v>
      </c>
      <c r="M39">
        <f t="shared" si="15"/>
        <v>0.27080814350291832</v>
      </c>
      <c r="O39">
        <f t="shared" si="7"/>
        <v>96.440624999999997</v>
      </c>
      <c r="P39">
        <f t="shared" si="8"/>
        <v>0.29541209125100731</v>
      </c>
      <c r="Q39">
        <f t="shared" si="9"/>
        <v>2.8574999999999998E-3</v>
      </c>
      <c r="R39">
        <f t="shared" si="10"/>
        <v>2.1431249999999999</v>
      </c>
    </row>
    <row r="40" spans="1:18" x14ac:dyDescent="0.25">
      <c r="A40" s="2">
        <v>124.911</v>
      </c>
      <c r="B40" s="2">
        <v>2700</v>
      </c>
      <c r="C40" s="2">
        <v>0.17465</v>
      </c>
      <c r="D40" s="2">
        <v>1.2837099999999999</v>
      </c>
      <c r="E40" s="1">
        <f t="shared" si="11"/>
        <v>101.89939593599999</v>
      </c>
      <c r="F40" s="1">
        <f t="shared" si="3"/>
        <v>28811.375430999768</v>
      </c>
      <c r="G40">
        <f t="shared" si="4"/>
        <v>28.811375430999767</v>
      </c>
      <c r="H40" s="2">
        <f t="shared" si="12"/>
        <v>810174.24290671363</v>
      </c>
      <c r="I40">
        <f t="shared" si="5"/>
        <v>810.17424290671363</v>
      </c>
      <c r="J40">
        <f t="shared" si="13"/>
        <v>28991.845324844402</v>
      </c>
      <c r="K40" s="2">
        <f t="shared" si="14"/>
        <v>10.478999999999999</v>
      </c>
      <c r="M40">
        <f t="shared" si="15"/>
        <v>0.27278288115130367</v>
      </c>
      <c r="O40">
        <f t="shared" si="7"/>
        <v>98.240625000000009</v>
      </c>
      <c r="P40">
        <f t="shared" si="8"/>
        <v>0.29327353557654751</v>
      </c>
      <c r="Q40">
        <f t="shared" si="9"/>
        <v>2.9108333333333334E-3</v>
      </c>
      <c r="R40">
        <f t="shared" si="10"/>
        <v>2.183125</v>
      </c>
    </row>
    <row r="41" spans="1:18" x14ac:dyDescent="0.25">
      <c r="A41" s="2">
        <v>123.92700000000001</v>
      </c>
      <c r="B41" s="2">
        <v>2750</v>
      </c>
      <c r="C41" s="2">
        <v>0.1784</v>
      </c>
      <c r="D41" s="2">
        <v>1.2811999999999999</v>
      </c>
      <c r="E41" s="1">
        <f t="shared" si="11"/>
        <v>101.096672352</v>
      </c>
      <c r="F41" s="1">
        <f t="shared" si="3"/>
        <v>29113.751623313277</v>
      </c>
      <c r="G41">
        <f t="shared" si="4"/>
        <v>29.113751623313277</v>
      </c>
      <c r="H41" s="2">
        <f t="shared" si="12"/>
        <v>803792.00711466814</v>
      </c>
      <c r="I41">
        <f t="shared" si="5"/>
        <v>803.79200711466819</v>
      </c>
      <c r="J41">
        <f t="shared" si="13"/>
        <v>29296.115553749765</v>
      </c>
      <c r="K41" s="2">
        <f t="shared" si="14"/>
        <v>10.704000000000001</v>
      </c>
      <c r="M41">
        <f t="shared" si="15"/>
        <v>0.27574598093264829</v>
      </c>
      <c r="O41">
        <f t="shared" si="7"/>
        <v>100.35000000000001</v>
      </c>
      <c r="P41">
        <f t="shared" si="8"/>
        <v>0.29012208892190605</v>
      </c>
      <c r="Q41">
        <f t="shared" si="9"/>
        <v>2.9733333333333335E-3</v>
      </c>
      <c r="R41">
        <f t="shared" si="10"/>
        <v>2.23</v>
      </c>
    </row>
    <row r="42" spans="1:18" x14ac:dyDescent="0.25">
      <c r="A42" s="2">
        <v>123.68899999999999</v>
      </c>
      <c r="B42" s="2">
        <v>2800</v>
      </c>
      <c r="C42" s="2">
        <v>0.18004999999999999</v>
      </c>
      <c r="D42" s="2">
        <v>1.2744800000000001</v>
      </c>
      <c r="E42" s="1">
        <f t="shared" si="11"/>
        <v>100.90251766399999</v>
      </c>
      <c r="F42" s="1">
        <f t="shared" si="3"/>
        <v>29586.163434047423</v>
      </c>
      <c r="G42">
        <f t="shared" si="4"/>
        <v>29.586163434047425</v>
      </c>
      <c r="H42" s="2">
        <f t="shared" si="12"/>
        <v>802248.33626252692</v>
      </c>
      <c r="I42">
        <f t="shared" si="5"/>
        <v>802.24833626252689</v>
      </c>
      <c r="J42">
        <f t="shared" si="13"/>
        <v>29771.486477266928</v>
      </c>
      <c r="K42" s="2">
        <f t="shared" si="14"/>
        <v>10.802999999999999</v>
      </c>
      <c r="M42">
        <f t="shared" si="15"/>
        <v>0.27385267502024346</v>
      </c>
      <c r="O42">
        <f t="shared" si="7"/>
        <v>101.278125</v>
      </c>
      <c r="P42">
        <f t="shared" si="8"/>
        <v>0.29212787493891129</v>
      </c>
      <c r="Q42">
        <f t="shared" si="9"/>
        <v>3.0008333333333332E-3</v>
      </c>
      <c r="R42">
        <f t="shared" si="10"/>
        <v>2.2506249999999999</v>
      </c>
    </row>
    <row r="43" spans="1:18" x14ac:dyDescent="0.25">
      <c r="A43" s="2">
        <v>123.389</v>
      </c>
      <c r="B43" s="2">
        <v>2850</v>
      </c>
      <c r="C43" s="2">
        <v>0.18310000000000001</v>
      </c>
      <c r="D43" s="2">
        <v>1.2603599999999999</v>
      </c>
      <c r="E43" s="1">
        <f t="shared" si="11"/>
        <v>100.65778486399999</v>
      </c>
      <c r="F43" s="1">
        <f t="shared" si="3"/>
        <v>30041.446958259603</v>
      </c>
      <c r="G43">
        <f t="shared" si="4"/>
        <v>30.041446958259602</v>
      </c>
      <c r="H43" s="2">
        <f t="shared" si="12"/>
        <v>800302.53266739124</v>
      </c>
      <c r="I43">
        <f t="shared" si="5"/>
        <v>800.30253266739123</v>
      </c>
      <c r="J43">
        <f t="shared" si="13"/>
        <v>30229.621825387363</v>
      </c>
      <c r="K43" s="2">
        <f t="shared" si="14"/>
        <v>10.986000000000001</v>
      </c>
      <c r="M43">
        <f t="shared" si="15"/>
        <v>0.27427107660453853</v>
      </c>
      <c r="O43">
        <f t="shared" si="7"/>
        <v>102.99375000000002</v>
      </c>
      <c r="P43">
        <f t="shared" si="8"/>
        <v>0.29168223273994387</v>
      </c>
      <c r="Q43">
        <f t="shared" si="9"/>
        <v>3.0516666666666669E-3</v>
      </c>
      <c r="R43">
        <f t="shared" si="10"/>
        <v>2.2887500000000003</v>
      </c>
    </row>
    <row r="44" spans="1:18" x14ac:dyDescent="0.25">
      <c r="A44" s="2">
        <v>122.51900000000001</v>
      </c>
      <c r="B44" s="2">
        <v>2900</v>
      </c>
      <c r="C44" s="2">
        <v>0.18790000000000001</v>
      </c>
      <c r="D44" s="2">
        <v>1.2531000000000001</v>
      </c>
      <c r="E44" s="1">
        <f t="shared" si="11"/>
        <v>99.948059743999991</v>
      </c>
      <c r="F44" s="1">
        <f t="shared" si="3"/>
        <v>30352.95538912273</v>
      </c>
      <c r="G44">
        <f t="shared" si="4"/>
        <v>30.35295538912273</v>
      </c>
      <c r="H44" s="2">
        <f t="shared" si="12"/>
        <v>794659.70224149711</v>
      </c>
      <c r="I44">
        <f t="shared" si="5"/>
        <v>794.65970224149714</v>
      </c>
      <c r="J44">
        <f t="shared" si="13"/>
        <v>30543.081495738661</v>
      </c>
      <c r="K44" s="2">
        <f t="shared" si="14"/>
        <v>11.274000000000001</v>
      </c>
      <c r="M44">
        <f t="shared" si="15"/>
        <v>0.27857254397804404</v>
      </c>
      <c r="O44">
        <f t="shared" si="7"/>
        <v>105.69375000000001</v>
      </c>
      <c r="P44">
        <f t="shared" si="8"/>
        <v>0.28717833731060471</v>
      </c>
      <c r="Q44">
        <f t="shared" si="9"/>
        <v>3.1316666666666667E-3</v>
      </c>
      <c r="R44">
        <f t="shared" si="10"/>
        <v>2.3487499999999999</v>
      </c>
    </row>
    <row r="45" spans="1:18" x14ac:dyDescent="0.25">
      <c r="A45" s="2">
        <v>121.837</v>
      </c>
      <c r="B45" s="2">
        <v>2950</v>
      </c>
      <c r="C45" s="2">
        <v>0.19255</v>
      </c>
      <c r="D45" s="2">
        <v>1.23943</v>
      </c>
      <c r="E45" s="1">
        <f t="shared" si="11"/>
        <v>99.391700512</v>
      </c>
      <c r="F45" s="1">
        <f t="shared" si="3"/>
        <v>30704.409888702445</v>
      </c>
      <c r="G45">
        <f t="shared" si="4"/>
        <v>30.704409888702443</v>
      </c>
      <c r="H45" s="2">
        <f t="shared" si="12"/>
        <v>790236.24206855497</v>
      </c>
      <c r="I45">
        <f t="shared" si="5"/>
        <v>790.23624206855493</v>
      </c>
      <c r="J45">
        <f t="shared" si="13"/>
        <v>30896.737450656125</v>
      </c>
      <c r="K45" s="2">
        <f t="shared" si="14"/>
        <v>11.553000000000001</v>
      </c>
      <c r="M45">
        <f t="shared" si="15"/>
        <v>0.28219887734068322</v>
      </c>
      <c r="O45">
        <f t="shared" si="7"/>
        <v>108.309375</v>
      </c>
      <c r="P45">
        <f t="shared" si="8"/>
        <v>0.28348801651475175</v>
      </c>
      <c r="Q45">
        <f t="shared" si="9"/>
        <v>3.2091666666666666E-3</v>
      </c>
      <c r="R45">
        <f t="shared" si="10"/>
        <v>2.4068749999999999</v>
      </c>
    </row>
    <row r="46" spans="1:18" x14ac:dyDescent="0.25">
      <c r="A46" s="2">
        <v>121.709</v>
      </c>
      <c r="B46" s="2">
        <v>3000</v>
      </c>
      <c r="C46" s="2">
        <v>0.19900000000000001</v>
      </c>
      <c r="D46" s="2">
        <v>1.2273499999999999</v>
      </c>
      <c r="E46" s="1">
        <f t="shared" si="11"/>
        <v>99.287281183999994</v>
      </c>
      <c r="F46" s="1">
        <f t="shared" si="3"/>
        <v>31192.019316255846</v>
      </c>
      <c r="G46">
        <f t="shared" si="4"/>
        <v>31.192019316255845</v>
      </c>
      <c r="H46" s="2">
        <f t="shared" si="12"/>
        <v>789406.03253463039</v>
      </c>
      <c r="I46">
        <f t="shared" si="5"/>
        <v>789.40603253463041</v>
      </c>
      <c r="J46">
        <f t="shared" si="13"/>
        <v>31387.401186457977</v>
      </c>
      <c r="K46" s="2">
        <f t="shared" si="14"/>
        <v>11.940000000000001</v>
      </c>
      <c r="M46">
        <f t="shared" si="15"/>
        <v>0.28709266653130944</v>
      </c>
      <c r="O46">
        <f t="shared" si="7"/>
        <v>111.93750000000001</v>
      </c>
      <c r="P46">
        <f t="shared" si="8"/>
        <v>0.27865567228369259</v>
      </c>
      <c r="Q46">
        <f t="shared" si="9"/>
        <v>3.316666666666667E-3</v>
      </c>
      <c r="R46">
        <f t="shared" si="10"/>
        <v>2.4875000000000003</v>
      </c>
    </row>
    <row r="47" spans="1:18" x14ac:dyDescent="0.25">
      <c r="A47" s="2">
        <v>121.123</v>
      </c>
      <c r="B47" s="2">
        <v>3050</v>
      </c>
      <c r="C47" s="2">
        <v>0.20605000000000001</v>
      </c>
      <c r="D47" s="2">
        <v>1.2193000000000001</v>
      </c>
      <c r="E47" s="1">
        <f t="shared" si="11"/>
        <v>98.809236447999993</v>
      </c>
      <c r="F47" s="1">
        <f t="shared" si="3"/>
        <v>31559.201085405119</v>
      </c>
      <c r="G47">
        <f t="shared" si="4"/>
        <v>31.559201085405117</v>
      </c>
      <c r="H47" s="2">
        <f t="shared" si="12"/>
        <v>785605.22951213177</v>
      </c>
      <c r="I47">
        <f t="shared" si="5"/>
        <v>785.60522951213181</v>
      </c>
      <c r="J47">
        <f t="shared" si="13"/>
        <v>31756.8829240714</v>
      </c>
      <c r="K47" s="2">
        <f t="shared" si="14"/>
        <v>12.363000000000001</v>
      </c>
      <c r="M47">
        <f t="shared" si="15"/>
        <v>0.29380496594028327</v>
      </c>
      <c r="O47">
        <f t="shared" si="7"/>
        <v>115.903125</v>
      </c>
      <c r="P47">
        <f t="shared" si="8"/>
        <v>0.27228947524413272</v>
      </c>
      <c r="Q47">
        <f t="shared" si="9"/>
        <v>3.434166666666667E-3</v>
      </c>
      <c r="R47">
        <f t="shared" si="10"/>
        <v>2.5756250000000001</v>
      </c>
    </row>
    <row r="48" spans="1:18" x14ac:dyDescent="0.25">
      <c r="A48" s="2">
        <v>121.124</v>
      </c>
      <c r="B48" s="2">
        <v>3100</v>
      </c>
      <c r="C48" s="2">
        <v>0.21004999999999999</v>
      </c>
      <c r="D48" s="2">
        <v>1.20692</v>
      </c>
      <c r="E48" s="1">
        <f t="shared" si="11"/>
        <v>98.810052223999989</v>
      </c>
      <c r="F48" s="1">
        <f t="shared" si="3"/>
        <v>32076.829864000025</v>
      </c>
      <c r="G48">
        <f t="shared" si="4"/>
        <v>32.076829864000025</v>
      </c>
      <c r="H48" s="2">
        <f t="shared" si="12"/>
        <v>785611.71552411537</v>
      </c>
      <c r="I48">
        <f t="shared" si="5"/>
        <v>785.61171552411531</v>
      </c>
      <c r="J48">
        <f t="shared" si="13"/>
        <v>32277.754047376562</v>
      </c>
      <c r="K48" s="2">
        <f t="shared" si="14"/>
        <v>12.603</v>
      </c>
      <c r="M48">
        <f t="shared" si="15"/>
        <v>0.29467531673409858</v>
      </c>
      <c r="O48">
        <f t="shared" si="7"/>
        <v>118.153125</v>
      </c>
      <c r="P48">
        <f t="shared" si="8"/>
        <v>0.27148524310296512</v>
      </c>
      <c r="Q48">
        <f t="shared" si="9"/>
        <v>3.5008333333333332E-3</v>
      </c>
      <c r="R48">
        <f t="shared" si="10"/>
        <v>2.6256249999999999</v>
      </c>
    </row>
    <row r="49" spans="1:18" x14ac:dyDescent="0.25">
      <c r="A49" s="2">
        <v>120.851</v>
      </c>
      <c r="B49" s="2">
        <v>3150</v>
      </c>
      <c r="C49" s="2">
        <v>0.21604999999999999</v>
      </c>
      <c r="D49" s="2">
        <v>1.1927399999999999</v>
      </c>
      <c r="E49" s="1">
        <f t="shared" si="11"/>
        <v>98.587345375999988</v>
      </c>
      <c r="F49" s="1">
        <f t="shared" si="3"/>
        <v>32520.734396866927</v>
      </c>
      <c r="G49">
        <f t="shared" si="4"/>
        <v>32.520734396866928</v>
      </c>
      <c r="H49" s="2">
        <f t="shared" si="12"/>
        <v>783841.03425254172</v>
      </c>
      <c r="I49">
        <f t="shared" si="5"/>
        <v>783.8410342525417</v>
      </c>
      <c r="J49">
        <f t="shared" si="13"/>
        <v>32724.439127951628</v>
      </c>
      <c r="K49" s="2">
        <f t="shared" si="14"/>
        <v>12.962999999999999</v>
      </c>
      <c r="M49">
        <f t="shared" si="15"/>
        <v>0.29895542583246976</v>
      </c>
      <c r="O49">
        <f t="shared" si="7"/>
        <v>121.52812499999999</v>
      </c>
      <c r="P49">
        <f t="shared" si="8"/>
        <v>0.26759842132730122</v>
      </c>
      <c r="Q49">
        <f t="shared" si="9"/>
        <v>3.6008333333333331E-3</v>
      </c>
      <c r="R49">
        <f t="shared" si="10"/>
        <v>2.7006249999999996</v>
      </c>
    </row>
    <row r="50" spans="1:18" x14ac:dyDescent="0.25">
      <c r="A50" s="2">
        <v>120.596</v>
      </c>
      <c r="B50" s="2">
        <v>3200</v>
      </c>
      <c r="C50" s="2">
        <v>0.21795</v>
      </c>
      <c r="D50" s="2">
        <v>1.1848099999999999</v>
      </c>
      <c r="E50" s="1">
        <f t="shared" si="11"/>
        <v>98.379322496</v>
      </c>
      <c r="F50" s="1">
        <f t="shared" si="3"/>
        <v>32967.227393981295</v>
      </c>
      <c r="G50">
        <f t="shared" si="4"/>
        <v>32.967227393981297</v>
      </c>
      <c r="H50" s="2">
        <f t="shared" si="12"/>
        <v>782187.10119667638</v>
      </c>
      <c r="I50">
        <f t="shared" si="5"/>
        <v>782.18710119667639</v>
      </c>
      <c r="J50">
        <f t="shared" si="13"/>
        <v>33173.728886504359</v>
      </c>
      <c r="K50" s="2">
        <f t="shared" si="14"/>
        <v>13.077</v>
      </c>
      <c r="M50">
        <f t="shared" si="15"/>
        <v>0.29749999545884059</v>
      </c>
      <c r="O50">
        <f t="shared" si="7"/>
        <v>122.59687499999998</v>
      </c>
      <c r="P50">
        <f t="shared" si="8"/>
        <v>0.2689075671299232</v>
      </c>
      <c r="Q50">
        <f t="shared" si="9"/>
        <v>3.6324999999999999E-3</v>
      </c>
      <c r="R50">
        <f t="shared" si="10"/>
        <v>2.7243749999999998</v>
      </c>
    </row>
    <row r="51" spans="1:18" x14ac:dyDescent="0.25">
      <c r="A51" s="2">
        <v>120.84</v>
      </c>
      <c r="B51" s="2">
        <v>3250</v>
      </c>
      <c r="C51" s="2">
        <v>0.22305</v>
      </c>
      <c r="D51" s="2">
        <v>1.17378</v>
      </c>
      <c r="E51" s="1">
        <f t="shared" si="11"/>
        <v>98.578371840000003</v>
      </c>
      <c r="F51" s="1">
        <f t="shared" si="3"/>
        <v>33550.084617333589</v>
      </c>
      <c r="G51">
        <f t="shared" si="4"/>
        <v>33.550084617333589</v>
      </c>
      <c r="H51" s="2">
        <f t="shared" si="12"/>
        <v>783769.68812072033</v>
      </c>
      <c r="I51">
        <f t="shared" si="5"/>
        <v>783.76968812072028</v>
      </c>
      <c r="J51">
        <f t="shared" si="13"/>
        <v>33760.237035216909</v>
      </c>
      <c r="K51" s="2">
        <f t="shared" si="14"/>
        <v>13.382999999999999</v>
      </c>
      <c r="M51">
        <f t="shared" si="15"/>
        <v>0.29917212175418101</v>
      </c>
      <c r="O51">
        <f t="shared" si="7"/>
        <v>125.465625</v>
      </c>
      <c r="P51">
        <f t="shared" si="8"/>
        <v>0.2674045948229532</v>
      </c>
      <c r="Q51">
        <f t="shared" si="9"/>
        <v>3.7174999999999999E-3</v>
      </c>
      <c r="R51">
        <f t="shared" si="10"/>
        <v>2.788125</v>
      </c>
    </row>
    <row r="52" spans="1:18" x14ac:dyDescent="0.25">
      <c r="A52" s="2">
        <v>121.633</v>
      </c>
      <c r="B52" s="2">
        <v>3300</v>
      </c>
      <c r="C52" s="2">
        <v>0.22550000000000001</v>
      </c>
      <c r="D52" s="2">
        <v>1.1611800000000001</v>
      </c>
      <c r="E52" s="1">
        <f t="shared" si="11"/>
        <v>99.225282207999996</v>
      </c>
      <c r="F52" s="1">
        <f t="shared" si="3"/>
        <v>34289.795939852949</v>
      </c>
      <c r="G52">
        <f t="shared" si="4"/>
        <v>34.289795939852951</v>
      </c>
      <c r="H52" s="2">
        <f t="shared" si="12"/>
        <v>788913.09562386258</v>
      </c>
      <c r="I52">
        <f t="shared" si="5"/>
        <v>788.91309562386255</v>
      </c>
      <c r="J52">
        <f t="shared" si="13"/>
        <v>34504.581792338184</v>
      </c>
      <c r="K52" s="2">
        <f t="shared" si="14"/>
        <v>13.530000000000001</v>
      </c>
      <c r="M52">
        <f t="shared" si="15"/>
        <v>0.29593351963364056</v>
      </c>
      <c r="O52">
        <f t="shared" si="7"/>
        <v>126.84375</v>
      </c>
      <c r="P52">
        <f t="shared" si="8"/>
        <v>0.27033098548295009</v>
      </c>
      <c r="Q52">
        <f t="shared" si="9"/>
        <v>3.7583333333333336E-3</v>
      </c>
      <c r="R52">
        <f t="shared" si="10"/>
        <v>2.8187500000000001</v>
      </c>
    </row>
    <row r="53" spans="1:18" x14ac:dyDescent="0.25">
      <c r="A53" s="2">
        <v>122.181</v>
      </c>
      <c r="B53" s="2">
        <v>3350</v>
      </c>
      <c r="C53" s="2">
        <v>0.22850000000000001</v>
      </c>
      <c r="D53" s="2">
        <v>1.1510400000000001</v>
      </c>
      <c r="E53" s="1">
        <f t="shared" si="11"/>
        <v>99.672327455999991</v>
      </c>
      <c r="F53" s="1">
        <f t="shared" si="3"/>
        <v>34966.166773386183</v>
      </c>
      <c r="G53">
        <f t="shared" si="4"/>
        <v>34.966166773386185</v>
      </c>
      <c r="H53" s="2">
        <f t="shared" si="12"/>
        <v>792467.43019097741</v>
      </c>
      <c r="I53">
        <f t="shared" si="5"/>
        <v>792.46743019097744</v>
      </c>
      <c r="J53">
        <f t="shared" si="13"/>
        <v>35185.189305679356</v>
      </c>
      <c r="K53" s="2">
        <f t="shared" si="14"/>
        <v>13.71</v>
      </c>
      <c r="M53">
        <f t="shared" si="15"/>
        <v>0.29406998103739312</v>
      </c>
      <c r="O53">
        <f t="shared" si="7"/>
        <v>128.53125000000003</v>
      </c>
      <c r="P53">
        <f t="shared" si="8"/>
        <v>0.27204408868182778</v>
      </c>
      <c r="Q53">
        <f t="shared" si="9"/>
        <v>3.8083333333333333E-3</v>
      </c>
      <c r="R53">
        <f t="shared" si="10"/>
        <v>2.8562500000000002</v>
      </c>
    </row>
    <row r="54" spans="1:18" x14ac:dyDescent="0.25">
      <c r="A54" s="2">
        <v>122.93300000000001</v>
      </c>
      <c r="B54" s="2">
        <v>3400</v>
      </c>
      <c r="C54" s="2">
        <v>0.23419999999999999</v>
      </c>
      <c r="D54" s="2">
        <v>1.14117</v>
      </c>
      <c r="E54" s="1">
        <f t="shared" si="11"/>
        <v>100.285791008</v>
      </c>
      <c r="F54" s="1">
        <f t="shared" si="3"/>
        <v>35706.471819553066</v>
      </c>
      <c r="G54">
        <f t="shared" si="4"/>
        <v>35.706471819553066</v>
      </c>
      <c r="H54" s="2">
        <f t="shared" si="12"/>
        <v>797344.91120278463</v>
      </c>
      <c r="I54">
        <f t="shared" si="5"/>
        <v>797.3449112027846</v>
      </c>
      <c r="J54">
        <f t="shared" si="13"/>
        <v>35930.131505439072</v>
      </c>
      <c r="K54" s="2">
        <f t="shared" si="14"/>
        <v>14.052</v>
      </c>
      <c r="M54">
        <f t="shared" si="15"/>
        <v>0.29515657702783121</v>
      </c>
      <c r="O54">
        <f t="shared" si="7"/>
        <v>131.73750000000001</v>
      </c>
      <c r="P54">
        <f t="shared" si="8"/>
        <v>0.27104257952028132</v>
      </c>
      <c r="Q54">
        <f t="shared" si="9"/>
        <v>3.9033333333333333E-3</v>
      </c>
      <c r="R54">
        <f t="shared" si="10"/>
        <v>2.9274999999999998</v>
      </c>
    </row>
    <row r="55" spans="1:18" x14ac:dyDescent="0.25">
      <c r="A55" s="2">
        <v>123.47499999999999</v>
      </c>
      <c r="B55" s="2">
        <v>3450</v>
      </c>
      <c r="C55" s="2">
        <v>0.23605000000000001</v>
      </c>
      <c r="D55" s="2">
        <v>1.12669</v>
      </c>
      <c r="E55" s="1">
        <f t="shared" si="11"/>
        <v>100.72794159999999</v>
      </c>
      <c r="F55" s="1">
        <f t="shared" si="3"/>
        <v>36391.308554304895</v>
      </c>
      <c r="G55">
        <f t="shared" si="4"/>
        <v>36.391308554304892</v>
      </c>
      <c r="H55" s="2">
        <f t="shared" si="12"/>
        <v>800860.32969799673</v>
      </c>
      <c r="I55">
        <f t="shared" si="5"/>
        <v>800.86032969799669</v>
      </c>
      <c r="J55">
        <f t="shared" si="13"/>
        <v>36619.25794906362</v>
      </c>
      <c r="K55" s="2">
        <f t="shared" si="14"/>
        <v>14.163</v>
      </c>
      <c r="M55">
        <f t="shared" si="15"/>
        <v>0.29188975120663657</v>
      </c>
      <c r="O55">
        <f t="shared" si="7"/>
        <v>132.77812499999999</v>
      </c>
      <c r="P55">
        <f t="shared" si="8"/>
        <v>0.27407608410123951</v>
      </c>
      <c r="Q55">
        <f t="shared" si="9"/>
        <v>3.9341666666666665E-3</v>
      </c>
      <c r="R55">
        <f t="shared" si="10"/>
        <v>2.9506250000000001</v>
      </c>
    </row>
    <row r="56" spans="1:18" x14ac:dyDescent="0.25">
      <c r="A56" s="2">
        <v>123.428</v>
      </c>
      <c r="B56" s="2">
        <v>3500</v>
      </c>
      <c r="C56" s="2">
        <v>0.24195</v>
      </c>
      <c r="D56" s="2">
        <v>1.11975</v>
      </c>
      <c r="E56" s="1">
        <f t="shared" si="11"/>
        <v>100.689600128</v>
      </c>
      <c r="F56" s="1">
        <f t="shared" si="3"/>
        <v>36904.66593975218</v>
      </c>
      <c r="G56">
        <f t="shared" si="4"/>
        <v>36.904665939752178</v>
      </c>
      <c r="H56" s="2">
        <f t="shared" si="12"/>
        <v>800555.48713475885</v>
      </c>
      <c r="I56">
        <f t="shared" si="5"/>
        <v>800.55548713475889</v>
      </c>
      <c r="J56">
        <f t="shared" si="13"/>
        <v>37135.830923890797</v>
      </c>
      <c r="K56" s="2">
        <f t="shared" si="14"/>
        <v>14.516999999999999</v>
      </c>
      <c r="M56">
        <f t="shared" si="15"/>
        <v>0.29502367038830629</v>
      </c>
      <c r="O56">
        <f t="shared" si="7"/>
        <v>136.09687499999998</v>
      </c>
      <c r="P56">
        <f t="shared" si="8"/>
        <v>0.27116468280224792</v>
      </c>
      <c r="Q56">
        <f t="shared" si="9"/>
        <v>4.0324999999999996E-3</v>
      </c>
      <c r="R56">
        <f t="shared" si="10"/>
        <v>3.0243749999999996</v>
      </c>
    </row>
    <row r="57" spans="1:18" x14ac:dyDescent="0.25">
      <c r="A57" s="2">
        <v>124.205</v>
      </c>
      <c r="B57" s="2">
        <v>3550</v>
      </c>
      <c r="C57" s="2">
        <v>0.24545</v>
      </c>
      <c r="D57" s="2">
        <v>1.10622</v>
      </c>
      <c r="E57" s="1">
        <f t="shared" si="11"/>
        <v>101.32345807999999</v>
      </c>
      <c r="F57" s="1">
        <f t="shared" si="3"/>
        <v>37667.515398952222</v>
      </c>
      <c r="G57">
        <f t="shared" si="4"/>
        <v>37.667515398952226</v>
      </c>
      <c r="H57" s="2">
        <f t="shared" si="12"/>
        <v>805595.11844616057</v>
      </c>
      <c r="I57">
        <f t="shared" si="5"/>
        <v>805.59511844616054</v>
      </c>
      <c r="J57">
        <f t="shared" si="13"/>
        <v>37903.458751317339</v>
      </c>
      <c r="K57" s="2">
        <f t="shared" si="14"/>
        <v>14.727</v>
      </c>
      <c r="M57">
        <f t="shared" si="15"/>
        <v>0.29323011839286961</v>
      </c>
      <c r="O57">
        <f t="shared" si="7"/>
        <v>138.06562500000001</v>
      </c>
      <c r="P57">
        <f t="shared" si="8"/>
        <v>0.27282327081018337</v>
      </c>
      <c r="Q57">
        <f t="shared" si="9"/>
        <v>4.0908333333333335E-3</v>
      </c>
      <c r="R57">
        <f t="shared" si="10"/>
        <v>3.0681250000000002</v>
      </c>
    </row>
    <row r="58" spans="1:18" x14ac:dyDescent="0.25">
      <c r="A58" s="2">
        <v>124.066</v>
      </c>
      <c r="B58" s="2">
        <v>3600</v>
      </c>
      <c r="C58" s="2">
        <v>0.25505</v>
      </c>
      <c r="D58" s="2">
        <v>1.09697</v>
      </c>
      <c r="E58" s="1">
        <f t="shared" si="11"/>
        <v>101.21006521599999</v>
      </c>
      <c r="F58" s="1">
        <f t="shared" si="3"/>
        <v>38155.295682231532</v>
      </c>
      <c r="G58">
        <f t="shared" si="4"/>
        <v>38.155295682231532</v>
      </c>
      <c r="H58" s="2">
        <f t="shared" si="12"/>
        <v>804693.56278041448</v>
      </c>
      <c r="I58">
        <f t="shared" si="5"/>
        <v>804.69356278041448</v>
      </c>
      <c r="J58">
        <f t="shared" si="13"/>
        <v>38394.29441305832</v>
      </c>
      <c r="K58" s="2">
        <f t="shared" si="14"/>
        <v>15.303000000000001</v>
      </c>
      <c r="M58">
        <f t="shared" si="15"/>
        <v>0.30080359213006491</v>
      </c>
      <c r="O58">
        <f t="shared" si="7"/>
        <v>143.46562500000002</v>
      </c>
      <c r="P58">
        <f t="shared" si="8"/>
        <v>0.26595427080341738</v>
      </c>
      <c r="Q58">
        <f t="shared" si="9"/>
        <v>4.250833333333333E-3</v>
      </c>
      <c r="R58">
        <f t="shared" si="10"/>
        <v>3.1881249999999999</v>
      </c>
    </row>
    <row r="59" spans="1:18" x14ac:dyDescent="0.25">
      <c r="A59" s="2">
        <v>123.967</v>
      </c>
      <c r="B59" s="2">
        <v>3650</v>
      </c>
      <c r="C59" s="2">
        <v>0.25755</v>
      </c>
      <c r="D59" s="2">
        <v>1.0940099999999999</v>
      </c>
      <c r="E59" s="1">
        <f t="shared" si="11"/>
        <v>101.129303392</v>
      </c>
      <c r="F59" s="1">
        <f t="shared" si="3"/>
        <v>38654.36098620687</v>
      </c>
      <c r="G59">
        <f t="shared" si="4"/>
        <v>38.654360986206868</v>
      </c>
      <c r="H59" s="2">
        <f t="shared" si="12"/>
        <v>804051.4475940197</v>
      </c>
      <c r="I59">
        <f t="shared" si="5"/>
        <v>804.05144759401969</v>
      </c>
      <c r="J59">
        <f t="shared" si="13"/>
        <v>38896.485783078148</v>
      </c>
      <c r="K59" s="2">
        <f t="shared" si="14"/>
        <v>15.452999999999999</v>
      </c>
      <c r="M59">
        <f t="shared" si="15"/>
        <v>0.29983033490414179</v>
      </c>
      <c r="O59">
        <f t="shared" si="7"/>
        <v>144.87187500000002</v>
      </c>
      <c r="P59">
        <f t="shared" si="8"/>
        <v>0.26681756542604879</v>
      </c>
      <c r="Q59">
        <f t="shared" si="9"/>
        <v>4.2925000000000003E-3</v>
      </c>
      <c r="R59">
        <f t="shared" si="10"/>
        <v>3.2193750000000003</v>
      </c>
    </row>
    <row r="60" spans="1:18" x14ac:dyDescent="0.25">
      <c r="A60" s="2">
        <v>123.815</v>
      </c>
      <c r="B60" s="2">
        <v>3700</v>
      </c>
      <c r="C60" s="2">
        <v>0.26445000000000002</v>
      </c>
      <c r="D60" s="2">
        <v>1.09659</v>
      </c>
      <c r="E60" s="1">
        <f t="shared" si="11"/>
        <v>101.00530543999999</v>
      </c>
      <c r="F60" s="1">
        <f t="shared" si="3"/>
        <v>39135.828150413981</v>
      </c>
      <c r="G60">
        <f t="shared" si="4"/>
        <v>39.135828150413978</v>
      </c>
      <c r="H60" s="2">
        <f t="shared" si="12"/>
        <v>803065.57377248397</v>
      </c>
      <c r="I60">
        <f t="shared" si="5"/>
        <v>803.06557377248396</v>
      </c>
      <c r="J60">
        <f t="shared" si="13"/>
        <v>39380.968781368647</v>
      </c>
      <c r="K60" s="2">
        <f t="shared" si="14"/>
        <v>15.867000000000001</v>
      </c>
      <c r="M60">
        <f t="shared" si="15"/>
        <v>0.30407558910629873</v>
      </c>
      <c r="O60">
        <f t="shared" si="7"/>
        <v>148.75312500000001</v>
      </c>
      <c r="P60">
        <f t="shared" si="8"/>
        <v>0.26309247721964818</v>
      </c>
      <c r="Q60">
        <f t="shared" si="9"/>
        <v>4.4075E-3</v>
      </c>
      <c r="R60">
        <f t="shared" si="10"/>
        <v>3.305625</v>
      </c>
    </row>
    <row r="61" spans="1:18" x14ac:dyDescent="0.25">
      <c r="A61" s="2">
        <v>123.767</v>
      </c>
      <c r="B61" s="2">
        <v>3750</v>
      </c>
      <c r="C61" s="2">
        <v>0.2651</v>
      </c>
      <c r="D61" s="2">
        <v>1.0980799999999999</v>
      </c>
      <c r="E61" s="1">
        <f t="shared" si="11"/>
        <v>100.96614819199999</v>
      </c>
      <c r="F61" s="1">
        <f t="shared" si="3"/>
        <v>39649.313677655693</v>
      </c>
      <c r="G61">
        <f t="shared" si="4"/>
        <v>39.649313677655691</v>
      </c>
      <c r="H61" s="2">
        <f t="shared" si="12"/>
        <v>802754.24519726227</v>
      </c>
      <c r="I61">
        <f t="shared" si="5"/>
        <v>802.75424519726232</v>
      </c>
      <c r="J61">
        <f t="shared" si="13"/>
        <v>39897.670700650167</v>
      </c>
      <c r="K61" s="2">
        <f t="shared" si="14"/>
        <v>15.906000000000001</v>
      </c>
      <c r="M61">
        <f t="shared" si="15"/>
        <v>0.30087532149952073</v>
      </c>
      <c r="O61">
        <f t="shared" si="7"/>
        <v>149.11875000000001</v>
      </c>
      <c r="P61">
        <f t="shared" si="8"/>
        <v>0.2658908666928585</v>
      </c>
      <c r="Q61">
        <f t="shared" si="9"/>
        <v>4.4183333333333331E-3</v>
      </c>
      <c r="R61">
        <f t="shared" si="10"/>
        <v>3.3137499999999998</v>
      </c>
    </row>
    <row r="62" spans="1:18" x14ac:dyDescent="0.25">
      <c r="A62" s="2">
        <v>123.509</v>
      </c>
      <c r="B62" s="2">
        <v>3800</v>
      </c>
      <c r="C62" s="2">
        <v>0.26929999999999998</v>
      </c>
      <c r="D62" s="2">
        <v>1.09907</v>
      </c>
      <c r="E62" s="1">
        <f t="shared" si="11"/>
        <v>100.75567798399999</v>
      </c>
      <c r="F62" s="1">
        <f t="shared" si="3"/>
        <v>40094.217716519139</v>
      </c>
      <c r="G62">
        <f t="shared" si="4"/>
        <v>40.09421771651914</v>
      </c>
      <c r="H62" s="2">
        <f t="shared" si="12"/>
        <v>801080.85410544544</v>
      </c>
      <c r="I62">
        <f t="shared" si="5"/>
        <v>801.0808541054455</v>
      </c>
      <c r="J62">
        <f t="shared" si="13"/>
        <v>40345.361547969078</v>
      </c>
      <c r="K62" s="2">
        <f t="shared" si="14"/>
        <v>16.157999999999998</v>
      </c>
      <c r="M62">
        <f t="shared" si="15"/>
        <v>0.30225056604626255</v>
      </c>
      <c r="O62">
        <f t="shared" si="7"/>
        <v>151.48124999999996</v>
      </c>
      <c r="P62">
        <f t="shared" si="8"/>
        <v>0.26468105931604835</v>
      </c>
      <c r="Q62">
        <f t="shared" si="9"/>
        <v>4.4883333333333329E-3</v>
      </c>
      <c r="R62">
        <f t="shared" si="10"/>
        <v>3.3662499999999995</v>
      </c>
    </row>
    <row r="63" spans="1:18" x14ac:dyDescent="0.25">
      <c r="A63" s="2">
        <v>122.672</v>
      </c>
      <c r="B63" s="2">
        <v>3850</v>
      </c>
      <c r="C63" s="2">
        <v>0.27374999999999999</v>
      </c>
      <c r="D63" s="2">
        <v>1.1053299999999999</v>
      </c>
      <c r="E63" s="1">
        <f t="shared" si="11"/>
        <v>100.072873472</v>
      </c>
      <c r="F63" s="1">
        <f t="shared" si="3"/>
        <v>40346.486195817866</v>
      </c>
      <c r="G63">
        <f t="shared" si="4"/>
        <v>40.346486195817867</v>
      </c>
      <c r="H63" s="2">
        <f t="shared" si="12"/>
        <v>795652.06207501655</v>
      </c>
      <c r="I63">
        <f t="shared" si="5"/>
        <v>795.6520620750166</v>
      </c>
      <c r="J63">
        <f t="shared" si="13"/>
        <v>40599.210197079148</v>
      </c>
      <c r="K63" s="2">
        <f t="shared" si="14"/>
        <v>16.425000000000001</v>
      </c>
      <c r="M63">
        <f t="shared" si="15"/>
        <v>0.30532398633705321</v>
      </c>
      <c r="O63">
        <f t="shared" si="7"/>
        <v>153.984375</v>
      </c>
      <c r="P63">
        <f t="shared" si="8"/>
        <v>0.26201675459485979</v>
      </c>
      <c r="Q63">
        <f t="shared" si="9"/>
        <v>4.5624999999999997E-3</v>
      </c>
      <c r="R63">
        <f t="shared" si="10"/>
        <v>3.421875</v>
      </c>
    </row>
    <row r="64" spans="1:18" x14ac:dyDescent="0.25">
      <c r="A64" s="2">
        <v>122.157</v>
      </c>
      <c r="B64" s="2">
        <v>3900</v>
      </c>
      <c r="C64" s="2">
        <v>0.27589999999999998</v>
      </c>
      <c r="D64" s="2">
        <v>1.11704</v>
      </c>
      <c r="E64" s="1">
        <f t="shared" si="11"/>
        <v>99.652748831999986</v>
      </c>
      <c r="F64" s="1">
        <f t="shared" si="3"/>
        <v>40698.884673283195</v>
      </c>
      <c r="G64">
        <f t="shared" si="4"/>
        <v>40.698884673283196</v>
      </c>
      <c r="H64" s="2">
        <f t="shared" si="12"/>
        <v>792311.7659033665</v>
      </c>
      <c r="I64">
        <f t="shared" si="5"/>
        <v>792.31176590336645</v>
      </c>
      <c r="J64">
        <f t="shared" si="13"/>
        <v>40953.816042810235</v>
      </c>
      <c r="K64" s="2">
        <f t="shared" si="14"/>
        <v>16.553999999999998</v>
      </c>
      <c r="M64">
        <f t="shared" si="15"/>
        <v>0.30505749972431456</v>
      </c>
      <c r="O64">
        <f t="shared" si="7"/>
        <v>155.19374999999997</v>
      </c>
      <c r="P64">
        <f t="shared" si="8"/>
        <v>0.26224564245198795</v>
      </c>
      <c r="Q64">
        <f t="shared" si="9"/>
        <v>4.5983333333333327E-3</v>
      </c>
      <c r="R64">
        <f t="shared" si="10"/>
        <v>3.4487499999999995</v>
      </c>
    </row>
    <row r="65" spans="1:18" x14ac:dyDescent="0.25">
      <c r="A65" s="2">
        <v>121.184</v>
      </c>
      <c r="B65" s="2">
        <v>3950</v>
      </c>
      <c r="C65" s="2">
        <v>0.28284999999999999</v>
      </c>
      <c r="D65" s="2">
        <v>1.12259</v>
      </c>
      <c r="E65" s="1">
        <f t="shared" si="11"/>
        <v>98.858998783999994</v>
      </c>
      <c r="F65" s="1">
        <f t="shared" si="3"/>
        <v>40892.336068939127</v>
      </c>
      <c r="G65">
        <f t="shared" si="4"/>
        <v>40.892336068939123</v>
      </c>
      <c r="H65" s="2">
        <f t="shared" si="12"/>
        <v>786000.87624314264</v>
      </c>
      <c r="I65">
        <f t="shared" si="5"/>
        <v>786.00087624314267</v>
      </c>
      <c r="J65">
        <f t="shared" si="13"/>
        <v>41148.479187378391</v>
      </c>
      <c r="K65" s="2">
        <f t="shared" si="14"/>
        <v>16.971</v>
      </c>
      <c r="M65">
        <f t="shared" si="15"/>
        <v>0.31126248152078756</v>
      </c>
      <c r="O65">
        <f t="shared" si="7"/>
        <v>159.10312500000001</v>
      </c>
      <c r="P65">
        <f t="shared" si="8"/>
        <v>0.25701780570896471</v>
      </c>
      <c r="Q65">
        <f t="shared" si="9"/>
        <v>4.7141666666666669E-3</v>
      </c>
      <c r="R65">
        <f t="shared" si="10"/>
        <v>3.535625</v>
      </c>
    </row>
    <row r="66" spans="1:18" x14ac:dyDescent="0.25">
      <c r="A66" s="2">
        <v>120.004</v>
      </c>
      <c r="B66" s="2">
        <v>4000</v>
      </c>
      <c r="C66" s="2">
        <v>0.28455000000000003</v>
      </c>
      <c r="D66" s="2">
        <v>1.1246100000000001</v>
      </c>
      <c r="E66" s="1">
        <f t="shared" si="11"/>
        <v>97.896383103999995</v>
      </c>
      <c r="F66" s="1">
        <f t="shared" si="3"/>
        <v>41006.741063005116</v>
      </c>
      <c r="G66">
        <f t="shared" si="4"/>
        <v>41.006741063005116</v>
      </c>
      <c r="H66" s="2">
        <f t="shared" si="12"/>
        <v>778347.38210227503</v>
      </c>
      <c r="I66">
        <f t="shared" si="5"/>
        <v>778.34738210227499</v>
      </c>
      <c r="J66">
        <f t="shared" si="13"/>
        <v>41263.600796212872</v>
      </c>
      <c r="K66" s="2">
        <f t="shared" si="14"/>
        <v>17.073</v>
      </c>
      <c r="M66">
        <f t="shared" si="15"/>
        <v>0.31225963507624382</v>
      </c>
      <c r="O66">
        <f t="shared" si="7"/>
        <v>160.05937500000002</v>
      </c>
      <c r="P66">
        <f t="shared" si="8"/>
        <v>0.25619705851659808</v>
      </c>
      <c r="Q66">
        <f t="shared" si="9"/>
        <v>4.7425000000000002E-3</v>
      </c>
      <c r="R66">
        <f t="shared" si="10"/>
        <v>3.5568750000000002</v>
      </c>
    </row>
    <row r="67" spans="1:18" x14ac:dyDescent="0.25">
      <c r="A67" s="2">
        <v>118.73399999999999</v>
      </c>
      <c r="B67" s="2">
        <v>4050</v>
      </c>
      <c r="C67" s="2">
        <v>0.28710000000000002</v>
      </c>
      <c r="D67" s="2">
        <v>1.1222000000000001</v>
      </c>
      <c r="E67" s="1">
        <f t="shared" si="11"/>
        <v>96.860347583999996</v>
      </c>
      <c r="F67" s="1">
        <f t="shared" si="3"/>
        <v>41079.927113196507</v>
      </c>
      <c r="G67">
        <f t="shared" si="4"/>
        <v>41.079927113196504</v>
      </c>
      <c r="H67" s="2">
        <f t="shared" si="12"/>
        <v>770110.14688286639</v>
      </c>
      <c r="I67">
        <f t="shared" si="5"/>
        <v>770.11014688286639</v>
      </c>
      <c r="J67">
        <f t="shared" si="13"/>
        <v>41337.24527223473</v>
      </c>
      <c r="K67" s="2">
        <f t="shared" si="14"/>
        <v>17.226000000000003</v>
      </c>
      <c r="M67">
        <f t="shared" si="15"/>
        <v>0.31449666316106356</v>
      </c>
      <c r="O67">
        <f t="shared" si="7"/>
        <v>161.49375000000001</v>
      </c>
      <c r="P67">
        <f t="shared" si="8"/>
        <v>0.25437471798875499</v>
      </c>
      <c r="Q67">
        <f t="shared" si="9"/>
        <v>4.7850000000000002E-3</v>
      </c>
      <c r="R67">
        <f t="shared" si="10"/>
        <v>3.5887500000000001</v>
      </c>
    </row>
    <row r="68" spans="1:18" x14ac:dyDescent="0.25">
      <c r="A68" s="2">
        <v>117.44199999999999</v>
      </c>
      <c r="B68" s="2">
        <v>4100</v>
      </c>
      <c r="C68" s="2">
        <v>0.28894999999999998</v>
      </c>
      <c r="D68" s="2">
        <v>1.1239399999999999</v>
      </c>
      <c r="E68" s="1">
        <f t="shared" si="11"/>
        <v>95.806364991999985</v>
      </c>
      <c r="F68" s="1">
        <f t="shared" si="3"/>
        <v>41134.558231554627</v>
      </c>
      <c r="G68">
        <f t="shared" si="4"/>
        <v>41.134558231554628</v>
      </c>
      <c r="H68" s="2">
        <f t="shared" si="12"/>
        <v>761730.21939981473</v>
      </c>
      <c r="I68">
        <f t="shared" si="5"/>
        <v>761.7302193998147</v>
      </c>
      <c r="J68">
        <f t="shared" si="13"/>
        <v>41392.218591268218</v>
      </c>
      <c r="K68" s="2">
        <f t="shared" si="14"/>
        <v>17.337</v>
      </c>
      <c r="M68">
        <f t="shared" si="15"/>
        <v>0.31610282348979968</v>
      </c>
      <c r="O68">
        <f t="shared" si="7"/>
        <v>162.53437500000001</v>
      </c>
      <c r="P68">
        <f t="shared" si="8"/>
        <v>0.25308220634284057</v>
      </c>
      <c r="Q68">
        <f t="shared" si="9"/>
        <v>4.8158333333333334E-3</v>
      </c>
      <c r="R68">
        <f t="shared" si="10"/>
        <v>3.6118749999999999</v>
      </c>
    </row>
    <row r="69" spans="1:18" x14ac:dyDescent="0.25">
      <c r="A69" s="2">
        <v>116.5</v>
      </c>
      <c r="B69" s="2">
        <v>4150</v>
      </c>
      <c r="C69" s="2">
        <v>0.29304999999999998</v>
      </c>
      <c r="D69" s="2">
        <v>1.12233</v>
      </c>
      <c r="E69" s="1">
        <f t="shared" si="11"/>
        <v>95.037903999999997</v>
      </c>
      <c r="F69" s="1">
        <f t="shared" si="3"/>
        <v>41302.236040957796</v>
      </c>
      <c r="G69">
        <f t="shared" si="4"/>
        <v>41.302236040957794</v>
      </c>
      <c r="H69" s="2">
        <f t="shared" si="12"/>
        <v>755620.39611108834</v>
      </c>
      <c r="I69">
        <f t="shared" si="5"/>
        <v>755.62039611108833</v>
      </c>
      <c r="J69">
        <f t="shared" si="13"/>
        <v>41560.946707920186</v>
      </c>
      <c r="K69" s="2">
        <f t="shared" si="14"/>
        <v>17.582999999999998</v>
      </c>
      <c r="M69">
        <f t="shared" si="15"/>
        <v>0.31928658746036714</v>
      </c>
      <c r="O69">
        <f t="shared" si="7"/>
        <v>164.84062499999996</v>
      </c>
      <c r="P69">
        <f t="shared" si="8"/>
        <v>0.25055859889488896</v>
      </c>
      <c r="Q69">
        <f t="shared" si="9"/>
        <v>4.884166666666666E-3</v>
      </c>
      <c r="R69">
        <f t="shared" si="10"/>
        <v>3.6631249999999995</v>
      </c>
    </row>
    <row r="70" spans="1:18" x14ac:dyDescent="0.25">
      <c r="A70" s="2">
        <v>115.931</v>
      </c>
      <c r="B70" s="2">
        <v>4200</v>
      </c>
      <c r="C70" s="2">
        <v>0.2949</v>
      </c>
      <c r="D70" s="2">
        <v>1.1217900000000001</v>
      </c>
      <c r="E70" s="1">
        <f t="shared" si="11"/>
        <v>94.573727455999986</v>
      </c>
      <c r="F70" s="1">
        <f t="shared" si="3"/>
        <v>41595.697835772204</v>
      </c>
      <c r="G70">
        <f t="shared" si="4"/>
        <v>41.595697835772206</v>
      </c>
      <c r="H70" s="2">
        <f t="shared" ref="H70:H96" si="16">(J70*60*2)/(O$3*R$3*B70*Q$3)</f>
        <v>751929.85529231385</v>
      </c>
      <c r="I70">
        <f t="shared" si="5"/>
        <v>751.92985529231385</v>
      </c>
      <c r="J70">
        <f t="shared" ref="J70:J96" si="17">F70*$N$3</f>
        <v>41856.246700951975</v>
      </c>
      <c r="K70" s="2">
        <f t="shared" ref="K70:K96" si="18">C70*60</f>
        <v>17.693999999999999</v>
      </c>
      <c r="M70">
        <f t="shared" ref="M70:M96" si="19">((C70*60)*0.75)/G70</f>
        <v>0.31903539766046185</v>
      </c>
      <c r="O70">
        <f t="shared" si="7"/>
        <v>165.88124999999999</v>
      </c>
      <c r="P70">
        <f t="shared" si="8"/>
        <v>0.25075587407119376</v>
      </c>
      <c r="Q70">
        <f t="shared" si="9"/>
        <v>4.9150000000000001E-3</v>
      </c>
      <c r="R70">
        <f t="shared" si="10"/>
        <v>3.6862500000000002</v>
      </c>
    </row>
    <row r="71" spans="1:18" x14ac:dyDescent="0.25">
      <c r="A71" s="2">
        <v>115.03400000000001</v>
      </c>
      <c r="B71" s="2">
        <v>4250</v>
      </c>
      <c r="C71" s="2">
        <v>0.29715000000000003</v>
      </c>
      <c r="D71" s="2">
        <v>1.12456</v>
      </c>
      <c r="E71" s="1">
        <f t="shared" si="11"/>
        <v>93.841976383999992</v>
      </c>
      <c r="F71" s="1">
        <f t="shared" ref="F71:F96" si="20">E71*2*PI()*(B71/60)</f>
        <v>41765.212344228843</v>
      </c>
      <c r="G71">
        <f t="shared" ref="G71:G96" si="21">F71/1000</f>
        <v>41.765212344228843</v>
      </c>
      <c r="H71" s="2">
        <f t="shared" si="16"/>
        <v>746111.90254285757</v>
      </c>
      <c r="I71">
        <f t="shared" ref="I71:I96" si="22">H71/1000</f>
        <v>746.11190254285759</v>
      </c>
      <c r="J71">
        <f t="shared" si="17"/>
        <v>42026.823021449469</v>
      </c>
      <c r="K71" s="2">
        <f t="shared" si="18"/>
        <v>17.829000000000001</v>
      </c>
      <c r="M71">
        <f t="shared" si="19"/>
        <v>0.32016477947699751</v>
      </c>
      <c r="O71">
        <f t="shared" ref="O71:O96" si="23">(S$3*R71)*10^-3</f>
        <v>167.14687500000002</v>
      </c>
      <c r="P71">
        <f t="shared" ref="P71:P96" si="24">G71/O71</f>
        <v>0.24987133228921471</v>
      </c>
      <c r="Q71">
        <f t="shared" ref="Q71:Q96" si="25">C71/60</f>
        <v>4.9525000000000003E-3</v>
      </c>
      <c r="R71">
        <f t="shared" ref="R71:R96" si="26">Q71*T$3</f>
        <v>3.7143750000000004</v>
      </c>
    </row>
    <row r="72" spans="1:18" x14ac:dyDescent="0.25">
      <c r="A72" s="2">
        <v>114.39100000000001</v>
      </c>
      <c r="B72" s="2">
        <v>4300</v>
      </c>
      <c r="C72" s="2">
        <v>0.30220000000000002</v>
      </c>
      <c r="D72" s="2">
        <v>1.1227799999999999</v>
      </c>
      <c r="E72" s="1">
        <f t="shared" ref="E72:E96" si="27">$J$3*A72</f>
        <v>93.317432416000003</v>
      </c>
      <c r="F72" s="1">
        <f t="shared" si="20"/>
        <v>42020.368285295357</v>
      </c>
      <c r="G72">
        <f t="shared" si="21"/>
        <v>42.020368285295355</v>
      </c>
      <c r="H72" s="2">
        <f t="shared" si="16"/>
        <v>741941.39683728316</v>
      </c>
      <c r="I72">
        <f t="shared" si="22"/>
        <v>741.94139683728315</v>
      </c>
      <c r="J72">
        <f t="shared" si="17"/>
        <v>42283.577218930659</v>
      </c>
      <c r="K72" s="2">
        <f t="shared" si="18"/>
        <v>18.132000000000001</v>
      </c>
      <c r="M72">
        <f t="shared" si="19"/>
        <v>0.32362876754601999</v>
      </c>
      <c r="O72">
        <f t="shared" si="23"/>
        <v>169.98750000000001</v>
      </c>
      <c r="P72">
        <f t="shared" si="24"/>
        <v>0.24719681320859094</v>
      </c>
      <c r="Q72">
        <f t="shared" si="25"/>
        <v>5.0366666666666667E-3</v>
      </c>
      <c r="R72">
        <f t="shared" si="26"/>
        <v>3.7774999999999999</v>
      </c>
    </row>
    <row r="73" spans="1:18" x14ac:dyDescent="0.25">
      <c r="A73" s="2">
        <v>114.01600000000001</v>
      </c>
      <c r="B73" s="2">
        <v>4350</v>
      </c>
      <c r="C73" s="2">
        <v>0.30604999999999999</v>
      </c>
      <c r="D73" s="2">
        <v>1.1194299999999999</v>
      </c>
      <c r="E73" s="1">
        <f t="shared" si="27"/>
        <v>93.011516415999992</v>
      </c>
      <c r="F73" s="1">
        <f t="shared" si="20"/>
        <v>42369.623017404047</v>
      </c>
      <c r="G73">
        <f t="shared" si="21"/>
        <v>42.369623017404045</v>
      </c>
      <c r="H73" s="2">
        <f t="shared" si="16"/>
        <v>739509.14234336338</v>
      </c>
      <c r="I73">
        <f t="shared" si="22"/>
        <v>739.50914234336335</v>
      </c>
      <c r="J73">
        <f t="shared" si="17"/>
        <v>42635.019627381953</v>
      </c>
      <c r="K73" s="2">
        <f t="shared" si="18"/>
        <v>18.363</v>
      </c>
      <c r="M73">
        <f t="shared" si="19"/>
        <v>0.32505009530867934</v>
      </c>
      <c r="O73">
        <f t="shared" si="23"/>
        <v>172.15312499999999</v>
      </c>
      <c r="P73">
        <f t="shared" si="24"/>
        <v>0.24611590999236319</v>
      </c>
      <c r="Q73">
        <f t="shared" si="25"/>
        <v>5.1008333333333331E-3</v>
      </c>
      <c r="R73">
        <f t="shared" si="26"/>
        <v>3.8256249999999996</v>
      </c>
    </row>
    <row r="74" spans="1:18" x14ac:dyDescent="0.25">
      <c r="A74" s="2">
        <v>113.871</v>
      </c>
      <c r="B74" s="2">
        <v>4400</v>
      </c>
      <c r="C74" s="2">
        <v>0.30919999999999997</v>
      </c>
      <c r="D74" s="2">
        <v>1.1198600000000001</v>
      </c>
      <c r="E74" s="1">
        <f t="shared" si="27"/>
        <v>92.893228895999997</v>
      </c>
      <c r="F74" s="1">
        <f t="shared" si="20"/>
        <v>42802.127201959935</v>
      </c>
      <c r="G74">
        <f t="shared" si="21"/>
        <v>42.802127201959934</v>
      </c>
      <c r="H74" s="2">
        <f t="shared" si="16"/>
        <v>738568.67060571443</v>
      </c>
      <c r="I74">
        <f t="shared" si="22"/>
        <v>738.56867060571449</v>
      </c>
      <c r="J74">
        <f t="shared" si="17"/>
        <v>43070.232949669262</v>
      </c>
      <c r="K74" s="2">
        <f t="shared" si="18"/>
        <v>18.552</v>
      </c>
      <c r="M74">
        <f t="shared" si="19"/>
        <v>0.32507730128335466</v>
      </c>
      <c r="O74">
        <f t="shared" si="23"/>
        <v>173.92499999999998</v>
      </c>
      <c r="P74">
        <f t="shared" si="24"/>
        <v>0.24609531235854498</v>
      </c>
      <c r="Q74">
        <f t="shared" si="25"/>
        <v>5.1533333333333327E-3</v>
      </c>
      <c r="R74">
        <f t="shared" si="26"/>
        <v>3.8649999999999993</v>
      </c>
    </row>
    <row r="75" spans="1:18" x14ac:dyDescent="0.25">
      <c r="A75" s="2">
        <v>113.985</v>
      </c>
      <c r="B75" s="2">
        <v>4450</v>
      </c>
      <c r="C75" s="2">
        <v>0.30990000000000001</v>
      </c>
      <c r="D75" s="2">
        <v>1.11873</v>
      </c>
      <c r="E75" s="1">
        <f t="shared" si="27"/>
        <v>92.986227359999987</v>
      </c>
      <c r="F75" s="1">
        <f t="shared" si="20"/>
        <v>43331.852565948924</v>
      </c>
      <c r="G75">
        <f t="shared" si="21"/>
        <v>43.331852565948921</v>
      </c>
      <c r="H75" s="2">
        <f t="shared" si="16"/>
        <v>739308.07597186614</v>
      </c>
      <c r="I75">
        <f t="shared" si="22"/>
        <v>739.30807597186617</v>
      </c>
      <c r="J75">
        <f t="shared" si="17"/>
        <v>43603.276429464102</v>
      </c>
      <c r="K75" s="2">
        <f t="shared" si="18"/>
        <v>18.594000000000001</v>
      </c>
      <c r="M75">
        <f t="shared" si="19"/>
        <v>0.3218302282085827</v>
      </c>
      <c r="O75">
        <f t="shared" si="23"/>
        <v>174.31874999999999</v>
      </c>
      <c r="P75">
        <f t="shared" si="24"/>
        <v>0.24857826576859302</v>
      </c>
      <c r="Q75">
        <f t="shared" si="25"/>
        <v>5.1650000000000003E-3</v>
      </c>
      <c r="R75">
        <f t="shared" si="26"/>
        <v>3.8737500000000002</v>
      </c>
    </row>
    <row r="76" spans="1:18" x14ac:dyDescent="0.25">
      <c r="A76" s="2">
        <v>113.306</v>
      </c>
      <c r="B76" s="2">
        <v>4500</v>
      </c>
      <c r="C76" s="2">
        <v>0.31445000000000001</v>
      </c>
      <c r="D76" s="2">
        <v>1.1156299999999999</v>
      </c>
      <c r="E76" s="1">
        <f t="shared" si="27"/>
        <v>92.432315455999998</v>
      </c>
      <c r="F76" s="1">
        <f t="shared" si="20"/>
        <v>43557.702478629581</v>
      </c>
      <c r="G76">
        <f t="shared" si="21"/>
        <v>43.557702478629579</v>
      </c>
      <c r="H76" s="2">
        <f t="shared" si="16"/>
        <v>734904.07383487525</v>
      </c>
      <c r="I76">
        <f t="shared" si="22"/>
        <v>734.90407383487525</v>
      </c>
      <c r="J76">
        <f t="shared" si="17"/>
        <v>43830.541030237793</v>
      </c>
      <c r="K76" s="2">
        <f t="shared" si="18"/>
        <v>18.867000000000001</v>
      </c>
      <c r="M76">
        <f t="shared" si="19"/>
        <v>0.32486217579869925</v>
      </c>
      <c r="O76">
        <f t="shared" si="23"/>
        <v>176.87812500000001</v>
      </c>
      <c r="P76">
        <f t="shared" si="24"/>
        <v>0.24625827800147462</v>
      </c>
      <c r="Q76">
        <f t="shared" si="25"/>
        <v>5.2408333333333335E-3</v>
      </c>
      <c r="R76">
        <f t="shared" si="26"/>
        <v>3.930625</v>
      </c>
    </row>
    <row r="77" spans="1:18" x14ac:dyDescent="0.25">
      <c r="A77" s="2">
        <v>113.074</v>
      </c>
      <c r="B77" s="2">
        <v>4550</v>
      </c>
      <c r="C77" s="2">
        <v>0.31709999999999999</v>
      </c>
      <c r="D77" s="2">
        <v>1.1095299999999999</v>
      </c>
      <c r="E77" s="1">
        <f t="shared" si="27"/>
        <v>92.243055423999991</v>
      </c>
      <c r="F77" s="1">
        <f t="shared" si="20"/>
        <v>43951.499298481693</v>
      </c>
      <c r="G77">
        <f t="shared" si="21"/>
        <v>43.951499298481693</v>
      </c>
      <c r="H77" s="2">
        <f t="shared" si="16"/>
        <v>733399.31905463676</v>
      </c>
      <c r="I77">
        <f t="shared" si="22"/>
        <v>733.39931905463675</v>
      </c>
      <c r="J77">
        <f t="shared" si="17"/>
        <v>44226.804531017558</v>
      </c>
      <c r="K77" s="2">
        <f t="shared" si="18"/>
        <v>19.026</v>
      </c>
      <c r="M77">
        <f t="shared" si="19"/>
        <v>0.32466469239407586</v>
      </c>
      <c r="O77">
        <f t="shared" si="23"/>
        <v>178.36874999999998</v>
      </c>
      <c r="P77">
        <f t="shared" si="24"/>
        <v>0.24640806923007363</v>
      </c>
      <c r="Q77">
        <f t="shared" si="25"/>
        <v>5.2849999999999998E-3</v>
      </c>
      <c r="R77">
        <f t="shared" si="26"/>
        <v>3.9637499999999997</v>
      </c>
    </row>
    <row r="78" spans="1:18" x14ac:dyDescent="0.25">
      <c r="A78" s="2">
        <v>112.19499999999999</v>
      </c>
      <c r="B78" s="2">
        <v>4600</v>
      </c>
      <c r="C78" s="2">
        <v>0.31940000000000002</v>
      </c>
      <c r="D78" s="2">
        <v>1.1056900000000001</v>
      </c>
      <c r="E78" s="1">
        <f t="shared" si="27"/>
        <v>91.525988319999982</v>
      </c>
      <c r="F78" s="1">
        <f t="shared" si="20"/>
        <v>44089.0637861941</v>
      </c>
      <c r="G78">
        <f t="shared" si="21"/>
        <v>44.089063786194103</v>
      </c>
      <c r="H78" s="2">
        <f t="shared" si="16"/>
        <v>727698.11452088878</v>
      </c>
      <c r="I78">
        <f t="shared" si="22"/>
        <v>727.69811452088879</v>
      </c>
      <c r="J78">
        <f t="shared" si="17"/>
        <v>44365.230700899694</v>
      </c>
      <c r="K78" s="2">
        <f t="shared" si="18"/>
        <v>19.164000000000001</v>
      </c>
      <c r="M78">
        <f t="shared" si="19"/>
        <v>0.32599921081791516</v>
      </c>
      <c r="O78">
        <f t="shared" si="23"/>
        <v>179.66249999999999</v>
      </c>
      <c r="P78">
        <f t="shared" si="24"/>
        <v>0.24539936706988996</v>
      </c>
      <c r="Q78">
        <f t="shared" si="25"/>
        <v>5.3233333333333336E-3</v>
      </c>
      <c r="R78">
        <f t="shared" si="26"/>
        <v>3.9925000000000002</v>
      </c>
    </row>
    <row r="79" spans="1:18" x14ac:dyDescent="0.25">
      <c r="A79" s="2">
        <v>111.06100000000001</v>
      </c>
      <c r="B79" s="2">
        <v>4650</v>
      </c>
      <c r="C79" s="2">
        <v>0.32055</v>
      </c>
      <c r="D79" s="2">
        <v>1.09782</v>
      </c>
      <c r="E79" s="1">
        <f t="shared" si="27"/>
        <v>90.600898336</v>
      </c>
      <c r="F79" s="1">
        <f t="shared" si="20"/>
        <v>44117.82307625706</v>
      </c>
      <c r="G79">
        <f t="shared" si="21"/>
        <v>44.117823076257061</v>
      </c>
      <c r="H79" s="2">
        <f t="shared" si="16"/>
        <v>720342.97693127522</v>
      </c>
      <c r="I79">
        <f t="shared" si="22"/>
        <v>720.34297693127519</v>
      </c>
      <c r="J79">
        <f t="shared" si="17"/>
        <v>44394.170134601998</v>
      </c>
      <c r="K79" s="2">
        <f t="shared" si="18"/>
        <v>19.233000000000001</v>
      </c>
      <c r="M79">
        <f t="shared" si="19"/>
        <v>0.32695969551958659</v>
      </c>
      <c r="O79">
        <f t="shared" si="23"/>
        <v>180.30937500000002</v>
      </c>
      <c r="P79">
        <f t="shared" si="24"/>
        <v>0.24467847595976114</v>
      </c>
      <c r="Q79">
        <f t="shared" si="25"/>
        <v>5.3425E-3</v>
      </c>
      <c r="R79">
        <f t="shared" si="26"/>
        <v>4.006875</v>
      </c>
    </row>
    <row r="80" spans="1:18" x14ac:dyDescent="0.25">
      <c r="A80" s="2">
        <v>109.973</v>
      </c>
      <c r="B80" s="2">
        <v>4700</v>
      </c>
      <c r="C80" s="2">
        <v>0.32069999999999999</v>
      </c>
      <c r="D80" s="2">
        <v>1.09558</v>
      </c>
      <c r="E80" s="1">
        <f t="shared" si="27"/>
        <v>89.713334047999993</v>
      </c>
      <c r="F80" s="1">
        <f t="shared" si="20"/>
        <v>44155.364350631535</v>
      </c>
      <c r="G80">
        <f t="shared" si="21"/>
        <v>44.155364350631537</v>
      </c>
      <c r="H80" s="2">
        <f t="shared" si="16"/>
        <v>713286.19589291594</v>
      </c>
      <c r="I80">
        <f t="shared" si="22"/>
        <v>713.286195892916</v>
      </c>
      <c r="J80">
        <f t="shared" si="17"/>
        <v>44431.946561575052</v>
      </c>
      <c r="K80" s="2">
        <f t="shared" si="18"/>
        <v>19.241999999999997</v>
      </c>
      <c r="M80">
        <f t="shared" si="19"/>
        <v>0.32683458085412875</v>
      </c>
      <c r="O80">
        <f t="shared" si="23"/>
        <v>180.39375000000001</v>
      </c>
      <c r="P80">
        <f t="shared" si="24"/>
        <v>0.24477214066801944</v>
      </c>
      <c r="Q80">
        <f t="shared" si="25"/>
        <v>5.3449999999999999E-3</v>
      </c>
      <c r="R80">
        <f t="shared" si="26"/>
        <v>4.00875</v>
      </c>
    </row>
    <row r="81" spans="1:18" x14ac:dyDescent="0.25">
      <c r="A81" s="2">
        <v>108.654</v>
      </c>
      <c r="B81" s="2">
        <v>4750</v>
      </c>
      <c r="C81" s="2">
        <v>0.32485000000000003</v>
      </c>
      <c r="D81" s="2">
        <v>1.0882700000000001</v>
      </c>
      <c r="E81" s="1">
        <f t="shared" si="27"/>
        <v>88.637325503999989</v>
      </c>
      <c r="F81" s="1">
        <f t="shared" si="20"/>
        <v>44089.875350892151</v>
      </c>
      <c r="G81">
        <f t="shared" si="21"/>
        <v>44.08987535089215</v>
      </c>
      <c r="H81" s="2">
        <f t="shared" si="16"/>
        <v>704731.146086302</v>
      </c>
      <c r="I81">
        <f t="shared" si="22"/>
        <v>704.73114608630203</v>
      </c>
      <c r="J81">
        <f t="shared" si="17"/>
        <v>44366.047349110515</v>
      </c>
      <c r="K81" s="2">
        <f t="shared" si="18"/>
        <v>19.491000000000003</v>
      </c>
      <c r="M81">
        <f t="shared" si="19"/>
        <v>0.3315557116834581</v>
      </c>
      <c r="O81">
        <f t="shared" si="23"/>
        <v>182.72812500000001</v>
      </c>
      <c r="P81">
        <f t="shared" si="24"/>
        <v>0.24128674965001776</v>
      </c>
      <c r="Q81">
        <f t="shared" si="25"/>
        <v>5.414166666666667E-3</v>
      </c>
      <c r="R81">
        <f t="shared" si="26"/>
        <v>4.0606249999999999</v>
      </c>
    </row>
    <row r="82" spans="1:18" x14ac:dyDescent="0.25">
      <c r="A82" s="2">
        <v>107.07599999999999</v>
      </c>
      <c r="B82" s="2">
        <v>4800</v>
      </c>
      <c r="C82" s="2">
        <v>0.32455000000000001</v>
      </c>
      <c r="D82" s="2">
        <v>1.08396</v>
      </c>
      <c r="E82" s="1">
        <f t="shared" si="27"/>
        <v>87.350030975999985</v>
      </c>
      <c r="F82" s="1">
        <f t="shared" si="20"/>
        <v>43906.914496806785</v>
      </c>
      <c r="G82">
        <f t="shared" si="21"/>
        <v>43.906914496806785</v>
      </c>
      <c r="H82" s="2">
        <f t="shared" si="16"/>
        <v>694496.21917588729</v>
      </c>
      <c r="I82">
        <f t="shared" si="22"/>
        <v>694.49621917588729</v>
      </c>
      <c r="J82">
        <f t="shared" si="17"/>
        <v>44181.940457204306</v>
      </c>
      <c r="K82" s="2">
        <f t="shared" si="18"/>
        <v>19.472999999999999</v>
      </c>
      <c r="M82">
        <f t="shared" si="19"/>
        <v>0.332629841276188</v>
      </c>
      <c r="O82">
        <f t="shared" si="23"/>
        <v>182.55937500000005</v>
      </c>
      <c r="P82">
        <f t="shared" si="24"/>
        <v>0.24050758552830701</v>
      </c>
      <c r="Q82">
        <f t="shared" si="25"/>
        <v>5.4091666666666672E-3</v>
      </c>
      <c r="R82">
        <f t="shared" si="26"/>
        <v>4.0568750000000007</v>
      </c>
    </row>
    <row r="83" spans="1:18" x14ac:dyDescent="0.25">
      <c r="A83" s="2">
        <v>105.24</v>
      </c>
      <c r="B83" s="2">
        <v>4850</v>
      </c>
      <c r="C83" s="2">
        <v>0.32569999999999999</v>
      </c>
      <c r="D83" s="2">
        <v>1.0822099999999999</v>
      </c>
      <c r="E83" s="1">
        <f t="shared" si="27"/>
        <v>85.852266239999992</v>
      </c>
      <c r="F83" s="1">
        <f t="shared" si="20"/>
        <v>43603.577241035069</v>
      </c>
      <c r="G83">
        <f t="shared" si="21"/>
        <v>43.603577241035069</v>
      </c>
      <c r="H83" s="2">
        <f t="shared" si="16"/>
        <v>682587.90117365588</v>
      </c>
      <c r="I83">
        <f t="shared" si="22"/>
        <v>682.58790117365584</v>
      </c>
      <c r="J83">
        <f t="shared" si="17"/>
        <v>43876.703144891399</v>
      </c>
      <c r="K83" s="2">
        <f t="shared" si="18"/>
        <v>19.541999999999998</v>
      </c>
      <c r="M83">
        <f t="shared" si="19"/>
        <v>0.33613067842990763</v>
      </c>
      <c r="O83">
        <f t="shared" si="23"/>
        <v>183.20624999999998</v>
      </c>
      <c r="P83">
        <f t="shared" si="24"/>
        <v>0.23800267316772802</v>
      </c>
      <c r="Q83">
        <f t="shared" si="25"/>
        <v>5.4283333333333328E-3</v>
      </c>
      <c r="R83">
        <f t="shared" si="26"/>
        <v>4.0712499999999991</v>
      </c>
    </row>
    <row r="84" spans="1:18" x14ac:dyDescent="0.25">
      <c r="A84" s="2">
        <v>103.63200000000001</v>
      </c>
      <c r="B84" s="2">
        <v>4900</v>
      </c>
      <c r="C84" s="2">
        <v>0.32769999999999999</v>
      </c>
      <c r="D84" s="2">
        <v>1.0846</v>
      </c>
      <c r="E84" s="1">
        <f t="shared" si="27"/>
        <v>84.540498431999993</v>
      </c>
      <c r="F84" s="1">
        <f t="shared" si="20"/>
        <v>43379.995438115802</v>
      </c>
      <c r="G84">
        <f t="shared" si="21"/>
        <v>43.379995438115799</v>
      </c>
      <c r="H84" s="2">
        <f t="shared" si="16"/>
        <v>672158.39390372788</v>
      </c>
      <c r="I84">
        <f t="shared" si="22"/>
        <v>672.15839390372787</v>
      </c>
      <c r="J84">
        <f t="shared" si="17"/>
        <v>43651.720860959518</v>
      </c>
      <c r="K84" s="2">
        <f t="shared" si="18"/>
        <v>19.661999999999999</v>
      </c>
      <c r="M84">
        <f t="shared" si="19"/>
        <v>0.33993779508429822</v>
      </c>
      <c r="O84">
        <f t="shared" si="23"/>
        <v>184.33125000000004</v>
      </c>
      <c r="P84">
        <f t="shared" si="24"/>
        <v>0.23533717390901321</v>
      </c>
      <c r="Q84">
        <f t="shared" si="25"/>
        <v>5.4616666666666668E-3</v>
      </c>
      <c r="R84">
        <f t="shared" si="26"/>
        <v>4.0962500000000004</v>
      </c>
    </row>
    <row r="85" spans="1:18" x14ac:dyDescent="0.25">
      <c r="A85" s="2">
        <v>102.33499999999999</v>
      </c>
      <c r="B85" s="2">
        <v>4950</v>
      </c>
      <c r="C85" s="2">
        <v>0.32845000000000002</v>
      </c>
      <c r="D85" s="2">
        <v>1.08823</v>
      </c>
      <c r="E85" s="1">
        <f t="shared" si="27"/>
        <v>83.482436959999987</v>
      </c>
      <c r="F85" s="1">
        <f t="shared" si="20"/>
        <v>43274.188758455981</v>
      </c>
      <c r="G85">
        <f t="shared" si="21"/>
        <v>43.274188758455978</v>
      </c>
      <c r="H85" s="2">
        <f t="shared" si="16"/>
        <v>663746.03636075708</v>
      </c>
      <c r="I85">
        <f t="shared" si="22"/>
        <v>663.7460363607571</v>
      </c>
      <c r="J85">
        <f t="shared" si="17"/>
        <v>43545.251425011229</v>
      </c>
      <c r="K85" s="2">
        <f t="shared" si="18"/>
        <v>19.707000000000001</v>
      </c>
      <c r="M85">
        <f t="shared" si="19"/>
        <v>0.34154886374644911</v>
      </c>
      <c r="O85">
        <f t="shared" si="23"/>
        <v>184.75312500000004</v>
      </c>
      <c r="P85">
        <f t="shared" si="24"/>
        <v>0.2342271003992813</v>
      </c>
      <c r="Q85">
        <f t="shared" si="25"/>
        <v>5.4741666666666671E-3</v>
      </c>
      <c r="R85">
        <f t="shared" si="26"/>
        <v>4.1056250000000007</v>
      </c>
    </row>
    <row r="86" spans="1:18" x14ac:dyDescent="0.25">
      <c r="A86" s="2">
        <v>101.10599999999999</v>
      </c>
      <c r="B86" s="2">
        <v>5000</v>
      </c>
      <c r="C86" s="2">
        <v>0.32869999999999999</v>
      </c>
      <c r="D86" s="2">
        <v>1.08687</v>
      </c>
      <c r="E86" s="1">
        <f t="shared" si="27"/>
        <v>82.479848255999997</v>
      </c>
      <c r="F86" s="1">
        <f t="shared" si="20"/>
        <v>43186.347558375084</v>
      </c>
      <c r="G86">
        <f t="shared" si="21"/>
        <v>43.186347558375083</v>
      </c>
      <c r="H86" s="2">
        <f t="shared" si="16"/>
        <v>655774.72763268405</v>
      </c>
      <c r="I86">
        <f t="shared" si="22"/>
        <v>655.77472763268406</v>
      </c>
      <c r="J86">
        <f t="shared" si="17"/>
        <v>43456.860001561385</v>
      </c>
      <c r="K86" s="2">
        <f t="shared" si="18"/>
        <v>19.722000000000001</v>
      </c>
      <c r="M86">
        <f t="shared" si="19"/>
        <v>0.34250407446488262</v>
      </c>
      <c r="O86">
        <f t="shared" si="23"/>
        <v>184.89375000000001</v>
      </c>
      <c r="P86">
        <f t="shared" si="24"/>
        <v>0.23357386368319685</v>
      </c>
      <c r="Q86">
        <f t="shared" si="25"/>
        <v>5.4783333333333333E-3</v>
      </c>
      <c r="R86">
        <f t="shared" si="26"/>
        <v>4.1087499999999997</v>
      </c>
    </row>
    <row r="87" spans="1:18" x14ac:dyDescent="0.25">
      <c r="A87" s="2">
        <v>99.314899999999994</v>
      </c>
      <c r="B87" s="2">
        <v>5050</v>
      </c>
      <c r="C87" s="2">
        <v>0.32984999999999998</v>
      </c>
      <c r="D87" s="2">
        <v>1.0891</v>
      </c>
      <c r="E87" s="1">
        <f t="shared" si="27"/>
        <v>81.018711862399996</v>
      </c>
      <c r="F87" s="1">
        <f t="shared" si="20"/>
        <v>42845.511315021053</v>
      </c>
      <c r="G87">
        <f t="shared" si="21"/>
        <v>42.845511315021049</v>
      </c>
      <c r="H87" s="2">
        <f t="shared" si="16"/>
        <v>644157.63156852475</v>
      </c>
      <c r="I87">
        <f t="shared" si="22"/>
        <v>644.15763156852472</v>
      </c>
      <c r="J87">
        <f t="shared" si="17"/>
        <v>43113.888813945363</v>
      </c>
      <c r="K87" s="2">
        <f t="shared" si="18"/>
        <v>19.790999999999997</v>
      </c>
      <c r="M87">
        <f t="shared" si="19"/>
        <v>0.34643652379044332</v>
      </c>
      <c r="O87">
        <f t="shared" si="23"/>
        <v>185.54062500000001</v>
      </c>
      <c r="P87">
        <f t="shared" si="24"/>
        <v>0.23092253416210626</v>
      </c>
      <c r="Q87">
        <f t="shared" si="25"/>
        <v>5.4974999999999998E-3</v>
      </c>
      <c r="R87">
        <f t="shared" si="26"/>
        <v>4.1231249999999999</v>
      </c>
    </row>
    <row r="88" spans="1:18" x14ac:dyDescent="0.25">
      <c r="A88" s="2">
        <v>97.581500000000005</v>
      </c>
      <c r="B88" s="2">
        <v>5100</v>
      </c>
      <c r="C88" s="2">
        <v>0.32969999999999999</v>
      </c>
      <c r="D88" s="2">
        <v>1.09185</v>
      </c>
      <c r="E88" s="1">
        <f t="shared" si="27"/>
        <v>79.604645743999995</v>
      </c>
      <c r="F88" s="1">
        <f t="shared" si="20"/>
        <v>42514.512944364622</v>
      </c>
      <c r="G88">
        <f t="shared" si="21"/>
        <v>42.514512944364625</v>
      </c>
      <c r="H88" s="2">
        <f t="shared" si="16"/>
        <v>632914.77839582972</v>
      </c>
      <c r="I88">
        <f t="shared" si="22"/>
        <v>632.91477839582967</v>
      </c>
      <c r="J88">
        <f t="shared" si="17"/>
        <v>42780.817121903834</v>
      </c>
      <c r="K88" s="2">
        <f t="shared" si="18"/>
        <v>19.782</v>
      </c>
      <c r="M88">
        <f t="shared" si="19"/>
        <v>0.34897494931708034</v>
      </c>
      <c r="O88">
        <f t="shared" si="23"/>
        <v>185.45625000000001</v>
      </c>
      <c r="P88">
        <f t="shared" si="24"/>
        <v>0.22924281572804703</v>
      </c>
      <c r="Q88">
        <f t="shared" si="25"/>
        <v>5.4949999999999999E-3</v>
      </c>
      <c r="R88">
        <f t="shared" si="26"/>
        <v>4.1212499999999999</v>
      </c>
    </row>
    <row r="89" spans="1:18" x14ac:dyDescent="0.25">
      <c r="A89" s="2">
        <v>95.848600000000005</v>
      </c>
      <c r="B89" s="2">
        <v>5150</v>
      </c>
      <c r="C89" s="2">
        <v>0.33095000000000002</v>
      </c>
      <c r="D89" s="2">
        <v>1.0940700000000001</v>
      </c>
      <c r="E89" s="1">
        <f t="shared" si="27"/>
        <v>78.190987513599993</v>
      </c>
      <c r="F89" s="1">
        <f t="shared" si="20"/>
        <v>42168.92648469111</v>
      </c>
      <c r="G89">
        <f t="shared" si="21"/>
        <v>42.168926484691113</v>
      </c>
      <c r="H89" s="2">
        <f t="shared" si="16"/>
        <v>621675.1682291266</v>
      </c>
      <c r="I89">
        <f t="shared" si="22"/>
        <v>621.6751682291266</v>
      </c>
      <c r="J89">
        <f t="shared" si="17"/>
        <v>42433.065963365429</v>
      </c>
      <c r="K89" s="2">
        <f t="shared" si="18"/>
        <v>19.857000000000003</v>
      </c>
      <c r="M89">
        <f t="shared" si="19"/>
        <v>0.35316881982771425</v>
      </c>
      <c r="O89">
        <f t="shared" si="23"/>
        <v>186.15937500000001</v>
      </c>
      <c r="P89">
        <f t="shared" si="24"/>
        <v>0.22652056327913173</v>
      </c>
      <c r="Q89">
        <f t="shared" si="25"/>
        <v>5.5158333333333335E-3</v>
      </c>
      <c r="R89">
        <f t="shared" si="26"/>
        <v>4.1368749999999999</v>
      </c>
    </row>
    <row r="90" spans="1:18" x14ac:dyDescent="0.25">
      <c r="A90" s="2">
        <v>94.803299999999993</v>
      </c>
      <c r="B90" s="2">
        <v>5200</v>
      </c>
      <c r="C90" s="2">
        <v>0.33379999999999999</v>
      </c>
      <c r="D90" s="2">
        <v>1.0934600000000001</v>
      </c>
      <c r="E90" s="1">
        <f t="shared" si="27"/>
        <v>77.338256860799987</v>
      </c>
      <c r="F90" s="1">
        <f t="shared" si="20"/>
        <v>42113.98526319048</v>
      </c>
      <c r="G90">
        <f t="shared" si="21"/>
        <v>42.113985263190479</v>
      </c>
      <c r="H90" s="2">
        <f t="shared" si="16"/>
        <v>614895.33990247501</v>
      </c>
      <c r="I90">
        <f t="shared" si="22"/>
        <v>614.89533990247503</v>
      </c>
      <c r="J90">
        <f t="shared" si="17"/>
        <v>42377.780598752448</v>
      </c>
      <c r="K90" s="2">
        <f t="shared" si="18"/>
        <v>20.027999999999999</v>
      </c>
      <c r="M90">
        <f t="shared" si="19"/>
        <v>0.35667486480148031</v>
      </c>
      <c r="O90">
        <f t="shared" si="23"/>
        <v>187.76250000000002</v>
      </c>
      <c r="P90">
        <f t="shared" si="24"/>
        <v>0.22429390992978085</v>
      </c>
      <c r="Q90">
        <f t="shared" si="25"/>
        <v>5.5633333333333333E-3</v>
      </c>
      <c r="R90">
        <f t="shared" si="26"/>
        <v>4.1725000000000003</v>
      </c>
    </row>
    <row r="91" spans="1:18" x14ac:dyDescent="0.25">
      <c r="A91" s="2">
        <v>93.0976</v>
      </c>
      <c r="B91" s="2">
        <v>5250</v>
      </c>
      <c r="C91" s="2">
        <v>0.33129999999999998</v>
      </c>
      <c r="D91" s="2">
        <v>1.0880399999999999</v>
      </c>
      <c r="E91" s="1">
        <f t="shared" si="27"/>
        <v>75.94678773759999</v>
      </c>
      <c r="F91" s="1">
        <f t="shared" si="20"/>
        <v>41753.927323532815</v>
      </c>
      <c r="G91">
        <f t="shared" si="21"/>
        <v>41.753927323532814</v>
      </c>
      <c r="H91" s="2">
        <f t="shared" si="16"/>
        <v>603832.14926173084</v>
      </c>
      <c r="I91">
        <f t="shared" si="22"/>
        <v>603.83214926173082</v>
      </c>
      <c r="J91">
        <f t="shared" si="17"/>
        <v>42015.467313170622</v>
      </c>
      <c r="K91" s="2">
        <f t="shared" si="18"/>
        <v>19.878</v>
      </c>
      <c r="M91">
        <f t="shared" si="19"/>
        <v>0.35705623292584171</v>
      </c>
      <c r="O91">
        <f t="shared" si="23"/>
        <v>186.35624999999999</v>
      </c>
      <c r="P91">
        <f t="shared" si="24"/>
        <v>0.22405434388990345</v>
      </c>
      <c r="Q91">
        <f t="shared" si="25"/>
        <v>5.521666666666666E-3</v>
      </c>
      <c r="R91">
        <f t="shared" si="26"/>
        <v>4.1412499999999994</v>
      </c>
    </row>
    <row r="92" spans="1:18" x14ac:dyDescent="0.25">
      <c r="A92" s="2">
        <v>91.788600000000002</v>
      </c>
      <c r="B92" s="2">
        <v>5300</v>
      </c>
      <c r="C92" s="2">
        <v>0.33239999999999997</v>
      </c>
      <c r="D92" s="2">
        <v>1.0833900000000001</v>
      </c>
      <c r="E92" s="1">
        <f t="shared" si="27"/>
        <v>74.878936953600004</v>
      </c>
      <c r="F92" s="1">
        <f t="shared" si="20"/>
        <v>41558.9108894276</v>
      </c>
      <c r="G92">
        <f t="shared" si="21"/>
        <v>41.558910889427601</v>
      </c>
      <c r="H92" s="2">
        <f t="shared" si="16"/>
        <v>595341.95957495493</v>
      </c>
      <c r="I92">
        <f t="shared" si="22"/>
        <v>595.3419595749549</v>
      </c>
      <c r="J92">
        <f t="shared" si="17"/>
        <v>41819.229327000139</v>
      </c>
      <c r="K92" s="2">
        <f t="shared" si="18"/>
        <v>19.943999999999999</v>
      </c>
      <c r="M92">
        <f t="shared" si="19"/>
        <v>0.35992281029205814</v>
      </c>
      <c r="O92">
        <f t="shared" si="23"/>
        <v>186.97499999999999</v>
      </c>
      <c r="P92">
        <f t="shared" si="24"/>
        <v>0.22226988040875839</v>
      </c>
      <c r="Q92">
        <f t="shared" si="25"/>
        <v>5.5399999999999998E-3</v>
      </c>
      <c r="R92">
        <f t="shared" si="26"/>
        <v>4.1550000000000002</v>
      </c>
    </row>
    <row r="93" spans="1:18" x14ac:dyDescent="0.25">
      <c r="A93" s="2">
        <v>90.593800000000002</v>
      </c>
      <c r="B93" s="2">
        <v>5350</v>
      </c>
      <c r="C93" s="2">
        <v>0.33079999999999998</v>
      </c>
      <c r="D93" s="2">
        <v>1.0800700000000001</v>
      </c>
      <c r="E93" s="1">
        <f t="shared" si="27"/>
        <v>73.904247788799992</v>
      </c>
      <c r="F93" s="1">
        <f t="shared" si="20"/>
        <v>41404.905809489996</v>
      </c>
      <c r="G93">
        <f t="shared" si="21"/>
        <v>41.404905809489996</v>
      </c>
      <c r="H93" s="2">
        <f t="shared" si="16"/>
        <v>587592.47245672729</v>
      </c>
      <c r="I93">
        <f t="shared" si="22"/>
        <v>587.59247245672725</v>
      </c>
      <c r="J93">
        <f t="shared" si="17"/>
        <v>41664.259583626234</v>
      </c>
      <c r="K93" s="2">
        <f t="shared" si="18"/>
        <v>19.847999999999999</v>
      </c>
      <c r="M93">
        <f t="shared" si="19"/>
        <v>0.35952261474745661</v>
      </c>
      <c r="O93">
        <f t="shared" si="23"/>
        <v>186.07500000000002</v>
      </c>
      <c r="P93">
        <f t="shared" si="24"/>
        <v>0.22251729576509469</v>
      </c>
      <c r="Q93">
        <f t="shared" si="25"/>
        <v>5.5133333333333328E-3</v>
      </c>
      <c r="R93">
        <f t="shared" si="26"/>
        <v>4.1349999999999998</v>
      </c>
    </row>
    <row r="94" spans="1:18" x14ac:dyDescent="0.25">
      <c r="A94" s="2">
        <v>89.6374</v>
      </c>
      <c r="B94" s="2">
        <v>5400</v>
      </c>
      <c r="C94" s="2">
        <v>0.33879999999999999</v>
      </c>
      <c r="D94" s="2">
        <v>1.0789500000000001</v>
      </c>
      <c r="E94" s="1">
        <f t="shared" si="27"/>
        <v>73.124039622399991</v>
      </c>
      <c r="F94" s="1">
        <f t="shared" si="20"/>
        <v>41350.670222137342</v>
      </c>
      <c r="G94">
        <f t="shared" si="21"/>
        <v>41.350670222137339</v>
      </c>
      <c r="H94" s="2">
        <f t="shared" si="16"/>
        <v>581389.25059543399</v>
      </c>
      <c r="I94">
        <f t="shared" si="22"/>
        <v>581.38925059543396</v>
      </c>
      <c r="J94">
        <f t="shared" si="17"/>
        <v>41609.6842731418</v>
      </c>
      <c r="K94" s="2">
        <f t="shared" si="18"/>
        <v>20.327999999999999</v>
      </c>
      <c r="M94">
        <f t="shared" si="19"/>
        <v>0.36870019078525013</v>
      </c>
      <c r="O94">
        <f t="shared" si="23"/>
        <v>190.57499999999999</v>
      </c>
      <c r="P94">
        <f t="shared" si="24"/>
        <v>0.21697846108953084</v>
      </c>
      <c r="Q94">
        <f t="shared" si="25"/>
        <v>5.6466666666666662E-3</v>
      </c>
      <c r="R94">
        <f t="shared" si="26"/>
        <v>4.2349999999999994</v>
      </c>
    </row>
    <row r="95" spans="1:18" x14ac:dyDescent="0.25">
      <c r="A95" s="2">
        <v>88.925600000000003</v>
      </c>
      <c r="B95" s="2">
        <v>5450</v>
      </c>
      <c r="C95" s="2">
        <v>0.34379999999999999</v>
      </c>
      <c r="D95" s="2">
        <v>1.0792299999999999</v>
      </c>
      <c r="E95" s="1">
        <f t="shared" si="27"/>
        <v>72.543370265600004</v>
      </c>
      <c r="F95" s="1">
        <f t="shared" si="20"/>
        <v>41402.145635237997</v>
      </c>
      <c r="G95">
        <f t="shared" si="21"/>
        <v>41.402145635238</v>
      </c>
      <c r="H95" s="2">
        <f t="shared" si="16"/>
        <v>576772.507265375</v>
      </c>
      <c r="I95">
        <f t="shared" si="22"/>
        <v>576.772507265375</v>
      </c>
      <c r="J95">
        <f t="shared" si="17"/>
        <v>41661.482120079752</v>
      </c>
      <c r="K95" s="2">
        <f t="shared" si="18"/>
        <v>20.628</v>
      </c>
      <c r="M95">
        <f t="shared" si="19"/>
        <v>0.37367628567617989</v>
      </c>
      <c r="O95">
        <f t="shared" si="23"/>
        <v>193.38750000000002</v>
      </c>
      <c r="P95">
        <f t="shared" si="24"/>
        <v>0.21408904730263328</v>
      </c>
      <c r="Q95">
        <f t="shared" si="25"/>
        <v>5.7299999999999999E-3</v>
      </c>
      <c r="R95">
        <f t="shared" si="26"/>
        <v>4.2975000000000003</v>
      </c>
    </row>
    <row r="96" spans="1:18" x14ac:dyDescent="0.25">
      <c r="A96" s="2">
        <v>88.647400000000005</v>
      </c>
      <c r="B96" s="2">
        <v>5500</v>
      </c>
      <c r="C96" s="2">
        <v>0.3488</v>
      </c>
      <c r="D96" s="2">
        <v>1.0836600000000001</v>
      </c>
      <c r="E96" s="1">
        <f t="shared" si="27"/>
        <v>72.316421382399994</v>
      </c>
      <c r="F96" s="1">
        <f t="shared" si="20"/>
        <v>41651.268660622809</v>
      </c>
      <c r="G96">
        <f t="shared" si="21"/>
        <v>41.651268660622812</v>
      </c>
      <c r="H96" s="2">
        <f t="shared" si="16"/>
        <v>574968.09873148589</v>
      </c>
      <c r="I96">
        <f t="shared" si="22"/>
        <v>574.96809873148584</v>
      </c>
      <c r="J96">
        <f t="shared" si="17"/>
        <v>41912.165612650628</v>
      </c>
      <c r="K96" s="2">
        <f t="shared" si="18"/>
        <v>20.928000000000001</v>
      </c>
      <c r="M96">
        <f t="shared" si="19"/>
        <v>0.37684326323627759</v>
      </c>
      <c r="O96">
        <f t="shared" si="23"/>
        <v>196.20000000000002</v>
      </c>
      <c r="P96">
        <f t="shared" si="24"/>
        <v>0.21228985046188995</v>
      </c>
      <c r="Q96">
        <f t="shared" si="25"/>
        <v>5.8133333333333335E-3</v>
      </c>
      <c r="R96">
        <f t="shared" si="26"/>
        <v>4.3600000000000003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Reid Lupton (2517853)</dc:creator>
  <cp:lastModifiedBy>Reid Lupton (2517853)</cp:lastModifiedBy>
  <dcterms:created xsi:type="dcterms:W3CDTF">2026-03-17T09:22:19Z</dcterms:created>
  <dcterms:modified xsi:type="dcterms:W3CDTF">2026-03-22T19:20:07Z</dcterms:modified>
</cp:coreProperties>
</file>