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nshallis/Desktop/"/>
    </mc:Choice>
  </mc:AlternateContent>
  <xr:revisionPtr revIDLastSave="0" documentId="8_{48EC99DA-85D6-2741-BDBA-5A2A7F218EF7}" xr6:coauthVersionLast="47" xr6:coauthVersionMax="47" xr10:uidLastSave="{00000000-0000-0000-0000-000000000000}"/>
  <bookViews>
    <workbookView xWindow="280" yWindow="500" windowWidth="15420" windowHeight="80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0" i="1" l="1"/>
  <c r="E50" i="1" s="1"/>
  <c r="C49" i="1"/>
  <c r="E49" i="1" s="1"/>
  <c r="C48" i="1"/>
  <c r="E48" i="1" s="1"/>
  <c r="C47" i="1"/>
  <c r="E47" i="1" s="1"/>
  <c r="B30" i="1"/>
  <c r="A50" i="1"/>
  <c r="A49" i="1"/>
  <c r="A48" i="1"/>
  <c r="A47" i="1"/>
  <c r="B36" i="1"/>
  <c r="G33" i="1"/>
  <c r="B18" i="1"/>
  <c r="G34" i="1"/>
  <c r="G35" i="1"/>
  <c r="G36" i="1"/>
  <c r="C18" i="1"/>
  <c r="B33" i="1" s="1"/>
  <c r="F18" i="1"/>
  <c r="B35" i="1" s="1"/>
  <c r="G3" i="1"/>
  <c r="G5" i="1"/>
  <c r="G7" i="1"/>
  <c r="D18" i="1" s="1"/>
  <c r="G6" i="1"/>
  <c r="E22" i="1" l="1"/>
  <c r="B22" i="1"/>
  <c r="B34" i="1"/>
  <c r="C41" i="1"/>
  <c r="E26" i="1"/>
  <c r="B26" i="1"/>
</calcChain>
</file>

<file path=xl/sharedStrings.xml><?xml version="1.0" encoding="utf-8"?>
<sst xmlns="http://schemas.openxmlformats.org/spreadsheetml/2006/main" count="52" uniqueCount="49">
  <si>
    <t>Column1</t>
  </si>
  <si>
    <t>Low</t>
  </si>
  <si>
    <t>Medium</t>
  </si>
  <si>
    <t>High</t>
  </si>
  <si>
    <t>Extra High</t>
  </si>
  <si>
    <t>Total</t>
  </si>
  <si>
    <t>Variables</t>
  </si>
  <si>
    <t>Values</t>
  </si>
  <si>
    <t>Column4</t>
  </si>
  <si>
    <t>Duration(s)</t>
  </si>
  <si>
    <t>Stop Dur(s)</t>
  </si>
  <si>
    <t>Distance(m)</t>
  </si>
  <si>
    <t>Max Speed(m/s)</t>
  </si>
  <si>
    <t>Average Speed with stops, m/s</t>
  </si>
  <si>
    <t>Min Accel(m/s^2)</t>
  </si>
  <si>
    <t>Max accel(m/s^2)</t>
  </si>
  <si>
    <t>Mass(Kg)</t>
  </si>
  <si>
    <t>CD</t>
  </si>
  <si>
    <t>ρ</t>
  </si>
  <si>
    <t>Frontal area(m^2)</t>
  </si>
  <si>
    <t>Crr</t>
  </si>
  <si>
    <t>Min Force(N)</t>
  </si>
  <si>
    <t>Max Force(N)</t>
  </si>
  <si>
    <t>Aerodynamic resistance(N)</t>
  </si>
  <si>
    <t>Rolling Resistance(N)</t>
  </si>
  <si>
    <t xml:space="preserve">ma </t>
  </si>
  <si>
    <t>0.5(ρ )(cd)(A)(V^2)</t>
  </si>
  <si>
    <t>Crr x W</t>
  </si>
  <si>
    <t>Acceleration(ar) Resistance +ve</t>
  </si>
  <si>
    <t>Acceleration Resistance(ar) -ve</t>
  </si>
  <si>
    <t>(ma) + (Ar+Rr)</t>
  </si>
  <si>
    <t>Total Tractive force(Ft) +ve(N)</t>
  </si>
  <si>
    <t>Total Tractive Force -ve(N)</t>
  </si>
  <si>
    <t>Ar + Rr + ar</t>
  </si>
  <si>
    <t>Ar+Rr-ar</t>
  </si>
  <si>
    <t>Power Requirement(W)</t>
  </si>
  <si>
    <t>Ft x v</t>
  </si>
  <si>
    <t>Velocity(m/s</t>
  </si>
  <si>
    <t>Aerodynamic Resistance(N)</t>
  </si>
  <si>
    <t>Velocity(m/s)</t>
  </si>
  <si>
    <t>Acceleration Resistance(N</t>
  </si>
  <si>
    <t>Acceleration Resistance(N)</t>
  </si>
  <si>
    <t>Tf = Ar + RR + ar</t>
  </si>
  <si>
    <t>Time(s)</t>
  </si>
  <si>
    <t>Tf(N)</t>
  </si>
  <si>
    <t>work=TfxTime</t>
  </si>
  <si>
    <t>Work(J)</t>
  </si>
  <si>
    <t>Time(S)</t>
  </si>
  <si>
    <t>Cumulative Traction energy(kJ)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</si>
</sst>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2" fillId="2" borderId="2" xfId="0" applyFont="1" applyFill="1" applyBorder="1"/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3" borderId="2" xfId="0" applyFont="1" applyFill="1" applyBorder="1"/>
    <xf numFmtId="0" fontId="3" fillId="3" borderId="3" xfId="0" applyFont="1" applyFill="1" applyBorder="1"/>
    <xf numFmtId="0" fontId="4" fillId="3" borderId="1" xfId="0" applyFont="1" applyFill="1" applyBorder="1"/>
    <xf numFmtId="0" fontId="5" fillId="3" borderId="2" xfId="0" applyFont="1" applyFill="1" applyBorder="1"/>
    <xf numFmtId="0" fontId="6" fillId="0" borderId="0" xfId="0" applyFont="1"/>
    <xf numFmtId="164" fontId="6" fillId="0" borderId="0" xfId="0" applyNumberFormat="1" applyFont="1"/>
    <xf numFmtId="0" fontId="2" fillId="0" borderId="0" xfId="0" applyFont="1"/>
    <xf numFmtId="164" fontId="0" fillId="0" borderId="0" xfId="0" applyNumberFormat="1"/>
  </cellXfs>
  <cellStyles count="1">
    <cellStyle name="Normal" xfId="0" builtinId="0"/>
  </cellStyles>
  <dxfs count="6">
    <dxf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4" formatCode="0.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Aerodynamic</a:t>
            </a:r>
            <a:r>
              <a:rPr lang="en-GB" baseline="0"/>
              <a:t> Resistance against Velocity with stops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822722130716345"/>
          <c:y val="7.4013453097720561E-2"/>
          <c:w val="0.82969862654902027"/>
          <c:h val="0.74243441400810817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Sheet1!$F$33:$F$36</c:f>
              <c:numCache>
                <c:formatCode>General</c:formatCode>
                <c:ptCount val="4"/>
                <c:pt idx="0">
                  <c:v>5.3</c:v>
                </c:pt>
                <c:pt idx="1">
                  <c:v>10.9</c:v>
                </c:pt>
                <c:pt idx="2">
                  <c:v>15.7</c:v>
                </c:pt>
                <c:pt idx="3">
                  <c:v>25.5</c:v>
                </c:pt>
              </c:numCache>
            </c:numRef>
          </c:xVal>
          <c:yVal>
            <c:numRef>
              <c:f>Sheet1!$G$33:$G$36</c:f>
              <c:numCache>
                <c:formatCode>0.0</c:formatCode>
                <c:ptCount val="4"/>
                <c:pt idx="0">
                  <c:v>11.800791584999997</c:v>
                </c:pt>
                <c:pt idx="1">
                  <c:v>49.912853265000003</c:v>
                </c:pt>
                <c:pt idx="2">
                  <c:v>103.55205118499997</c:v>
                </c:pt>
                <c:pt idx="3">
                  <c:v>273.17425162499995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CA-A447-987D-602C052196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4000528"/>
        <c:axId val="644002800"/>
      </c:scatterChart>
      <c:valAx>
        <c:axId val="644000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002800"/>
        <c:crosses val="autoZero"/>
        <c:crossBetween val="midCat"/>
      </c:valAx>
      <c:valAx>
        <c:axId val="644002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40005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Resistance vs Velocity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031649452909295"/>
          <c:y val="0.11262695423941572"/>
          <c:w val="0.71838480417220574"/>
          <c:h val="0.6620469588040625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0"/>
            <c:dispEq val="0"/>
          </c:trendline>
          <c:xVal>
            <c:numRef>
              <c:f>Sheet1!$B$40:$B$43</c:f>
              <c:numCache>
                <c:formatCode>General</c:formatCode>
                <c:ptCount val="4"/>
                <c:pt idx="0">
                  <c:v>5.3</c:v>
                </c:pt>
                <c:pt idx="1">
                  <c:v>10.9</c:v>
                </c:pt>
                <c:pt idx="2">
                  <c:v>15.7</c:v>
                </c:pt>
                <c:pt idx="3">
                  <c:v>25.5</c:v>
                </c:pt>
              </c:numCache>
            </c:numRef>
          </c:xVal>
          <c:yVal>
            <c:numRef>
              <c:f>Sheet1!$C$40:$C$43</c:f>
              <c:numCache>
                <c:formatCode>0.0</c:formatCode>
                <c:ptCount val="4"/>
                <c:pt idx="0">
                  <c:v>5607.2</c:v>
                </c:pt>
                <c:pt idx="1">
                  <c:v>5645.2798532650004</c:v>
                </c:pt>
                <c:pt idx="2">
                  <c:v>5698.9</c:v>
                </c:pt>
                <c:pt idx="3">
                  <c:v>5868.5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BDC-EA41-8019-1628DB7095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6116544"/>
        <c:axId val="1118192512"/>
      </c:scatterChart>
      <c:valAx>
        <c:axId val="746116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8192512"/>
        <c:crosses val="autoZero"/>
        <c:crossBetween val="midCat"/>
      </c:valAx>
      <c:valAx>
        <c:axId val="111819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116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traction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881743134063549"/>
          <c:y val="0.19732361041076762"/>
          <c:w val="0.77621988592208102"/>
          <c:h val="0.63456473113274636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0"/>
            <c:dispEq val="0"/>
          </c:trendline>
          <c:xVal>
            <c:numRef>
              <c:f>Sheet1!$D$47:$D$50</c:f>
              <c:numCache>
                <c:formatCode>0.0</c:formatCode>
                <c:ptCount val="4"/>
                <c:pt idx="0">
                  <c:v>589</c:v>
                </c:pt>
                <c:pt idx="1">
                  <c:v>433</c:v>
                </c:pt>
                <c:pt idx="2">
                  <c:v>455</c:v>
                </c:pt>
                <c:pt idx="3">
                  <c:v>323</c:v>
                </c:pt>
              </c:numCache>
            </c:numRef>
          </c:xVal>
          <c:yVal>
            <c:numRef>
              <c:f>Sheet1!$E$47:$E$50</c:f>
              <c:numCache>
                <c:formatCode>0.0</c:formatCode>
                <c:ptCount val="4"/>
                <c:pt idx="0">
                  <c:v>3322.176629243565</c:v>
                </c:pt>
                <c:pt idx="1">
                  <c:v>2475.27035292749</c:v>
                </c:pt>
                <c:pt idx="2">
                  <c:v>2649.8376682891749</c:v>
                </c:pt>
                <c:pt idx="3">
                  <c:v>1990.6623242748749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57-8D44-811D-D3CF16E9E9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5592448"/>
        <c:axId val="765594176"/>
      </c:scatterChart>
      <c:valAx>
        <c:axId val="765592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594176"/>
        <c:crosses val="autoZero"/>
        <c:crossBetween val="midCat"/>
      </c:valAx>
      <c:valAx>
        <c:axId val="76559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592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496956</xdr:colOff>
      <xdr:row>18</xdr:row>
      <xdr:rowOff>37456</xdr:rowOff>
    </xdr:from>
    <xdr:to>
      <xdr:col>19</xdr:col>
      <xdr:colOff>547757</xdr:colOff>
      <xdr:row>39</xdr:row>
      <xdr:rowOff>94606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A76D6E5-FC1B-4737-A87F-61C5F0288CA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228784</xdr:colOff>
      <xdr:row>40</xdr:row>
      <xdr:rowOff>135834</xdr:rowOff>
    </xdr:from>
    <xdr:to>
      <xdr:col>20</xdr:col>
      <xdr:colOff>655798</xdr:colOff>
      <xdr:row>59</xdr:row>
      <xdr:rowOff>27976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4C96B67-C7E0-5866-CC4D-47C4E385DF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203385</xdr:colOff>
      <xdr:row>60</xdr:row>
      <xdr:rowOff>176512</xdr:rowOff>
    </xdr:from>
    <xdr:to>
      <xdr:col>19</xdr:col>
      <xdr:colOff>291549</xdr:colOff>
      <xdr:row>81</xdr:row>
      <xdr:rowOff>43162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1AE9CDFE-9CF8-F999-8018-0F562D16AE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0.02085</cdr:x>
      <cdr:y>0.22977</cdr:y>
    </cdr:from>
    <cdr:to>
      <cdr:x>0.09233</cdr:x>
      <cdr:y>0.68025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8499EE44-ECA2-7298-705E-B1B960A0372E}"/>
            </a:ext>
          </a:extLst>
        </cdr:cNvPr>
        <cdr:cNvSpPr txBox="1"/>
      </cdr:nvSpPr>
      <cdr:spPr>
        <a:xfrm xmlns:a="http://schemas.openxmlformats.org/drawingml/2006/main" rot="16200000">
          <a:off x="-533768" y="1563849"/>
          <a:ext cx="1766957" cy="44173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Aerodynamic</a:t>
          </a:r>
          <a:r>
            <a:rPr lang="en-GB" sz="1100" baseline="0"/>
            <a:t> Resistance(N)</a:t>
          </a:r>
          <a:endParaRPr lang="en-GB" sz="1100"/>
        </a:p>
      </cdr:txBody>
    </cdr:sp>
  </cdr:relSizeAnchor>
  <cdr:relSizeAnchor xmlns:cdr="http://schemas.openxmlformats.org/drawingml/2006/chartDrawing">
    <cdr:from>
      <cdr:x>0.44377</cdr:x>
      <cdr:y>0.91018</cdr:y>
    </cdr:from>
    <cdr:to>
      <cdr:x>0.66416</cdr:x>
      <cdr:y>0.98057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AB51765A-9A02-0316-2F68-49D621993ACF}"/>
            </a:ext>
          </a:extLst>
        </cdr:cNvPr>
        <cdr:cNvSpPr txBox="1"/>
      </cdr:nvSpPr>
      <cdr:spPr>
        <a:xfrm xmlns:a="http://schemas.openxmlformats.org/drawingml/2006/main">
          <a:off x="2742463" y="3570080"/>
          <a:ext cx="1362029" cy="2760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Velocity(M/S)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0.03815</cdr:x>
      <cdr:y>0.12862</cdr:y>
    </cdr:from>
    <cdr:to>
      <cdr:x>0.09659</cdr:x>
      <cdr:y>0.59601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0D17D8CD-F4CF-F7E9-03A9-838CEBFECC03}"/>
            </a:ext>
          </a:extLst>
        </cdr:cNvPr>
        <cdr:cNvSpPr txBox="1"/>
      </cdr:nvSpPr>
      <cdr:spPr>
        <a:xfrm xmlns:a="http://schemas.openxmlformats.org/drawingml/2006/main" rot="16200000">
          <a:off x="-292100" y="1041400"/>
          <a:ext cx="163830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Acceleration</a:t>
          </a:r>
          <a:r>
            <a:rPr lang="en-GB" sz="1100" baseline="0"/>
            <a:t> Resistance(N)</a:t>
          </a:r>
          <a:endParaRPr lang="en-GB" sz="1100"/>
        </a:p>
      </cdr:txBody>
    </cdr:sp>
  </cdr:relSizeAnchor>
  <cdr:relSizeAnchor xmlns:cdr="http://schemas.openxmlformats.org/drawingml/2006/chartDrawing">
    <cdr:from>
      <cdr:x>0.41234</cdr:x>
      <cdr:y>0.86594</cdr:y>
    </cdr:from>
    <cdr:to>
      <cdr:x>0.53571</cdr:x>
      <cdr:y>0.96014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11AC5BBF-9AC1-B586-1DC8-205D3AC5DEE2}"/>
            </a:ext>
          </a:extLst>
        </cdr:cNvPr>
        <cdr:cNvSpPr txBox="1"/>
      </cdr:nvSpPr>
      <cdr:spPr>
        <a:xfrm xmlns:a="http://schemas.openxmlformats.org/drawingml/2006/main">
          <a:off x="3225800" y="3035300"/>
          <a:ext cx="965200" cy="330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Velocity(m/s)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0.01024</cdr:x>
      <cdr:y>0.18883</cdr:y>
    </cdr:from>
    <cdr:to>
      <cdr:x>0.08287</cdr:x>
      <cdr:y>0.6486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0D6FF03E-DAE8-0868-7981-6D6AC3E695D9}"/>
            </a:ext>
          </a:extLst>
        </cdr:cNvPr>
        <cdr:cNvSpPr txBox="1"/>
      </cdr:nvSpPr>
      <cdr:spPr>
        <a:xfrm xmlns:a="http://schemas.openxmlformats.org/drawingml/2006/main" rot="16200000">
          <a:off x="-571500" y="1371600"/>
          <a:ext cx="1778000" cy="495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Cumulative traction energy(kj</a:t>
          </a:r>
        </a:p>
      </cdr:txBody>
    </cdr:sp>
  </cdr:relSizeAnchor>
  <cdr:relSizeAnchor xmlns:cdr="http://schemas.openxmlformats.org/drawingml/2006/chartDrawing">
    <cdr:from>
      <cdr:x>0.48603</cdr:x>
      <cdr:y>0.90312</cdr:y>
    </cdr:from>
    <cdr:to>
      <cdr:x>0.57914</cdr:x>
      <cdr:y>0.98851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6A9A80DC-F251-6B81-61B7-F5D49F2CAD52}"/>
            </a:ext>
          </a:extLst>
        </cdr:cNvPr>
        <cdr:cNvSpPr txBox="1"/>
      </cdr:nvSpPr>
      <cdr:spPr>
        <a:xfrm xmlns:a="http://schemas.openxmlformats.org/drawingml/2006/main">
          <a:off x="3314700" y="3492500"/>
          <a:ext cx="635000" cy="330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/>
            <a:t>Time(s)</a:t>
          </a:r>
        </a:p>
      </cdr:txBody>
    </cdr:sp>
  </cdr:relSizeAnchor>
</c:userShap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C8EC7F-2525-4ABD-9DF8-24475F0BA4C2}" name="Table2" displayName="Table2" ref="B1:J14" totalsRowShown="0">
  <autoFilter ref="B1:J14" xr:uid="{56C8EC7F-2525-4ABD-9DF8-24475F0BA4C2}"/>
  <tableColumns count="9">
    <tableColumn id="1" xr3:uid="{B764C0BB-D346-42D2-979A-2C65E1B5F62E}" name="Column1"/>
    <tableColumn id="2" xr3:uid="{B0540D2D-110D-4344-AB48-76556DF5BD32}" name="Low"/>
    <tableColumn id="3" xr3:uid="{6B41008F-B49F-4A73-9505-4635E4965C4E}" name="Medium"/>
    <tableColumn id="4" xr3:uid="{2B643949-AE95-4855-9909-2C7292A9DD0D}" name="High"/>
    <tableColumn id="5" xr3:uid="{1FA895B7-B18B-4DAD-8409-32E386A6CCC7}" name="Extra High"/>
    <tableColumn id="6" xr3:uid="{D78356C4-2CD0-43B4-A6EE-F6FDE3091E92}" name="Total"/>
    <tableColumn id="7" xr3:uid="{D5FA76D1-3FA4-4A2B-922F-F83ADF2003EA}" name="Variables"/>
    <tableColumn id="8" xr3:uid="{2B2E2777-BA6B-4820-A76F-3FADB9A1D5D6}" name="Values"/>
    <tableColumn id="9" xr3:uid="{18C06F49-75DE-4F47-8D43-75E495839200}" name="Column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E8F89E-5DD7-405F-B4A5-85C523DE0771}" name="Table1" displayName="Table1" ref="B32:C36" totalsRowShown="0" headerRowDxfId="5" dataDxfId="4">
  <autoFilter ref="B32:C36" xr:uid="{49E8F89E-5DD7-405F-B4A5-85C523DE0771}"/>
  <tableColumns count="2">
    <tableColumn id="1" xr3:uid="{94E77061-F56A-435C-9207-CDB90723C1A2}" name="Acceleration Resistance(N" dataDxfId="3">
      <calculatedColumnFormula>0.5*I12*I11*J13*C7*C7</calculatedColumnFormula>
    </tableColumn>
    <tableColumn id="2" xr3:uid="{51306913-CB06-460F-9163-464D7575A1F9}" name="Velocity(m/s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759027-9C55-6C4F-86F2-14A02D245A51}" name="Table3" displayName="Table3" ref="F32:G36" totalsRowShown="0">
  <autoFilter ref="F32:G36" xr:uid="{66759027-9C55-6C4F-86F2-14A02D245A51}"/>
  <tableColumns count="2">
    <tableColumn id="1" xr3:uid="{FD61046C-8BFD-0249-85D4-0662AE7A1457}" name="Velocity(m/s)"/>
    <tableColumn id="2" xr3:uid="{EC8DF5B4-FF31-0946-8F2C-CF0020363342}" name="Aerodynamic Resistance(N)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D3C641E-FB34-424E-A55F-A9C2450B59BE}" name="Table4" displayName="Table4" ref="B39:C43" totalsRowShown="0">
  <autoFilter ref="B39:C43" xr:uid="{9D3C641E-FB34-424E-A55F-A9C2450B59BE}"/>
  <tableColumns count="2">
    <tableColumn id="1" xr3:uid="{8EE748DD-5913-204F-AA6B-20CAED249AD7}" name="Velocity(m/s"/>
    <tableColumn id="2" xr3:uid="{A014E2FD-4E5F-9946-BB3C-F55EE45B1770}" name="Acceleration Resistance(N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"/>
  <sheetViews>
    <sheetView tabSelected="1" topLeftCell="C3" zoomScale="69" workbookViewId="0">
      <selection activeCell="E57" sqref="E57"/>
    </sheetView>
  </sheetViews>
  <sheetFormatPr baseColWidth="10" defaultColWidth="8.83203125" defaultRowHeight="15" x14ac:dyDescent="0.2"/>
  <cols>
    <col min="2" max="4" width="11.5" bestFit="1" customWidth="1"/>
    <col min="5" max="5" width="12.6640625" bestFit="1" customWidth="1"/>
    <col min="6" max="7" width="11.5" bestFit="1" customWidth="1"/>
  </cols>
  <sheetData>
    <row r="1" spans="2:10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3" spans="2:10" x14ac:dyDescent="0.2">
      <c r="B3" t="s">
        <v>9</v>
      </c>
      <c r="C3">
        <v>589</v>
      </c>
      <c r="D3">
        <v>433</v>
      </c>
      <c r="E3">
        <v>455</v>
      </c>
      <c r="F3">
        <v>323</v>
      </c>
      <c r="G3">
        <f>SUM(Table2[[#This Row],[Low]:[Extra High]])</f>
        <v>1800</v>
      </c>
    </row>
    <row r="4" spans="2:10" x14ac:dyDescent="0.2">
      <c r="B4" t="s">
        <v>10</v>
      </c>
      <c r="C4">
        <v>150</v>
      </c>
      <c r="D4">
        <v>49</v>
      </c>
      <c r="E4">
        <v>31</v>
      </c>
      <c r="F4">
        <v>8</v>
      </c>
      <c r="G4">
        <v>235</v>
      </c>
    </row>
    <row r="5" spans="2:10" x14ac:dyDescent="0.2">
      <c r="B5" t="s">
        <v>11</v>
      </c>
      <c r="C5">
        <v>3095</v>
      </c>
      <c r="D5">
        <v>4756</v>
      </c>
      <c r="E5">
        <v>7162</v>
      </c>
      <c r="F5">
        <v>8254</v>
      </c>
      <c r="G5">
        <f>SUM(Table2[[#This Row],[Low]:[Extra High]])</f>
        <v>23267</v>
      </c>
    </row>
    <row r="6" spans="2:10" x14ac:dyDescent="0.2">
      <c r="B6" t="s">
        <v>12</v>
      </c>
      <c r="C6">
        <v>15.7</v>
      </c>
      <c r="D6">
        <v>21.3</v>
      </c>
      <c r="E6">
        <v>27.1</v>
      </c>
      <c r="F6">
        <v>36.5</v>
      </c>
      <c r="G6">
        <f>SUM(Table2[[#This Row],[Low]:[Extra High]])</f>
        <v>100.6</v>
      </c>
    </row>
    <row r="7" spans="2:10" x14ac:dyDescent="0.2">
      <c r="B7" t="s">
        <v>13</v>
      </c>
      <c r="C7">
        <v>5.3</v>
      </c>
      <c r="D7">
        <v>10.9</v>
      </c>
      <c r="E7">
        <v>15.7</v>
      </c>
      <c r="F7">
        <v>25.5</v>
      </c>
      <c r="G7">
        <f>SUM(Table2[[#This Row],[Low]:[Extra High]])</f>
        <v>57.4</v>
      </c>
    </row>
    <row r="8" spans="2:10" x14ac:dyDescent="0.2">
      <c r="B8" t="s">
        <v>14</v>
      </c>
      <c r="C8">
        <v>-1.5</v>
      </c>
      <c r="D8">
        <v>-1.5</v>
      </c>
      <c r="E8">
        <v>-1.5</v>
      </c>
      <c r="F8">
        <v>-1.4</v>
      </c>
      <c r="G8">
        <v>-5.9</v>
      </c>
    </row>
    <row r="9" spans="2:10" x14ac:dyDescent="0.2">
      <c r="B9" t="s">
        <v>15</v>
      </c>
      <c r="C9">
        <v>1.6</v>
      </c>
      <c r="D9">
        <v>1.6</v>
      </c>
      <c r="E9">
        <v>1.7</v>
      </c>
      <c r="F9">
        <v>1.1000000000000001</v>
      </c>
      <c r="G9">
        <v>6</v>
      </c>
    </row>
    <row r="10" spans="2:10" x14ac:dyDescent="0.2">
      <c r="H10" t="s">
        <v>16</v>
      </c>
      <c r="I10">
        <v>929</v>
      </c>
    </row>
    <row r="11" spans="2:10" x14ac:dyDescent="0.2">
      <c r="H11" t="s">
        <v>17</v>
      </c>
      <c r="I11">
        <v>0.33</v>
      </c>
    </row>
    <row r="12" spans="2:10" ht="16" x14ac:dyDescent="0.2">
      <c r="H12" s="1" t="s">
        <v>18</v>
      </c>
      <c r="I12">
        <v>1.23</v>
      </c>
    </row>
    <row r="13" spans="2:10" x14ac:dyDescent="0.2">
      <c r="H13" t="s">
        <v>19</v>
      </c>
      <c r="J13">
        <v>2.0699999999999998</v>
      </c>
    </row>
    <row r="14" spans="2:10" x14ac:dyDescent="0.2">
      <c r="H14" t="s">
        <v>20</v>
      </c>
      <c r="I14">
        <v>2.3E-2</v>
      </c>
    </row>
    <row r="16" spans="2:10" x14ac:dyDescent="0.2">
      <c r="B16" s="11" t="s">
        <v>21</v>
      </c>
      <c r="C16" s="12" t="s">
        <v>22</v>
      </c>
      <c r="D16" s="12" t="s">
        <v>23</v>
      </c>
      <c r="E16" s="9"/>
      <c r="F16" s="9" t="s">
        <v>24</v>
      </c>
      <c r="G16" s="10"/>
    </row>
    <row r="17" spans="2:7" x14ac:dyDescent="0.2">
      <c r="B17" s="2" t="s">
        <v>25</v>
      </c>
      <c r="C17" s="3" t="s">
        <v>25</v>
      </c>
      <c r="D17" s="4" t="s">
        <v>26</v>
      </c>
      <c r="E17" s="3"/>
      <c r="F17" s="3" t="s">
        <v>27</v>
      </c>
      <c r="G17" s="5"/>
    </row>
    <row r="18" spans="2:7" x14ac:dyDescent="0.2">
      <c r="B18" s="6">
        <f xml:space="preserve"> I10*G8</f>
        <v>-5481.1</v>
      </c>
      <c r="C18" s="7">
        <f>G9*I10</f>
        <v>5574</v>
      </c>
      <c r="D18" s="7">
        <f>0.5*I12*I11*J13*G7*G7</f>
        <v>1384.1500919399998</v>
      </c>
      <c r="E18" s="7"/>
      <c r="F18" s="7">
        <f>I14*I10</f>
        <v>21.367000000000001</v>
      </c>
      <c r="G18" s="8"/>
    </row>
    <row r="20" spans="2:7" x14ac:dyDescent="0.2">
      <c r="B20" t="s">
        <v>28</v>
      </c>
      <c r="E20" t="s">
        <v>29</v>
      </c>
    </row>
    <row r="21" spans="2:7" x14ac:dyDescent="0.2">
      <c r="B21" t="s">
        <v>30</v>
      </c>
      <c r="E21" t="s">
        <v>30</v>
      </c>
    </row>
    <row r="22" spans="2:7" x14ac:dyDescent="0.2">
      <c r="B22">
        <f>C18 +(D18+F18)</f>
        <v>6979.5170919399998</v>
      </c>
      <c r="E22">
        <f>B18 +(D18+F18)</f>
        <v>-4075.5829080600006</v>
      </c>
    </row>
    <row r="24" spans="2:7" x14ac:dyDescent="0.2">
      <c r="B24" t="s">
        <v>31</v>
      </c>
      <c r="E24" t="s">
        <v>32</v>
      </c>
    </row>
    <row r="25" spans="2:7" x14ac:dyDescent="0.2">
      <c r="B25" t="s">
        <v>33</v>
      </c>
      <c r="E25" t="s">
        <v>34</v>
      </c>
    </row>
    <row r="26" spans="2:7" x14ac:dyDescent="0.2">
      <c r="B26">
        <f>D18+F18+B22</f>
        <v>8385.0341838799995</v>
      </c>
      <c r="E26">
        <f>D18+F18+E22</f>
        <v>-2670.0658161200008</v>
      </c>
    </row>
    <row r="28" spans="2:7" x14ac:dyDescent="0.2">
      <c r="B28" t="s">
        <v>35</v>
      </c>
    </row>
    <row r="29" spans="2:7" x14ac:dyDescent="0.2">
      <c r="B29" t="s">
        <v>36</v>
      </c>
    </row>
    <row r="30" spans="2:7" x14ac:dyDescent="0.2">
      <c r="B30">
        <f>B26*G7</f>
        <v>481300.96215471195</v>
      </c>
    </row>
    <row r="32" spans="2:7" x14ac:dyDescent="0.2">
      <c r="B32" s="15" t="s">
        <v>40</v>
      </c>
      <c r="C32" s="13" t="s">
        <v>37</v>
      </c>
      <c r="D32" s="13"/>
      <c r="F32" t="s">
        <v>39</v>
      </c>
      <c r="G32" t="s">
        <v>38</v>
      </c>
    </row>
    <row r="33" spans="1:7" x14ac:dyDescent="0.2">
      <c r="B33" s="14">
        <f>C18+(G33+F18)</f>
        <v>5607.1677915849996</v>
      </c>
      <c r="C33" s="13">
        <v>5.3</v>
      </c>
      <c r="D33" s="13"/>
      <c r="F33">
        <v>5.3</v>
      </c>
      <c r="G33" s="14">
        <f>0.5*I12*I11*J13*F33*F33</f>
        <v>11.800791584999997</v>
      </c>
    </row>
    <row r="34" spans="1:7" x14ac:dyDescent="0.2">
      <c r="B34" s="14">
        <f>C18+(G34+F18)</f>
        <v>5645.2798532650004</v>
      </c>
      <c r="C34" s="13">
        <v>10.9</v>
      </c>
      <c r="D34" s="13"/>
      <c r="F34">
        <v>10.9</v>
      </c>
      <c r="G34" s="14">
        <f>0.5*I12*I11*J13*F34*F34</f>
        <v>49.912853265000003</v>
      </c>
    </row>
    <row r="35" spans="1:7" x14ac:dyDescent="0.2">
      <c r="B35" s="14">
        <f>C18+G35+F18</f>
        <v>5698.9190511850002</v>
      </c>
      <c r="C35" s="13">
        <v>15.7</v>
      </c>
      <c r="D35" s="13"/>
      <c r="F35">
        <v>15.7</v>
      </c>
      <c r="G35" s="14">
        <f>0.5*I12*J13*I11*F35*F35</f>
        <v>103.55205118499997</v>
      </c>
    </row>
    <row r="36" spans="1:7" x14ac:dyDescent="0.2">
      <c r="B36" s="14">
        <f>G36+C18+F18</f>
        <v>5868.5412516249999</v>
      </c>
      <c r="C36" s="13">
        <v>25.5</v>
      </c>
      <c r="D36" s="13"/>
      <c r="F36">
        <v>25.5</v>
      </c>
      <c r="G36" s="14">
        <f>0.5*I12*I11*J13*F36*F36</f>
        <v>273.17425162499995</v>
      </c>
    </row>
    <row r="39" spans="1:7" x14ac:dyDescent="0.2">
      <c r="B39" t="s">
        <v>37</v>
      </c>
      <c r="C39" t="s">
        <v>41</v>
      </c>
    </row>
    <row r="40" spans="1:7" x14ac:dyDescent="0.2">
      <c r="B40">
        <v>5.3</v>
      </c>
      <c r="C40" s="16">
        <v>5607.2</v>
      </c>
    </row>
    <row r="41" spans="1:7" x14ac:dyDescent="0.2">
      <c r="B41">
        <v>10.9</v>
      </c>
      <c r="C41" s="16">
        <f>C18+G34+F18</f>
        <v>5645.2798532650004</v>
      </c>
    </row>
    <row r="42" spans="1:7" x14ac:dyDescent="0.2">
      <c r="B42">
        <v>15.7</v>
      </c>
      <c r="C42" s="16">
        <v>5698.9</v>
      </c>
    </row>
    <row r="43" spans="1:7" x14ac:dyDescent="0.2">
      <c r="B43">
        <v>25.5</v>
      </c>
      <c r="C43" s="16">
        <v>5868.5</v>
      </c>
    </row>
    <row r="45" spans="1:7" x14ac:dyDescent="0.2">
      <c r="A45" t="s">
        <v>42</v>
      </c>
      <c r="C45" t="s">
        <v>45</v>
      </c>
    </row>
    <row r="46" spans="1:7" x14ac:dyDescent="0.2">
      <c r="A46" t="s">
        <v>44</v>
      </c>
      <c r="B46" t="s">
        <v>43</v>
      </c>
      <c r="C46" t="s">
        <v>46</v>
      </c>
      <c r="D46" t="s">
        <v>47</v>
      </c>
      <c r="E46" t="s">
        <v>48</v>
      </c>
      <c r="F46" s="16"/>
    </row>
    <row r="47" spans="1:7" x14ac:dyDescent="0.2">
      <c r="A47" s="16">
        <f>G33+F18+C40</f>
        <v>5640.3677915849994</v>
      </c>
      <c r="B47">
        <v>589</v>
      </c>
      <c r="C47" s="16">
        <f>A47*B47</f>
        <v>3322176.6292435648</v>
      </c>
      <c r="D47" s="16">
        <v>589</v>
      </c>
      <c r="E47" s="16">
        <f>C47/1000</f>
        <v>3322.176629243565</v>
      </c>
    </row>
    <row r="48" spans="1:7" x14ac:dyDescent="0.2">
      <c r="A48" s="16">
        <f>G34+C41+F18</f>
        <v>5716.5597065300008</v>
      </c>
      <c r="B48">
        <v>433</v>
      </c>
      <c r="C48" s="16">
        <f>A48*B48</f>
        <v>2475270.3529274901</v>
      </c>
      <c r="D48" s="16">
        <v>433</v>
      </c>
      <c r="E48" s="16">
        <f>C48/1000</f>
        <v>2475.27035292749</v>
      </c>
    </row>
    <row r="49" spans="1:5" x14ac:dyDescent="0.2">
      <c r="A49" s="16">
        <f>G35+C42+F18</f>
        <v>5823.8190511849998</v>
      </c>
      <c r="B49">
        <v>455</v>
      </c>
      <c r="C49" s="16">
        <f>A49*B49</f>
        <v>2649837.6682891748</v>
      </c>
      <c r="D49" s="16">
        <v>455</v>
      </c>
      <c r="E49" s="16">
        <f>C49/1000</f>
        <v>2649.8376682891749</v>
      </c>
    </row>
    <row r="50" spans="1:5" x14ac:dyDescent="0.2">
      <c r="A50" s="16">
        <f>G36+C43+F18</f>
        <v>6163.0412516249999</v>
      </c>
      <c r="B50">
        <v>323</v>
      </c>
      <c r="C50" s="16">
        <f>A50*B50</f>
        <v>1990662.324274875</v>
      </c>
      <c r="D50" s="16">
        <v>323</v>
      </c>
      <c r="E50" s="16">
        <f>C50/1000</f>
        <v>1990.6623242748749</v>
      </c>
    </row>
  </sheetData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Jon Shallis</cp:lastModifiedBy>
  <cp:revision/>
  <dcterms:created xsi:type="dcterms:W3CDTF">2023-05-17T16:46:44Z</dcterms:created>
  <dcterms:modified xsi:type="dcterms:W3CDTF">2023-05-18T20:39:29Z</dcterms:modified>
  <cp:category/>
  <cp:contentStatus/>
</cp:coreProperties>
</file>