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206640_student_uwtsd_ac_uk/Documents/Subjects/Motorcycle Tech/Assignments/"/>
    </mc:Choice>
  </mc:AlternateContent>
  <xr:revisionPtr revIDLastSave="1109" documentId="8_{152626ED-08CA-42EB-A380-1AB2FE451E29}" xr6:coauthVersionLast="47" xr6:coauthVersionMax="47" xr10:uidLastSave="{FC465C62-66AB-47E0-A4FF-10D3399CC8C5}"/>
  <bookViews>
    <workbookView xWindow="-120" yWindow="-120" windowWidth="29040" windowHeight="15720" xr2:uid="{00000000-000D-0000-FFFF-FFFF00000000}"/>
  </bookViews>
  <sheets>
    <sheet name="GrE HnD BsC" sheetId="1" r:id="rId1"/>
    <sheet name="SFC vs RPM" sheetId="2" r:id="rId2"/>
    <sheet name="TORQUE vs RPM" sheetId="3" r:id="rId3"/>
    <sheet name="BP vs RPM" sheetId="4" r:id="rId4"/>
    <sheet name="BP + TORQUE vs RPM" sheetId="5" r:id="rId5"/>
    <sheet name="lambda vs efficiency" sheetId="6" r:id="rId6"/>
    <sheet name="Power vs lambda" sheetId="7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8" i="4" l="1" a="1"/>
  <c r="O8" i="4" s="1"/>
  <c r="M9" i="1"/>
  <c r="G14" i="1"/>
  <c r="J14" i="1"/>
  <c r="L13" i="1"/>
  <c r="M13" i="1"/>
  <c r="O11" i="1"/>
  <c r="P11" i="1"/>
  <c r="I9" i="1"/>
  <c r="K9" i="1" s="1"/>
  <c r="P22" i="1"/>
  <c r="E4" i="1"/>
  <c r="O9" i="1"/>
  <c r="O26" i="1"/>
  <c r="O10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G9" i="1"/>
  <c r="L4" i="1"/>
  <c r="L9" i="1" l="1"/>
  <c r="G90" i="1"/>
  <c r="G91" i="1"/>
  <c r="G92" i="1"/>
  <c r="G93" i="1"/>
  <c r="G94" i="1"/>
  <c r="G95" i="1"/>
  <c r="G96" i="1"/>
  <c r="G97" i="1"/>
  <c r="G98" i="1"/>
  <c r="G99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10" i="1"/>
  <c r="G11" i="1"/>
  <c r="G12" i="1"/>
  <c r="G13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C10" i="1"/>
  <c r="I10" i="1" l="1"/>
  <c r="K10" i="1" s="1"/>
  <c r="L10" i="1" s="1"/>
  <c r="J9" i="1"/>
  <c r="C11" i="1"/>
  <c r="P9" i="1" l="1"/>
  <c r="J10" i="1"/>
  <c r="P10" i="1" s="1"/>
  <c r="M10" i="1"/>
  <c r="I11" i="1"/>
  <c r="C12" i="1"/>
  <c r="K11" i="1" l="1"/>
  <c r="L11" i="1" s="1"/>
  <c r="J11" i="1"/>
  <c r="I12" i="1"/>
  <c r="C13" i="1"/>
  <c r="K12" i="1" l="1"/>
  <c r="L12" i="1" s="1"/>
  <c r="M11" i="1"/>
  <c r="J12" i="1"/>
  <c r="P12" i="1" s="1"/>
  <c r="I13" i="1"/>
  <c r="C14" i="1"/>
  <c r="K13" i="1" l="1"/>
  <c r="M12" i="1"/>
  <c r="J13" i="1"/>
  <c r="P13" i="1" s="1"/>
  <c r="I14" i="1"/>
  <c r="C15" i="1"/>
  <c r="K14" i="1" l="1"/>
  <c r="L14" i="1" s="1"/>
  <c r="P14" i="1"/>
  <c r="I15" i="1"/>
  <c r="C16" i="1"/>
  <c r="K15" i="1" l="1"/>
  <c r="L15" i="1" s="1"/>
  <c r="M14" i="1"/>
  <c r="J15" i="1"/>
  <c r="P15" i="1" s="1"/>
  <c r="I16" i="1"/>
  <c r="C17" i="1"/>
  <c r="K16" i="1" l="1"/>
  <c r="L16" i="1" s="1"/>
  <c r="M15" i="1"/>
  <c r="J16" i="1"/>
  <c r="P16" i="1" s="1"/>
  <c r="I17" i="1"/>
  <c r="C18" i="1"/>
  <c r="K17" i="1" l="1"/>
  <c r="L17" i="1" s="1"/>
  <c r="M16" i="1"/>
  <c r="J17" i="1"/>
  <c r="P17" i="1" s="1"/>
  <c r="I18" i="1"/>
  <c r="C19" i="1"/>
  <c r="K18" i="1" l="1"/>
  <c r="L18" i="1" s="1"/>
  <c r="M17" i="1"/>
  <c r="J18" i="1"/>
  <c r="P18" i="1" s="1"/>
  <c r="I19" i="1"/>
  <c r="C20" i="1"/>
  <c r="K19" i="1" l="1"/>
  <c r="L19" i="1" s="1"/>
  <c r="M18" i="1"/>
  <c r="J19" i="1"/>
  <c r="P19" i="1" s="1"/>
  <c r="I20" i="1"/>
  <c r="C21" i="1"/>
  <c r="K20" i="1" l="1"/>
  <c r="L20" i="1" s="1"/>
  <c r="M19" i="1"/>
  <c r="J20" i="1"/>
  <c r="P20" i="1" s="1"/>
  <c r="I21" i="1"/>
  <c r="C22" i="1"/>
  <c r="K21" i="1" l="1"/>
  <c r="L21" i="1" s="1"/>
  <c r="M20" i="1"/>
  <c r="J21" i="1"/>
  <c r="P21" i="1" s="1"/>
  <c r="I22" i="1"/>
  <c r="C23" i="1"/>
  <c r="K22" i="1" l="1"/>
  <c r="L22" i="1" s="1"/>
  <c r="M21" i="1"/>
  <c r="J22" i="1"/>
  <c r="I23" i="1"/>
  <c r="C24" i="1"/>
  <c r="K23" i="1" l="1"/>
  <c r="L23" i="1" s="1"/>
  <c r="M22" i="1"/>
  <c r="J23" i="1"/>
  <c r="P23" i="1" s="1"/>
  <c r="I24" i="1"/>
  <c r="C25" i="1"/>
  <c r="K24" i="1" l="1"/>
  <c r="L24" i="1" s="1"/>
  <c r="M23" i="1"/>
  <c r="J24" i="1"/>
  <c r="P24" i="1" s="1"/>
  <c r="I25" i="1"/>
  <c r="C26" i="1"/>
  <c r="K25" i="1" l="1"/>
  <c r="L25" i="1" s="1"/>
  <c r="M24" i="1"/>
  <c r="J25" i="1"/>
  <c r="P25" i="1" s="1"/>
  <c r="I26" i="1"/>
  <c r="C27" i="1"/>
  <c r="K26" i="1" l="1"/>
  <c r="L26" i="1" s="1"/>
  <c r="M25" i="1"/>
  <c r="J26" i="1"/>
  <c r="P26" i="1" s="1"/>
  <c r="I27" i="1"/>
  <c r="C28" i="1"/>
  <c r="K27" i="1" l="1"/>
  <c r="L27" i="1" s="1"/>
  <c r="M26" i="1"/>
  <c r="J27" i="1"/>
  <c r="P27" i="1" s="1"/>
  <c r="I28" i="1"/>
  <c r="C29" i="1"/>
  <c r="K28" i="1" l="1"/>
  <c r="L28" i="1" s="1"/>
  <c r="M27" i="1"/>
  <c r="J28" i="1"/>
  <c r="P28" i="1" s="1"/>
  <c r="I29" i="1"/>
  <c r="C30" i="1"/>
  <c r="K29" i="1" l="1"/>
  <c r="L29" i="1" s="1"/>
  <c r="M28" i="1"/>
  <c r="J29" i="1"/>
  <c r="P29" i="1" s="1"/>
  <c r="I30" i="1"/>
  <c r="C31" i="1"/>
  <c r="K30" i="1" l="1"/>
  <c r="L30" i="1" s="1"/>
  <c r="M29" i="1"/>
  <c r="J30" i="1"/>
  <c r="P30" i="1" s="1"/>
  <c r="I31" i="1"/>
  <c r="C32" i="1"/>
  <c r="K31" i="1" l="1"/>
  <c r="L31" i="1" s="1"/>
  <c r="M30" i="1"/>
  <c r="J31" i="1"/>
  <c r="P31" i="1" s="1"/>
  <c r="I32" i="1"/>
  <c r="C33" i="1"/>
  <c r="K32" i="1" l="1"/>
  <c r="L32" i="1" s="1"/>
  <c r="M31" i="1"/>
  <c r="J32" i="1"/>
  <c r="P32" i="1" s="1"/>
  <c r="I33" i="1"/>
  <c r="C34" i="1"/>
  <c r="K33" i="1" l="1"/>
  <c r="L33" i="1" s="1"/>
  <c r="M32" i="1"/>
  <c r="J33" i="1"/>
  <c r="P33" i="1" s="1"/>
  <c r="I34" i="1"/>
  <c r="C35" i="1"/>
  <c r="K34" i="1" l="1"/>
  <c r="L34" i="1" s="1"/>
  <c r="M33" i="1"/>
  <c r="J34" i="1"/>
  <c r="P34" i="1" s="1"/>
  <c r="I35" i="1"/>
  <c r="C36" i="1"/>
  <c r="K35" i="1" l="1"/>
  <c r="L35" i="1" s="1"/>
  <c r="M34" i="1"/>
  <c r="J35" i="1"/>
  <c r="P35" i="1" s="1"/>
  <c r="I36" i="1"/>
  <c r="C37" i="1"/>
  <c r="K36" i="1" l="1"/>
  <c r="L36" i="1" s="1"/>
  <c r="M35" i="1"/>
  <c r="J36" i="1"/>
  <c r="P36" i="1" s="1"/>
  <c r="I37" i="1"/>
  <c r="C38" i="1"/>
  <c r="K37" i="1" l="1"/>
  <c r="L37" i="1" s="1"/>
  <c r="M36" i="1"/>
  <c r="J37" i="1"/>
  <c r="P37" i="1" s="1"/>
  <c r="I38" i="1"/>
  <c r="C39" i="1"/>
  <c r="K38" i="1" l="1"/>
  <c r="L38" i="1" s="1"/>
  <c r="M37" i="1"/>
  <c r="J38" i="1"/>
  <c r="P38" i="1" s="1"/>
  <c r="I39" i="1"/>
  <c r="C40" i="1"/>
  <c r="K39" i="1" l="1"/>
  <c r="L39" i="1" s="1"/>
  <c r="M38" i="1"/>
  <c r="J39" i="1"/>
  <c r="P39" i="1" s="1"/>
  <c r="I40" i="1"/>
  <c r="C41" i="1"/>
  <c r="K40" i="1" l="1"/>
  <c r="L40" i="1" s="1"/>
  <c r="M39" i="1"/>
  <c r="J40" i="1"/>
  <c r="P40" i="1" s="1"/>
  <c r="I41" i="1"/>
  <c r="C42" i="1"/>
  <c r="K41" i="1" l="1"/>
  <c r="L41" i="1" s="1"/>
  <c r="M40" i="1"/>
  <c r="J41" i="1"/>
  <c r="P41" i="1" s="1"/>
  <c r="I42" i="1"/>
  <c r="C43" i="1"/>
  <c r="K42" i="1" l="1"/>
  <c r="L42" i="1" s="1"/>
  <c r="M41" i="1"/>
  <c r="J42" i="1"/>
  <c r="P42" i="1" s="1"/>
  <c r="I43" i="1"/>
  <c r="C44" i="1"/>
  <c r="K43" i="1" l="1"/>
  <c r="L43" i="1" s="1"/>
  <c r="M42" i="1"/>
  <c r="J43" i="1"/>
  <c r="P43" i="1" s="1"/>
  <c r="I44" i="1"/>
  <c r="C45" i="1"/>
  <c r="K44" i="1" l="1"/>
  <c r="L44" i="1" s="1"/>
  <c r="M43" i="1"/>
  <c r="J44" i="1"/>
  <c r="P44" i="1" s="1"/>
  <c r="I45" i="1"/>
  <c r="C46" i="1"/>
  <c r="K45" i="1" l="1"/>
  <c r="L45" i="1" s="1"/>
  <c r="M44" i="1"/>
  <c r="J45" i="1"/>
  <c r="P45" i="1" s="1"/>
  <c r="I46" i="1"/>
  <c r="C47" i="1"/>
  <c r="K46" i="1" l="1"/>
  <c r="L46" i="1" s="1"/>
  <c r="M45" i="1"/>
  <c r="J46" i="1"/>
  <c r="P46" i="1" s="1"/>
  <c r="I47" i="1"/>
  <c r="C48" i="1"/>
  <c r="K47" i="1" l="1"/>
  <c r="L47" i="1" s="1"/>
  <c r="M46" i="1"/>
  <c r="J47" i="1"/>
  <c r="P47" i="1" s="1"/>
  <c r="I48" i="1"/>
  <c r="C49" i="1"/>
  <c r="K48" i="1" l="1"/>
  <c r="L48" i="1" s="1"/>
  <c r="M47" i="1"/>
  <c r="J48" i="1"/>
  <c r="P48" i="1" s="1"/>
  <c r="I49" i="1"/>
  <c r="C50" i="1"/>
  <c r="K49" i="1" l="1"/>
  <c r="L49" i="1" s="1"/>
  <c r="M48" i="1"/>
  <c r="J49" i="1"/>
  <c r="P49" i="1" s="1"/>
  <c r="I50" i="1"/>
  <c r="C51" i="1"/>
  <c r="K50" i="1" l="1"/>
  <c r="L50" i="1" s="1"/>
  <c r="M49" i="1"/>
  <c r="J50" i="1"/>
  <c r="P50" i="1" s="1"/>
  <c r="I51" i="1"/>
  <c r="C52" i="1"/>
  <c r="K51" i="1" l="1"/>
  <c r="L51" i="1" s="1"/>
  <c r="M50" i="1"/>
  <c r="J51" i="1"/>
  <c r="P51" i="1" s="1"/>
  <c r="I52" i="1"/>
  <c r="C53" i="1"/>
  <c r="K52" i="1" l="1"/>
  <c r="L52" i="1" s="1"/>
  <c r="M51" i="1"/>
  <c r="J52" i="1"/>
  <c r="P52" i="1" s="1"/>
  <c r="I53" i="1"/>
  <c r="C54" i="1"/>
  <c r="K53" i="1" l="1"/>
  <c r="L53" i="1" s="1"/>
  <c r="M52" i="1"/>
  <c r="J53" i="1"/>
  <c r="P53" i="1" s="1"/>
  <c r="I54" i="1"/>
  <c r="C55" i="1"/>
  <c r="K54" i="1" l="1"/>
  <c r="L54" i="1" s="1"/>
  <c r="M53" i="1"/>
  <c r="J54" i="1"/>
  <c r="P54" i="1" s="1"/>
  <c r="I55" i="1"/>
  <c r="C56" i="1"/>
  <c r="K55" i="1" l="1"/>
  <c r="L55" i="1" s="1"/>
  <c r="M54" i="1"/>
  <c r="J55" i="1"/>
  <c r="P55" i="1" s="1"/>
  <c r="I56" i="1"/>
  <c r="C57" i="1"/>
  <c r="K56" i="1" l="1"/>
  <c r="L56" i="1" s="1"/>
  <c r="M55" i="1"/>
  <c r="J56" i="1"/>
  <c r="P56" i="1" s="1"/>
  <c r="I57" i="1"/>
  <c r="C58" i="1"/>
  <c r="K57" i="1" l="1"/>
  <c r="L57" i="1" s="1"/>
  <c r="M56" i="1"/>
  <c r="J57" i="1"/>
  <c r="P57" i="1" s="1"/>
  <c r="I58" i="1"/>
  <c r="C59" i="1"/>
  <c r="K58" i="1" l="1"/>
  <c r="L58" i="1" s="1"/>
  <c r="M57" i="1"/>
  <c r="J58" i="1"/>
  <c r="P58" i="1" s="1"/>
  <c r="I59" i="1"/>
  <c r="C60" i="1"/>
  <c r="K59" i="1" l="1"/>
  <c r="L59" i="1" s="1"/>
  <c r="M58" i="1"/>
  <c r="J59" i="1"/>
  <c r="P59" i="1" s="1"/>
  <c r="I60" i="1"/>
  <c r="C61" i="1"/>
  <c r="K60" i="1" l="1"/>
  <c r="L60" i="1" s="1"/>
  <c r="M59" i="1"/>
  <c r="J60" i="1"/>
  <c r="P60" i="1" s="1"/>
  <c r="I61" i="1"/>
  <c r="C62" i="1"/>
  <c r="K61" i="1" l="1"/>
  <c r="L61" i="1" s="1"/>
  <c r="M60" i="1"/>
  <c r="J61" i="1"/>
  <c r="P61" i="1" s="1"/>
  <c r="I62" i="1"/>
  <c r="C63" i="1"/>
  <c r="K62" i="1" l="1"/>
  <c r="L62" i="1" s="1"/>
  <c r="M61" i="1"/>
  <c r="J62" i="1"/>
  <c r="P62" i="1" s="1"/>
  <c r="I63" i="1"/>
  <c r="C64" i="1"/>
  <c r="K63" i="1" l="1"/>
  <c r="L63" i="1" s="1"/>
  <c r="M62" i="1"/>
  <c r="J63" i="1"/>
  <c r="P63" i="1" s="1"/>
  <c r="I64" i="1"/>
  <c r="C65" i="1"/>
  <c r="K64" i="1" l="1"/>
  <c r="L64" i="1" s="1"/>
  <c r="M63" i="1"/>
  <c r="J64" i="1"/>
  <c r="P64" i="1" s="1"/>
  <c r="I65" i="1"/>
  <c r="C66" i="1"/>
  <c r="K65" i="1" l="1"/>
  <c r="L65" i="1" s="1"/>
  <c r="M64" i="1"/>
  <c r="J65" i="1"/>
  <c r="P65" i="1" s="1"/>
  <c r="I66" i="1"/>
  <c r="C67" i="1"/>
  <c r="K66" i="1" l="1"/>
  <c r="L66" i="1" s="1"/>
  <c r="M65" i="1"/>
  <c r="J66" i="1"/>
  <c r="P66" i="1" s="1"/>
  <c r="I67" i="1"/>
  <c r="C68" i="1"/>
  <c r="K67" i="1" l="1"/>
  <c r="L67" i="1" s="1"/>
  <c r="M66" i="1"/>
  <c r="J67" i="1"/>
  <c r="P67" i="1" s="1"/>
  <c r="I68" i="1"/>
  <c r="C69" i="1"/>
  <c r="K68" i="1" l="1"/>
  <c r="L68" i="1" s="1"/>
  <c r="M67" i="1"/>
  <c r="J68" i="1"/>
  <c r="P68" i="1" s="1"/>
  <c r="I69" i="1"/>
  <c r="C70" i="1"/>
  <c r="K69" i="1" l="1"/>
  <c r="L69" i="1" s="1"/>
  <c r="M68" i="1"/>
  <c r="J69" i="1"/>
  <c r="P69" i="1" s="1"/>
  <c r="I70" i="1"/>
  <c r="C71" i="1"/>
  <c r="K70" i="1" l="1"/>
  <c r="L70" i="1" s="1"/>
  <c r="M69" i="1"/>
  <c r="J70" i="1"/>
  <c r="P70" i="1" s="1"/>
  <c r="I71" i="1"/>
  <c r="C72" i="1"/>
  <c r="K71" i="1" l="1"/>
  <c r="L71" i="1" s="1"/>
  <c r="M70" i="1"/>
  <c r="J71" i="1"/>
  <c r="P71" i="1" s="1"/>
  <c r="I72" i="1"/>
  <c r="C73" i="1"/>
  <c r="K72" i="1" l="1"/>
  <c r="L72" i="1" s="1"/>
  <c r="M71" i="1"/>
  <c r="J72" i="1"/>
  <c r="P72" i="1" s="1"/>
  <c r="I73" i="1"/>
  <c r="C74" i="1"/>
  <c r="K73" i="1" l="1"/>
  <c r="L73" i="1" s="1"/>
  <c r="M72" i="1"/>
  <c r="J73" i="1"/>
  <c r="P73" i="1" s="1"/>
  <c r="I74" i="1"/>
  <c r="C75" i="1"/>
  <c r="K74" i="1" l="1"/>
  <c r="L74" i="1" s="1"/>
  <c r="M73" i="1"/>
  <c r="J74" i="1"/>
  <c r="P74" i="1" s="1"/>
  <c r="I75" i="1"/>
  <c r="C76" i="1"/>
  <c r="K75" i="1" l="1"/>
  <c r="L75" i="1" s="1"/>
  <c r="M74" i="1"/>
  <c r="J75" i="1"/>
  <c r="P75" i="1" s="1"/>
  <c r="I76" i="1"/>
  <c r="C77" i="1"/>
  <c r="K76" i="1" l="1"/>
  <c r="L76" i="1" s="1"/>
  <c r="M75" i="1"/>
  <c r="J76" i="1"/>
  <c r="P76" i="1" s="1"/>
  <c r="I77" i="1"/>
  <c r="C78" i="1"/>
  <c r="K77" i="1" l="1"/>
  <c r="L77" i="1" s="1"/>
  <c r="M76" i="1"/>
  <c r="J77" i="1"/>
  <c r="P77" i="1" s="1"/>
  <c r="I78" i="1"/>
  <c r="C79" i="1"/>
  <c r="K78" i="1" l="1"/>
  <c r="L78" i="1" s="1"/>
  <c r="M77" i="1"/>
  <c r="J78" i="1"/>
  <c r="P78" i="1" s="1"/>
  <c r="I79" i="1"/>
  <c r="C80" i="1"/>
  <c r="K79" i="1" l="1"/>
  <c r="L79" i="1" s="1"/>
  <c r="M78" i="1"/>
  <c r="J79" i="1"/>
  <c r="P79" i="1" s="1"/>
  <c r="I80" i="1"/>
  <c r="C81" i="1"/>
  <c r="K80" i="1" l="1"/>
  <c r="L80" i="1" s="1"/>
  <c r="M79" i="1"/>
  <c r="J80" i="1"/>
  <c r="P80" i="1" s="1"/>
  <c r="I81" i="1"/>
  <c r="C82" i="1"/>
  <c r="K81" i="1" l="1"/>
  <c r="L81" i="1" s="1"/>
  <c r="M80" i="1"/>
  <c r="J81" i="1"/>
  <c r="P81" i="1" s="1"/>
  <c r="I82" i="1"/>
  <c r="C83" i="1"/>
  <c r="K82" i="1" l="1"/>
  <c r="L82" i="1" s="1"/>
  <c r="M81" i="1"/>
  <c r="J82" i="1"/>
  <c r="P82" i="1" s="1"/>
  <c r="I83" i="1"/>
  <c r="C84" i="1"/>
  <c r="K83" i="1" l="1"/>
  <c r="L83" i="1" s="1"/>
  <c r="M82" i="1"/>
  <c r="J83" i="1"/>
  <c r="P83" i="1" s="1"/>
  <c r="I84" i="1"/>
  <c r="C85" i="1"/>
  <c r="K84" i="1" l="1"/>
  <c r="L84" i="1" s="1"/>
  <c r="M83" i="1"/>
  <c r="J84" i="1"/>
  <c r="P84" i="1" s="1"/>
  <c r="I85" i="1"/>
  <c r="C86" i="1"/>
  <c r="K85" i="1" l="1"/>
  <c r="L85" i="1" s="1"/>
  <c r="M84" i="1"/>
  <c r="J85" i="1"/>
  <c r="P85" i="1" s="1"/>
  <c r="I86" i="1"/>
  <c r="C87" i="1"/>
  <c r="K86" i="1" l="1"/>
  <c r="L86" i="1" s="1"/>
  <c r="M85" i="1"/>
  <c r="J86" i="1"/>
  <c r="P86" i="1" s="1"/>
  <c r="I87" i="1"/>
  <c r="C88" i="1"/>
  <c r="K87" i="1" l="1"/>
  <c r="L87" i="1" s="1"/>
  <c r="M86" i="1"/>
  <c r="J87" i="1"/>
  <c r="P87" i="1" s="1"/>
  <c r="I88" i="1"/>
  <c r="C89" i="1"/>
  <c r="K88" i="1" l="1"/>
  <c r="L88" i="1" s="1"/>
  <c r="M87" i="1"/>
  <c r="J88" i="1"/>
  <c r="P88" i="1" s="1"/>
  <c r="I89" i="1"/>
  <c r="C90" i="1"/>
  <c r="K89" i="1" l="1"/>
  <c r="L89" i="1" s="1"/>
  <c r="M88" i="1"/>
  <c r="J89" i="1"/>
  <c r="P89" i="1" s="1"/>
  <c r="I90" i="1"/>
  <c r="C91" i="1"/>
  <c r="K90" i="1" l="1"/>
  <c r="L90" i="1" s="1"/>
  <c r="M89" i="1"/>
  <c r="J90" i="1"/>
  <c r="P90" i="1" s="1"/>
  <c r="I91" i="1"/>
  <c r="C92" i="1"/>
  <c r="K91" i="1" l="1"/>
  <c r="L91" i="1" s="1"/>
  <c r="M90" i="1"/>
  <c r="J91" i="1"/>
  <c r="P91" i="1" s="1"/>
  <c r="I92" i="1"/>
  <c r="C93" i="1"/>
  <c r="K92" i="1" l="1"/>
  <c r="L92" i="1" s="1"/>
  <c r="M91" i="1"/>
  <c r="J92" i="1"/>
  <c r="P92" i="1" s="1"/>
  <c r="I93" i="1"/>
  <c r="C94" i="1"/>
  <c r="K93" i="1" l="1"/>
  <c r="L93" i="1" s="1"/>
  <c r="M92" i="1"/>
  <c r="J93" i="1"/>
  <c r="P93" i="1" s="1"/>
  <c r="I94" i="1"/>
  <c r="C95" i="1"/>
  <c r="K94" i="1" l="1"/>
  <c r="L94" i="1" s="1"/>
  <c r="M93" i="1"/>
  <c r="J94" i="1"/>
  <c r="P94" i="1" s="1"/>
  <c r="I95" i="1"/>
  <c r="C96" i="1"/>
  <c r="K95" i="1" l="1"/>
  <c r="L95" i="1" s="1"/>
  <c r="M94" i="1"/>
  <c r="J95" i="1"/>
  <c r="P95" i="1" s="1"/>
  <c r="I96" i="1"/>
  <c r="C97" i="1"/>
  <c r="K96" i="1" l="1"/>
  <c r="L96" i="1" s="1"/>
  <c r="M95" i="1"/>
  <c r="J96" i="1"/>
  <c r="P96" i="1" s="1"/>
  <c r="I97" i="1"/>
  <c r="C98" i="1"/>
  <c r="K97" i="1" l="1"/>
  <c r="L97" i="1" s="1"/>
  <c r="M96" i="1"/>
  <c r="J97" i="1"/>
  <c r="P97" i="1" s="1"/>
  <c r="I98" i="1"/>
  <c r="C99" i="1"/>
  <c r="K98" i="1" l="1"/>
  <c r="L98" i="1" s="1"/>
  <c r="M97" i="1"/>
  <c r="J98" i="1"/>
  <c r="P98" i="1" s="1"/>
  <c r="I99" i="1"/>
  <c r="K99" i="1" l="1"/>
  <c r="L99" i="1" s="1"/>
  <c r="M98" i="1"/>
  <c r="J99" i="1"/>
  <c r="P99" i="1" s="1"/>
  <c r="M99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<sst xmlns="http://schemas.openxmlformats.org/spreadsheetml/2006/main" count="48" uniqueCount="43">
  <si>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</si>
  <si>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</si>
  <si>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</si>
  <si>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</si>
  <si>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</si>
  <si>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</si>
  <si>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</si>
  <si>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</si>
  <si>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</si>
  <si>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</si>
  <si>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</si>
  <si>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</si>
  <si>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</si>
  <si>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BMEP</t>
  </si>
  <si>
    <t>Overall Thermal Efficiency</t>
  </si>
  <si>
    <t>Force x distance</t>
  </si>
  <si>
    <t>N.m</t>
  </si>
  <si>
    <r>
      <t>Torque (</t>
    </r>
    <r>
      <rPr>
        <b/>
        <sz val="11"/>
        <color theme="1"/>
        <rFont val="Calibri"/>
        <family val="2"/>
      </rPr>
      <t>τ)</t>
    </r>
  </si>
  <si>
    <t>Arm Length</t>
  </si>
  <si>
    <t>m</t>
  </si>
  <si>
    <t>KW</t>
  </si>
  <si>
    <t xml:space="preserve">specific gravity of fuel </t>
  </si>
  <si>
    <t>bore</t>
  </si>
  <si>
    <t>stroke</t>
  </si>
  <si>
    <t>number of cylinders</t>
  </si>
  <si>
    <t>#</t>
  </si>
  <si>
    <t>bore area</t>
  </si>
  <si>
    <r>
      <t>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</si>
  <si>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Pa</t>
  </si>
  <si>
    <t>Brake Power</t>
  </si>
  <si>
    <t>W</t>
  </si>
  <si>
    <t>Kpa</t>
  </si>
  <si>
    <t>Calorific Value of fuel</t>
  </si>
  <si>
    <t>mass of air</t>
  </si>
  <si>
    <t>Kg/L</t>
  </si>
  <si>
    <t>capacity</t>
  </si>
  <si>
    <t>cc</t>
  </si>
  <si>
    <t>BSFC</t>
  </si>
  <si>
    <t>`</t>
  </si>
  <si>
    <t>Kg/Kw.h</t>
  </si>
  <si>
    <t>Calorific Potential Energy</t>
  </si>
  <si>
    <t>J/kg</t>
  </si>
  <si>
    <r>
      <t>Kg/m</t>
    </r>
    <r>
      <rPr>
        <b/>
        <vertAlign val="superscript"/>
        <sz val="11"/>
        <color theme="1"/>
        <rFont val="Calibri"/>
        <family val="2"/>
        <scheme val="minor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</si>
</sst>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rgb="FF9966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12" borderId="0" xfId="0" applyFont="1" applyFill="1"/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1" fillId="11" borderId="0" xfId="0" applyFont="1" applyFill="1" applyAlignment="1">
      <alignment horizontal="center"/>
    </xf>
    <xf numFmtId="0" fontId="1" fillId="14" borderId="0" xfId="0" applyFont="1" applyFill="1" applyAlignment="1">
      <alignment horizontal="center"/>
    </xf>
    <xf numFmtId="0" fontId="0" fillId="7" borderId="0" xfId="0" applyFill="1" applyAlignment="1">
      <alignment horizontal="center" vertical="center"/>
    </xf>
    <xf numFmtId="0" fontId="3" fillId="17" borderId="0" xfId="0" applyFont="1" applyFill="1" applyAlignment="1">
      <alignment horizontal="center"/>
    </xf>
    <xf numFmtId="0" fontId="3" fillId="18" borderId="0" xfId="0" applyFont="1" applyFill="1" applyAlignment="1">
      <alignment horizontal="center"/>
    </xf>
    <xf numFmtId="0" fontId="0" fillId="9" borderId="0" xfId="0" applyFill="1"/>
    <xf numFmtId="0" fontId="1" fillId="14" borderId="0" xfId="0" applyFont="1" applyFill="1"/>
    <xf numFmtId="0" fontId="1" fillId="19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/>
    <xf numFmtId="0" fontId="1" fillId="16" borderId="0" xfId="0" applyFont="1" applyFill="1" applyAlignment="1">
      <alignment horizontal="center"/>
    </xf>
    <xf numFmtId="0" fontId="1" fillId="1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1" fillId="15" borderId="0" xfId="0" applyFont="1" applyFill="1" applyAlignment="1">
      <alignment horizontal="center"/>
    </xf>
    <xf numFmtId="0" fontId="4" fillId="11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FF"/>
      <color rgb="FF6600FF"/>
      <color rgb="FFCC99FF"/>
      <color rgb="FFFF7C80"/>
      <color rgb="FFCC66FF"/>
      <color rgb="FF006666"/>
      <color rgb="FF003366"/>
      <color rgb="FFCC9900"/>
      <color rgb="FFCCFF33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 Consumption across the engine speed range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4442038495188101E-2"/>
          <c:y val="0.10226851851851852"/>
          <c:w val="0.83345054613465674"/>
          <c:h val="0.78765870228662727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rgbClr val="9966FF"/>
              </a:solidFill>
              <a:round/>
            </a:ln>
            <a:effectLst/>
          </c:spPr>
          <c:marker>
            <c:symbol val="none"/>
          </c:marker>
          <c:xVal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BsC'!$M$9:$M$99</c:f>
              <c:numCache>
                <c:formatCode>General</c:formatCode>
                <c:ptCount val="91"/>
                <c:pt idx="0">
                  <c:v>0.36259071173741181</c:v>
                </c:pt>
                <c:pt idx="1">
                  <c:v>0.35347245881708056</c:v>
                </c:pt>
                <c:pt idx="2">
                  <c:v>0.34037340600109045</c:v>
                </c:pt>
                <c:pt idx="3">
                  <c:v>0.31999398469675061</c:v>
                </c:pt>
                <c:pt idx="4">
                  <c:v>0.30865575185387828</c:v>
                </c:pt>
                <c:pt idx="5">
                  <c:v>0.30946159766749087</c:v>
                </c:pt>
                <c:pt idx="6">
                  <c:v>0.29236859466084314</c:v>
                </c:pt>
                <c:pt idx="7">
                  <c:v>0.27781945397823676</c:v>
                </c:pt>
                <c:pt idx="8">
                  <c:v>0.27494594413250945</c:v>
                </c:pt>
                <c:pt idx="9">
                  <c:v>0.2657566335733984</c:v>
                </c:pt>
                <c:pt idx="10">
                  <c:v>0.26611588874520359</c:v>
                </c:pt>
                <c:pt idx="11">
                  <c:v>0.26890363338690254</c:v>
                </c:pt>
                <c:pt idx="12">
                  <c:v>0.26650175545950677</c:v>
                </c:pt>
                <c:pt idx="13">
                  <c:v>0.26543158128723265</c:v>
                </c:pt>
                <c:pt idx="14">
                  <c:v>0.26127145972183224</c:v>
                </c:pt>
                <c:pt idx="15">
                  <c:v>0.26096608573204061</c:v>
                </c:pt>
                <c:pt idx="16">
                  <c:v>0.26747801068072363</c:v>
                </c:pt>
                <c:pt idx="17">
                  <c:v>0.27100379523157481</c:v>
                </c:pt>
                <c:pt idx="18">
                  <c:v>0.27095375834477775</c:v>
                </c:pt>
                <c:pt idx="19">
                  <c:v>0.26924485677409304</c:v>
                </c:pt>
                <c:pt idx="20">
                  <c:v>0.2706960176772788</c:v>
                </c:pt>
                <c:pt idx="21">
                  <c:v>0.26742554560469289</c:v>
                </c:pt>
                <c:pt idx="22">
                  <c:v>0.26523280812874783</c:v>
                </c:pt>
                <c:pt idx="23">
                  <c:v>0.26376611909701486</c:v>
                </c:pt>
                <c:pt idx="24">
                  <c:v>0.26347476401470177</c:v>
                </c:pt>
                <c:pt idx="25">
                  <c:v>0.26202156241350033</c:v>
                </c:pt>
                <c:pt idx="26">
                  <c:v>0.26209842057236332</c:v>
                </c:pt>
                <c:pt idx="27">
                  <c:v>0.26485476522473073</c:v>
                </c:pt>
                <c:pt idx="28">
                  <c:v>0.26627708471897721</c:v>
                </c:pt>
                <c:pt idx="29">
                  <c:v>0.26444023320617271</c:v>
                </c:pt>
                <c:pt idx="30">
                  <c:v>0.2659676185549541</c:v>
                </c:pt>
                <c:pt idx="31">
                  <c:v>0.26607270146430945</c:v>
                </c:pt>
                <c:pt idx="32">
                  <c:v>0.26986934190322037</c:v>
                </c:pt>
                <c:pt idx="33">
                  <c:v>0.27080847546717746</c:v>
                </c:pt>
                <c:pt idx="34">
                  <c:v>0.27278321553625184</c:v>
                </c:pt>
                <c:pt idx="35">
                  <c:v>0.2757463189498478</c:v>
                </c:pt>
                <c:pt idx="36">
                  <c:v>0.2738530107165752</c:v>
                </c:pt>
                <c:pt idx="37">
                  <c:v>0.27427141281375866</c:v>
                </c:pt>
                <c:pt idx="38">
                  <c:v>0.27857288546012421</c:v>
                </c:pt>
                <c:pt idx="39">
                  <c:v>0.28219922326802505</c:v>
                </c:pt>
                <c:pt idx="40">
                  <c:v>0.28709301845759605</c:v>
                </c:pt>
                <c:pt idx="41">
                  <c:v>0.2938053260946959</c:v>
                </c:pt>
                <c:pt idx="42">
                  <c:v>0.29467567795541172</c:v>
                </c:pt>
                <c:pt idx="43">
                  <c:v>0.29895579230046126</c:v>
                </c:pt>
                <c:pt idx="44">
                  <c:v>0.29750036014272446</c:v>
                </c:pt>
                <c:pt idx="45">
                  <c:v>0.29917248848780459</c:v>
                </c:pt>
                <c:pt idx="46">
                  <c:v>0.29593388239729435</c:v>
                </c:pt>
                <c:pt idx="47">
                  <c:v>0.29407034151666867</c:v>
                </c:pt>
                <c:pt idx="48">
                  <c:v>0.29515693883908684</c:v>
                </c:pt>
                <c:pt idx="49">
                  <c:v>0.29189010901332502</c:v>
                </c:pt>
                <c:pt idx="50">
                  <c:v>0.29502403203664113</c:v>
                </c:pt>
                <c:pt idx="51">
                  <c:v>0.2932304778426178</c:v>
                </c:pt>
                <c:pt idx="52">
                  <c:v>0.30080396086359085</c:v>
                </c:pt>
                <c:pt idx="53">
                  <c:v>0.29983070244462168</c:v>
                </c:pt>
                <c:pt idx="54">
                  <c:v>0.30407596185073077</c:v>
                </c:pt>
                <c:pt idx="55">
                  <c:v>0.3008756903209745</c:v>
                </c:pt>
                <c:pt idx="56">
                  <c:v>0.30225093655352986</c:v>
                </c:pt>
                <c:pt idx="57">
                  <c:v>0.3053243606118059</c:v>
                </c:pt>
                <c:pt idx="58">
                  <c:v>0.30505787367240034</c:v>
                </c:pt>
                <c:pt idx="59">
                  <c:v>0.31126286307511497</c:v>
                </c:pt>
                <c:pt idx="60">
                  <c:v>0.3122600178529103</c:v>
                </c:pt>
                <c:pt idx="61">
                  <c:v>0.31449704867994205</c:v>
                </c:pt>
                <c:pt idx="62">
                  <c:v>0.31610321097755478</c:v>
                </c:pt>
                <c:pt idx="63">
                  <c:v>0.31928697885086998</c:v>
                </c:pt>
                <c:pt idx="64">
                  <c:v>0.31903578874304916</c:v>
                </c:pt>
                <c:pt idx="65">
                  <c:v>0.32016517194401278</c:v>
                </c:pt>
                <c:pt idx="66">
                  <c:v>0.32362916425928956</c:v>
                </c:pt>
                <c:pt idx="67">
                  <c:v>0.32505049376425266</c:v>
                </c:pt>
                <c:pt idx="68">
                  <c:v>0.32507769977227774</c:v>
                </c:pt>
                <c:pt idx="69">
                  <c:v>0.32183062271715213</c:v>
                </c:pt>
                <c:pt idx="70">
                  <c:v>0.3248625740239155</c:v>
                </c:pt>
                <c:pt idx="71">
                  <c:v>0.32466509037721131</c:v>
                </c:pt>
                <c:pt idx="72">
                  <c:v>0.32599961043694103</c:v>
                </c:pt>
                <c:pt idx="73">
                  <c:v>0.32696009631600165</c:v>
                </c:pt>
                <c:pt idx="74">
                  <c:v>0.32683498149717477</c:v>
                </c:pt>
                <c:pt idx="75">
                  <c:v>0.33155611811379937</c:v>
                </c:pt>
                <c:pt idx="76">
                  <c:v>0.33263024902322758</c:v>
                </c:pt>
                <c:pt idx="77">
                  <c:v>0.3361310904683722</c:v>
                </c:pt>
                <c:pt idx="78">
                  <c:v>0.33993821178963374</c:v>
                </c:pt>
                <c:pt idx="79">
                  <c:v>0.34154928242667798</c:v>
                </c:pt>
                <c:pt idx="80">
                  <c:v>0.3425044943160358</c:v>
                </c:pt>
                <c:pt idx="81">
                  <c:v>0.34643694846210371</c:v>
                </c:pt>
                <c:pt idx="82">
                  <c:v>0.34897537710041432</c:v>
                </c:pt>
                <c:pt idx="83">
                  <c:v>0.35316925275201289</c:v>
                </c:pt>
                <c:pt idx="84">
                  <c:v>0.35667530202358794</c:v>
                </c:pt>
                <c:pt idx="85">
                  <c:v>0.35705667061544105</c:v>
                </c:pt>
                <c:pt idx="86">
                  <c:v>0.35992325149558874</c:v>
                </c:pt>
                <c:pt idx="87">
                  <c:v>0.3595230554604163</c:v>
                </c:pt>
                <c:pt idx="88">
                  <c:v>0.36870064274834136</c:v>
                </c:pt>
                <c:pt idx="89">
                  <c:v>0.37367674373910864</c:v>
                </c:pt>
                <c:pt idx="90">
                  <c:v>0.37684372518137677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262-46B4-B25A-82D9003654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6490848"/>
        <c:axId val="1432631360"/>
      </c:scatterChart>
      <c:valAx>
        <c:axId val="616490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2631360"/>
        <c:crosses val="autoZero"/>
        <c:crossBetween val="midCat"/>
      </c:valAx>
      <c:valAx>
        <c:axId val="143263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Consumption (Kg/KW.h)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6490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 torque across the engine speed range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7107245315265818E-2"/>
          <c:y val="7.695175438596491E-2"/>
          <c:w val="0.90583849111884274"/>
          <c:h val="0.80976257079707126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cat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BsC'!$G$9:$G$99</c:f>
              <c:numCache>
                <c:formatCode>General</c:formatCode>
                <c:ptCount val="91"/>
                <c:pt idx="0">
                  <c:v>83.433388125000008</c:v>
                </c:pt>
                <c:pt idx="1">
                  <c:v>83.825775899999996</c:v>
                </c:pt>
                <c:pt idx="2">
                  <c:v>84.586893974999995</c:v>
                </c:pt>
                <c:pt idx="3">
                  <c:v>85.011096975000001</c:v>
                </c:pt>
                <c:pt idx="4">
                  <c:v>86.317968525000012</c:v>
                </c:pt>
                <c:pt idx="5">
                  <c:v>87.703970250000012</c:v>
                </c:pt>
                <c:pt idx="6">
                  <c:v>89.317573199999998</c:v>
                </c:pt>
                <c:pt idx="7">
                  <c:v>91.201197675000003</c:v>
                </c:pt>
                <c:pt idx="8">
                  <c:v>93.216977700000001</c:v>
                </c:pt>
                <c:pt idx="9">
                  <c:v>94.452876825000004</c:v>
                </c:pt>
                <c:pt idx="10">
                  <c:v>95.433438375000009</c:v>
                </c:pt>
                <c:pt idx="11">
                  <c:v>96.088505699999999</c:v>
                </c:pt>
                <c:pt idx="12">
                  <c:v>96.645680025000004</c:v>
                </c:pt>
                <c:pt idx="13">
                  <c:v>96.891228300000009</c:v>
                </c:pt>
                <c:pt idx="14">
                  <c:v>96.796598400000008</c:v>
                </c:pt>
                <c:pt idx="15">
                  <c:v>96.963832275000001</c:v>
                </c:pt>
                <c:pt idx="16">
                  <c:v>97.553637600000002</c:v>
                </c:pt>
                <c:pt idx="17">
                  <c:v>97.839158850000004</c:v>
                </c:pt>
                <c:pt idx="18">
                  <c:v>98.036576400000001</c:v>
                </c:pt>
                <c:pt idx="19">
                  <c:v>98.666354699999999</c:v>
                </c:pt>
                <c:pt idx="20">
                  <c:v>99.652626675000008</c:v>
                </c:pt>
                <c:pt idx="21">
                  <c:v>100.213879875</c:v>
                </c:pt>
                <c:pt idx="22">
                  <c:v>100.98968190000001</c:v>
                </c:pt>
                <c:pt idx="23">
                  <c:v>101.80382535</c:v>
                </c:pt>
                <c:pt idx="24">
                  <c:v>102.08363617500001</c:v>
                </c:pt>
                <c:pt idx="25">
                  <c:v>102.81049170000001</c:v>
                </c:pt>
                <c:pt idx="26">
                  <c:v>103.32606149999999</c:v>
                </c:pt>
                <c:pt idx="27">
                  <c:v>103.45821705</c:v>
                </c:pt>
                <c:pt idx="28">
                  <c:v>103.35053475000001</c:v>
                </c:pt>
                <c:pt idx="29">
                  <c:v>103.2379578</c:v>
                </c:pt>
                <c:pt idx="30">
                  <c:v>103.14495945</c:v>
                </c:pt>
                <c:pt idx="31">
                  <c:v>102.98262022500001</c:v>
                </c:pt>
                <c:pt idx="32">
                  <c:v>102.918989775</c:v>
                </c:pt>
                <c:pt idx="33">
                  <c:v>102.66283642499999</c:v>
                </c:pt>
                <c:pt idx="34">
                  <c:v>101.899271025</c:v>
                </c:pt>
                <c:pt idx="35">
                  <c:v>101.09654842500001</c:v>
                </c:pt>
                <c:pt idx="36">
                  <c:v>100.902393975</c:v>
                </c:pt>
                <c:pt idx="37">
                  <c:v>100.657661475</c:v>
                </c:pt>
                <c:pt idx="38">
                  <c:v>99.947937225000004</c:v>
                </c:pt>
                <c:pt idx="39">
                  <c:v>99.391578675000005</c:v>
                </c:pt>
                <c:pt idx="40">
                  <c:v>99.28715947500001</c:v>
                </c:pt>
                <c:pt idx="41">
                  <c:v>98.809115325000008</c:v>
                </c:pt>
                <c:pt idx="42">
                  <c:v>98.8099311</c:v>
                </c:pt>
                <c:pt idx="43">
                  <c:v>98.587224524999996</c:v>
                </c:pt>
                <c:pt idx="44">
                  <c:v>98.379201900000012</c:v>
                </c:pt>
                <c:pt idx="45">
                  <c:v>98.578251000000009</c:v>
                </c:pt>
                <c:pt idx="46">
                  <c:v>99.225160575000004</c:v>
                </c:pt>
                <c:pt idx="47">
                  <c:v>99.672205274999996</c:v>
                </c:pt>
                <c:pt idx="48">
                  <c:v>100.285668075</c:v>
                </c:pt>
                <c:pt idx="49">
                  <c:v>100.727818125</c:v>
                </c:pt>
                <c:pt idx="50">
                  <c:v>100.6894767</c:v>
                </c:pt>
                <c:pt idx="51">
                  <c:v>101.323333875</c:v>
                </c:pt>
                <c:pt idx="52">
                  <c:v>101.20994115000001</c:v>
                </c:pt>
                <c:pt idx="53">
                  <c:v>101.129179425</c:v>
                </c:pt>
                <c:pt idx="54">
                  <c:v>101.00518162500001</c:v>
                </c:pt>
                <c:pt idx="55">
                  <c:v>100.966024425</c:v>
                </c:pt>
                <c:pt idx="56">
                  <c:v>100.755554475</c:v>
                </c:pt>
                <c:pt idx="57">
                  <c:v>100.07275079999999</c:v>
                </c:pt>
                <c:pt idx="58">
                  <c:v>99.652626675000008</c:v>
                </c:pt>
                <c:pt idx="59">
                  <c:v>98.8588776</c:v>
                </c:pt>
                <c:pt idx="60">
                  <c:v>97.896263100000013</c:v>
                </c:pt>
                <c:pt idx="61">
                  <c:v>96.860228849999999</c:v>
                </c:pt>
                <c:pt idx="62">
                  <c:v>95.806247549999995</c:v>
                </c:pt>
                <c:pt idx="63">
                  <c:v>95.037787500000007</c:v>
                </c:pt>
                <c:pt idx="64">
                  <c:v>94.573611525000004</c:v>
                </c:pt>
                <c:pt idx="65">
                  <c:v>93.841861350000002</c:v>
                </c:pt>
                <c:pt idx="66">
                  <c:v>93.317318025000006</c:v>
                </c:pt>
                <c:pt idx="67">
                  <c:v>93.011402400000009</c:v>
                </c:pt>
                <c:pt idx="68">
                  <c:v>92.893115025</c:v>
                </c:pt>
                <c:pt idx="69">
                  <c:v>92.986113375000002</c:v>
                </c:pt>
                <c:pt idx="70">
                  <c:v>92.432202149999995</c:v>
                </c:pt>
                <c:pt idx="71">
                  <c:v>92.242942350000007</c:v>
                </c:pt>
                <c:pt idx="72">
                  <c:v>91.525876124999996</c:v>
                </c:pt>
                <c:pt idx="73">
                  <c:v>90.600787275000002</c:v>
                </c:pt>
                <c:pt idx="74">
                  <c:v>89.713224074999999</c:v>
                </c:pt>
                <c:pt idx="75">
                  <c:v>88.637216850000002</c:v>
                </c:pt>
                <c:pt idx="76">
                  <c:v>87.349923899999993</c:v>
                </c:pt>
                <c:pt idx="77">
                  <c:v>85.852160999999995</c:v>
                </c:pt>
                <c:pt idx="78">
                  <c:v>84.540394800000001</c:v>
                </c:pt>
                <c:pt idx="79">
                  <c:v>83.482334624999993</c:v>
                </c:pt>
                <c:pt idx="80">
                  <c:v>82.479747149999994</c:v>
                </c:pt>
                <c:pt idx="81">
                  <c:v>81.018612547499998</c:v>
                </c:pt>
                <c:pt idx="82">
                  <c:v>79.604548162500009</c:v>
                </c:pt>
                <c:pt idx="83">
                  <c:v>78.190891665000009</c:v>
                </c:pt>
                <c:pt idx="84">
                  <c:v>77.3381620575</c:v>
                </c:pt>
                <c:pt idx="85">
                  <c:v>75.946694640000004</c:v>
                </c:pt>
                <c:pt idx="86">
                  <c:v>74.878845165000001</c:v>
                </c:pt>
                <c:pt idx="87">
                  <c:v>73.90415719500001</c:v>
                </c:pt>
                <c:pt idx="88">
                  <c:v>73.123949984999996</c:v>
                </c:pt>
                <c:pt idx="89">
                  <c:v>72.543281340000007</c:v>
                </c:pt>
                <c:pt idx="90">
                  <c:v>72.316332735000003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96-4011-95A7-58563D5E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322016"/>
        <c:axId val="1335628848"/>
      </c:lineChart>
      <c:catAx>
        <c:axId val="46322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5628848"/>
        <c:crosses val="autoZero"/>
        <c:auto val="1"/>
        <c:lblAlgn val="ctr"/>
        <c:lblOffset val="100"/>
        <c:noMultiLvlLbl val="0"/>
      </c:catAx>
      <c:valAx>
        <c:axId val="1335628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(N.m)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322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 power across engine speed range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BsC'!$J$9:$J$99</c:f>
              <c:numCache>
                <c:formatCode>General</c:formatCode>
                <c:ptCount val="91"/>
                <c:pt idx="0">
                  <c:v>8.737123973253528</c:v>
                </c:pt>
                <c:pt idx="1">
                  <c:v>9.2171254612116513</c:v>
                </c:pt>
                <c:pt idx="2">
                  <c:v>9.7437107057340864</c:v>
                </c:pt>
                <c:pt idx="3">
                  <c:v>10.237692446326996</c:v>
                </c:pt>
                <c:pt idx="4">
                  <c:v>10.847035831637401</c:v>
                </c:pt>
                <c:pt idx="5">
                  <c:v>11.48042285950241</c:v>
                </c:pt>
                <c:pt idx="6">
                  <c:v>12.15930871140217</c:v>
                </c:pt>
                <c:pt idx="7">
                  <c:v>12.893265567646674</c:v>
                </c:pt>
                <c:pt idx="8">
                  <c:v>13.666322708834299</c:v>
                </c:pt>
                <c:pt idx="9">
                  <c:v>14.342069090619011</c:v>
                </c:pt>
                <c:pt idx="10">
                  <c:v>14.990649445285714</c:v>
                </c:pt>
                <c:pt idx="11">
                  <c:v>15.59666541941295</c:v>
                </c:pt>
                <c:pt idx="12">
                  <c:v>16.193139112945591</c:v>
                </c:pt>
                <c:pt idx="13">
                  <c:v>16.741602406351433</c:v>
                </c:pt>
                <c:pt idx="14">
                  <c:v>17.232077337468887</c:v>
                </c:pt>
                <c:pt idx="15">
                  <c:v>17.769550349778086</c:v>
                </c:pt>
                <c:pt idx="16">
                  <c:v>18.38842747290726</c:v>
                </c:pt>
                <c:pt idx="17">
                  <c:v>18.954531598388161</c:v>
                </c:pt>
                <c:pt idx="18">
                  <c:v>19.506095919417849</c:v>
                </c:pt>
                <c:pt idx="19">
                  <c:v>20.14801718033031</c:v>
                </c:pt>
                <c:pt idx="20">
                  <c:v>20.871197324873751</c:v>
                </c:pt>
                <c:pt idx="21">
                  <c:v>21.513464568207052</c:v>
                </c:pt>
                <c:pt idx="22">
                  <c:v>22.208790992178709</c:v>
                </c:pt>
                <c:pt idx="23">
                  <c:v>22.920874070927717</c:v>
                </c:pt>
                <c:pt idx="24">
                  <c:v>23.51838144033497</c:v>
                </c:pt>
                <c:pt idx="25">
                  <c:v>24.224151407750583</c:v>
                </c:pt>
                <c:pt idx="26">
                  <c:v>24.88664367284548</c:v>
                </c:pt>
                <c:pt idx="27">
                  <c:v>25.460180013292632</c:v>
                </c:pt>
                <c:pt idx="28">
                  <c:v>25.974822457214131</c:v>
                </c:pt>
                <c:pt idx="29">
                  <c:v>26.487081466680934</c:v>
                </c:pt>
                <c:pt idx="30">
                  <c:v>27.003287238578093</c:v>
                </c:pt>
                <c:pt idx="31">
                  <c:v>27.500002667434451</c:v>
                </c:pt>
                <c:pt idx="32">
                  <c:v>28.021893656641993</c:v>
                </c:pt>
                <c:pt idx="33">
                  <c:v>28.489691789336572</c:v>
                </c:pt>
                <c:pt idx="34">
                  <c:v>28.811340113246576</c:v>
                </c:pt>
                <c:pt idx="35">
                  <c:v>29.113715934899272</c:v>
                </c:pt>
                <c:pt idx="36">
                  <c:v>29.586127166538407</c:v>
                </c:pt>
                <c:pt idx="37">
                  <c:v>30.04141013265189</c:v>
                </c:pt>
                <c:pt idx="38">
                  <c:v>30.352918181659668</c:v>
                </c:pt>
                <c:pt idx="39">
                  <c:v>30.704372250417077</c:v>
                </c:pt>
                <c:pt idx="40">
                  <c:v>31.191981080245824</c:v>
                </c:pt>
                <c:pt idx="41">
                  <c:v>31.559162399293875</c:v>
                </c:pt>
                <c:pt idx="42">
                  <c:v>32.076790543365604</c:v>
                </c:pt>
                <c:pt idx="43">
                  <c:v>32.520694532082487</c:v>
                </c:pt>
                <c:pt idx="44">
                  <c:v>32.967186981873823</c:v>
                </c:pt>
                <c:pt idx="45">
                  <c:v>33.550043490744159</c:v>
                </c:pt>
                <c:pt idx="46">
                  <c:v>34.289753906505631</c:v>
                </c:pt>
                <c:pt idx="47">
                  <c:v>34.966123910925447</c:v>
                </c:pt>
                <c:pt idx="48">
                  <c:v>35.706428049606636</c:v>
                </c:pt>
                <c:pt idx="49">
                  <c:v>36.391263944867305</c:v>
                </c:pt>
                <c:pt idx="50">
                  <c:v>36.904620701027412</c:v>
                </c:pt>
                <c:pt idx="51">
                  <c:v>37.667469225106224</c:v>
                </c:pt>
                <c:pt idx="52">
                  <c:v>38.155248910451441</c:v>
                </c:pt>
                <c:pt idx="53">
                  <c:v>38.654313602659187</c:v>
                </c:pt>
                <c:pt idx="54">
                  <c:v>39.135780176671012</c:v>
                </c:pt>
                <c:pt idx="55">
                  <c:v>39.649265074468452</c:v>
                </c:pt>
                <c:pt idx="56">
                  <c:v>40.09416856795665</c:v>
                </c:pt>
                <c:pt idx="57">
                  <c:v>40.346436738017935</c:v>
                </c:pt>
                <c:pt idx="58">
                  <c:v>40.698834783503813</c:v>
                </c:pt>
                <c:pt idx="59">
                  <c:v>40.892285942021857</c:v>
                </c:pt>
                <c:pt idx="60">
                  <c:v>41.006690795847142</c:v>
                </c:pt>
                <c:pt idx="61">
                  <c:v>41.079876756325127</c:v>
                </c:pt>
                <c:pt idx="62">
                  <c:v>41.134507807714968</c:v>
                </c:pt>
                <c:pt idx="63">
                  <c:v>41.302185411574186</c:v>
                </c:pt>
                <c:pt idx="64">
                  <c:v>41.595646846655299</c:v>
                </c:pt>
                <c:pt idx="65">
                  <c:v>41.765161147316533</c:v>
                </c:pt>
                <c:pt idx="66">
                  <c:v>42.020316775606076</c:v>
                </c:pt>
                <c:pt idx="67">
                  <c:v>42.369571079588987</c:v>
                </c:pt>
                <c:pt idx="68">
                  <c:v>42.802074733969711</c:v>
                </c:pt>
                <c:pt idx="69">
                  <c:v>43.331799448607192</c:v>
                </c:pt>
                <c:pt idx="70">
                  <c:v>43.557649084434999</c:v>
                </c:pt>
                <c:pt idx="71">
                  <c:v>43.951445421560472</c:v>
                </c:pt>
                <c:pt idx="72">
                  <c:v>44.089009740642645</c:v>
                </c:pt>
                <c:pt idx="73">
                  <c:v>44.117768995451705</c:v>
                </c:pt>
                <c:pt idx="74">
                  <c:v>44.155310223807078</c:v>
                </c:pt>
                <c:pt idx="75">
                  <c:v>44.089821304345861</c:v>
                </c:pt>
                <c:pt idx="76">
                  <c:v>43.906860674538798</c:v>
                </c:pt>
                <c:pt idx="77">
                  <c:v>43.603523790605976</c:v>
                </c:pt>
                <c:pt idx="78">
                  <c:v>43.379942261759254</c:v>
                </c:pt>
                <c:pt idx="79">
                  <c:v>43.274135711800092</c:v>
                </c:pt>
                <c:pt idx="80">
                  <c:v>43.186294619397273</c:v>
                </c:pt>
                <c:pt idx="81">
                  <c:v>42.845458793849417</c:v>
                </c:pt>
                <c:pt idx="82">
                  <c:v>42.514460828939633</c:v>
                </c:pt>
                <c:pt idx="83">
                  <c:v>42.168874792895238</c:v>
                </c:pt>
                <c:pt idx="84">
                  <c:v>42.113933638742999</c:v>
                </c:pt>
                <c:pt idx="85">
                  <c:v>41.753876140453983</c:v>
                </c:pt>
                <c:pt idx="86">
                  <c:v>41.558859945405125</c:v>
                </c:pt>
                <c:pt idx="87">
                  <c:v>41.404855054251051</c:v>
                </c:pt>
                <c:pt idx="88">
                  <c:v>41.350619533381824</c:v>
                </c:pt>
                <c:pt idx="89">
                  <c:v>41.402094883382546</c:v>
                </c:pt>
                <c:pt idx="90">
                  <c:v>41.651217603385696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67-4557-A114-C38DAE73FD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5409552"/>
        <c:axId val="1365479392"/>
      </c:lineChart>
      <c:catAx>
        <c:axId val="105409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5479392"/>
        <c:crosses val="autoZero"/>
        <c:auto val="1"/>
        <c:lblAlgn val="ctr"/>
        <c:lblOffset val="100"/>
        <c:noMultiLvlLbl val="0"/>
      </c:catAx>
      <c:valAx>
        <c:axId val="1365479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409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and brake power across</a:t>
            </a:r>
            <a:r>
              <a:rPr lang="en-GB" baseline="0"/>
              <a:t> the engine speed range</a:t>
            </a:r>
            <a:endParaRPr lang="en-GB"/>
          </a:p>
        </c:rich>
      </c:tx>
      <c:layout>
        <c:manualLayout>
          <c:xMode val="edge"/>
          <c:yMode val="edge"/>
          <c:x val="0.22089125549953742"/>
          <c:y val="1.13960113960113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Torque</c:v>
          </c:tx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cat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BsC'!$G$9:$G$99</c:f>
              <c:numCache>
                <c:formatCode>General</c:formatCode>
                <c:ptCount val="91"/>
                <c:pt idx="0">
                  <c:v>83.433388125000008</c:v>
                </c:pt>
                <c:pt idx="1">
                  <c:v>83.825775899999996</c:v>
                </c:pt>
                <c:pt idx="2">
                  <c:v>84.586893974999995</c:v>
                </c:pt>
                <c:pt idx="3">
                  <c:v>85.011096975000001</c:v>
                </c:pt>
                <c:pt idx="4">
                  <c:v>86.317968525000012</c:v>
                </c:pt>
                <c:pt idx="5">
                  <c:v>87.703970250000012</c:v>
                </c:pt>
                <c:pt idx="6">
                  <c:v>89.317573199999998</c:v>
                </c:pt>
                <c:pt idx="7">
                  <c:v>91.201197675000003</c:v>
                </c:pt>
                <c:pt idx="8">
                  <c:v>93.216977700000001</c:v>
                </c:pt>
                <c:pt idx="9">
                  <c:v>94.452876825000004</c:v>
                </c:pt>
                <c:pt idx="10">
                  <c:v>95.433438375000009</c:v>
                </c:pt>
                <c:pt idx="11">
                  <c:v>96.088505699999999</c:v>
                </c:pt>
                <c:pt idx="12">
                  <c:v>96.645680025000004</c:v>
                </c:pt>
                <c:pt idx="13">
                  <c:v>96.891228300000009</c:v>
                </c:pt>
                <c:pt idx="14">
                  <c:v>96.796598400000008</c:v>
                </c:pt>
                <c:pt idx="15">
                  <c:v>96.963832275000001</c:v>
                </c:pt>
                <c:pt idx="16">
                  <c:v>97.553637600000002</c:v>
                </c:pt>
                <c:pt idx="17">
                  <c:v>97.839158850000004</c:v>
                </c:pt>
                <c:pt idx="18">
                  <c:v>98.036576400000001</c:v>
                </c:pt>
                <c:pt idx="19">
                  <c:v>98.666354699999999</c:v>
                </c:pt>
                <c:pt idx="20">
                  <c:v>99.652626675000008</c:v>
                </c:pt>
                <c:pt idx="21">
                  <c:v>100.213879875</c:v>
                </c:pt>
                <c:pt idx="22">
                  <c:v>100.98968190000001</c:v>
                </c:pt>
                <c:pt idx="23">
                  <c:v>101.80382535</c:v>
                </c:pt>
                <c:pt idx="24">
                  <c:v>102.08363617500001</c:v>
                </c:pt>
                <c:pt idx="25">
                  <c:v>102.81049170000001</c:v>
                </c:pt>
                <c:pt idx="26">
                  <c:v>103.32606149999999</c:v>
                </c:pt>
                <c:pt idx="27">
                  <c:v>103.45821705</c:v>
                </c:pt>
                <c:pt idx="28">
                  <c:v>103.35053475000001</c:v>
                </c:pt>
                <c:pt idx="29">
                  <c:v>103.2379578</c:v>
                </c:pt>
                <c:pt idx="30">
                  <c:v>103.14495945</c:v>
                </c:pt>
                <c:pt idx="31">
                  <c:v>102.98262022500001</c:v>
                </c:pt>
                <c:pt idx="32">
                  <c:v>102.918989775</c:v>
                </c:pt>
                <c:pt idx="33">
                  <c:v>102.66283642499999</c:v>
                </c:pt>
                <c:pt idx="34">
                  <c:v>101.899271025</c:v>
                </c:pt>
                <c:pt idx="35">
                  <c:v>101.09654842500001</c:v>
                </c:pt>
                <c:pt idx="36">
                  <c:v>100.902393975</c:v>
                </c:pt>
                <c:pt idx="37">
                  <c:v>100.657661475</c:v>
                </c:pt>
                <c:pt idx="38">
                  <c:v>99.947937225000004</c:v>
                </c:pt>
                <c:pt idx="39">
                  <c:v>99.391578675000005</c:v>
                </c:pt>
                <c:pt idx="40">
                  <c:v>99.28715947500001</c:v>
                </c:pt>
                <c:pt idx="41">
                  <c:v>98.809115325000008</c:v>
                </c:pt>
                <c:pt idx="42">
                  <c:v>98.8099311</c:v>
                </c:pt>
                <c:pt idx="43">
                  <c:v>98.587224524999996</c:v>
                </c:pt>
                <c:pt idx="44">
                  <c:v>98.379201900000012</c:v>
                </c:pt>
                <c:pt idx="45">
                  <c:v>98.578251000000009</c:v>
                </c:pt>
                <c:pt idx="46">
                  <c:v>99.225160575000004</c:v>
                </c:pt>
                <c:pt idx="47">
                  <c:v>99.672205274999996</c:v>
                </c:pt>
                <c:pt idx="48">
                  <c:v>100.285668075</c:v>
                </c:pt>
                <c:pt idx="49">
                  <c:v>100.727818125</c:v>
                </c:pt>
                <c:pt idx="50">
                  <c:v>100.6894767</c:v>
                </c:pt>
                <c:pt idx="51">
                  <c:v>101.323333875</c:v>
                </c:pt>
                <c:pt idx="52">
                  <c:v>101.20994115000001</c:v>
                </c:pt>
                <c:pt idx="53">
                  <c:v>101.129179425</c:v>
                </c:pt>
                <c:pt idx="54">
                  <c:v>101.00518162500001</c:v>
                </c:pt>
                <c:pt idx="55">
                  <c:v>100.966024425</c:v>
                </c:pt>
                <c:pt idx="56">
                  <c:v>100.755554475</c:v>
                </c:pt>
                <c:pt idx="57">
                  <c:v>100.07275079999999</c:v>
                </c:pt>
                <c:pt idx="58">
                  <c:v>99.652626675000008</c:v>
                </c:pt>
                <c:pt idx="59">
                  <c:v>98.8588776</c:v>
                </c:pt>
                <c:pt idx="60">
                  <c:v>97.896263100000013</c:v>
                </c:pt>
                <c:pt idx="61">
                  <c:v>96.860228849999999</c:v>
                </c:pt>
                <c:pt idx="62">
                  <c:v>95.806247549999995</c:v>
                </c:pt>
                <c:pt idx="63">
                  <c:v>95.037787500000007</c:v>
                </c:pt>
                <c:pt idx="64">
                  <c:v>94.573611525000004</c:v>
                </c:pt>
                <c:pt idx="65">
                  <c:v>93.841861350000002</c:v>
                </c:pt>
                <c:pt idx="66">
                  <c:v>93.317318025000006</c:v>
                </c:pt>
                <c:pt idx="67">
                  <c:v>93.011402400000009</c:v>
                </c:pt>
                <c:pt idx="68">
                  <c:v>92.893115025</c:v>
                </c:pt>
                <c:pt idx="69">
                  <c:v>92.986113375000002</c:v>
                </c:pt>
                <c:pt idx="70">
                  <c:v>92.432202149999995</c:v>
                </c:pt>
                <c:pt idx="71">
                  <c:v>92.242942350000007</c:v>
                </c:pt>
                <c:pt idx="72">
                  <c:v>91.525876124999996</c:v>
                </c:pt>
                <c:pt idx="73">
                  <c:v>90.600787275000002</c:v>
                </c:pt>
                <c:pt idx="74">
                  <c:v>89.713224074999999</c:v>
                </c:pt>
                <c:pt idx="75">
                  <c:v>88.637216850000002</c:v>
                </c:pt>
                <c:pt idx="76">
                  <c:v>87.349923899999993</c:v>
                </c:pt>
                <c:pt idx="77">
                  <c:v>85.852160999999995</c:v>
                </c:pt>
                <c:pt idx="78">
                  <c:v>84.540394800000001</c:v>
                </c:pt>
                <c:pt idx="79">
                  <c:v>83.482334624999993</c:v>
                </c:pt>
                <c:pt idx="80">
                  <c:v>82.479747149999994</c:v>
                </c:pt>
                <c:pt idx="81">
                  <c:v>81.018612547499998</c:v>
                </c:pt>
                <c:pt idx="82">
                  <c:v>79.604548162500009</c:v>
                </c:pt>
                <c:pt idx="83">
                  <c:v>78.190891665000009</c:v>
                </c:pt>
                <c:pt idx="84">
                  <c:v>77.3381620575</c:v>
                </c:pt>
                <c:pt idx="85">
                  <c:v>75.946694640000004</c:v>
                </c:pt>
                <c:pt idx="86">
                  <c:v>74.878845165000001</c:v>
                </c:pt>
                <c:pt idx="87">
                  <c:v>73.90415719500001</c:v>
                </c:pt>
                <c:pt idx="88">
                  <c:v>73.123949984999996</c:v>
                </c:pt>
                <c:pt idx="89">
                  <c:v>72.543281340000007</c:v>
                </c:pt>
                <c:pt idx="90">
                  <c:v>72.316332735000003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D0-48B6-AF96-252105B4EE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0508112"/>
        <c:axId val="1431340736"/>
      </c:lineChart>
      <c:lineChart>
        <c:grouping val="standard"/>
        <c:varyColors val="0"/>
        <c:ser>
          <c:idx val="1"/>
          <c:order val="1"/>
          <c:tx>
            <c:v>Brake Power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BsC'!$J$9:$J$99</c:f>
              <c:numCache>
                <c:formatCode>General</c:formatCode>
                <c:ptCount val="91"/>
                <c:pt idx="0">
                  <c:v>8.737123973253528</c:v>
                </c:pt>
                <c:pt idx="1">
                  <c:v>9.2171254612116513</c:v>
                </c:pt>
                <c:pt idx="2">
                  <c:v>9.7437107057340864</c:v>
                </c:pt>
                <c:pt idx="3">
                  <c:v>10.237692446326996</c:v>
                </c:pt>
                <c:pt idx="4">
                  <c:v>10.847035831637401</c:v>
                </c:pt>
                <c:pt idx="5">
                  <c:v>11.48042285950241</c:v>
                </c:pt>
                <c:pt idx="6">
                  <c:v>12.15930871140217</c:v>
                </c:pt>
                <c:pt idx="7">
                  <c:v>12.893265567646674</c:v>
                </c:pt>
                <c:pt idx="8">
                  <c:v>13.666322708834299</c:v>
                </c:pt>
                <c:pt idx="9">
                  <c:v>14.342069090619011</c:v>
                </c:pt>
                <c:pt idx="10">
                  <c:v>14.990649445285714</c:v>
                </c:pt>
                <c:pt idx="11">
                  <c:v>15.59666541941295</c:v>
                </c:pt>
                <c:pt idx="12">
                  <c:v>16.193139112945591</c:v>
                </c:pt>
                <c:pt idx="13">
                  <c:v>16.741602406351433</c:v>
                </c:pt>
                <c:pt idx="14">
                  <c:v>17.232077337468887</c:v>
                </c:pt>
                <c:pt idx="15">
                  <c:v>17.769550349778086</c:v>
                </c:pt>
                <c:pt idx="16">
                  <c:v>18.38842747290726</c:v>
                </c:pt>
                <c:pt idx="17">
                  <c:v>18.954531598388161</c:v>
                </c:pt>
                <c:pt idx="18">
                  <c:v>19.506095919417849</c:v>
                </c:pt>
                <c:pt idx="19">
                  <c:v>20.14801718033031</c:v>
                </c:pt>
                <c:pt idx="20">
                  <c:v>20.871197324873751</c:v>
                </c:pt>
                <c:pt idx="21">
                  <c:v>21.513464568207052</c:v>
                </c:pt>
                <c:pt idx="22">
                  <c:v>22.208790992178709</c:v>
                </c:pt>
                <c:pt idx="23">
                  <c:v>22.920874070927717</c:v>
                </c:pt>
                <c:pt idx="24">
                  <c:v>23.51838144033497</c:v>
                </c:pt>
                <c:pt idx="25">
                  <c:v>24.224151407750583</c:v>
                </c:pt>
                <c:pt idx="26">
                  <c:v>24.88664367284548</c:v>
                </c:pt>
                <c:pt idx="27">
                  <c:v>25.460180013292632</c:v>
                </c:pt>
                <c:pt idx="28">
                  <c:v>25.974822457214131</c:v>
                </c:pt>
                <c:pt idx="29">
                  <c:v>26.487081466680934</c:v>
                </c:pt>
                <c:pt idx="30">
                  <c:v>27.003287238578093</c:v>
                </c:pt>
                <c:pt idx="31">
                  <c:v>27.500002667434451</c:v>
                </c:pt>
                <c:pt idx="32">
                  <c:v>28.021893656641993</c:v>
                </c:pt>
                <c:pt idx="33">
                  <c:v>28.489691789336572</c:v>
                </c:pt>
                <c:pt idx="34">
                  <c:v>28.811340113246576</c:v>
                </c:pt>
                <c:pt idx="35">
                  <c:v>29.113715934899272</c:v>
                </c:pt>
                <c:pt idx="36">
                  <c:v>29.586127166538407</c:v>
                </c:pt>
                <c:pt idx="37">
                  <c:v>30.04141013265189</c:v>
                </c:pt>
                <c:pt idx="38">
                  <c:v>30.352918181659668</c:v>
                </c:pt>
                <c:pt idx="39">
                  <c:v>30.704372250417077</c:v>
                </c:pt>
                <c:pt idx="40">
                  <c:v>31.191981080245824</c:v>
                </c:pt>
                <c:pt idx="41">
                  <c:v>31.559162399293875</c:v>
                </c:pt>
                <c:pt idx="42">
                  <c:v>32.076790543365604</c:v>
                </c:pt>
                <c:pt idx="43">
                  <c:v>32.520694532082487</c:v>
                </c:pt>
                <c:pt idx="44">
                  <c:v>32.967186981873823</c:v>
                </c:pt>
                <c:pt idx="45">
                  <c:v>33.550043490744159</c:v>
                </c:pt>
                <c:pt idx="46">
                  <c:v>34.289753906505631</c:v>
                </c:pt>
                <c:pt idx="47">
                  <c:v>34.966123910925447</c:v>
                </c:pt>
                <c:pt idx="48">
                  <c:v>35.706428049606636</c:v>
                </c:pt>
                <c:pt idx="49">
                  <c:v>36.391263944867305</c:v>
                </c:pt>
                <c:pt idx="50">
                  <c:v>36.904620701027412</c:v>
                </c:pt>
                <c:pt idx="51">
                  <c:v>37.667469225106224</c:v>
                </c:pt>
                <c:pt idx="52">
                  <c:v>38.155248910451441</c:v>
                </c:pt>
                <c:pt idx="53">
                  <c:v>38.654313602659187</c:v>
                </c:pt>
                <c:pt idx="54">
                  <c:v>39.135780176671012</c:v>
                </c:pt>
                <c:pt idx="55">
                  <c:v>39.649265074468452</c:v>
                </c:pt>
                <c:pt idx="56">
                  <c:v>40.09416856795665</c:v>
                </c:pt>
                <c:pt idx="57">
                  <c:v>40.346436738017935</c:v>
                </c:pt>
                <c:pt idx="58">
                  <c:v>40.698834783503813</c:v>
                </c:pt>
                <c:pt idx="59">
                  <c:v>40.892285942021857</c:v>
                </c:pt>
                <c:pt idx="60">
                  <c:v>41.006690795847142</c:v>
                </c:pt>
                <c:pt idx="61">
                  <c:v>41.079876756325127</c:v>
                </c:pt>
                <c:pt idx="62">
                  <c:v>41.134507807714968</c:v>
                </c:pt>
                <c:pt idx="63">
                  <c:v>41.302185411574186</c:v>
                </c:pt>
                <c:pt idx="64">
                  <c:v>41.595646846655299</c:v>
                </c:pt>
                <c:pt idx="65">
                  <c:v>41.765161147316533</c:v>
                </c:pt>
                <c:pt idx="66">
                  <c:v>42.020316775606076</c:v>
                </c:pt>
                <c:pt idx="67">
                  <c:v>42.369571079588987</c:v>
                </c:pt>
                <c:pt idx="68">
                  <c:v>42.802074733969711</c:v>
                </c:pt>
                <c:pt idx="69">
                  <c:v>43.331799448607192</c:v>
                </c:pt>
                <c:pt idx="70">
                  <c:v>43.557649084434999</c:v>
                </c:pt>
                <c:pt idx="71">
                  <c:v>43.951445421560472</c:v>
                </c:pt>
                <c:pt idx="72">
                  <c:v>44.089009740642645</c:v>
                </c:pt>
                <c:pt idx="73">
                  <c:v>44.117768995451705</c:v>
                </c:pt>
                <c:pt idx="74">
                  <c:v>44.155310223807078</c:v>
                </c:pt>
                <c:pt idx="75">
                  <c:v>44.089821304345861</c:v>
                </c:pt>
                <c:pt idx="76">
                  <c:v>43.906860674538798</c:v>
                </c:pt>
                <c:pt idx="77">
                  <c:v>43.603523790605976</c:v>
                </c:pt>
                <c:pt idx="78">
                  <c:v>43.379942261759254</c:v>
                </c:pt>
                <c:pt idx="79">
                  <c:v>43.274135711800092</c:v>
                </c:pt>
                <c:pt idx="80">
                  <c:v>43.186294619397273</c:v>
                </c:pt>
                <c:pt idx="81">
                  <c:v>42.845458793849417</c:v>
                </c:pt>
                <c:pt idx="82">
                  <c:v>42.514460828939633</c:v>
                </c:pt>
                <c:pt idx="83">
                  <c:v>42.168874792895238</c:v>
                </c:pt>
                <c:pt idx="84">
                  <c:v>42.113933638742999</c:v>
                </c:pt>
                <c:pt idx="85">
                  <c:v>41.753876140453983</c:v>
                </c:pt>
                <c:pt idx="86">
                  <c:v>41.558859945405125</c:v>
                </c:pt>
                <c:pt idx="87">
                  <c:v>41.404855054251051</c:v>
                </c:pt>
                <c:pt idx="88">
                  <c:v>41.350619533381824</c:v>
                </c:pt>
                <c:pt idx="89">
                  <c:v>41.402094883382546</c:v>
                </c:pt>
                <c:pt idx="90">
                  <c:v>41.651217603385696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D0-48B6-AF96-252105B4EE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708416"/>
        <c:axId val="1434878112"/>
      </c:lineChart>
      <c:catAx>
        <c:axId val="1380508112"/>
        <c:scaling>
          <c:orientation val="minMax"/>
        </c:scaling>
        <c:delete val="0"/>
        <c:axPos val="b"/>
        <c:majorGridlines>
          <c:spPr>
            <a:ln w="6350" cap="flat" cmpd="sng" algn="ctr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1340736"/>
        <c:crosses val="autoZero"/>
        <c:auto val="1"/>
        <c:lblAlgn val="ctr"/>
        <c:lblOffset val="100"/>
        <c:noMultiLvlLbl val="0"/>
      </c:catAx>
      <c:valAx>
        <c:axId val="143134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92D050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6">
                        <a:lumMod val="75000"/>
                      </a:schemeClr>
                    </a:solidFill>
                  </a:rPr>
                  <a:t>Torque (N.m)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0508112"/>
        <c:crosses val="autoZero"/>
        <c:crossBetween val="between"/>
      </c:valAx>
      <c:valAx>
        <c:axId val="143487811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rgbClr val="FF0000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rgbClr val="FF0000"/>
                    </a:solidFill>
                  </a:rPr>
                  <a:t>Brake Power</a:t>
                </a:r>
                <a:r>
                  <a:rPr lang="en-GB" baseline="0">
                    <a:solidFill>
                      <a:srgbClr val="FF0000"/>
                    </a:solidFill>
                  </a:rPr>
                  <a:t> (KW)</a:t>
                </a:r>
                <a:endParaRPr lang="en-GB">
                  <a:solidFill>
                    <a:srgbClr val="FF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708416"/>
        <c:crosses val="max"/>
        <c:crossBetween val="between"/>
      </c:valAx>
      <c:catAx>
        <c:axId val="94708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348781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9660768740725917E-2"/>
          <c:y val="5.4414281641084673E-2"/>
          <c:w val="0.95618696003849368"/>
          <c:h val="0.85572611689117106"/>
        </c:manualLayout>
      </c:layou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BsC'!$E$9:$E$99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0C-4AD3-BC13-A628DE4FAD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13679"/>
        <c:axId val="81669998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'GrE HnD BsC'!$C$9:$C$99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'GrE HnD BsC'!$C$9:$C$99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570C-4AD3-BC13-A628DE4FADC3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BsC'!$P$9:$P$99</c:f>
              <c:numCache>
                <c:formatCode>General</c:formatCode>
                <c:ptCount val="91"/>
                <c:pt idx="0">
                  <c:v>22.564886294559734</c:v>
                </c:pt>
                <c:pt idx="1">
                  <c:v>23.146975040712334</c:v>
                </c:pt>
                <c:pt idx="2">
                  <c:v>24.037771569591921</c:v>
                </c:pt>
                <c:pt idx="3">
                  <c:v>25.568662453364126</c:v>
                </c:pt>
                <c:pt idx="4">
                  <c:v>26.507907701948685</c:v>
                </c:pt>
                <c:pt idx="5">
                  <c:v>26.438880441021144</c:v>
                </c:pt>
                <c:pt idx="6">
                  <c:v>27.984600026242052</c:v>
                </c:pt>
                <c:pt idx="7">
                  <c:v>29.450126924729723</c:v>
                </c:pt>
                <c:pt idx="8">
                  <c:v>29.757915533662054</c:v>
                </c:pt>
                <c:pt idx="9">
                  <c:v>30.786882238100272</c:v>
                </c:pt>
                <c:pt idx="10">
                  <c:v>30.745320094930445</c:v>
                </c:pt>
                <c:pt idx="11">
                  <c:v>30.426580997684262</c:v>
                </c:pt>
                <c:pt idx="12">
                  <c:v>30.700804081800342</c:v>
                </c:pt>
                <c:pt idx="13">
                  <c:v>30.824584407551548</c:v>
                </c:pt>
                <c:pt idx="14">
                  <c:v>31.31539200848464</c:v>
                </c:pt>
                <c:pt idx="15">
                  <c:v>31.352036257382704</c:v>
                </c:pt>
                <c:pt idx="16">
                  <c:v>30.588750682703587</c:v>
                </c:pt>
                <c:pt idx="17">
                  <c:v>30.190788194780648</c:v>
                </c:pt>
                <c:pt idx="18">
                  <c:v>30.196363511618639</c:v>
                </c:pt>
                <c:pt idx="19">
                  <c:v>30.388020331556586</c:v>
                </c:pt>
                <c:pt idx="20">
                  <c:v>30.225114695157671</c:v>
                </c:pt>
                <c:pt idx="21">
                  <c:v>30.594751759102724</c:v>
                </c:pt>
                <c:pt idx="22">
                  <c:v>30.847685245056894</c:v>
                </c:pt>
                <c:pt idx="23">
                  <c:v>31.019215848601299</c:v>
                </c:pt>
                <c:pt idx="24">
                  <c:v>31.05351744944209</c:v>
                </c:pt>
                <c:pt idx="25">
                  <c:v>31.225743814573274</c:v>
                </c:pt>
                <c:pt idx="26">
                  <c:v>31.216587127655909</c:v>
                </c:pt>
                <c:pt idx="27">
                  <c:v>30.891715974511037</c:v>
                </c:pt>
                <c:pt idx="28">
                  <c:v>30.726707821865656</c:v>
                </c:pt>
                <c:pt idx="29">
                  <c:v>30.94014130383545</c:v>
                </c:pt>
                <c:pt idx="30">
                  <c:v>30.762459829776823</c:v>
                </c:pt>
                <c:pt idx="31">
                  <c:v>30.750310485781561</c:v>
                </c:pt>
                <c:pt idx="32">
                  <c:v>30.317701611146024</c:v>
                </c:pt>
                <c:pt idx="33">
                  <c:v>30.212563206168319</c:v>
                </c:pt>
                <c:pt idx="34">
                  <c:v>29.993847553024565</c:v>
                </c:pt>
                <c:pt idx="35">
                  <c:v>29.671540903892446</c:v>
                </c:pt>
                <c:pt idx="36">
                  <c:v>29.876677858714412</c:v>
                </c:pt>
                <c:pt idx="37">
                  <c:v>29.831100871507761</c:v>
                </c:pt>
                <c:pt idx="38">
                  <c:v>29.370475767245303</c:v>
                </c:pt>
                <c:pt idx="39">
                  <c:v>28.993057057592669</c:v>
                </c:pt>
                <c:pt idx="40">
                  <c:v>28.498840639786042</c:v>
                </c:pt>
                <c:pt idx="41">
                  <c:v>27.847753104316141</c:v>
                </c:pt>
                <c:pt idx="42">
                  <c:v>27.765502190704034</c:v>
                </c:pt>
                <c:pt idx="43">
                  <c:v>27.367986814569427</c:v>
                </c:pt>
                <c:pt idx="44">
                  <c:v>27.501876562075388</c:v>
                </c:pt>
                <c:pt idx="45">
                  <c:v>27.348163673651776</c:v>
                </c:pt>
                <c:pt idx="46">
                  <c:v>27.647453260637477</c:v>
                </c:pt>
                <c:pt idx="47">
                  <c:v>27.82265678211693</c:v>
                </c:pt>
                <c:pt idx="48">
                  <c:v>27.720229834334788</c:v>
                </c:pt>
                <c:pt idx="49">
                  <c:v>28.030474240717336</c:v>
                </c:pt>
                <c:pt idx="50">
                  <c:v>27.732717654682524</c:v>
                </c:pt>
                <c:pt idx="51">
                  <c:v>27.902345765741011</c:v>
                </c:pt>
                <c:pt idx="52">
                  <c:v>27.199835262569867</c:v>
                </c:pt>
                <c:pt idx="53">
                  <c:v>27.288126649836169</c:v>
                </c:pt>
                <c:pt idx="54">
                  <c:v>26.907152186645362</c:v>
                </c:pt>
                <c:pt idx="55">
                  <c:v>27.193350759211583</c:v>
                </c:pt>
                <c:pt idx="56">
                  <c:v>27.069620610982444</c:v>
                </c:pt>
                <c:pt idx="57">
                  <c:v>26.797135234881154</c:v>
                </c:pt>
                <c:pt idx="58">
                  <c:v>26.820544191573902</c:v>
                </c:pt>
                <c:pt idx="59">
                  <c:v>26.285879725535128</c:v>
                </c:pt>
                <c:pt idx="60">
                  <c:v>26.201939774666311</c:v>
                </c:pt>
                <c:pt idx="61">
                  <c:v>26.015564267328532</c:v>
                </c:pt>
                <c:pt idx="62">
                  <c:v>25.883375738309532</c:v>
                </c:pt>
                <c:pt idx="63">
                  <c:v>25.625279838422976</c:v>
                </c:pt>
                <c:pt idx="64">
                  <c:v>25.645455683994754</c:v>
                </c:pt>
                <c:pt idx="65">
                  <c:v>25.554991294458894</c:v>
                </c:pt>
                <c:pt idx="66">
                  <c:v>25.281461269241369</c:v>
                </c:pt>
                <c:pt idx="67">
                  <c:v>25.17091448491125</c:v>
                </c:pt>
                <c:pt idx="68">
                  <c:v>25.168807911307606</c:v>
                </c:pt>
                <c:pt idx="69">
                  <c:v>25.422746016959834</c:v>
                </c:pt>
                <c:pt idx="70">
                  <c:v>25.185474831630987</c:v>
                </c:pt>
                <c:pt idx="71">
                  <c:v>25.200794370322221</c:v>
                </c:pt>
                <c:pt idx="72">
                  <c:v>25.097631775853952</c:v>
                </c:pt>
                <c:pt idx="73">
                  <c:v>25.023904366331561</c:v>
                </c:pt>
                <c:pt idx="74">
                  <c:v>25.03348369975172</c:v>
                </c:pt>
                <c:pt idx="75">
                  <c:v>24.677023691687555</c:v>
                </c:pt>
                <c:pt idx="76">
                  <c:v>24.597336549649892</c:v>
                </c:pt>
                <c:pt idx="77">
                  <c:v>24.341152644991752</c:v>
                </c:pt>
                <c:pt idx="78">
                  <c:v>24.068545100429578</c:v>
                </c:pt>
                <c:pt idx="79">
                  <c:v>23.9550149942845</c:v>
                </c:pt>
                <c:pt idx="80">
                  <c:v>23.888206775671257</c:v>
                </c:pt>
                <c:pt idx="81">
                  <c:v>23.617048407044205</c:v>
                </c:pt>
                <c:pt idx="82">
                  <c:v>23.445259232326706</c:v>
                </c:pt>
                <c:pt idx="83">
                  <c:v>23.166847391336365</c:v>
                </c:pt>
                <c:pt idx="84">
                  <c:v>22.939121759759793</c:v>
                </c:pt>
                <c:pt idx="85">
                  <c:v>22.914620717533673</c:v>
                </c:pt>
                <c:pt idx="86">
                  <c:v>22.732118994314149</c:v>
                </c:pt>
                <c:pt idx="87">
                  <c:v>22.757422806557685</c:v>
                </c:pt>
                <c:pt idx="88">
                  <c:v>22.190951772771182</c:v>
                </c:pt>
                <c:pt idx="89">
                  <c:v>21.895443906807628</c:v>
                </c:pt>
                <c:pt idx="90">
                  <c:v>21.711435364567187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0C-4AD3-BC13-A628DE4FAD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1489232"/>
        <c:axId val="569508048"/>
      </c:lineChart>
      <c:catAx>
        <c:axId val="266136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6699984"/>
        <c:crosses val="autoZero"/>
        <c:auto val="1"/>
        <c:lblAlgn val="ctr"/>
        <c:lblOffset val="100"/>
        <c:noMultiLvlLbl val="0"/>
      </c:catAx>
      <c:valAx>
        <c:axId val="816699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613679"/>
        <c:crosses val="autoZero"/>
        <c:crossBetween val="between"/>
      </c:valAx>
      <c:valAx>
        <c:axId val="56950804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489232"/>
        <c:crosses val="max"/>
        <c:crossBetween val="between"/>
      </c:valAx>
      <c:catAx>
        <c:axId val="4714892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695080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lambda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'GrE HnD BsC'!$C$9:$C$99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BsC'!$E$9:$E$99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44-494A-BD70-C09AA3C2F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6142848"/>
        <c:axId val="2132165744"/>
      </c:barChart>
      <c:lineChart>
        <c:grouping val="standard"/>
        <c:varyColors val="0"/>
        <c:ser>
          <c:idx val="0"/>
          <c:order val="1"/>
          <c:tx>
            <c:v>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'GrE HnD BsC'!$J$9:$J$99</c:f>
              <c:numCache>
                <c:formatCode>General</c:formatCode>
                <c:ptCount val="91"/>
                <c:pt idx="0">
                  <c:v>8.737123973253528</c:v>
                </c:pt>
                <c:pt idx="1">
                  <c:v>9.2171254612116513</c:v>
                </c:pt>
                <c:pt idx="2">
                  <c:v>9.7437107057340864</c:v>
                </c:pt>
                <c:pt idx="3">
                  <c:v>10.237692446326996</c:v>
                </c:pt>
                <c:pt idx="4">
                  <c:v>10.847035831637401</c:v>
                </c:pt>
                <c:pt idx="5">
                  <c:v>11.48042285950241</c:v>
                </c:pt>
                <c:pt idx="6">
                  <c:v>12.15930871140217</c:v>
                </c:pt>
                <c:pt idx="7">
                  <c:v>12.893265567646674</c:v>
                </c:pt>
                <c:pt idx="8">
                  <c:v>13.666322708834299</c:v>
                </c:pt>
                <c:pt idx="9">
                  <c:v>14.342069090619011</c:v>
                </c:pt>
                <c:pt idx="10">
                  <c:v>14.990649445285714</c:v>
                </c:pt>
                <c:pt idx="11">
                  <c:v>15.59666541941295</c:v>
                </c:pt>
                <c:pt idx="12">
                  <c:v>16.193139112945591</c:v>
                </c:pt>
                <c:pt idx="13">
                  <c:v>16.741602406351433</c:v>
                </c:pt>
                <c:pt idx="14">
                  <c:v>17.232077337468887</c:v>
                </c:pt>
                <c:pt idx="15">
                  <c:v>17.769550349778086</c:v>
                </c:pt>
                <c:pt idx="16">
                  <c:v>18.38842747290726</c:v>
                </c:pt>
                <c:pt idx="17">
                  <c:v>18.954531598388161</c:v>
                </c:pt>
                <c:pt idx="18">
                  <c:v>19.506095919417849</c:v>
                </c:pt>
                <c:pt idx="19">
                  <c:v>20.14801718033031</c:v>
                </c:pt>
                <c:pt idx="20">
                  <c:v>20.871197324873751</c:v>
                </c:pt>
                <c:pt idx="21">
                  <c:v>21.513464568207052</c:v>
                </c:pt>
                <c:pt idx="22">
                  <c:v>22.208790992178709</c:v>
                </c:pt>
                <c:pt idx="23">
                  <c:v>22.920874070927717</c:v>
                </c:pt>
                <c:pt idx="24">
                  <c:v>23.51838144033497</c:v>
                </c:pt>
                <c:pt idx="25">
                  <c:v>24.224151407750583</c:v>
                </c:pt>
                <c:pt idx="26">
                  <c:v>24.88664367284548</c:v>
                </c:pt>
                <c:pt idx="27">
                  <c:v>25.460180013292632</c:v>
                </c:pt>
                <c:pt idx="28">
                  <c:v>25.974822457214131</c:v>
                </c:pt>
                <c:pt idx="29">
                  <c:v>26.487081466680934</c:v>
                </c:pt>
                <c:pt idx="30">
                  <c:v>27.003287238578093</c:v>
                </c:pt>
                <c:pt idx="31">
                  <c:v>27.500002667434451</c:v>
                </c:pt>
                <c:pt idx="32">
                  <c:v>28.021893656641993</c:v>
                </c:pt>
                <c:pt idx="33">
                  <c:v>28.489691789336572</c:v>
                </c:pt>
                <c:pt idx="34">
                  <c:v>28.811340113246576</c:v>
                </c:pt>
                <c:pt idx="35">
                  <c:v>29.113715934899272</c:v>
                </c:pt>
                <c:pt idx="36">
                  <c:v>29.586127166538407</c:v>
                </c:pt>
                <c:pt idx="37">
                  <c:v>30.04141013265189</c:v>
                </c:pt>
                <c:pt idx="38">
                  <c:v>30.352918181659668</c:v>
                </c:pt>
                <c:pt idx="39">
                  <c:v>30.704372250417077</c:v>
                </c:pt>
                <c:pt idx="40">
                  <c:v>31.191981080245824</c:v>
                </c:pt>
                <c:pt idx="41">
                  <c:v>31.559162399293875</c:v>
                </c:pt>
                <c:pt idx="42">
                  <c:v>32.076790543365604</c:v>
                </c:pt>
                <c:pt idx="43">
                  <c:v>32.520694532082487</c:v>
                </c:pt>
                <c:pt idx="44">
                  <c:v>32.967186981873823</c:v>
                </c:pt>
                <c:pt idx="45">
                  <c:v>33.550043490744159</c:v>
                </c:pt>
                <c:pt idx="46">
                  <c:v>34.289753906505631</c:v>
                </c:pt>
                <c:pt idx="47">
                  <c:v>34.966123910925447</c:v>
                </c:pt>
                <c:pt idx="48">
                  <c:v>35.706428049606636</c:v>
                </c:pt>
                <c:pt idx="49">
                  <c:v>36.391263944867305</c:v>
                </c:pt>
                <c:pt idx="50">
                  <c:v>36.904620701027412</c:v>
                </c:pt>
                <c:pt idx="51">
                  <c:v>37.667469225106224</c:v>
                </c:pt>
                <c:pt idx="52">
                  <c:v>38.155248910451441</c:v>
                </c:pt>
                <c:pt idx="53">
                  <c:v>38.654313602659187</c:v>
                </c:pt>
                <c:pt idx="54">
                  <c:v>39.135780176671012</c:v>
                </c:pt>
                <c:pt idx="55">
                  <c:v>39.649265074468452</c:v>
                </c:pt>
                <c:pt idx="56">
                  <c:v>40.09416856795665</c:v>
                </c:pt>
                <c:pt idx="57">
                  <c:v>40.346436738017935</c:v>
                </c:pt>
                <c:pt idx="58">
                  <c:v>40.698834783503813</c:v>
                </c:pt>
                <c:pt idx="59">
                  <c:v>40.892285942021857</c:v>
                </c:pt>
                <c:pt idx="60">
                  <c:v>41.006690795847142</c:v>
                </c:pt>
                <c:pt idx="61">
                  <c:v>41.079876756325127</c:v>
                </c:pt>
                <c:pt idx="62">
                  <c:v>41.134507807714968</c:v>
                </c:pt>
                <c:pt idx="63">
                  <c:v>41.302185411574186</c:v>
                </c:pt>
                <c:pt idx="64">
                  <c:v>41.595646846655299</c:v>
                </c:pt>
                <c:pt idx="65">
                  <c:v>41.765161147316533</c:v>
                </c:pt>
                <c:pt idx="66">
                  <c:v>42.020316775606076</c:v>
                </c:pt>
                <c:pt idx="67">
                  <c:v>42.369571079588987</c:v>
                </c:pt>
                <c:pt idx="68">
                  <c:v>42.802074733969711</c:v>
                </c:pt>
                <c:pt idx="69">
                  <c:v>43.331799448607192</c:v>
                </c:pt>
                <c:pt idx="70">
                  <c:v>43.557649084434999</c:v>
                </c:pt>
                <c:pt idx="71">
                  <c:v>43.951445421560472</c:v>
                </c:pt>
                <c:pt idx="72">
                  <c:v>44.089009740642645</c:v>
                </c:pt>
                <c:pt idx="73">
                  <c:v>44.117768995451705</c:v>
                </c:pt>
                <c:pt idx="74">
                  <c:v>44.155310223807078</c:v>
                </c:pt>
                <c:pt idx="75">
                  <c:v>44.089821304345861</c:v>
                </c:pt>
                <c:pt idx="76">
                  <c:v>43.906860674538798</c:v>
                </c:pt>
                <c:pt idx="77">
                  <c:v>43.603523790605976</c:v>
                </c:pt>
                <c:pt idx="78">
                  <c:v>43.379942261759254</c:v>
                </c:pt>
                <c:pt idx="79">
                  <c:v>43.274135711800092</c:v>
                </c:pt>
                <c:pt idx="80">
                  <c:v>43.186294619397273</c:v>
                </c:pt>
                <c:pt idx="81">
                  <c:v>42.845458793849417</c:v>
                </c:pt>
                <c:pt idx="82">
                  <c:v>42.514460828939633</c:v>
                </c:pt>
                <c:pt idx="83">
                  <c:v>42.168874792895238</c:v>
                </c:pt>
                <c:pt idx="84">
                  <c:v>42.113933638742999</c:v>
                </c:pt>
                <c:pt idx="85">
                  <c:v>41.753876140453983</c:v>
                </c:pt>
                <c:pt idx="86">
                  <c:v>41.558859945405125</c:v>
                </c:pt>
                <c:pt idx="87">
                  <c:v>41.404855054251051</c:v>
                </c:pt>
                <c:pt idx="88">
                  <c:v>41.350619533381824</c:v>
                </c:pt>
                <c:pt idx="89">
                  <c:v>41.402094883382546</c:v>
                </c:pt>
                <c:pt idx="90">
                  <c:v>41.651217603385696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44-494A-BD70-C09AA3C2F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933071"/>
        <c:axId val="19132191"/>
      </c:lineChart>
      <c:catAx>
        <c:axId val="169614284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2165744"/>
        <c:crosses val="autoZero"/>
        <c:auto val="1"/>
        <c:lblAlgn val="ctr"/>
        <c:lblOffset val="100"/>
        <c:noMultiLvlLbl val="0"/>
      </c:catAx>
      <c:valAx>
        <c:axId val="2132165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6142848"/>
        <c:crosses val="autoZero"/>
        <c:crossBetween val="between"/>
      </c:valAx>
      <c:valAx>
        <c:axId val="19132191"/>
        <c:scaling>
          <c:orientation val="minMax"/>
        </c:scaling>
        <c:delete val="0"/>
        <c:axPos val="r"/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933071"/>
        <c:crosses val="max"/>
        <c:crossBetween val="between"/>
      </c:valAx>
      <c:catAx>
        <c:axId val="99933071"/>
        <c:scaling>
          <c:orientation val="minMax"/>
        </c:scaling>
        <c:delete val="1"/>
        <c:axPos val="b"/>
        <c:majorTickMark val="out"/>
        <c:minorTickMark val="none"/>
        <c:tickLblPos val="nextTo"/>
        <c:crossAx val="1913219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121102</xdr:colOff>
      <xdr:row>25</xdr:row>
      <xdr:rowOff>73478</xdr:rowOff>
    </xdr:from>
    <xdr:ext cx="2545897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AE9BD27-FE40-FEDD-5A6E-8ECEC817946E}"/>
            </a:ext>
          </a:extLst>
        </xdr:cNvPr>
        <xdr:cNvSpPr txBox="1"/>
      </xdr:nvSpPr>
      <xdr:spPr>
        <a:xfrm>
          <a:off x="12372633" y="4645478"/>
          <a:ext cx="2545897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9</xdr:col>
      <xdr:colOff>72776</xdr:colOff>
      <xdr:row>5</xdr:row>
      <xdr:rowOff>74633</xdr:rowOff>
    </xdr:from>
    <xdr:ext cx="822276" cy="31803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FD057485-D4FD-474D-2570-B8E755A7D6E3}"/>
                </a:ext>
              </a:extLst>
            </xdr:cNvPr>
            <xdr:cNvSpPr txBox="1"/>
          </xdr:nvSpPr>
          <xdr:spPr>
            <a:xfrm>
              <a:off x="9115923" y="1060751"/>
              <a:ext cx="822276" cy="318036"/>
            </a:xfrm>
            <a:prstGeom prst="rect">
              <a:avLst/>
            </a:prstGeom>
            <a:solidFill>
              <a:srgbClr val="FF7C80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b="1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𝟐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𝒙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l-GR" sz="1100" b="1" i="1">
                            <a:latin typeface="Cambria Math" panose="02040503050406030204" pitchFamily="18" charset="0"/>
                          </a:rPr>
                          <m:t>𝝅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𝒙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𝑵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𝒙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l-GR" sz="1100" b="1" i="1">
                            <a:latin typeface="Cambria Math" panose="02040503050406030204" pitchFamily="18" charset="0"/>
                          </a:rPr>
                          <m:t>𝝉</m:t>
                        </m:r>
                      </m:num>
                      <m:den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𝟔𝟎𝟎𝟎𝟎</m:t>
                        </m:r>
                      </m:den>
                    </m:f>
                  </m:oMath>
                </m:oMathPara>
              </a14:m>
              <a:endParaRPr lang="en-GB" sz="1100" b="1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FD057485-D4FD-474D-2570-B8E755A7D6E3}"/>
                </a:ext>
              </a:extLst>
            </xdr:cNvPr>
            <xdr:cNvSpPr txBox="1"/>
          </xdr:nvSpPr>
          <xdr:spPr>
            <a:xfrm>
              <a:off x="9115923" y="1060751"/>
              <a:ext cx="822276" cy="318036"/>
            </a:xfrm>
            <a:prstGeom prst="rect">
              <a:avLst/>
            </a:prstGeom>
            <a:solidFill>
              <a:srgbClr val="FF7C80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1" i="0">
                  <a:latin typeface="Cambria Math" panose="02040503050406030204" pitchFamily="18" charset="0"/>
                </a:rPr>
                <a:t>(𝟐 𝒙 </a:t>
              </a:r>
              <a:r>
                <a:rPr lang="el-GR" sz="1100" b="1" i="0">
                  <a:latin typeface="Cambria Math" panose="02040503050406030204" pitchFamily="18" charset="0"/>
                </a:rPr>
                <a:t>𝝅</a:t>
              </a:r>
              <a:r>
                <a:rPr lang="en-GB" sz="1100" b="1" i="0">
                  <a:latin typeface="Cambria Math" panose="02040503050406030204" pitchFamily="18" charset="0"/>
                </a:rPr>
                <a:t> 𝒙 𝑵 𝒙 </a:t>
              </a:r>
              <a:r>
                <a:rPr lang="el-GR" sz="1100" b="1" i="0">
                  <a:latin typeface="Cambria Math" panose="02040503050406030204" pitchFamily="18" charset="0"/>
                </a:rPr>
                <a:t>𝝉</a:t>
              </a:r>
              <a:r>
                <a:rPr lang="en-GB" sz="1100" b="1" i="0">
                  <a:latin typeface="Cambria Math" panose="02040503050406030204" pitchFamily="18" charset="0"/>
                </a:rPr>
                <a:t>)/𝟔𝟎𝟎𝟎𝟎</a:t>
              </a:r>
              <a:endParaRPr lang="en-GB" sz="1100" b="1"/>
            </a:p>
          </xdr:txBody>
        </xdr:sp>
      </mc:Fallback>
    </mc:AlternateContent>
    <xdr:clientData/>
  </xdr:oneCellAnchor>
  <xdr:oneCellAnchor>
    <xdr:from>
      <xdr:col>13</xdr:col>
      <xdr:colOff>15026</xdr:colOff>
      <xdr:row>6</xdr:row>
      <xdr:rowOff>33307</xdr:rowOff>
    </xdr:from>
    <xdr:ext cx="1112164" cy="32156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D956CCC2-2769-A521-6490-FFE093D83422}"/>
                </a:ext>
              </a:extLst>
            </xdr:cNvPr>
            <xdr:cNvSpPr txBox="1"/>
          </xdr:nvSpPr>
          <xdr:spPr>
            <a:xfrm>
              <a:off x="13282791" y="1019425"/>
              <a:ext cx="1112164" cy="32156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b="1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𝑭𝒖𝒆𝒍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𝑴𝒂𝒔𝒔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𝑭𝒍𝒐𝒘</m:t>
                        </m:r>
                      </m:num>
                      <m:den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𝑩𝒓𝒂𝒌𝒆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𝑷𝒐𝒘𝒆𝒓</m:t>
                        </m:r>
                      </m:den>
                    </m:f>
                  </m:oMath>
                </m:oMathPara>
              </a14:m>
              <a:endParaRPr lang="en-GB" sz="1100" b="1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D956CCC2-2769-A521-6490-FFE093D83422}"/>
                </a:ext>
              </a:extLst>
            </xdr:cNvPr>
            <xdr:cNvSpPr txBox="1"/>
          </xdr:nvSpPr>
          <xdr:spPr>
            <a:xfrm>
              <a:off x="13282791" y="1019425"/>
              <a:ext cx="1112164" cy="32156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1" i="0">
                  <a:latin typeface="Cambria Math" panose="02040503050406030204" pitchFamily="18" charset="0"/>
                </a:rPr>
                <a:t>(𝑭𝒖𝒆𝒍 𝑴𝒂𝒔𝒔 𝑭𝒍𝒐𝒘)/(𝑩𝒓𝒂𝒌𝒆 𝑷𝒐𝒘𝒆𝒓)</a:t>
              </a:r>
              <a:endParaRPr lang="en-GB" sz="1100" b="1"/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1</xdr:row>
      <xdr:rowOff>190499</xdr:rowOff>
    </xdr:from>
    <xdr:to>
      <xdr:col>16</xdr:col>
      <xdr:colOff>514349</xdr:colOff>
      <xdr:row>33</xdr:row>
      <xdr:rowOff>180974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DF223A9-479E-4F8E-B0E5-78BAC29811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57150</xdr:rowOff>
    </xdr:from>
    <xdr:to>
      <xdr:col>14</xdr:col>
      <xdr:colOff>304800</xdr:colOff>
      <xdr:row>33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CA606F6-C1AC-4666-AB30-C1205809DB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13</xdr:col>
      <xdr:colOff>238124</xdr:colOff>
      <xdr:row>35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9E81A47-C7A3-4AB1-A1CC-2A79B737CB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9525</xdr:rowOff>
    </xdr:from>
    <xdr:to>
      <xdr:col>14</xdr:col>
      <xdr:colOff>19050</xdr:colOff>
      <xdr:row>36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655A11B-625D-4B0E-9D11-36CB48E2B7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1</xdr:row>
      <xdr:rowOff>95250</xdr:rowOff>
    </xdr:from>
    <xdr:to>
      <xdr:col>17</xdr:col>
      <xdr:colOff>342900</xdr:colOff>
      <xdr:row>33</xdr:row>
      <xdr:rowOff>176893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4259C7B-5C88-46E8-AB2D-935C35004D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2</xdr:row>
      <xdr:rowOff>21291</xdr:rowOff>
    </xdr:from>
    <xdr:to>
      <xdr:col>16</xdr:col>
      <xdr:colOff>295275</xdr:colOff>
      <xdr:row>33</xdr:row>
      <xdr:rowOff>9525</xdr:rowOff>
    </xdr:to>
    <xdr:graphicFrame macro="">
      <xdr:nvGraphicFramePr>
        <xdr:cNvPr id="2" name="Chart 10">
          <a:extLst>
            <a:ext uri="{FF2B5EF4-FFF2-40B4-BE49-F238E27FC236}">
              <a16:creationId xmlns:a16="http://schemas.microsoft.com/office/drawing/2014/main" id="{A23B441E-1DEA-DAA0-BB95-2F46E32A27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286"/>
  <sheetViews>
    <sheetView tabSelected="1" zoomScale="70" zoomScaleNormal="70" workbookViewId="0">
      <selection activeCell="Q103" sqref="Q103"/>
    </sheetView>
  </sheetViews>
  <sheetFormatPr defaultRowHeight="15" x14ac:dyDescent="0.25"/>
  <cols>
    <col min="2" max="2" width="11.42578125" style="1" bestFit="1" customWidth="1"/>
    <col min="3" max="3" width="15.42578125" style="1" bestFit="1" customWidth="1"/>
    <col min="4" max="4" width="18.5703125" bestFit="1" customWidth="1"/>
    <col min="5" max="5" width="13.5703125" style="1" bestFit="1" customWidth="1"/>
    <col min="6" max="6" width="13.85546875" bestFit="1" customWidth="1"/>
    <col min="7" max="7" width="27.85546875" bestFit="1" customWidth="1"/>
    <col min="8" max="8" width="20.7109375" bestFit="1" customWidth="1"/>
    <col min="9" max="9" width="17" customWidth="1"/>
    <col min="10" max="10" width="24.28515625" customWidth="1"/>
    <col min="11" max="11" width="17.7109375" customWidth="1"/>
    <col min="12" max="12" width="19.5703125" customWidth="1"/>
    <col min="13" max="13" width="18.7109375" style="1" customWidth="1"/>
    <col min="14" max="14" width="24.28515625" style="1" bestFit="1" customWidth="1"/>
    <col min="15" max="15" width="31" style="1" bestFit="1" customWidth="1"/>
    <col min="16" max="16" width="32" style="1" bestFit="1" customWidth="1"/>
    <col min="17" max="17" width="32" style="1" customWidth="1"/>
    <col min="18" max="20" width="24.5703125" bestFit="1" customWidth="1"/>
    <col min="21" max="22" width="18.140625" customWidth="1"/>
    <col min="23" max="23" width="29.42578125" customWidth="1"/>
    <col min="26" max="26" width="29.5703125" bestFit="1" customWidth="1"/>
  </cols>
  <sheetData>
    <row r="2" spans="2:23" x14ac:dyDescent="0.25">
      <c r="B2" s="10" t="s">
        <v>0</v>
      </c>
      <c r="C2" s="10" t="s">
        <v>1</v>
      </c>
      <c r="D2" s="10" t="s">
        <v>2</v>
      </c>
      <c r="E2" s="10" t="s">
        <v>33</v>
      </c>
      <c r="G2" s="5" t="s">
        <v>21</v>
      </c>
      <c r="H2" s="30" t="s">
        <v>32</v>
      </c>
      <c r="I2" s="30"/>
      <c r="J2" s="5" t="s">
        <v>35</v>
      </c>
      <c r="K2" s="5" t="s">
        <v>22</v>
      </c>
      <c r="L2" s="5" t="s">
        <v>26</v>
      </c>
      <c r="M2" s="5" t="s">
        <v>23</v>
      </c>
      <c r="N2" s="5" t="s">
        <v>24</v>
      </c>
      <c r="O2" s="10" t="s">
        <v>18</v>
      </c>
    </row>
    <row r="3" spans="2:23" ht="17.25" x14ac:dyDescent="0.25">
      <c r="B3" s="11" t="s">
        <v>3</v>
      </c>
      <c r="C3" s="11" t="s">
        <v>4</v>
      </c>
      <c r="D3" s="11" t="s">
        <v>5</v>
      </c>
      <c r="E3" s="11" t="s">
        <v>42</v>
      </c>
      <c r="G3" s="6" t="s">
        <v>34</v>
      </c>
      <c r="H3" s="31" t="s">
        <v>41</v>
      </c>
      <c r="I3" s="31"/>
      <c r="J3" s="6" t="s">
        <v>36</v>
      </c>
      <c r="K3" s="6" t="s">
        <v>19</v>
      </c>
      <c r="L3" s="6" t="s">
        <v>27</v>
      </c>
      <c r="M3" s="6" t="s">
        <v>19</v>
      </c>
      <c r="N3" s="6" t="s">
        <v>25</v>
      </c>
      <c r="O3" s="11" t="s">
        <v>19</v>
      </c>
    </row>
    <row r="4" spans="2:23" x14ac:dyDescent="0.25">
      <c r="B4" s="16">
        <v>1018.9</v>
      </c>
      <c r="C4" s="16">
        <v>46</v>
      </c>
      <c r="D4" s="16">
        <v>27</v>
      </c>
      <c r="E4" s="16">
        <f>B4/1000</f>
        <v>1.0188999999999999</v>
      </c>
      <c r="G4" s="7">
        <v>0.75</v>
      </c>
      <c r="H4" s="32">
        <v>44000000</v>
      </c>
      <c r="I4" s="32"/>
      <c r="J4" s="7">
        <v>1600</v>
      </c>
      <c r="K4" s="7">
        <v>7.4999999999999997E-2</v>
      </c>
      <c r="L4" s="7">
        <f>(PI()*K4^2)/4</f>
        <v>4.4178646691106467E-3</v>
      </c>
      <c r="M4" s="7">
        <v>0.09</v>
      </c>
      <c r="N4" s="7">
        <v>4</v>
      </c>
      <c r="O4" s="7">
        <v>0.81577</v>
      </c>
    </row>
    <row r="5" spans="2:23" x14ac:dyDescent="0.25">
      <c r="B5" s="16"/>
      <c r="C5" s="16"/>
      <c r="D5" s="16"/>
      <c r="E5" s="16"/>
      <c r="F5" s="27"/>
      <c r="G5" s="7"/>
      <c r="H5" s="7"/>
      <c r="I5" s="7"/>
      <c r="J5" s="7"/>
      <c r="K5" s="7"/>
      <c r="L5" s="7"/>
      <c r="M5" s="7"/>
      <c r="N5" s="7"/>
      <c r="O5" s="7"/>
    </row>
    <row r="6" spans="2:23" x14ac:dyDescent="0.25">
      <c r="D6" s="1"/>
    </row>
    <row r="7" spans="2:23" x14ac:dyDescent="0.25">
      <c r="B7" s="3" t="s">
        <v>6</v>
      </c>
      <c r="C7" s="3" t="s">
        <v>7</v>
      </c>
      <c r="D7" s="3" t="s">
        <v>8</v>
      </c>
      <c r="E7" s="3" t="s">
        <v>9</v>
      </c>
      <c r="G7" s="13" t="s">
        <v>17</v>
      </c>
      <c r="H7" s="34" t="s">
        <v>15</v>
      </c>
      <c r="I7" s="8" t="s">
        <v>29</v>
      </c>
      <c r="J7" s="19"/>
      <c r="K7" s="33" t="s">
        <v>13</v>
      </c>
      <c r="L7" s="33"/>
      <c r="M7" s="21" t="s">
        <v>37</v>
      </c>
      <c r="N7" s="20"/>
      <c r="O7" s="17" t="s">
        <v>40</v>
      </c>
      <c r="P7" s="9" t="s">
        <v>14</v>
      </c>
      <c r="Q7" s="23"/>
      <c r="R7" s="23"/>
      <c r="U7" s="1"/>
      <c r="V7" s="28"/>
      <c r="W7" s="29"/>
    </row>
    <row r="8" spans="2:23" x14ac:dyDescent="0.25">
      <c r="B8" s="4" t="s">
        <v>10</v>
      </c>
      <c r="C8" s="4" t="s">
        <v>11</v>
      </c>
      <c r="D8" s="4" t="s">
        <v>12</v>
      </c>
      <c r="E8" s="4" t="s">
        <v>9</v>
      </c>
      <c r="G8" s="14" t="s">
        <v>16</v>
      </c>
      <c r="H8" s="34"/>
      <c r="I8" s="12" t="s">
        <v>30</v>
      </c>
      <c r="J8" s="12" t="s">
        <v>20</v>
      </c>
      <c r="K8" s="24" t="s">
        <v>28</v>
      </c>
      <c r="L8" s="24" t="s">
        <v>31</v>
      </c>
      <c r="M8" s="15" t="s">
        <v>39</v>
      </c>
      <c r="N8" s="20"/>
      <c r="O8" s="18" t="s">
        <v>20</v>
      </c>
      <c r="P8" s="25" t="s">
        <v>4</v>
      </c>
      <c r="Q8" s="26"/>
      <c r="R8" s="1"/>
      <c r="U8" s="1"/>
      <c r="V8" s="26"/>
      <c r="W8" s="29"/>
    </row>
    <row r="9" spans="2:23" x14ac:dyDescent="0.25">
      <c r="B9" s="2">
        <v>102.27500000000001</v>
      </c>
      <c r="C9" s="2">
        <v>1000</v>
      </c>
      <c r="D9" s="2">
        <v>7.0400000000000004E-2</v>
      </c>
      <c r="E9" s="2">
        <v>1.2658</v>
      </c>
      <c r="G9">
        <f>B9*0.815775</f>
        <v>83.433388125000008</v>
      </c>
      <c r="I9">
        <f>(2*PI()*C9*G9)/60</f>
        <v>8737.1239732535287</v>
      </c>
      <c r="J9">
        <f>I9/1000</f>
        <v>8.737123973253528</v>
      </c>
      <c r="K9">
        <f>(I9*60*2)/($M$4*$L$4*C9*$N$4)</f>
        <v>659226.77037037024</v>
      </c>
      <c r="L9">
        <f>K9/1000</f>
        <v>659.22677037037022</v>
      </c>
      <c r="M9" s="22">
        <f>((D9*60)*$G$4)/J9</f>
        <v>0.36259071173741181</v>
      </c>
      <c r="O9">
        <f>(((D9/60)*$G$4)*$H$4)/1000</f>
        <v>38.72</v>
      </c>
      <c r="P9">
        <f>J9/((D9*$G$4/60)*44000)*100</f>
        <v>22.564886294559734</v>
      </c>
      <c r="Q9"/>
      <c r="U9" t="s">
        <v>38</v>
      </c>
    </row>
    <row r="10" spans="2:23" x14ac:dyDescent="0.25">
      <c r="B10" s="2">
        <v>102.756</v>
      </c>
      <c r="C10" s="2">
        <f t="shared" ref="C10:C41" si="0">C9+50</f>
        <v>1050</v>
      </c>
      <c r="D10" s="2">
        <v>7.2400000000000006E-2</v>
      </c>
      <c r="E10" s="2">
        <v>1.26783</v>
      </c>
      <c r="G10">
        <f t="shared" ref="G10:G40" si="1">B10*0.815775</f>
        <v>83.825775899999996</v>
      </c>
      <c r="I10">
        <f t="shared" ref="I10:I73" si="2">(2*PI()*C10*G10)/60</f>
        <v>9217.1254612116518</v>
      </c>
      <c r="J10">
        <f t="shared" ref="J10:J73" si="3">I10/1000</f>
        <v>9.2171254612116513</v>
      </c>
      <c r="K10">
        <f t="shared" ref="K10:K73" si="4">(I10*60*2)/($M$4*$L$4*C10*$N$4)</f>
        <v>662327.11822222208</v>
      </c>
      <c r="L10">
        <f>K10/1000</f>
        <v>662.32711822222211</v>
      </c>
      <c r="M10" s="22">
        <f t="shared" ref="M10:M40" si="5">((D10*60)*$G$4)/J10</f>
        <v>0.35347245881708056</v>
      </c>
      <c r="O10">
        <f t="shared" ref="O10:O40" si="6">(((D10/60)*$G$4)*$H$4)/1000</f>
        <v>39.820000000000007</v>
      </c>
      <c r="P10">
        <f t="shared" ref="P10:P73" si="7">J10/((D10*$G$4/60)*44000)*100</f>
        <v>23.146975040712334</v>
      </c>
      <c r="Q10"/>
    </row>
    <row r="11" spans="2:23" x14ac:dyDescent="0.25">
      <c r="B11" s="2">
        <v>103.68899999999999</v>
      </c>
      <c r="C11" s="2">
        <f t="shared" si="0"/>
        <v>1100</v>
      </c>
      <c r="D11" s="2">
        <v>7.3700000000000002E-2</v>
      </c>
      <c r="E11" s="2">
        <v>1.2734399999999999</v>
      </c>
      <c r="G11">
        <f t="shared" si="1"/>
        <v>84.586893974999995</v>
      </c>
      <c r="I11">
        <f t="shared" si="2"/>
        <v>9743.7107057340872</v>
      </c>
      <c r="J11">
        <f t="shared" si="3"/>
        <v>9.7437107057340864</v>
      </c>
      <c r="K11">
        <f t="shared" si="4"/>
        <v>668340.89066666667</v>
      </c>
      <c r="L11">
        <f t="shared" ref="L11:L73" si="8">K11/1000</f>
        <v>668.34089066666672</v>
      </c>
      <c r="M11" s="22">
        <f t="shared" si="5"/>
        <v>0.34037340600109045</v>
      </c>
      <c r="O11">
        <f>(((D11/60)*$G$4)*$H$4)/1000</f>
        <v>40.535000000000011</v>
      </c>
      <c r="P11">
        <f>J11/((D11*$G$4/60)*44000)*100</f>
        <v>24.037771569591921</v>
      </c>
      <c r="Q11"/>
    </row>
    <row r="12" spans="2:23" x14ac:dyDescent="0.25">
      <c r="B12" s="2">
        <v>104.209</v>
      </c>
      <c r="C12" s="2">
        <f t="shared" si="0"/>
        <v>1150</v>
      </c>
      <c r="D12" s="2">
        <v>7.2800000000000004E-2</v>
      </c>
      <c r="E12" s="2">
        <v>1.2847599999999999</v>
      </c>
      <c r="G12">
        <f t="shared" si="1"/>
        <v>85.011096975000001</v>
      </c>
      <c r="I12">
        <f t="shared" si="2"/>
        <v>10237.692446326995</v>
      </c>
      <c r="J12">
        <f t="shared" si="3"/>
        <v>10.237692446326996</v>
      </c>
      <c r="K12">
        <f t="shared" si="4"/>
        <v>671692.61807407404</v>
      </c>
      <c r="L12">
        <f t="shared" si="8"/>
        <v>671.69261807407406</v>
      </c>
      <c r="M12" s="22">
        <f t="shared" si="5"/>
        <v>0.31999398469675061</v>
      </c>
      <c r="O12">
        <f t="shared" si="6"/>
        <v>40.04</v>
      </c>
      <c r="P12">
        <f t="shared" si="7"/>
        <v>25.568662453364126</v>
      </c>
      <c r="Q12"/>
    </row>
    <row r="13" spans="2:23" x14ac:dyDescent="0.25">
      <c r="B13" s="2">
        <v>105.81100000000001</v>
      </c>
      <c r="C13" s="2">
        <f t="shared" si="0"/>
        <v>1200</v>
      </c>
      <c r="D13" s="2">
        <v>7.4399999999999994E-2</v>
      </c>
      <c r="E13" s="2">
        <v>1.2918099999999999</v>
      </c>
      <c r="G13">
        <f t="shared" si="1"/>
        <v>86.317968525000012</v>
      </c>
      <c r="I13">
        <f t="shared" si="2"/>
        <v>10847.0358316374</v>
      </c>
      <c r="J13">
        <f t="shared" si="3"/>
        <v>10.847035831637401</v>
      </c>
      <c r="K13">
        <f t="shared" si="4"/>
        <v>682018.51674074086</v>
      </c>
      <c r="L13">
        <f>K13/1000</f>
        <v>682.01851674074089</v>
      </c>
      <c r="M13" s="22">
        <f>((D13*60)*$G$4)/J13</f>
        <v>0.30865575185387828</v>
      </c>
      <c r="O13">
        <f t="shared" si="6"/>
        <v>40.92</v>
      </c>
      <c r="P13">
        <f t="shared" si="7"/>
        <v>26.507907701948685</v>
      </c>
      <c r="Q13"/>
    </row>
    <row r="14" spans="2:23" x14ac:dyDescent="0.25">
      <c r="B14" s="2">
        <v>107.51</v>
      </c>
      <c r="C14" s="2">
        <f t="shared" si="0"/>
        <v>1250</v>
      </c>
      <c r="D14" s="2">
        <v>7.8950000000000006E-2</v>
      </c>
      <c r="E14" s="2">
        <v>1.2972900000000001</v>
      </c>
      <c r="G14">
        <f>B14*0.815775</f>
        <v>87.703970250000012</v>
      </c>
      <c r="I14">
        <f t="shared" si="2"/>
        <v>11480.422859502409</v>
      </c>
      <c r="J14">
        <f>I14/1000</f>
        <v>11.48042285950241</v>
      </c>
      <c r="K14">
        <f t="shared" si="4"/>
        <v>692969.64148148161</v>
      </c>
      <c r="L14">
        <f t="shared" si="8"/>
        <v>692.96964148148163</v>
      </c>
      <c r="M14" s="22">
        <f t="shared" si="5"/>
        <v>0.30946159766749087</v>
      </c>
      <c r="O14">
        <f t="shared" si="6"/>
        <v>43.422499999999992</v>
      </c>
      <c r="P14">
        <f t="shared" si="7"/>
        <v>26.438880441021144</v>
      </c>
      <c r="Q14"/>
    </row>
    <row r="15" spans="2:23" x14ac:dyDescent="0.25">
      <c r="B15" s="2">
        <v>109.488</v>
      </c>
      <c r="C15" s="2">
        <f t="shared" si="0"/>
        <v>1300</v>
      </c>
      <c r="D15" s="2">
        <v>7.9000000000000001E-2</v>
      </c>
      <c r="E15" s="2">
        <v>1.29895</v>
      </c>
      <c r="G15">
        <f t="shared" si="1"/>
        <v>89.317573199999998</v>
      </c>
      <c r="I15">
        <f t="shared" si="2"/>
        <v>12159.308711402171</v>
      </c>
      <c r="J15">
        <f t="shared" si="3"/>
        <v>12.15930871140217</v>
      </c>
      <c r="K15">
        <f t="shared" si="4"/>
        <v>705719.09688888886</v>
      </c>
      <c r="L15">
        <f t="shared" si="8"/>
        <v>705.71909688888888</v>
      </c>
      <c r="M15" s="22">
        <f t="shared" si="5"/>
        <v>0.29236859466084314</v>
      </c>
      <c r="O15">
        <f t="shared" si="6"/>
        <v>43.45000000000001</v>
      </c>
      <c r="P15">
        <f t="shared" si="7"/>
        <v>27.984600026242052</v>
      </c>
      <c r="Q15"/>
    </row>
    <row r="16" spans="2:23" x14ac:dyDescent="0.25">
      <c r="B16" s="2">
        <v>111.797</v>
      </c>
      <c r="C16" s="2">
        <f t="shared" si="0"/>
        <v>1350</v>
      </c>
      <c r="D16" s="2">
        <v>7.9600000000000004E-2</v>
      </c>
      <c r="E16" s="2">
        <v>1.2946899999999999</v>
      </c>
      <c r="G16">
        <f t="shared" si="1"/>
        <v>91.201197675000003</v>
      </c>
      <c r="I16">
        <f t="shared" si="2"/>
        <v>12893.265567646675</v>
      </c>
      <c r="J16">
        <f t="shared" si="3"/>
        <v>12.893265567646674</v>
      </c>
      <c r="K16">
        <f t="shared" si="4"/>
        <v>720602.05570370378</v>
      </c>
      <c r="L16">
        <f t="shared" si="8"/>
        <v>720.60205570370374</v>
      </c>
      <c r="M16" s="22">
        <f t="shared" si="5"/>
        <v>0.27781945397823676</v>
      </c>
      <c r="O16">
        <f t="shared" si="6"/>
        <v>43.78</v>
      </c>
      <c r="P16">
        <f t="shared" si="7"/>
        <v>29.450126924729723</v>
      </c>
      <c r="Q16"/>
    </row>
    <row r="17" spans="2:17" x14ac:dyDescent="0.25">
      <c r="B17" s="2">
        <v>114.268</v>
      </c>
      <c r="C17" s="2">
        <f t="shared" si="0"/>
        <v>1400</v>
      </c>
      <c r="D17" s="2">
        <v>8.3500000000000005E-2</v>
      </c>
      <c r="E17" s="2">
        <v>1.2855000000000001</v>
      </c>
      <c r="G17">
        <f t="shared" si="1"/>
        <v>93.216977700000001</v>
      </c>
      <c r="I17">
        <f t="shared" si="2"/>
        <v>13666.322708834299</v>
      </c>
      <c r="J17">
        <f t="shared" si="3"/>
        <v>13.666322708834299</v>
      </c>
      <c r="K17">
        <f t="shared" si="4"/>
        <v>736529.20651851839</v>
      </c>
      <c r="L17">
        <f>K17/1000</f>
        <v>736.52920651851844</v>
      </c>
      <c r="M17" s="22">
        <f t="shared" si="5"/>
        <v>0.27494594413250945</v>
      </c>
      <c r="O17">
        <f t="shared" si="6"/>
        <v>45.924999999999997</v>
      </c>
      <c r="P17">
        <f t="shared" si="7"/>
        <v>29.757915533662054</v>
      </c>
      <c r="Q17"/>
    </row>
    <row r="18" spans="2:17" x14ac:dyDescent="0.25">
      <c r="B18" s="2">
        <v>115.783</v>
      </c>
      <c r="C18" s="2">
        <f t="shared" si="0"/>
        <v>1450</v>
      </c>
      <c r="D18" s="2">
        <v>8.4699999999999998E-2</v>
      </c>
      <c r="E18" s="2">
        <v>1.2781800000000001</v>
      </c>
      <c r="G18">
        <f t="shared" si="1"/>
        <v>94.452876825000004</v>
      </c>
      <c r="I18">
        <f t="shared" si="2"/>
        <v>14342.069090619012</v>
      </c>
      <c r="J18">
        <f t="shared" si="3"/>
        <v>14.342069090619011</v>
      </c>
      <c r="K18">
        <f t="shared" si="4"/>
        <v>746294.33540740737</v>
      </c>
      <c r="L18">
        <f t="shared" si="8"/>
        <v>746.2943354074074</v>
      </c>
      <c r="M18" s="22">
        <f t="shared" si="5"/>
        <v>0.2657566335733984</v>
      </c>
      <c r="O18">
        <f t="shared" si="6"/>
        <v>46.584999999999994</v>
      </c>
      <c r="P18">
        <f t="shared" si="7"/>
        <v>30.786882238100272</v>
      </c>
      <c r="Q18"/>
    </row>
    <row r="19" spans="2:17" x14ac:dyDescent="0.25">
      <c r="B19" s="2">
        <v>116.985</v>
      </c>
      <c r="C19" s="2">
        <f t="shared" si="0"/>
        <v>1500</v>
      </c>
      <c r="D19" s="2">
        <v>8.8650000000000007E-2</v>
      </c>
      <c r="E19" s="2">
        <v>1.2795000000000001</v>
      </c>
      <c r="G19">
        <f t="shared" si="1"/>
        <v>95.433438375000009</v>
      </c>
      <c r="I19">
        <f t="shared" si="2"/>
        <v>14990.649445285713</v>
      </c>
      <c r="J19">
        <f t="shared" si="3"/>
        <v>14.990649445285714</v>
      </c>
      <c r="K19">
        <f t="shared" si="4"/>
        <v>754041.98222222226</v>
      </c>
      <c r="L19">
        <f t="shared" si="8"/>
        <v>754.04198222222226</v>
      </c>
      <c r="M19" s="22">
        <f t="shared" si="5"/>
        <v>0.26611588874520359</v>
      </c>
      <c r="O19">
        <f t="shared" si="6"/>
        <v>48.757500000000007</v>
      </c>
      <c r="P19">
        <f t="shared" si="7"/>
        <v>30.745320094930445</v>
      </c>
      <c r="Q19"/>
    </row>
    <row r="20" spans="2:17" x14ac:dyDescent="0.25">
      <c r="B20" s="2">
        <v>117.788</v>
      </c>
      <c r="C20" s="2">
        <f t="shared" si="0"/>
        <v>1550</v>
      </c>
      <c r="D20" s="2">
        <v>9.3200000000000005E-2</v>
      </c>
      <c r="E20" s="2">
        <v>1.27766</v>
      </c>
      <c r="G20">
        <f t="shared" si="1"/>
        <v>96.088505699999999</v>
      </c>
      <c r="I20">
        <f t="shared" si="2"/>
        <v>15596.66541941295</v>
      </c>
      <c r="J20">
        <f t="shared" si="3"/>
        <v>15.59666541941295</v>
      </c>
      <c r="K20">
        <f t="shared" si="4"/>
        <v>759217.82281481475</v>
      </c>
      <c r="L20">
        <f t="shared" si="8"/>
        <v>759.21782281481478</v>
      </c>
      <c r="M20" s="22">
        <f t="shared" si="5"/>
        <v>0.26890363338690254</v>
      </c>
      <c r="O20">
        <f t="shared" si="6"/>
        <v>51.26</v>
      </c>
      <c r="P20">
        <f t="shared" si="7"/>
        <v>30.426580997684262</v>
      </c>
      <c r="Q20"/>
    </row>
    <row r="21" spans="2:17" x14ac:dyDescent="0.25">
      <c r="B21" s="2">
        <v>118.471</v>
      </c>
      <c r="C21" s="2">
        <f t="shared" si="0"/>
        <v>1600</v>
      </c>
      <c r="D21" s="2">
        <v>9.5899999999999999E-2</v>
      </c>
      <c r="E21" s="2">
        <v>1.2823500000000001</v>
      </c>
      <c r="G21">
        <f t="shared" si="1"/>
        <v>96.645680025000004</v>
      </c>
      <c r="I21">
        <f t="shared" si="2"/>
        <v>16193.139112945591</v>
      </c>
      <c r="J21">
        <f t="shared" si="3"/>
        <v>16.193139112945591</v>
      </c>
      <c r="K21">
        <f t="shared" si="4"/>
        <v>763620.18785185181</v>
      </c>
      <c r="L21">
        <f t="shared" si="8"/>
        <v>763.62018785185182</v>
      </c>
      <c r="M21" s="22">
        <f t="shared" si="5"/>
        <v>0.26650175545950677</v>
      </c>
      <c r="O21">
        <f t="shared" si="6"/>
        <v>52.744999999999997</v>
      </c>
      <c r="P21">
        <f t="shared" si="7"/>
        <v>30.700804081800342</v>
      </c>
      <c r="Q21"/>
    </row>
    <row r="22" spans="2:17" x14ac:dyDescent="0.25">
      <c r="B22" s="2">
        <v>118.77200000000001</v>
      </c>
      <c r="C22" s="2">
        <f t="shared" si="0"/>
        <v>1650</v>
      </c>
      <c r="D22" s="2">
        <v>9.8750000000000004E-2</v>
      </c>
      <c r="E22" s="2">
        <v>1.2902800000000001</v>
      </c>
      <c r="G22">
        <f t="shared" si="1"/>
        <v>96.891228300000009</v>
      </c>
      <c r="I22">
        <f t="shared" si="2"/>
        <v>16741.602406351434</v>
      </c>
      <c r="J22">
        <f t="shared" si="3"/>
        <v>16.741602406351433</v>
      </c>
      <c r="K22">
        <f t="shared" si="4"/>
        <v>765560.3223703705</v>
      </c>
      <c r="L22">
        <f t="shared" si="8"/>
        <v>765.5603223703705</v>
      </c>
      <c r="M22" s="22">
        <f t="shared" si="5"/>
        <v>0.26543158128723265</v>
      </c>
      <c r="O22">
        <f t="shared" si="6"/>
        <v>54.3125</v>
      </c>
      <c r="P22">
        <f>J22/((D22*$G$4/60)*44000)*100</f>
        <v>30.824584407551548</v>
      </c>
      <c r="Q22"/>
    </row>
    <row r="23" spans="2:17" x14ac:dyDescent="0.25">
      <c r="B23" s="2">
        <v>118.65600000000001</v>
      </c>
      <c r="C23" s="2">
        <f t="shared" si="0"/>
        <v>1700</v>
      </c>
      <c r="D23" s="2">
        <v>0.10005</v>
      </c>
      <c r="E23" s="2">
        <v>1.29942</v>
      </c>
      <c r="G23">
        <f t="shared" si="1"/>
        <v>96.796598400000008</v>
      </c>
      <c r="I23">
        <f t="shared" si="2"/>
        <v>17232.077337468887</v>
      </c>
      <c r="J23">
        <f t="shared" si="3"/>
        <v>17.232077337468887</v>
      </c>
      <c r="K23">
        <f t="shared" si="4"/>
        <v>764812.62933333323</v>
      </c>
      <c r="L23">
        <f t="shared" si="8"/>
        <v>764.81262933333323</v>
      </c>
      <c r="M23" s="22">
        <f t="shared" si="5"/>
        <v>0.26127145972183224</v>
      </c>
      <c r="O23">
        <f t="shared" si="6"/>
        <v>55.027500000000003</v>
      </c>
      <c r="P23">
        <f t="shared" si="7"/>
        <v>31.31539200848464</v>
      </c>
      <c r="Q23"/>
    </row>
    <row r="24" spans="2:17" x14ac:dyDescent="0.25">
      <c r="B24" s="2">
        <v>118.861</v>
      </c>
      <c r="C24" s="2">
        <f t="shared" si="0"/>
        <v>1750</v>
      </c>
      <c r="D24" s="2">
        <v>0.10305</v>
      </c>
      <c r="E24" s="2">
        <v>1.31053</v>
      </c>
      <c r="G24">
        <f t="shared" si="1"/>
        <v>96.963832275000001</v>
      </c>
      <c r="I24">
        <f t="shared" si="2"/>
        <v>17769.550349778085</v>
      </c>
      <c r="J24">
        <f t="shared" si="3"/>
        <v>17.769550349778086</v>
      </c>
      <c r="K24">
        <f t="shared" si="4"/>
        <v>766133.98340740742</v>
      </c>
      <c r="L24">
        <f t="shared" si="8"/>
        <v>766.13398340740741</v>
      </c>
      <c r="M24" s="22">
        <f t="shared" si="5"/>
        <v>0.26096608573204061</v>
      </c>
      <c r="O24">
        <f t="shared" si="6"/>
        <v>56.677500000000002</v>
      </c>
      <c r="P24">
        <f t="shared" si="7"/>
        <v>31.352036257382704</v>
      </c>
      <c r="Q24"/>
    </row>
    <row r="25" spans="2:17" x14ac:dyDescent="0.25">
      <c r="B25" s="2">
        <v>119.584</v>
      </c>
      <c r="C25" s="2">
        <f t="shared" si="0"/>
        <v>1800</v>
      </c>
      <c r="D25" s="2">
        <v>0.10929999999999999</v>
      </c>
      <c r="E25" s="2">
        <v>1.3149</v>
      </c>
      <c r="G25">
        <f t="shared" si="1"/>
        <v>97.553637600000002</v>
      </c>
      <c r="I25">
        <f t="shared" si="2"/>
        <v>18388.42747290726</v>
      </c>
      <c r="J25">
        <f t="shared" si="3"/>
        <v>18.38842747290726</v>
      </c>
      <c r="K25">
        <f t="shared" si="4"/>
        <v>770794.17362962966</v>
      </c>
      <c r="L25">
        <f t="shared" si="8"/>
        <v>770.79417362962965</v>
      </c>
      <c r="M25" s="22">
        <f t="shared" si="5"/>
        <v>0.26747801068072363</v>
      </c>
      <c r="O25">
        <f t="shared" si="6"/>
        <v>60.114999999999995</v>
      </c>
      <c r="P25">
        <f t="shared" si="7"/>
        <v>30.588750682703587</v>
      </c>
      <c r="Q25"/>
    </row>
    <row r="26" spans="2:17" x14ac:dyDescent="0.25">
      <c r="B26" s="2">
        <v>119.934</v>
      </c>
      <c r="C26" s="2">
        <f t="shared" si="0"/>
        <v>1850</v>
      </c>
      <c r="D26" s="2">
        <v>0.11415</v>
      </c>
      <c r="E26" s="2">
        <v>1.3184899999999999</v>
      </c>
      <c r="G26">
        <f t="shared" si="1"/>
        <v>97.839158850000004</v>
      </c>
      <c r="I26">
        <f t="shared" si="2"/>
        <v>18954.531598388163</v>
      </c>
      <c r="J26">
        <f t="shared" si="3"/>
        <v>18.954531598388161</v>
      </c>
      <c r="K26">
        <f t="shared" si="4"/>
        <v>773050.14399999997</v>
      </c>
      <c r="L26">
        <f t="shared" si="8"/>
        <v>773.05014399999993</v>
      </c>
      <c r="M26" s="22">
        <f t="shared" si="5"/>
        <v>0.27100379523157481</v>
      </c>
      <c r="O26">
        <f t="shared" si="6"/>
        <v>62.782500000000006</v>
      </c>
      <c r="P26">
        <f t="shared" si="7"/>
        <v>30.190788194780648</v>
      </c>
      <c r="Q26"/>
    </row>
    <row r="27" spans="2:17" x14ac:dyDescent="0.25">
      <c r="B27" s="2">
        <v>120.176</v>
      </c>
      <c r="C27" s="2">
        <f t="shared" si="0"/>
        <v>1900</v>
      </c>
      <c r="D27" s="2">
        <v>0.11745</v>
      </c>
      <c r="E27" s="2">
        <v>1.3189200000000001</v>
      </c>
      <c r="G27">
        <f t="shared" si="1"/>
        <v>98.036576400000001</v>
      </c>
      <c r="I27">
        <f t="shared" si="2"/>
        <v>19506.09591941785</v>
      </c>
      <c r="J27">
        <f t="shared" si="3"/>
        <v>19.506095919417849</v>
      </c>
      <c r="K27">
        <f t="shared" si="4"/>
        <v>774609.98637037026</v>
      </c>
      <c r="L27">
        <f t="shared" si="8"/>
        <v>774.60998637037028</v>
      </c>
      <c r="M27" s="22">
        <f t="shared" si="5"/>
        <v>0.27095375834477775</v>
      </c>
      <c r="O27">
        <f t="shared" si="6"/>
        <v>64.597499999999997</v>
      </c>
      <c r="P27">
        <f t="shared" si="7"/>
        <v>30.196363511618639</v>
      </c>
      <c r="Q27"/>
    </row>
    <row r="28" spans="2:17" x14ac:dyDescent="0.25">
      <c r="B28" s="2">
        <v>120.94799999999999</v>
      </c>
      <c r="C28" s="2">
        <f t="shared" si="0"/>
        <v>1950</v>
      </c>
      <c r="D28" s="2">
        <v>0.12055</v>
      </c>
      <c r="E28" s="2">
        <v>1.31484</v>
      </c>
      <c r="G28">
        <f t="shared" si="1"/>
        <v>98.666354699999999</v>
      </c>
      <c r="I28">
        <f t="shared" si="2"/>
        <v>20148.017180330309</v>
      </c>
      <c r="J28">
        <f t="shared" si="3"/>
        <v>20.14801718033031</v>
      </c>
      <c r="K28">
        <f t="shared" si="4"/>
        <v>779586.01244444447</v>
      </c>
      <c r="L28">
        <f t="shared" si="8"/>
        <v>779.58601244444446</v>
      </c>
      <c r="M28" s="22">
        <f t="shared" si="5"/>
        <v>0.26924485677409304</v>
      </c>
      <c r="O28">
        <f t="shared" si="6"/>
        <v>66.302500000000009</v>
      </c>
      <c r="P28">
        <f t="shared" si="7"/>
        <v>30.388020331556586</v>
      </c>
      <c r="Q28"/>
    </row>
    <row r="29" spans="2:17" x14ac:dyDescent="0.25">
      <c r="B29" s="2">
        <v>122.157</v>
      </c>
      <c r="C29" s="2">
        <f t="shared" si="0"/>
        <v>2000</v>
      </c>
      <c r="D29" s="2">
        <v>0.12554999999999999</v>
      </c>
      <c r="E29" s="2">
        <v>1.31653</v>
      </c>
      <c r="G29">
        <f t="shared" si="1"/>
        <v>99.652626675000008</v>
      </c>
      <c r="I29">
        <f t="shared" si="2"/>
        <v>20871.197324873752</v>
      </c>
      <c r="J29">
        <f t="shared" si="3"/>
        <v>20.871197324873751</v>
      </c>
      <c r="K29">
        <f t="shared" si="4"/>
        <v>787378.77866666671</v>
      </c>
      <c r="L29">
        <f t="shared" si="8"/>
        <v>787.37877866666668</v>
      </c>
      <c r="M29" s="22">
        <f t="shared" si="5"/>
        <v>0.2706960176772788</v>
      </c>
      <c r="O29">
        <f t="shared" si="6"/>
        <v>69.052499999999981</v>
      </c>
      <c r="P29">
        <f t="shared" si="7"/>
        <v>30.225114695157671</v>
      </c>
      <c r="Q29"/>
    </row>
    <row r="30" spans="2:17" x14ac:dyDescent="0.25">
      <c r="B30" s="2">
        <v>122.845</v>
      </c>
      <c r="C30" s="2">
        <f t="shared" si="0"/>
        <v>2050</v>
      </c>
      <c r="D30" s="2">
        <v>0.12784999999999999</v>
      </c>
      <c r="E30" s="2">
        <v>1.32098</v>
      </c>
      <c r="G30">
        <f t="shared" si="1"/>
        <v>100.213879875</v>
      </c>
      <c r="I30">
        <f t="shared" si="2"/>
        <v>21513.464568207051</v>
      </c>
      <c r="J30">
        <f t="shared" si="3"/>
        <v>21.513464568207052</v>
      </c>
      <c r="K30">
        <f t="shared" si="4"/>
        <v>791813.37185185181</v>
      </c>
      <c r="L30">
        <f t="shared" si="8"/>
        <v>791.8133718518518</v>
      </c>
      <c r="M30" s="22">
        <f t="shared" si="5"/>
        <v>0.26742554560469289</v>
      </c>
      <c r="O30">
        <f t="shared" si="6"/>
        <v>70.317499999999981</v>
      </c>
      <c r="P30">
        <f t="shared" si="7"/>
        <v>30.594751759102724</v>
      </c>
      <c r="Q30"/>
    </row>
    <row r="31" spans="2:17" x14ac:dyDescent="0.25">
      <c r="B31" s="2">
        <v>123.79600000000001</v>
      </c>
      <c r="C31" s="2">
        <f t="shared" si="0"/>
        <v>2100</v>
      </c>
      <c r="D31" s="2">
        <v>0.13089999999999999</v>
      </c>
      <c r="E31" s="2">
        <v>1.32287</v>
      </c>
      <c r="G31">
        <f t="shared" si="1"/>
        <v>100.98968190000001</v>
      </c>
      <c r="I31">
        <f t="shared" si="2"/>
        <v>22208.79099217871</v>
      </c>
      <c r="J31">
        <f t="shared" si="3"/>
        <v>22.208790992178709</v>
      </c>
      <c r="K31">
        <f t="shared" si="4"/>
        <v>797943.16562962963</v>
      </c>
      <c r="L31">
        <f t="shared" si="8"/>
        <v>797.94316562962968</v>
      </c>
      <c r="M31" s="22">
        <f t="shared" si="5"/>
        <v>0.26523280812874783</v>
      </c>
      <c r="O31">
        <f t="shared" si="6"/>
        <v>71.99499999999999</v>
      </c>
      <c r="P31">
        <f t="shared" si="7"/>
        <v>30.847685245056894</v>
      </c>
      <c r="Q31"/>
    </row>
    <row r="32" spans="2:17" x14ac:dyDescent="0.25">
      <c r="B32" s="2">
        <v>124.794</v>
      </c>
      <c r="C32" s="2">
        <f t="shared" si="0"/>
        <v>2150</v>
      </c>
      <c r="D32" s="2">
        <v>0.13435</v>
      </c>
      <c r="E32" s="2">
        <v>1.3216399999999999</v>
      </c>
      <c r="G32">
        <f t="shared" si="1"/>
        <v>101.80382535</v>
      </c>
      <c r="I32">
        <f t="shared" si="2"/>
        <v>22920.874070927715</v>
      </c>
      <c r="J32">
        <f t="shared" si="3"/>
        <v>22.920874070927717</v>
      </c>
      <c r="K32">
        <f t="shared" si="4"/>
        <v>804375.90399999986</v>
      </c>
      <c r="L32">
        <f t="shared" si="8"/>
        <v>804.37590399999988</v>
      </c>
      <c r="M32" s="22">
        <f t="shared" si="5"/>
        <v>0.26376611909701486</v>
      </c>
      <c r="O32">
        <f t="shared" si="6"/>
        <v>73.892499999999998</v>
      </c>
      <c r="P32">
        <f t="shared" si="7"/>
        <v>31.019215848601299</v>
      </c>
      <c r="Q32"/>
    </row>
    <row r="33" spans="2:17" x14ac:dyDescent="0.25">
      <c r="B33" s="2">
        <v>125.137</v>
      </c>
      <c r="C33" s="2">
        <f t="shared" si="0"/>
        <v>2200</v>
      </c>
      <c r="D33" s="2">
        <v>0.13769999999999999</v>
      </c>
      <c r="E33" s="2">
        <v>1.3165199999999999</v>
      </c>
      <c r="G33">
        <f t="shared" si="1"/>
        <v>102.08363617500001</v>
      </c>
      <c r="I33">
        <f t="shared" si="2"/>
        <v>23518.381440334972</v>
      </c>
      <c r="J33">
        <f t="shared" si="3"/>
        <v>23.51838144033497</v>
      </c>
      <c r="K33">
        <f t="shared" si="4"/>
        <v>806586.75496296305</v>
      </c>
      <c r="L33">
        <f t="shared" si="8"/>
        <v>806.58675496296303</v>
      </c>
      <c r="M33" s="22">
        <f t="shared" si="5"/>
        <v>0.26347476401470177</v>
      </c>
      <c r="O33">
        <f t="shared" si="6"/>
        <v>75.734999999999985</v>
      </c>
      <c r="P33">
        <f t="shared" si="7"/>
        <v>31.05351744944209</v>
      </c>
      <c r="Q33"/>
    </row>
    <row r="34" spans="2:17" x14ac:dyDescent="0.25">
      <c r="B34" s="2">
        <v>126.02800000000001</v>
      </c>
      <c r="C34" s="2">
        <f t="shared" si="0"/>
        <v>2250</v>
      </c>
      <c r="D34" s="2">
        <v>0.14105000000000001</v>
      </c>
      <c r="E34" s="2">
        <v>1.3046500000000001</v>
      </c>
      <c r="G34">
        <f t="shared" si="1"/>
        <v>102.81049170000001</v>
      </c>
      <c r="I34">
        <f t="shared" si="2"/>
        <v>24224.151407750582</v>
      </c>
      <c r="J34">
        <f t="shared" si="3"/>
        <v>24.224151407750583</v>
      </c>
      <c r="K34">
        <f t="shared" si="4"/>
        <v>812329.81096296303</v>
      </c>
      <c r="L34">
        <f t="shared" si="8"/>
        <v>812.32981096296305</v>
      </c>
      <c r="M34" s="22">
        <f t="shared" si="5"/>
        <v>0.26202156241350033</v>
      </c>
      <c r="O34">
        <f t="shared" si="6"/>
        <v>77.577500000000015</v>
      </c>
      <c r="P34">
        <f t="shared" si="7"/>
        <v>31.225743814573274</v>
      </c>
      <c r="Q34"/>
    </row>
    <row r="35" spans="2:17" x14ac:dyDescent="0.25">
      <c r="B35" s="2">
        <v>126.66</v>
      </c>
      <c r="C35" s="2">
        <f t="shared" si="0"/>
        <v>2300</v>
      </c>
      <c r="D35" s="2">
        <v>0.14495</v>
      </c>
      <c r="E35" s="2">
        <v>1.2964599999999999</v>
      </c>
      <c r="G35">
        <f t="shared" si="1"/>
        <v>103.32606149999999</v>
      </c>
      <c r="I35">
        <f t="shared" si="2"/>
        <v>24886.643672845479</v>
      </c>
      <c r="J35">
        <f t="shared" si="3"/>
        <v>24.88664367284548</v>
      </c>
      <c r="K35">
        <f t="shared" si="4"/>
        <v>816403.4488888887</v>
      </c>
      <c r="L35">
        <f t="shared" si="8"/>
        <v>816.40344888888865</v>
      </c>
      <c r="M35" s="22">
        <f t="shared" si="5"/>
        <v>0.26209842057236332</v>
      </c>
      <c r="O35">
        <f t="shared" si="6"/>
        <v>79.722499999999997</v>
      </c>
      <c r="P35">
        <f t="shared" si="7"/>
        <v>31.216587127655909</v>
      </c>
      <c r="Q35"/>
    </row>
    <row r="36" spans="2:17" x14ac:dyDescent="0.25">
      <c r="B36" s="2">
        <v>126.822</v>
      </c>
      <c r="C36" s="2">
        <f t="shared" si="0"/>
        <v>2350</v>
      </c>
      <c r="D36" s="2">
        <v>0.14985000000000001</v>
      </c>
      <c r="E36" s="2">
        <v>1.2822899999999999</v>
      </c>
      <c r="G36">
        <f t="shared" si="1"/>
        <v>103.45821705</v>
      </c>
      <c r="I36">
        <f t="shared" si="2"/>
        <v>25460.180013292633</v>
      </c>
      <c r="J36">
        <f t="shared" si="3"/>
        <v>25.460180013292632</v>
      </c>
      <c r="K36">
        <f t="shared" si="4"/>
        <v>817447.64088888885</v>
      </c>
      <c r="L36">
        <f t="shared" si="8"/>
        <v>817.44764088888883</v>
      </c>
      <c r="M36" s="22">
        <f t="shared" si="5"/>
        <v>0.26485476522473073</v>
      </c>
      <c r="O36">
        <f t="shared" si="6"/>
        <v>82.417500000000018</v>
      </c>
      <c r="P36">
        <f t="shared" si="7"/>
        <v>30.891715974511037</v>
      </c>
      <c r="Q36"/>
    </row>
    <row r="37" spans="2:17" x14ac:dyDescent="0.25">
      <c r="B37" s="2">
        <v>126.69</v>
      </c>
      <c r="C37" s="2">
        <f t="shared" si="0"/>
        <v>2400</v>
      </c>
      <c r="D37" s="2">
        <v>0.1537</v>
      </c>
      <c r="E37" s="2">
        <v>1.2730399999999999</v>
      </c>
      <c r="G37">
        <f t="shared" si="1"/>
        <v>103.35053475000001</v>
      </c>
      <c r="I37">
        <f t="shared" si="2"/>
        <v>25974.82245721413</v>
      </c>
      <c r="J37">
        <f t="shared" si="3"/>
        <v>25.974822457214131</v>
      </c>
      <c r="K37">
        <f t="shared" si="4"/>
        <v>816596.81777777779</v>
      </c>
      <c r="L37">
        <f t="shared" si="8"/>
        <v>816.5968177777778</v>
      </c>
      <c r="M37" s="22">
        <f t="shared" si="5"/>
        <v>0.26627708471897721</v>
      </c>
      <c r="O37">
        <f t="shared" si="6"/>
        <v>84.534999999999982</v>
      </c>
      <c r="P37">
        <f t="shared" si="7"/>
        <v>30.726707821865656</v>
      </c>
      <c r="Q37"/>
    </row>
    <row r="38" spans="2:17" x14ac:dyDescent="0.25">
      <c r="B38" s="2">
        <v>126.55200000000001</v>
      </c>
      <c r="C38" s="2">
        <f t="shared" si="0"/>
        <v>2450</v>
      </c>
      <c r="D38" s="2">
        <v>0.15565000000000001</v>
      </c>
      <c r="E38" s="2">
        <v>1.2698400000000001</v>
      </c>
      <c r="G38">
        <f t="shared" si="1"/>
        <v>103.2379578</v>
      </c>
      <c r="I38">
        <f t="shared" si="2"/>
        <v>26487.081466680935</v>
      </c>
      <c r="J38">
        <f t="shared" si="3"/>
        <v>26.487081466680934</v>
      </c>
      <c r="K38">
        <f t="shared" si="4"/>
        <v>815707.32088888891</v>
      </c>
      <c r="L38">
        <f t="shared" si="8"/>
        <v>815.70732088888894</v>
      </c>
      <c r="M38" s="22">
        <f t="shared" si="5"/>
        <v>0.26444023320617271</v>
      </c>
      <c r="O38">
        <f t="shared" si="6"/>
        <v>85.607500000000016</v>
      </c>
      <c r="P38">
        <f t="shared" si="7"/>
        <v>30.94014130383545</v>
      </c>
      <c r="Q38"/>
    </row>
    <row r="39" spans="2:17" x14ac:dyDescent="0.25">
      <c r="B39" s="2">
        <v>126.438</v>
      </c>
      <c r="C39" s="2">
        <f t="shared" si="0"/>
        <v>2500</v>
      </c>
      <c r="D39" s="2">
        <v>0.15959999999999999</v>
      </c>
      <c r="E39" s="2">
        <v>1.2744599999999999</v>
      </c>
      <c r="G39">
        <f t="shared" si="1"/>
        <v>103.14495945</v>
      </c>
      <c r="I39">
        <f t="shared" si="2"/>
        <v>27003.287238578094</v>
      </c>
      <c r="J39">
        <f t="shared" si="3"/>
        <v>27.003287238578093</v>
      </c>
      <c r="K39">
        <f t="shared" si="4"/>
        <v>814972.51911111118</v>
      </c>
      <c r="L39">
        <f t="shared" si="8"/>
        <v>814.97251911111118</v>
      </c>
      <c r="M39" s="22">
        <f t="shared" si="5"/>
        <v>0.2659676185549541</v>
      </c>
      <c r="O39">
        <f t="shared" si="6"/>
        <v>87.780000000000015</v>
      </c>
      <c r="P39">
        <f t="shared" si="7"/>
        <v>30.762459829776823</v>
      </c>
      <c r="Q39"/>
    </row>
    <row r="40" spans="2:17" x14ac:dyDescent="0.25">
      <c r="B40" s="2">
        <v>126.239</v>
      </c>
      <c r="C40" s="2">
        <f t="shared" si="0"/>
        <v>2550</v>
      </c>
      <c r="D40" s="2">
        <v>0.16259999999999999</v>
      </c>
      <c r="E40" s="2">
        <v>1.2787599999999999</v>
      </c>
      <c r="G40">
        <f t="shared" si="1"/>
        <v>102.98262022500001</v>
      </c>
      <c r="I40">
        <f t="shared" si="2"/>
        <v>27500.002667434452</v>
      </c>
      <c r="J40">
        <f t="shared" si="3"/>
        <v>27.500002667434451</v>
      </c>
      <c r="K40">
        <f t="shared" si="4"/>
        <v>813689.83881481492</v>
      </c>
      <c r="L40">
        <f t="shared" si="8"/>
        <v>813.68983881481495</v>
      </c>
      <c r="M40" s="22">
        <f t="shared" si="5"/>
        <v>0.26607270146430945</v>
      </c>
      <c r="O40">
        <f t="shared" si="6"/>
        <v>89.429999999999978</v>
      </c>
      <c r="P40">
        <f t="shared" si="7"/>
        <v>30.750310485781561</v>
      </c>
      <c r="Q40"/>
    </row>
    <row r="41" spans="2:17" x14ac:dyDescent="0.25">
      <c r="B41" s="2">
        <v>126.161</v>
      </c>
      <c r="C41" s="2">
        <f t="shared" si="0"/>
        <v>2600</v>
      </c>
      <c r="D41" s="2">
        <v>0.16805</v>
      </c>
      <c r="E41" s="2">
        <v>1.27634</v>
      </c>
      <c r="G41">
        <f t="shared" ref="G41:G72" si="9">B41*0.815775</f>
        <v>102.918989775</v>
      </c>
      <c r="I41">
        <f t="shared" si="2"/>
        <v>28021.893656641994</v>
      </c>
      <c r="J41">
        <f t="shared" si="3"/>
        <v>28.021893656641993</v>
      </c>
      <c r="K41">
        <f t="shared" si="4"/>
        <v>813187.07970370364</v>
      </c>
      <c r="L41">
        <f t="shared" si="8"/>
        <v>813.1870797037036</v>
      </c>
      <c r="M41" s="22">
        <f t="shared" ref="M41:M72" si="10">((D41*60)*$G$4)/J41</f>
        <v>0.26986934190322037</v>
      </c>
      <c r="O41">
        <f t="shared" ref="O41:O72" si="11">(((D41/60)*$G$4)*$H$4)/1000</f>
        <v>92.427499999999995</v>
      </c>
      <c r="P41">
        <f t="shared" si="7"/>
        <v>30.317701611146024</v>
      </c>
      <c r="Q41"/>
    </row>
    <row r="42" spans="2:17" x14ac:dyDescent="0.25">
      <c r="B42" s="2">
        <v>125.84699999999999</v>
      </c>
      <c r="C42" s="2">
        <f t="shared" ref="C42:C73" si="12">C41+50</f>
        <v>2650</v>
      </c>
      <c r="D42" s="2">
        <v>0.17144999999999999</v>
      </c>
      <c r="E42" s="2">
        <v>1.28027</v>
      </c>
      <c r="G42">
        <f t="shared" si="9"/>
        <v>102.66283642499999</v>
      </c>
      <c r="I42">
        <f t="shared" si="2"/>
        <v>28489.691789336572</v>
      </c>
      <c r="J42">
        <f t="shared" si="3"/>
        <v>28.489691789336572</v>
      </c>
      <c r="K42">
        <f t="shared" si="4"/>
        <v>811163.152</v>
      </c>
      <c r="L42">
        <f t="shared" si="8"/>
        <v>811.16315199999997</v>
      </c>
      <c r="M42" s="22">
        <f t="shared" si="10"/>
        <v>0.27080847546717746</v>
      </c>
      <c r="O42">
        <f t="shared" si="11"/>
        <v>94.297499999999999</v>
      </c>
      <c r="P42">
        <f t="shared" si="7"/>
        <v>30.212563206168319</v>
      </c>
      <c r="Q42"/>
    </row>
    <row r="43" spans="2:17" x14ac:dyDescent="0.25">
      <c r="B43" s="2">
        <v>124.911</v>
      </c>
      <c r="C43" s="2">
        <f t="shared" si="12"/>
        <v>2700</v>
      </c>
      <c r="D43" s="2">
        <v>0.17465</v>
      </c>
      <c r="E43" s="2">
        <v>1.2837099999999999</v>
      </c>
      <c r="G43">
        <f t="shared" si="9"/>
        <v>101.899271025</v>
      </c>
      <c r="I43">
        <f t="shared" si="2"/>
        <v>28811.340113246577</v>
      </c>
      <c r="J43">
        <f t="shared" si="3"/>
        <v>28.811340113246576</v>
      </c>
      <c r="K43">
        <f t="shared" si="4"/>
        <v>805130.04266666668</v>
      </c>
      <c r="L43">
        <f t="shared" si="8"/>
        <v>805.13004266666667</v>
      </c>
      <c r="M43" s="22">
        <f t="shared" si="10"/>
        <v>0.27278321553625184</v>
      </c>
      <c r="O43">
        <f t="shared" si="11"/>
        <v>96.057500000000019</v>
      </c>
      <c r="P43">
        <f t="shared" si="7"/>
        <v>29.993847553024565</v>
      </c>
      <c r="Q43"/>
    </row>
    <row r="44" spans="2:17" x14ac:dyDescent="0.25">
      <c r="B44" s="2">
        <v>123.92700000000001</v>
      </c>
      <c r="C44" s="2">
        <f t="shared" si="12"/>
        <v>2750</v>
      </c>
      <c r="D44" s="2">
        <v>0.1784</v>
      </c>
      <c r="E44" s="2">
        <v>1.2811999999999999</v>
      </c>
      <c r="G44">
        <f t="shared" si="9"/>
        <v>101.09654842500001</v>
      </c>
      <c r="I44">
        <f t="shared" si="2"/>
        <v>29113.715934899272</v>
      </c>
      <c r="J44">
        <f t="shared" si="3"/>
        <v>29.113715934899272</v>
      </c>
      <c r="K44">
        <f t="shared" si="4"/>
        <v>798787.54311111115</v>
      </c>
      <c r="L44">
        <f t="shared" si="8"/>
        <v>798.78754311111118</v>
      </c>
      <c r="M44" s="22">
        <f t="shared" si="10"/>
        <v>0.2757463189498478</v>
      </c>
      <c r="O44">
        <f t="shared" si="11"/>
        <v>98.120000000000019</v>
      </c>
      <c r="P44">
        <f t="shared" si="7"/>
        <v>29.671540903892446</v>
      </c>
      <c r="Q44"/>
    </row>
    <row r="45" spans="2:17" x14ac:dyDescent="0.25">
      <c r="B45" s="2">
        <v>123.68899999999999</v>
      </c>
      <c r="C45" s="2">
        <f t="shared" si="12"/>
        <v>2800</v>
      </c>
      <c r="D45" s="2">
        <v>0.18004999999999999</v>
      </c>
      <c r="E45" s="2">
        <v>1.2744800000000001</v>
      </c>
      <c r="G45">
        <f t="shared" si="9"/>
        <v>100.902393975</v>
      </c>
      <c r="I45">
        <f t="shared" si="2"/>
        <v>29586.127166538408</v>
      </c>
      <c r="J45">
        <f t="shared" si="3"/>
        <v>29.586127166538407</v>
      </c>
      <c r="K45">
        <f t="shared" si="4"/>
        <v>797253.48325925914</v>
      </c>
      <c r="L45">
        <f t="shared" si="8"/>
        <v>797.25348325925916</v>
      </c>
      <c r="M45" s="22">
        <f t="shared" si="10"/>
        <v>0.2738530107165752</v>
      </c>
      <c r="O45">
        <f t="shared" si="11"/>
        <v>99.027500000000003</v>
      </c>
      <c r="P45">
        <f t="shared" si="7"/>
        <v>29.876677858714412</v>
      </c>
      <c r="Q45"/>
    </row>
    <row r="46" spans="2:17" x14ac:dyDescent="0.25">
      <c r="B46" s="2">
        <v>123.389</v>
      </c>
      <c r="C46" s="2">
        <f t="shared" si="12"/>
        <v>2850</v>
      </c>
      <c r="D46" s="2">
        <v>0.18310000000000001</v>
      </c>
      <c r="E46" s="2">
        <v>1.2603599999999999</v>
      </c>
      <c r="G46">
        <f t="shared" si="9"/>
        <v>100.657661475</v>
      </c>
      <c r="I46">
        <f t="shared" si="2"/>
        <v>30041.41013265189</v>
      </c>
      <c r="J46">
        <f t="shared" si="3"/>
        <v>30.04141013265189</v>
      </c>
      <c r="K46">
        <f t="shared" si="4"/>
        <v>795319.79437037022</v>
      </c>
      <c r="L46">
        <f t="shared" si="8"/>
        <v>795.31979437037023</v>
      </c>
      <c r="M46" s="22">
        <f t="shared" si="10"/>
        <v>0.27427141281375866</v>
      </c>
      <c r="O46">
        <f t="shared" si="11"/>
        <v>100.705</v>
      </c>
      <c r="P46">
        <f t="shared" si="7"/>
        <v>29.831100871507761</v>
      </c>
      <c r="Q46"/>
    </row>
    <row r="47" spans="2:17" x14ac:dyDescent="0.25">
      <c r="B47" s="2">
        <v>122.51900000000001</v>
      </c>
      <c r="C47" s="2">
        <f t="shared" si="12"/>
        <v>2900</v>
      </c>
      <c r="D47" s="2">
        <v>0.18790000000000001</v>
      </c>
      <c r="E47" s="2">
        <v>1.2531000000000001</v>
      </c>
      <c r="G47">
        <f t="shared" si="9"/>
        <v>99.947937225000004</v>
      </c>
      <c r="I47">
        <f t="shared" si="2"/>
        <v>30352.918181659668</v>
      </c>
      <c r="J47">
        <f t="shared" si="3"/>
        <v>30.352918181659668</v>
      </c>
      <c r="K47">
        <f t="shared" si="4"/>
        <v>789712.09659259254</v>
      </c>
      <c r="L47">
        <f t="shared" si="8"/>
        <v>789.7120965925925</v>
      </c>
      <c r="M47" s="22">
        <f t="shared" si="10"/>
        <v>0.27857288546012421</v>
      </c>
      <c r="O47">
        <f t="shared" si="11"/>
        <v>103.345</v>
      </c>
      <c r="P47">
        <f t="shared" si="7"/>
        <v>29.370475767245303</v>
      </c>
      <c r="Q47"/>
    </row>
    <row r="48" spans="2:17" x14ac:dyDescent="0.25">
      <c r="B48" s="2">
        <v>121.837</v>
      </c>
      <c r="C48" s="2">
        <f t="shared" si="12"/>
        <v>2950</v>
      </c>
      <c r="D48" s="2">
        <v>0.19255</v>
      </c>
      <c r="E48" s="2">
        <v>1.23943</v>
      </c>
      <c r="G48">
        <f t="shared" si="9"/>
        <v>99.391578675000005</v>
      </c>
      <c r="I48">
        <f t="shared" si="2"/>
        <v>30704.372250417076</v>
      </c>
      <c r="J48">
        <f t="shared" si="3"/>
        <v>30.704372250417077</v>
      </c>
      <c r="K48">
        <f t="shared" si="4"/>
        <v>785316.17718518514</v>
      </c>
      <c r="L48">
        <f t="shared" si="8"/>
        <v>785.3161771851851</v>
      </c>
      <c r="M48" s="22">
        <f t="shared" si="10"/>
        <v>0.28219922326802505</v>
      </c>
      <c r="O48">
        <f t="shared" si="11"/>
        <v>105.9025</v>
      </c>
      <c r="P48">
        <f t="shared" si="7"/>
        <v>28.993057057592669</v>
      </c>
      <c r="Q48"/>
    </row>
    <row r="49" spans="2:17" x14ac:dyDescent="0.25">
      <c r="B49" s="2">
        <v>121.709</v>
      </c>
      <c r="C49" s="2">
        <f t="shared" si="12"/>
        <v>3000</v>
      </c>
      <c r="D49" s="2">
        <v>0.19900000000000001</v>
      </c>
      <c r="E49" s="2">
        <v>1.2273499999999999</v>
      </c>
      <c r="G49">
        <f t="shared" si="9"/>
        <v>99.28715947500001</v>
      </c>
      <c r="I49">
        <f t="shared" si="2"/>
        <v>31191.981080245823</v>
      </c>
      <c r="J49">
        <f t="shared" si="3"/>
        <v>31.191981080245824</v>
      </c>
      <c r="K49">
        <f t="shared" si="4"/>
        <v>784491.13659259258</v>
      </c>
      <c r="L49">
        <f t="shared" si="8"/>
        <v>784.49113659259262</v>
      </c>
      <c r="M49" s="22">
        <f t="shared" si="10"/>
        <v>0.28709301845759605</v>
      </c>
      <c r="O49">
        <f t="shared" si="11"/>
        <v>109.45</v>
      </c>
      <c r="P49">
        <f t="shared" si="7"/>
        <v>28.498840639786042</v>
      </c>
      <c r="Q49"/>
    </row>
    <row r="50" spans="2:17" x14ac:dyDescent="0.25">
      <c r="B50" s="2">
        <v>121.123</v>
      </c>
      <c r="C50" s="2">
        <f t="shared" si="12"/>
        <v>3050</v>
      </c>
      <c r="D50" s="2">
        <v>0.20605000000000001</v>
      </c>
      <c r="E50" s="2">
        <v>1.2193000000000001</v>
      </c>
      <c r="G50">
        <f t="shared" si="9"/>
        <v>98.809115325000008</v>
      </c>
      <c r="I50">
        <f t="shared" si="2"/>
        <v>31559.162399293877</v>
      </c>
      <c r="J50">
        <f t="shared" si="3"/>
        <v>31.559162399293875</v>
      </c>
      <c r="K50">
        <f t="shared" si="4"/>
        <v>780713.99762962968</v>
      </c>
      <c r="L50">
        <f t="shared" si="8"/>
        <v>780.71399762962972</v>
      </c>
      <c r="M50" s="22">
        <f t="shared" si="10"/>
        <v>0.2938053260946959</v>
      </c>
      <c r="O50">
        <f t="shared" si="11"/>
        <v>113.32750000000001</v>
      </c>
      <c r="P50">
        <f t="shared" si="7"/>
        <v>27.847753104316141</v>
      </c>
      <c r="Q50"/>
    </row>
    <row r="51" spans="2:17" x14ac:dyDescent="0.25">
      <c r="B51" s="2">
        <v>121.124</v>
      </c>
      <c r="C51" s="2">
        <f t="shared" si="12"/>
        <v>3100</v>
      </c>
      <c r="D51" s="2">
        <v>0.21004999999999999</v>
      </c>
      <c r="E51" s="2">
        <v>1.20692</v>
      </c>
      <c r="G51">
        <f t="shared" si="9"/>
        <v>98.8099311</v>
      </c>
      <c r="I51">
        <f t="shared" si="2"/>
        <v>32076.790543365605</v>
      </c>
      <c r="J51">
        <f t="shared" si="3"/>
        <v>32.076790543365604</v>
      </c>
      <c r="K51">
        <f t="shared" si="4"/>
        <v>780720.4432592591</v>
      </c>
      <c r="L51">
        <f t="shared" si="8"/>
        <v>780.72044325925913</v>
      </c>
      <c r="M51" s="22">
        <f t="shared" si="10"/>
        <v>0.29467567795541172</v>
      </c>
      <c r="O51">
        <f t="shared" si="11"/>
        <v>115.5275</v>
      </c>
      <c r="P51">
        <f t="shared" si="7"/>
        <v>27.765502190704034</v>
      </c>
      <c r="Q51"/>
    </row>
    <row r="52" spans="2:17" x14ac:dyDescent="0.25">
      <c r="B52" s="2">
        <v>120.851</v>
      </c>
      <c r="C52" s="2">
        <f t="shared" si="12"/>
        <v>3150</v>
      </c>
      <c r="D52" s="2">
        <v>0.21604999999999999</v>
      </c>
      <c r="E52" s="2">
        <v>1.1927399999999999</v>
      </c>
      <c r="G52">
        <f t="shared" si="9"/>
        <v>98.587224524999996</v>
      </c>
      <c r="I52">
        <f t="shared" si="2"/>
        <v>32520.694532082485</v>
      </c>
      <c r="J52">
        <f t="shared" si="3"/>
        <v>32.520694532082487</v>
      </c>
      <c r="K52">
        <f t="shared" si="4"/>
        <v>778960.7863703703</v>
      </c>
      <c r="L52">
        <f t="shared" si="8"/>
        <v>778.96078637037033</v>
      </c>
      <c r="M52" s="22">
        <f t="shared" si="10"/>
        <v>0.29895579230046126</v>
      </c>
      <c r="O52">
        <f t="shared" si="11"/>
        <v>118.8275</v>
      </c>
      <c r="P52">
        <f t="shared" si="7"/>
        <v>27.367986814569427</v>
      </c>
      <c r="Q52"/>
    </row>
    <row r="53" spans="2:17" x14ac:dyDescent="0.25">
      <c r="B53" s="2">
        <v>120.596</v>
      </c>
      <c r="C53" s="2">
        <f t="shared" si="12"/>
        <v>3200</v>
      </c>
      <c r="D53" s="2">
        <v>0.21795</v>
      </c>
      <c r="E53" s="2">
        <v>1.1848099999999999</v>
      </c>
      <c r="G53">
        <f t="shared" si="9"/>
        <v>98.379201900000012</v>
      </c>
      <c r="I53">
        <f t="shared" si="2"/>
        <v>32967.18698187382</v>
      </c>
      <c r="J53">
        <f t="shared" si="3"/>
        <v>32.967186981873823</v>
      </c>
      <c r="K53">
        <f t="shared" si="4"/>
        <v>777317.15081481484</v>
      </c>
      <c r="L53">
        <f t="shared" si="8"/>
        <v>777.3171508148148</v>
      </c>
      <c r="M53" s="22">
        <f t="shared" si="10"/>
        <v>0.29750036014272446</v>
      </c>
      <c r="O53">
        <f t="shared" si="11"/>
        <v>119.87249999999999</v>
      </c>
      <c r="P53">
        <f t="shared" si="7"/>
        <v>27.501876562075388</v>
      </c>
      <c r="Q53"/>
    </row>
    <row r="54" spans="2:17" x14ac:dyDescent="0.25">
      <c r="B54" s="2">
        <v>120.84</v>
      </c>
      <c r="C54" s="2">
        <f t="shared" si="12"/>
        <v>3250</v>
      </c>
      <c r="D54" s="2">
        <v>0.22305</v>
      </c>
      <c r="E54" s="2">
        <v>1.17378</v>
      </c>
      <c r="G54">
        <f t="shared" si="9"/>
        <v>98.578251000000009</v>
      </c>
      <c r="I54">
        <f t="shared" si="2"/>
        <v>33550.043490744159</v>
      </c>
      <c r="J54">
        <f t="shared" si="3"/>
        <v>33.550043490744159</v>
      </c>
      <c r="K54">
        <f t="shared" si="4"/>
        <v>778889.88444444444</v>
      </c>
      <c r="L54">
        <f t="shared" si="8"/>
        <v>778.88988444444442</v>
      </c>
      <c r="M54" s="22">
        <f t="shared" si="10"/>
        <v>0.29917248848780459</v>
      </c>
      <c r="O54">
        <f t="shared" si="11"/>
        <v>122.67749999999998</v>
      </c>
      <c r="P54">
        <f t="shared" si="7"/>
        <v>27.348163673651776</v>
      </c>
      <c r="Q54"/>
    </row>
    <row r="55" spans="2:17" x14ac:dyDescent="0.25">
      <c r="B55" s="2">
        <v>121.633</v>
      </c>
      <c r="C55" s="2">
        <f t="shared" si="12"/>
        <v>3300</v>
      </c>
      <c r="D55" s="2">
        <v>0.22550000000000001</v>
      </c>
      <c r="E55" s="2">
        <v>1.1611800000000001</v>
      </c>
      <c r="G55">
        <f t="shared" si="9"/>
        <v>99.225160575000004</v>
      </c>
      <c r="I55">
        <f t="shared" si="2"/>
        <v>34289.753906505633</v>
      </c>
      <c r="J55">
        <f t="shared" si="3"/>
        <v>34.289753906505631</v>
      </c>
      <c r="K55">
        <f t="shared" si="4"/>
        <v>784001.2687407406</v>
      </c>
      <c r="L55">
        <f t="shared" si="8"/>
        <v>784.00126874074056</v>
      </c>
      <c r="M55" s="22">
        <f t="shared" si="10"/>
        <v>0.29593388239729435</v>
      </c>
      <c r="O55">
        <f t="shared" si="11"/>
        <v>124.02500000000001</v>
      </c>
      <c r="P55">
        <f t="shared" si="7"/>
        <v>27.647453260637477</v>
      </c>
      <c r="Q55"/>
    </row>
    <row r="56" spans="2:17" x14ac:dyDescent="0.25">
      <c r="B56" s="2">
        <v>122.181</v>
      </c>
      <c r="C56" s="2">
        <f t="shared" si="12"/>
        <v>3350</v>
      </c>
      <c r="D56" s="2">
        <v>0.22850000000000001</v>
      </c>
      <c r="E56" s="2">
        <v>1.1510400000000001</v>
      </c>
      <c r="G56">
        <f t="shared" si="9"/>
        <v>99.672205274999996</v>
      </c>
      <c r="I56">
        <f t="shared" si="2"/>
        <v>34966.123910925446</v>
      </c>
      <c r="J56">
        <f t="shared" si="3"/>
        <v>34.966123910925447</v>
      </c>
      <c r="K56">
        <f t="shared" si="4"/>
        <v>787533.47377777763</v>
      </c>
      <c r="L56">
        <f t="shared" si="8"/>
        <v>787.53347377777766</v>
      </c>
      <c r="M56" s="22">
        <f t="shared" si="10"/>
        <v>0.29407034151666867</v>
      </c>
      <c r="O56">
        <f t="shared" si="11"/>
        <v>125.675</v>
      </c>
      <c r="P56">
        <f t="shared" si="7"/>
        <v>27.82265678211693</v>
      </c>
      <c r="Q56"/>
    </row>
    <row r="57" spans="2:17" x14ac:dyDescent="0.25">
      <c r="B57" s="2">
        <v>122.93300000000001</v>
      </c>
      <c r="C57" s="2">
        <f t="shared" si="12"/>
        <v>3400</v>
      </c>
      <c r="D57" s="2">
        <v>0.23419999999999999</v>
      </c>
      <c r="E57" s="2">
        <v>1.14117</v>
      </c>
      <c r="G57">
        <f t="shared" si="9"/>
        <v>100.285668075</v>
      </c>
      <c r="I57">
        <f t="shared" si="2"/>
        <v>35706.428049606635</v>
      </c>
      <c r="J57">
        <f t="shared" si="3"/>
        <v>35.706428049606636</v>
      </c>
      <c r="K57">
        <f t="shared" si="4"/>
        <v>792380.58725925907</v>
      </c>
      <c r="L57">
        <f t="shared" si="8"/>
        <v>792.38058725925907</v>
      </c>
      <c r="M57" s="22">
        <f t="shared" si="10"/>
        <v>0.29515693883908684</v>
      </c>
      <c r="O57">
        <f t="shared" si="11"/>
        <v>128.81</v>
      </c>
      <c r="P57">
        <f t="shared" si="7"/>
        <v>27.720229834334788</v>
      </c>
      <c r="Q57"/>
    </row>
    <row r="58" spans="2:17" x14ac:dyDescent="0.25">
      <c r="B58" s="2">
        <v>123.47499999999999</v>
      </c>
      <c r="C58" s="2">
        <f t="shared" si="12"/>
        <v>3450</v>
      </c>
      <c r="D58" s="2">
        <v>0.23605000000000001</v>
      </c>
      <c r="E58" s="2">
        <v>1.12669</v>
      </c>
      <c r="G58">
        <f t="shared" si="9"/>
        <v>100.727818125</v>
      </c>
      <c r="I58">
        <f t="shared" si="2"/>
        <v>36391.263944867307</v>
      </c>
      <c r="J58">
        <f t="shared" si="3"/>
        <v>36.391263944867305</v>
      </c>
      <c r="K58">
        <f t="shared" si="4"/>
        <v>795874.1185185184</v>
      </c>
      <c r="L58">
        <f t="shared" si="8"/>
        <v>795.87411851851834</v>
      </c>
      <c r="M58" s="22">
        <f t="shared" si="10"/>
        <v>0.29189010901332502</v>
      </c>
      <c r="O58">
        <f t="shared" si="11"/>
        <v>129.82749999999999</v>
      </c>
      <c r="P58">
        <f t="shared" si="7"/>
        <v>28.030474240717336</v>
      </c>
      <c r="Q58"/>
    </row>
    <row r="59" spans="2:17" x14ac:dyDescent="0.25">
      <c r="B59" s="2">
        <v>123.428</v>
      </c>
      <c r="C59" s="2">
        <f t="shared" si="12"/>
        <v>3500</v>
      </c>
      <c r="D59" s="2">
        <v>0.24195</v>
      </c>
      <c r="E59" s="2">
        <v>1.11975</v>
      </c>
      <c r="G59">
        <f t="shared" si="9"/>
        <v>100.6894767</v>
      </c>
      <c r="I59">
        <f t="shared" si="2"/>
        <v>36904.620701027408</v>
      </c>
      <c r="J59">
        <f t="shared" si="3"/>
        <v>36.904620701027412</v>
      </c>
      <c r="K59">
        <f t="shared" si="4"/>
        <v>795571.17392592586</v>
      </c>
      <c r="L59">
        <f t="shared" si="8"/>
        <v>795.5711739259259</v>
      </c>
      <c r="M59" s="22">
        <f t="shared" si="10"/>
        <v>0.29502403203664113</v>
      </c>
      <c r="O59">
        <f t="shared" si="11"/>
        <v>133.07249999999999</v>
      </c>
      <c r="P59">
        <f t="shared" si="7"/>
        <v>27.732717654682524</v>
      </c>
      <c r="Q59"/>
    </row>
    <row r="60" spans="2:17" x14ac:dyDescent="0.25">
      <c r="B60" s="2">
        <v>124.205</v>
      </c>
      <c r="C60" s="2">
        <f t="shared" si="12"/>
        <v>3550</v>
      </c>
      <c r="D60" s="2">
        <v>0.24545</v>
      </c>
      <c r="E60" s="2">
        <v>1.10622</v>
      </c>
      <c r="G60">
        <f t="shared" si="9"/>
        <v>101.323333875</v>
      </c>
      <c r="I60">
        <f t="shared" si="2"/>
        <v>37667.469225106222</v>
      </c>
      <c r="J60">
        <f t="shared" si="3"/>
        <v>37.667469225106224</v>
      </c>
      <c r="K60">
        <f t="shared" si="4"/>
        <v>800579.42814814823</v>
      </c>
      <c r="L60">
        <f t="shared" si="8"/>
        <v>800.57942814814828</v>
      </c>
      <c r="M60" s="22">
        <f t="shared" si="10"/>
        <v>0.2932304778426178</v>
      </c>
      <c r="O60">
        <f t="shared" si="11"/>
        <v>134.9975</v>
      </c>
      <c r="P60">
        <f t="shared" si="7"/>
        <v>27.902345765741011</v>
      </c>
      <c r="Q60"/>
    </row>
    <row r="61" spans="2:17" x14ac:dyDescent="0.25">
      <c r="B61" s="2">
        <v>124.066</v>
      </c>
      <c r="C61" s="2">
        <f t="shared" si="12"/>
        <v>3600</v>
      </c>
      <c r="D61" s="2">
        <v>0.25505</v>
      </c>
      <c r="E61" s="2">
        <v>1.09697</v>
      </c>
      <c r="G61">
        <f t="shared" si="9"/>
        <v>101.20994115000001</v>
      </c>
      <c r="I61">
        <f t="shared" si="2"/>
        <v>38155.248910451439</v>
      </c>
      <c r="J61">
        <f t="shared" si="3"/>
        <v>38.155248910451441</v>
      </c>
      <c r="K61">
        <f t="shared" si="4"/>
        <v>799683.48562962969</v>
      </c>
      <c r="L61">
        <f t="shared" si="8"/>
        <v>799.68348562962967</v>
      </c>
      <c r="M61" s="22">
        <f t="shared" si="10"/>
        <v>0.30080396086359085</v>
      </c>
      <c r="O61">
        <f t="shared" si="11"/>
        <v>140.2775</v>
      </c>
      <c r="P61">
        <f t="shared" si="7"/>
        <v>27.199835262569867</v>
      </c>
      <c r="Q61"/>
    </row>
    <row r="62" spans="2:17" x14ac:dyDescent="0.25">
      <c r="B62" s="2">
        <v>123.967</v>
      </c>
      <c r="C62" s="2">
        <f t="shared" si="12"/>
        <v>3650</v>
      </c>
      <c r="D62" s="2">
        <v>0.25755</v>
      </c>
      <c r="E62" s="2">
        <v>1.0940099999999999</v>
      </c>
      <c r="G62">
        <f t="shared" si="9"/>
        <v>101.129179425</v>
      </c>
      <c r="I62">
        <f t="shared" si="2"/>
        <v>38654.313602659189</v>
      </c>
      <c r="J62">
        <f t="shared" si="3"/>
        <v>38.654313602659187</v>
      </c>
      <c r="K62">
        <f t="shared" si="4"/>
        <v>799045.36829629622</v>
      </c>
      <c r="L62">
        <f t="shared" si="8"/>
        <v>799.04536829629626</v>
      </c>
      <c r="M62" s="22">
        <f t="shared" si="10"/>
        <v>0.29983070244462168</v>
      </c>
      <c r="O62">
        <f t="shared" si="11"/>
        <v>141.6525</v>
      </c>
      <c r="P62">
        <f t="shared" si="7"/>
        <v>27.288126649836169</v>
      </c>
      <c r="Q62"/>
    </row>
    <row r="63" spans="2:17" x14ac:dyDescent="0.25">
      <c r="B63" s="2">
        <v>123.815</v>
      </c>
      <c r="C63" s="2">
        <f t="shared" si="12"/>
        <v>3700</v>
      </c>
      <c r="D63" s="2">
        <v>0.26445000000000002</v>
      </c>
      <c r="E63" s="2">
        <v>1.09659</v>
      </c>
      <c r="G63">
        <f t="shared" si="9"/>
        <v>101.00518162500001</v>
      </c>
      <c r="I63">
        <f t="shared" si="2"/>
        <v>39135.780176671011</v>
      </c>
      <c r="J63">
        <f t="shared" si="3"/>
        <v>39.135780176671012</v>
      </c>
      <c r="K63">
        <f t="shared" si="4"/>
        <v>798065.63259259262</v>
      </c>
      <c r="L63">
        <f t="shared" si="8"/>
        <v>798.06563259259258</v>
      </c>
      <c r="M63" s="22">
        <f t="shared" si="10"/>
        <v>0.30407596185073077</v>
      </c>
      <c r="O63">
        <f t="shared" si="11"/>
        <v>145.44749999999999</v>
      </c>
      <c r="P63">
        <f t="shared" si="7"/>
        <v>26.907152186645362</v>
      </c>
      <c r="Q63"/>
    </row>
    <row r="64" spans="2:17" x14ac:dyDescent="0.25">
      <c r="B64" s="2">
        <v>123.767</v>
      </c>
      <c r="C64" s="2">
        <f t="shared" si="12"/>
        <v>3750</v>
      </c>
      <c r="D64" s="2">
        <v>0.2651</v>
      </c>
      <c r="E64" s="2">
        <v>1.0980799999999999</v>
      </c>
      <c r="G64">
        <f t="shared" si="9"/>
        <v>100.966024425</v>
      </c>
      <c r="I64">
        <f t="shared" si="2"/>
        <v>39649.265074468451</v>
      </c>
      <c r="J64">
        <f t="shared" si="3"/>
        <v>39.649265074468452</v>
      </c>
      <c r="K64">
        <f t="shared" si="4"/>
        <v>797756.24237037031</v>
      </c>
      <c r="L64">
        <f t="shared" si="8"/>
        <v>797.75624237037027</v>
      </c>
      <c r="M64" s="22">
        <f t="shared" si="10"/>
        <v>0.3008756903209745</v>
      </c>
      <c r="O64">
        <f t="shared" si="11"/>
        <v>145.80500000000001</v>
      </c>
      <c r="P64">
        <f t="shared" si="7"/>
        <v>27.193350759211583</v>
      </c>
      <c r="Q64"/>
    </row>
    <row r="65" spans="2:17" x14ac:dyDescent="0.25">
      <c r="B65" s="2">
        <v>123.509</v>
      </c>
      <c r="C65" s="2">
        <f t="shared" si="12"/>
        <v>3800</v>
      </c>
      <c r="D65" s="2">
        <v>0.26929999999999998</v>
      </c>
      <c r="E65" s="2">
        <v>1.09907</v>
      </c>
      <c r="G65">
        <f t="shared" si="9"/>
        <v>100.755554475</v>
      </c>
      <c r="I65">
        <f t="shared" si="2"/>
        <v>40094.168567956651</v>
      </c>
      <c r="J65">
        <f t="shared" si="3"/>
        <v>40.09416856795665</v>
      </c>
      <c r="K65">
        <f t="shared" si="4"/>
        <v>796093.26992592588</v>
      </c>
      <c r="L65">
        <f t="shared" si="8"/>
        <v>796.09326992592582</v>
      </c>
      <c r="M65" s="22">
        <f t="shared" si="10"/>
        <v>0.30225093655352986</v>
      </c>
      <c r="O65">
        <f t="shared" si="11"/>
        <v>148.11499999999998</v>
      </c>
      <c r="P65">
        <f t="shared" si="7"/>
        <v>27.069620610982444</v>
      </c>
      <c r="Q65"/>
    </row>
    <row r="66" spans="2:17" x14ac:dyDescent="0.25">
      <c r="B66" s="2">
        <v>122.672</v>
      </c>
      <c r="C66" s="2">
        <f t="shared" si="12"/>
        <v>3850</v>
      </c>
      <c r="D66" s="2">
        <v>0.27374999999999999</v>
      </c>
      <c r="E66" s="2">
        <v>1.1053299999999999</v>
      </c>
      <c r="G66">
        <f t="shared" si="9"/>
        <v>100.07275079999999</v>
      </c>
      <c r="I66">
        <f t="shared" si="2"/>
        <v>40346.436738017932</v>
      </c>
      <c r="J66">
        <f t="shared" si="3"/>
        <v>40.346436738017935</v>
      </c>
      <c r="K66">
        <f t="shared" si="4"/>
        <v>790698.27792592579</v>
      </c>
      <c r="L66">
        <f t="shared" si="8"/>
        <v>790.69827792592582</v>
      </c>
      <c r="M66" s="22">
        <f t="shared" si="10"/>
        <v>0.3053243606118059</v>
      </c>
      <c r="O66">
        <f t="shared" si="11"/>
        <v>150.56249999999997</v>
      </c>
      <c r="P66">
        <f t="shared" si="7"/>
        <v>26.797135234881154</v>
      </c>
      <c r="Q66"/>
    </row>
    <row r="67" spans="2:17" x14ac:dyDescent="0.25">
      <c r="B67" s="2">
        <v>122.157</v>
      </c>
      <c r="C67" s="2">
        <f t="shared" si="12"/>
        <v>3900</v>
      </c>
      <c r="D67" s="2">
        <v>0.27589999999999998</v>
      </c>
      <c r="E67" s="2">
        <v>1.11704</v>
      </c>
      <c r="G67">
        <f t="shared" si="9"/>
        <v>99.652626675000008</v>
      </c>
      <c r="I67">
        <f t="shared" si="2"/>
        <v>40698.834783503815</v>
      </c>
      <c r="J67">
        <f t="shared" si="3"/>
        <v>40.698834783503813</v>
      </c>
      <c r="K67">
        <f t="shared" si="4"/>
        <v>787378.77866666671</v>
      </c>
      <c r="L67">
        <f t="shared" si="8"/>
        <v>787.37877866666668</v>
      </c>
      <c r="M67" s="22">
        <f t="shared" si="10"/>
        <v>0.30505787367240034</v>
      </c>
      <c r="O67">
        <f t="shared" si="11"/>
        <v>151.74499999999998</v>
      </c>
      <c r="P67">
        <f t="shared" si="7"/>
        <v>26.820544191573902</v>
      </c>
      <c r="Q67"/>
    </row>
    <row r="68" spans="2:17" x14ac:dyDescent="0.25">
      <c r="B68" s="2">
        <v>121.184</v>
      </c>
      <c r="C68" s="2">
        <f t="shared" si="12"/>
        <v>3950</v>
      </c>
      <c r="D68" s="2">
        <v>0.28284999999999999</v>
      </c>
      <c r="E68" s="2">
        <v>1.12259</v>
      </c>
      <c r="G68">
        <f t="shared" si="9"/>
        <v>98.8588776</v>
      </c>
      <c r="I68">
        <f t="shared" si="2"/>
        <v>40892.285942021859</v>
      </c>
      <c r="J68">
        <f t="shared" si="3"/>
        <v>40.892285942021857</v>
      </c>
      <c r="K68">
        <f t="shared" si="4"/>
        <v>781107.18103703705</v>
      </c>
      <c r="L68">
        <f t="shared" si="8"/>
        <v>781.10718103703709</v>
      </c>
      <c r="M68" s="22">
        <f t="shared" si="10"/>
        <v>0.31126286307511497</v>
      </c>
      <c r="O68">
        <f t="shared" si="11"/>
        <v>155.5675</v>
      </c>
      <c r="P68">
        <f t="shared" si="7"/>
        <v>26.285879725535128</v>
      </c>
      <c r="Q68"/>
    </row>
    <row r="69" spans="2:17" x14ac:dyDescent="0.25">
      <c r="B69" s="2">
        <v>120.004</v>
      </c>
      <c r="C69" s="2">
        <f t="shared" si="12"/>
        <v>4000</v>
      </c>
      <c r="D69" s="2">
        <v>0.28455000000000003</v>
      </c>
      <c r="E69" s="2">
        <v>1.1246100000000001</v>
      </c>
      <c r="G69">
        <f t="shared" si="9"/>
        <v>97.896263100000013</v>
      </c>
      <c r="I69">
        <f t="shared" si="2"/>
        <v>41006.690795847142</v>
      </c>
      <c r="J69">
        <f t="shared" si="3"/>
        <v>41.006690795847142</v>
      </c>
      <c r="K69">
        <f t="shared" si="4"/>
        <v>773501.33807407413</v>
      </c>
      <c r="L69">
        <f t="shared" si="8"/>
        <v>773.50133807407417</v>
      </c>
      <c r="M69" s="22">
        <f t="shared" si="10"/>
        <v>0.3122600178529103</v>
      </c>
      <c r="O69">
        <f t="shared" si="11"/>
        <v>156.5025</v>
      </c>
      <c r="P69">
        <f t="shared" si="7"/>
        <v>26.201939774666311</v>
      </c>
      <c r="Q69"/>
    </row>
    <row r="70" spans="2:17" x14ac:dyDescent="0.25">
      <c r="B70" s="2">
        <v>118.73399999999999</v>
      </c>
      <c r="C70" s="2">
        <f t="shared" si="12"/>
        <v>4050</v>
      </c>
      <c r="D70" s="2">
        <v>0.28710000000000002</v>
      </c>
      <c r="E70" s="2">
        <v>1.1222000000000001</v>
      </c>
      <c r="G70">
        <f t="shared" si="9"/>
        <v>96.860228849999999</v>
      </c>
      <c r="I70">
        <f t="shared" si="2"/>
        <v>41079.876756325124</v>
      </c>
      <c r="J70">
        <f t="shared" si="3"/>
        <v>41.079876756325127</v>
      </c>
      <c r="K70">
        <f t="shared" si="4"/>
        <v>765315.38844444428</v>
      </c>
      <c r="L70">
        <f t="shared" si="8"/>
        <v>765.31538844444424</v>
      </c>
      <c r="M70" s="22">
        <f t="shared" si="10"/>
        <v>0.31449704867994205</v>
      </c>
      <c r="O70">
        <f t="shared" si="11"/>
        <v>157.905</v>
      </c>
      <c r="P70">
        <f t="shared" si="7"/>
        <v>26.015564267328532</v>
      </c>
      <c r="Q70"/>
    </row>
    <row r="71" spans="2:17" x14ac:dyDescent="0.25">
      <c r="B71" s="2">
        <v>117.44199999999999</v>
      </c>
      <c r="C71" s="2">
        <f t="shared" si="12"/>
        <v>4100</v>
      </c>
      <c r="D71" s="2">
        <v>0.28894999999999998</v>
      </c>
      <c r="E71" s="2">
        <v>1.1239399999999999</v>
      </c>
      <c r="G71">
        <f t="shared" si="9"/>
        <v>95.806247549999995</v>
      </c>
      <c r="I71">
        <f t="shared" si="2"/>
        <v>41134.507807714966</v>
      </c>
      <c r="J71">
        <f t="shared" si="3"/>
        <v>41.134507807714968</v>
      </c>
      <c r="K71">
        <f t="shared" si="4"/>
        <v>756987.63496296294</v>
      </c>
      <c r="L71">
        <f t="shared" si="8"/>
        <v>756.98763496296294</v>
      </c>
      <c r="M71" s="22">
        <f t="shared" si="10"/>
        <v>0.31610321097755478</v>
      </c>
      <c r="O71">
        <f t="shared" si="11"/>
        <v>158.92250000000001</v>
      </c>
      <c r="P71">
        <f t="shared" si="7"/>
        <v>25.883375738309532</v>
      </c>
      <c r="Q71"/>
    </row>
    <row r="72" spans="2:17" x14ac:dyDescent="0.25">
      <c r="B72" s="2">
        <v>116.5</v>
      </c>
      <c r="C72" s="2">
        <f t="shared" si="12"/>
        <v>4150</v>
      </c>
      <c r="D72" s="2">
        <v>0.29304999999999998</v>
      </c>
      <c r="E72" s="2">
        <v>1.12233</v>
      </c>
      <c r="G72">
        <f t="shared" si="9"/>
        <v>95.037787500000007</v>
      </c>
      <c r="I72">
        <f t="shared" si="2"/>
        <v>41302.185411574188</v>
      </c>
      <c r="J72">
        <f t="shared" si="3"/>
        <v>41.302185411574186</v>
      </c>
      <c r="K72">
        <f t="shared" si="4"/>
        <v>750915.8518518518</v>
      </c>
      <c r="L72">
        <f t="shared" si="8"/>
        <v>750.91585185185181</v>
      </c>
      <c r="M72" s="22">
        <f t="shared" si="10"/>
        <v>0.31928697885086998</v>
      </c>
      <c r="O72">
        <f t="shared" si="11"/>
        <v>161.17750000000001</v>
      </c>
      <c r="P72">
        <f t="shared" si="7"/>
        <v>25.625279838422976</v>
      </c>
      <c r="Q72"/>
    </row>
    <row r="73" spans="2:17" x14ac:dyDescent="0.25">
      <c r="B73" s="2">
        <v>115.931</v>
      </c>
      <c r="C73" s="2">
        <f t="shared" si="12"/>
        <v>4200</v>
      </c>
      <c r="D73" s="2">
        <v>0.2949</v>
      </c>
      <c r="E73" s="2">
        <v>1.1217900000000001</v>
      </c>
      <c r="G73">
        <f t="shared" ref="G73:G99" si="13">B73*0.815775</f>
        <v>94.573611525000004</v>
      </c>
      <c r="I73">
        <f t="shared" si="2"/>
        <v>41595.646846655298</v>
      </c>
      <c r="J73">
        <f t="shared" si="3"/>
        <v>41.595646846655299</v>
      </c>
      <c r="K73">
        <f t="shared" si="4"/>
        <v>747248.28859259246</v>
      </c>
      <c r="L73">
        <f t="shared" si="8"/>
        <v>747.24828859259242</v>
      </c>
      <c r="M73" s="22">
        <f t="shared" ref="M73:M99" si="14">((D73*60)*$G$4)/J73</f>
        <v>0.31903578874304916</v>
      </c>
      <c r="O73">
        <f t="shared" ref="O73:O99" si="15">(((D73/60)*$G$4)*$H$4)/1000</f>
        <v>162.19499999999999</v>
      </c>
      <c r="P73">
        <f t="shared" si="7"/>
        <v>25.645455683994754</v>
      </c>
      <c r="Q73"/>
    </row>
    <row r="74" spans="2:17" x14ac:dyDescent="0.25">
      <c r="B74" s="2">
        <v>115.03400000000001</v>
      </c>
      <c r="C74" s="2">
        <f t="shared" ref="C74:C99" si="16">C73+50</f>
        <v>4250</v>
      </c>
      <c r="D74" s="2">
        <v>0.29715000000000003</v>
      </c>
      <c r="E74" s="2">
        <v>1.12456</v>
      </c>
      <c r="G74">
        <f t="shared" si="13"/>
        <v>93.841861350000002</v>
      </c>
      <c r="I74">
        <f t="shared" ref="I74:I99" si="17">(2*PI()*C74*G74)/60</f>
        <v>41765.161147316532</v>
      </c>
      <c r="J74">
        <f t="shared" ref="J74:J99" si="18">I74/1000</f>
        <v>41.765161147316533</v>
      </c>
      <c r="K74">
        <f t="shared" ref="K74:K99" si="19">(I74*60*2)/($M$4*$L$4*C74*$N$4)</f>
        <v>741466.55881481478</v>
      </c>
      <c r="L74">
        <f t="shared" ref="L74:L99" si="20">K74/1000</f>
        <v>741.46655881481479</v>
      </c>
      <c r="M74" s="22">
        <f t="shared" si="14"/>
        <v>0.32016517194401278</v>
      </c>
      <c r="O74">
        <f t="shared" si="15"/>
        <v>163.4325</v>
      </c>
      <c r="P74">
        <f t="shared" ref="P74:P99" si="21">J74/((D74*$G$4/60)*44000)*100</f>
        <v>25.554991294458894</v>
      </c>
      <c r="Q74"/>
    </row>
    <row r="75" spans="2:17" x14ac:dyDescent="0.25">
      <c r="B75" s="2">
        <v>114.39100000000001</v>
      </c>
      <c r="C75" s="2">
        <f t="shared" si="16"/>
        <v>4300</v>
      </c>
      <c r="D75" s="2">
        <v>0.30220000000000002</v>
      </c>
      <c r="E75" s="2">
        <v>1.1227799999999999</v>
      </c>
      <c r="G75">
        <f t="shared" si="13"/>
        <v>93.317318025000006</v>
      </c>
      <c r="I75">
        <f t="shared" si="17"/>
        <v>42020.316775606079</v>
      </c>
      <c r="J75">
        <f t="shared" si="18"/>
        <v>42.020316775606076</v>
      </c>
      <c r="K75">
        <f t="shared" si="19"/>
        <v>737322.0189629629</v>
      </c>
      <c r="L75">
        <f t="shared" si="20"/>
        <v>737.32201896296294</v>
      </c>
      <c r="M75" s="22">
        <f t="shared" si="14"/>
        <v>0.32362916425928956</v>
      </c>
      <c r="O75">
        <f t="shared" si="15"/>
        <v>166.21</v>
      </c>
      <c r="P75">
        <f t="shared" si="21"/>
        <v>25.281461269241369</v>
      </c>
      <c r="Q75"/>
    </row>
    <row r="76" spans="2:17" x14ac:dyDescent="0.25">
      <c r="B76" s="2">
        <v>114.01600000000001</v>
      </c>
      <c r="C76" s="2">
        <f t="shared" si="16"/>
        <v>4350</v>
      </c>
      <c r="D76" s="2">
        <v>0.30604999999999999</v>
      </c>
      <c r="E76" s="2">
        <v>1.1194299999999999</v>
      </c>
      <c r="G76">
        <f t="shared" si="13"/>
        <v>93.011402400000009</v>
      </c>
      <c r="I76">
        <f t="shared" si="17"/>
        <v>42369.57107958899</v>
      </c>
      <c r="J76">
        <f t="shared" si="18"/>
        <v>42.369571079588987</v>
      </c>
      <c r="K76">
        <f t="shared" si="19"/>
        <v>734904.90785185189</v>
      </c>
      <c r="L76">
        <f t="shared" si="20"/>
        <v>734.90490785185193</v>
      </c>
      <c r="M76" s="22">
        <f t="shared" si="14"/>
        <v>0.32505049376425266</v>
      </c>
      <c r="O76">
        <f t="shared" si="15"/>
        <v>168.32749999999999</v>
      </c>
      <c r="P76">
        <f t="shared" si="21"/>
        <v>25.17091448491125</v>
      </c>
      <c r="Q76"/>
    </row>
    <row r="77" spans="2:17" x14ac:dyDescent="0.25">
      <c r="B77" s="2">
        <v>113.871</v>
      </c>
      <c r="C77" s="2">
        <f t="shared" si="16"/>
        <v>4400</v>
      </c>
      <c r="D77" s="2">
        <v>0.30919999999999997</v>
      </c>
      <c r="E77" s="2">
        <v>1.1198600000000001</v>
      </c>
      <c r="G77">
        <f t="shared" si="13"/>
        <v>92.893115025</v>
      </c>
      <c r="I77">
        <f t="shared" si="17"/>
        <v>42802.074733969712</v>
      </c>
      <c r="J77">
        <f t="shared" si="18"/>
        <v>42.802074733969711</v>
      </c>
      <c r="K77">
        <f t="shared" si="19"/>
        <v>733970.29155555565</v>
      </c>
      <c r="L77">
        <f t="shared" si="20"/>
        <v>733.9702915555556</v>
      </c>
      <c r="M77" s="22">
        <f t="shared" si="14"/>
        <v>0.32507769977227774</v>
      </c>
      <c r="O77">
        <f t="shared" si="15"/>
        <v>170.05999999999997</v>
      </c>
      <c r="P77">
        <f t="shared" si="21"/>
        <v>25.168807911307606</v>
      </c>
      <c r="Q77"/>
    </row>
    <row r="78" spans="2:17" x14ac:dyDescent="0.25">
      <c r="B78" s="2">
        <v>113.985</v>
      </c>
      <c r="C78" s="2">
        <f t="shared" si="16"/>
        <v>4450</v>
      </c>
      <c r="D78" s="2">
        <v>0.30990000000000001</v>
      </c>
      <c r="E78" s="2">
        <v>1.11873</v>
      </c>
      <c r="G78">
        <f t="shared" si="13"/>
        <v>92.986113375000002</v>
      </c>
      <c r="I78">
        <f t="shared" si="17"/>
        <v>43331.799448607191</v>
      </c>
      <c r="J78">
        <f t="shared" si="18"/>
        <v>43.331799448607192</v>
      </c>
      <c r="K78">
        <f t="shared" si="19"/>
        <v>734705.09333333338</v>
      </c>
      <c r="L78">
        <f t="shared" si="20"/>
        <v>734.70509333333337</v>
      </c>
      <c r="M78" s="22">
        <f t="shared" si="14"/>
        <v>0.32183062271715213</v>
      </c>
      <c r="O78">
        <f t="shared" si="15"/>
        <v>170.44500000000002</v>
      </c>
      <c r="P78">
        <f t="shared" si="21"/>
        <v>25.422746016959834</v>
      </c>
      <c r="Q78"/>
    </row>
    <row r="79" spans="2:17" x14ac:dyDescent="0.25">
      <c r="B79" s="2">
        <v>113.306</v>
      </c>
      <c r="C79" s="2">
        <f t="shared" si="16"/>
        <v>4500</v>
      </c>
      <c r="D79" s="2">
        <v>0.31445000000000001</v>
      </c>
      <c r="E79" s="2">
        <v>1.1156299999999999</v>
      </c>
      <c r="G79">
        <f t="shared" si="13"/>
        <v>92.432202149999995</v>
      </c>
      <c r="I79">
        <f t="shared" si="17"/>
        <v>43557.649084434997</v>
      </c>
      <c r="J79">
        <f t="shared" si="18"/>
        <v>43.557649084434999</v>
      </c>
      <c r="K79">
        <f t="shared" si="19"/>
        <v>730328.51081481483</v>
      </c>
      <c r="L79">
        <f t="shared" si="20"/>
        <v>730.32851081481488</v>
      </c>
      <c r="M79" s="22">
        <f t="shared" si="14"/>
        <v>0.3248625740239155</v>
      </c>
      <c r="O79">
        <f t="shared" si="15"/>
        <v>172.94749999999999</v>
      </c>
      <c r="P79">
        <f t="shared" si="21"/>
        <v>25.185474831630987</v>
      </c>
      <c r="Q79"/>
    </row>
    <row r="80" spans="2:17" x14ac:dyDescent="0.25">
      <c r="B80" s="2">
        <v>113.074</v>
      </c>
      <c r="C80" s="2">
        <f t="shared" si="16"/>
        <v>4550</v>
      </c>
      <c r="D80" s="2">
        <v>0.31709999999999999</v>
      </c>
      <c r="E80" s="2">
        <v>1.1095299999999999</v>
      </c>
      <c r="G80">
        <f t="shared" si="13"/>
        <v>92.242942350000007</v>
      </c>
      <c r="I80">
        <f t="shared" si="17"/>
        <v>43951.445421560471</v>
      </c>
      <c r="J80">
        <f t="shared" si="18"/>
        <v>43.951445421560472</v>
      </c>
      <c r="K80">
        <f t="shared" si="19"/>
        <v>728833.12474074087</v>
      </c>
      <c r="L80">
        <f t="shared" si="20"/>
        <v>728.83312474074091</v>
      </c>
      <c r="M80" s="22">
        <f t="shared" si="14"/>
        <v>0.32466509037721131</v>
      </c>
      <c r="O80">
        <f t="shared" si="15"/>
        <v>174.405</v>
      </c>
      <c r="P80">
        <f t="shared" si="21"/>
        <v>25.200794370322221</v>
      </c>
      <c r="Q80"/>
    </row>
    <row r="81" spans="2:17" x14ac:dyDescent="0.25">
      <c r="B81" s="2">
        <v>112.19499999999999</v>
      </c>
      <c r="C81" s="2">
        <f t="shared" si="16"/>
        <v>4600</v>
      </c>
      <c r="D81" s="2">
        <v>0.31940000000000002</v>
      </c>
      <c r="E81" s="2">
        <v>1.1056900000000001</v>
      </c>
      <c r="G81">
        <f t="shared" si="13"/>
        <v>91.525876124999996</v>
      </c>
      <c r="I81">
        <f t="shared" si="17"/>
        <v>44089.009740642643</v>
      </c>
      <c r="J81">
        <f t="shared" si="18"/>
        <v>44.089009740642645</v>
      </c>
      <c r="K81">
        <f t="shared" si="19"/>
        <v>723167.41629629617</v>
      </c>
      <c r="L81">
        <f t="shared" si="20"/>
        <v>723.16741629629621</v>
      </c>
      <c r="M81" s="22">
        <f t="shared" si="14"/>
        <v>0.32599961043694103</v>
      </c>
      <c r="O81">
        <f t="shared" si="15"/>
        <v>175.67000000000002</v>
      </c>
      <c r="P81">
        <f t="shared" si="21"/>
        <v>25.097631775853952</v>
      </c>
      <c r="Q81"/>
    </row>
    <row r="82" spans="2:17" x14ac:dyDescent="0.25">
      <c r="B82" s="2">
        <v>111.06100000000001</v>
      </c>
      <c r="C82" s="2">
        <f t="shared" si="16"/>
        <v>4650</v>
      </c>
      <c r="D82" s="2">
        <v>0.32055</v>
      </c>
      <c r="E82" s="2">
        <v>1.09782</v>
      </c>
      <c r="G82">
        <f t="shared" si="13"/>
        <v>90.600787275000002</v>
      </c>
      <c r="I82">
        <f t="shared" si="17"/>
        <v>44117.768995451705</v>
      </c>
      <c r="J82">
        <f t="shared" si="18"/>
        <v>44.117768995451705</v>
      </c>
      <c r="K82">
        <f t="shared" si="19"/>
        <v>715858.07229629636</v>
      </c>
      <c r="L82">
        <f t="shared" si="20"/>
        <v>715.85807229629631</v>
      </c>
      <c r="M82" s="22">
        <f t="shared" si="14"/>
        <v>0.32696009631600165</v>
      </c>
      <c r="O82">
        <f t="shared" si="15"/>
        <v>176.30250000000001</v>
      </c>
      <c r="P82">
        <f t="shared" si="21"/>
        <v>25.023904366331561</v>
      </c>
      <c r="Q82"/>
    </row>
    <row r="83" spans="2:17" x14ac:dyDescent="0.25">
      <c r="B83" s="2">
        <v>109.973</v>
      </c>
      <c r="C83" s="2">
        <f t="shared" si="16"/>
        <v>4700</v>
      </c>
      <c r="D83" s="2">
        <v>0.32069999999999999</v>
      </c>
      <c r="E83" s="2">
        <v>1.09558</v>
      </c>
      <c r="G83">
        <f t="shared" si="13"/>
        <v>89.713224074999999</v>
      </c>
      <c r="I83">
        <f t="shared" si="17"/>
        <v>44155.310223807079</v>
      </c>
      <c r="J83">
        <f t="shared" si="18"/>
        <v>44.155310223807078</v>
      </c>
      <c r="K83">
        <f t="shared" si="19"/>
        <v>708845.22725925921</v>
      </c>
      <c r="L83">
        <f t="shared" si="20"/>
        <v>708.84522725925922</v>
      </c>
      <c r="M83" s="22">
        <f t="shared" si="14"/>
        <v>0.32683498149717477</v>
      </c>
      <c r="O83">
        <f t="shared" si="15"/>
        <v>176.38499999999999</v>
      </c>
      <c r="P83">
        <f t="shared" si="21"/>
        <v>25.03348369975172</v>
      </c>
      <c r="Q83"/>
    </row>
    <row r="84" spans="2:17" x14ac:dyDescent="0.25">
      <c r="B84" s="2">
        <v>108.654</v>
      </c>
      <c r="C84" s="2">
        <f t="shared" si="16"/>
        <v>4750</v>
      </c>
      <c r="D84" s="2">
        <v>0.32485000000000003</v>
      </c>
      <c r="E84" s="2">
        <v>1.0882700000000001</v>
      </c>
      <c r="G84">
        <f t="shared" si="13"/>
        <v>88.637216850000002</v>
      </c>
      <c r="I84">
        <f t="shared" si="17"/>
        <v>44089.82130434586</v>
      </c>
      <c r="J84">
        <f t="shared" si="18"/>
        <v>44.089821304345861</v>
      </c>
      <c r="K84">
        <f t="shared" si="19"/>
        <v>700343.44177777774</v>
      </c>
      <c r="L84">
        <f t="shared" si="20"/>
        <v>700.3434417777778</v>
      </c>
      <c r="M84" s="22">
        <f t="shared" si="14"/>
        <v>0.33155611811379937</v>
      </c>
      <c r="O84">
        <f t="shared" si="15"/>
        <v>178.66749999999999</v>
      </c>
      <c r="P84">
        <f t="shared" si="21"/>
        <v>24.677023691687555</v>
      </c>
      <c r="Q84"/>
    </row>
    <row r="85" spans="2:17" x14ac:dyDescent="0.25">
      <c r="B85" s="2">
        <v>107.07599999999999</v>
      </c>
      <c r="C85" s="2">
        <f t="shared" si="16"/>
        <v>4800</v>
      </c>
      <c r="D85" s="2">
        <v>0.32455000000000001</v>
      </c>
      <c r="E85" s="2">
        <v>1.08396</v>
      </c>
      <c r="G85">
        <f t="shared" si="13"/>
        <v>87.349923899999993</v>
      </c>
      <c r="I85">
        <f t="shared" si="17"/>
        <v>43906.860674538795</v>
      </c>
      <c r="J85">
        <f t="shared" si="18"/>
        <v>43.906860674538798</v>
      </c>
      <c r="K85">
        <f t="shared" si="19"/>
        <v>690172.23822222219</v>
      </c>
      <c r="L85">
        <f t="shared" si="20"/>
        <v>690.17223822222218</v>
      </c>
      <c r="M85" s="22">
        <f t="shared" si="14"/>
        <v>0.33263024902322758</v>
      </c>
      <c r="O85">
        <f t="shared" si="15"/>
        <v>178.50250000000003</v>
      </c>
      <c r="P85">
        <f t="shared" si="21"/>
        <v>24.597336549649892</v>
      </c>
      <c r="Q85"/>
    </row>
    <row r="86" spans="2:17" x14ac:dyDescent="0.25">
      <c r="B86" s="2">
        <v>105.24</v>
      </c>
      <c r="C86" s="2">
        <f t="shared" si="16"/>
        <v>4850</v>
      </c>
      <c r="D86" s="2">
        <v>0.32569999999999999</v>
      </c>
      <c r="E86" s="2">
        <v>1.0822099999999999</v>
      </c>
      <c r="G86">
        <f t="shared" si="13"/>
        <v>85.852160999999995</v>
      </c>
      <c r="I86">
        <f t="shared" si="17"/>
        <v>43603.523790605977</v>
      </c>
      <c r="J86">
        <f t="shared" si="18"/>
        <v>43.603523790605976</v>
      </c>
      <c r="K86">
        <f t="shared" si="19"/>
        <v>678338.0622222221</v>
      </c>
      <c r="L86">
        <f t="shared" si="20"/>
        <v>678.33806222222211</v>
      </c>
      <c r="M86" s="22">
        <f t="shared" si="14"/>
        <v>0.3361310904683722</v>
      </c>
      <c r="O86">
        <f t="shared" si="15"/>
        <v>179.13499999999996</v>
      </c>
      <c r="P86">
        <f t="shared" si="21"/>
        <v>24.341152644991752</v>
      </c>
      <c r="Q86"/>
    </row>
    <row r="87" spans="2:17" x14ac:dyDescent="0.25">
      <c r="B87" s="2">
        <v>103.63200000000001</v>
      </c>
      <c r="C87" s="2">
        <f t="shared" si="16"/>
        <v>4900</v>
      </c>
      <c r="D87" s="2">
        <v>0.32769999999999999</v>
      </c>
      <c r="E87" s="2">
        <v>1.0846</v>
      </c>
      <c r="G87">
        <f t="shared" si="13"/>
        <v>84.540394800000001</v>
      </c>
      <c r="I87">
        <f t="shared" si="17"/>
        <v>43379.942261759257</v>
      </c>
      <c r="J87">
        <f t="shared" si="18"/>
        <v>43.379942261759254</v>
      </c>
      <c r="K87">
        <f t="shared" si="19"/>
        <v>667973.48977777769</v>
      </c>
      <c r="L87">
        <f t="shared" si="20"/>
        <v>667.97348977777767</v>
      </c>
      <c r="M87" s="22">
        <f t="shared" si="14"/>
        <v>0.33993821178963374</v>
      </c>
      <c r="O87">
        <f t="shared" si="15"/>
        <v>180.23500000000001</v>
      </c>
      <c r="P87">
        <f t="shared" si="21"/>
        <v>24.068545100429578</v>
      </c>
      <c r="Q87"/>
    </row>
    <row r="88" spans="2:17" x14ac:dyDescent="0.25">
      <c r="B88" s="2">
        <v>102.33499999999999</v>
      </c>
      <c r="C88" s="2">
        <f t="shared" si="16"/>
        <v>4950</v>
      </c>
      <c r="D88" s="2">
        <v>0.32845000000000002</v>
      </c>
      <c r="E88" s="2">
        <v>1.08823</v>
      </c>
      <c r="G88">
        <f t="shared" si="13"/>
        <v>83.482334624999993</v>
      </c>
      <c r="I88">
        <f t="shared" si="17"/>
        <v>43274.135711800089</v>
      </c>
      <c r="J88">
        <f t="shared" si="18"/>
        <v>43.274135711800092</v>
      </c>
      <c r="K88">
        <f t="shared" si="19"/>
        <v>659613.50814814807</v>
      </c>
      <c r="L88">
        <f t="shared" si="20"/>
        <v>659.61350814814807</v>
      </c>
      <c r="M88" s="22">
        <f t="shared" si="14"/>
        <v>0.34154928242667798</v>
      </c>
      <c r="O88">
        <f t="shared" si="15"/>
        <v>180.64750000000001</v>
      </c>
      <c r="P88">
        <f t="shared" si="21"/>
        <v>23.9550149942845</v>
      </c>
      <c r="Q88"/>
    </row>
    <row r="89" spans="2:17" x14ac:dyDescent="0.25">
      <c r="B89" s="2">
        <v>101.10599999999999</v>
      </c>
      <c r="C89" s="2">
        <f t="shared" si="16"/>
        <v>5000</v>
      </c>
      <c r="D89" s="2">
        <v>0.32869999999999999</v>
      </c>
      <c r="E89" s="2">
        <v>1.08687</v>
      </c>
      <c r="G89">
        <f t="shared" si="13"/>
        <v>82.479747149999994</v>
      </c>
      <c r="I89">
        <f t="shared" si="17"/>
        <v>43186.294619397275</v>
      </c>
      <c r="J89">
        <f t="shared" si="18"/>
        <v>43.186294619397273</v>
      </c>
      <c r="K89">
        <f t="shared" si="19"/>
        <v>651691.82933333318</v>
      </c>
      <c r="L89">
        <f t="shared" si="20"/>
        <v>651.6918293333332</v>
      </c>
      <c r="M89" s="22">
        <f t="shared" si="14"/>
        <v>0.3425044943160358</v>
      </c>
      <c r="O89">
        <f t="shared" si="15"/>
        <v>180.78499999999997</v>
      </c>
      <c r="P89">
        <f t="shared" si="21"/>
        <v>23.888206775671257</v>
      </c>
      <c r="Q89"/>
    </row>
    <row r="90" spans="2:17" x14ac:dyDescent="0.25">
      <c r="B90" s="2">
        <v>99.314899999999994</v>
      </c>
      <c r="C90" s="2">
        <f t="shared" si="16"/>
        <v>5050</v>
      </c>
      <c r="D90" s="2">
        <v>0.32984999999999998</v>
      </c>
      <c r="E90" s="2">
        <v>1.0891</v>
      </c>
      <c r="G90">
        <f t="shared" si="13"/>
        <v>81.018612547499998</v>
      </c>
      <c r="I90">
        <f t="shared" si="17"/>
        <v>42845.458793849415</v>
      </c>
      <c r="J90">
        <f t="shared" si="18"/>
        <v>42.845458793849417</v>
      </c>
      <c r="K90">
        <f t="shared" si="19"/>
        <v>640147.06210370373</v>
      </c>
      <c r="L90">
        <f t="shared" si="20"/>
        <v>640.14706210370377</v>
      </c>
      <c r="M90" s="22">
        <f t="shared" si="14"/>
        <v>0.34643694846210371</v>
      </c>
      <c r="O90">
        <f t="shared" si="15"/>
        <v>181.41749999999999</v>
      </c>
      <c r="P90">
        <f t="shared" si="21"/>
        <v>23.617048407044205</v>
      </c>
      <c r="Q90"/>
    </row>
    <row r="91" spans="2:17" x14ac:dyDescent="0.25">
      <c r="B91" s="2">
        <v>97.581500000000005</v>
      </c>
      <c r="C91" s="2">
        <f t="shared" si="16"/>
        <v>5100</v>
      </c>
      <c r="D91" s="2">
        <v>0.32969999999999999</v>
      </c>
      <c r="E91" s="2">
        <v>1.09185</v>
      </c>
      <c r="G91">
        <f t="shared" si="13"/>
        <v>79.604548162500009</v>
      </c>
      <c r="I91">
        <f t="shared" si="17"/>
        <v>42514.460828939635</v>
      </c>
      <c r="J91">
        <f t="shared" si="18"/>
        <v>42.514460828939633</v>
      </c>
      <c r="K91">
        <f t="shared" si="19"/>
        <v>628974.20770370378</v>
      </c>
      <c r="L91">
        <f t="shared" si="20"/>
        <v>628.97420770370377</v>
      </c>
      <c r="M91" s="22">
        <f t="shared" si="14"/>
        <v>0.34897537710041432</v>
      </c>
      <c r="O91">
        <f t="shared" si="15"/>
        <v>181.33500000000001</v>
      </c>
      <c r="P91">
        <f t="shared" si="21"/>
        <v>23.445259232326706</v>
      </c>
      <c r="Q91"/>
    </row>
    <row r="92" spans="2:17" x14ac:dyDescent="0.25">
      <c r="B92" s="2">
        <v>95.848600000000005</v>
      </c>
      <c r="C92" s="2">
        <f t="shared" si="16"/>
        <v>5150</v>
      </c>
      <c r="D92" s="2">
        <v>0.33095000000000002</v>
      </c>
      <c r="E92" s="2">
        <v>1.0940700000000001</v>
      </c>
      <c r="G92">
        <f t="shared" si="13"/>
        <v>78.190891665000009</v>
      </c>
      <c r="I92">
        <f t="shared" si="17"/>
        <v>42168.874792895236</v>
      </c>
      <c r="J92">
        <f t="shared" si="18"/>
        <v>42.168874792895238</v>
      </c>
      <c r="K92">
        <f t="shared" si="19"/>
        <v>617804.5761185186</v>
      </c>
      <c r="L92">
        <f t="shared" si="20"/>
        <v>617.80457611851864</v>
      </c>
      <c r="M92" s="22">
        <f t="shared" si="14"/>
        <v>0.35316925275201289</v>
      </c>
      <c r="O92">
        <f t="shared" si="15"/>
        <v>182.02250000000001</v>
      </c>
      <c r="P92">
        <f t="shared" si="21"/>
        <v>23.166847391336365</v>
      </c>
      <c r="Q92"/>
    </row>
    <row r="93" spans="2:17" x14ac:dyDescent="0.25">
      <c r="B93" s="2">
        <v>94.803299999999993</v>
      </c>
      <c r="C93" s="2">
        <f t="shared" si="16"/>
        <v>5200</v>
      </c>
      <c r="D93" s="2">
        <v>0.33379999999999999</v>
      </c>
      <c r="E93" s="2">
        <v>1.0934600000000001</v>
      </c>
      <c r="G93">
        <f t="shared" si="13"/>
        <v>77.3381620575</v>
      </c>
      <c r="I93">
        <f t="shared" si="17"/>
        <v>42113.933638743001</v>
      </c>
      <c r="J93">
        <f t="shared" si="18"/>
        <v>42.113933638742999</v>
      </c>
      <c r="K93">
        <f t="shared" si="19"/>
        <v>611066.95946666657</v>
      </c>
      <c r="L93">
        <f t="shared" si="20"/>
        <v>611.06695946666662</v>
      </c>
      <c r="M93" s="22">
        <f t="shared" si="14"/>
        <v>0.35667530202358794</v>
      </c>
      <c r="O93">
        <f t="shared" si="15"/>
        <v>183.59</v>
      </c>
      <c r="P93">
        <f t="shared" si="21"/>
        <v>22.939121759759793</v>
      </c>
      <c r="Q93"/>
    </row>
    <row r="94" spans="2:17" x14ac:dyDescent="0.25">
      <c r="B94" s="2">
        <v>93.0976</v>
      </c>
      <c r="C94" s="2">
        <f t="shared" si="16"/>
        <v>5250</v>
      </c>
      <c r="D94" s="2">
        <v>0.33129999999999998</v>
      </c>
      <c r="E94" s="2">
        <v>1.0880399999999999</v>
      </c>
      <c r="G94">
        <f t="shared" si="13"/>
        <v>75.946694640000004</v>
      </c>
      <c r="I94">
        <f t="shared" si="17"/>
        <v>41753.876140453984</v>
      </c>
      <c r="J94">
        <f t="shared" si="18"/>
        <v>41.753876140453983</v>
      </c>
      <c r="K94">
        <f t="shared" si="19"/>
        <v>600072.64900740748</v>
      </c>
      <c r="L94">
        <f t="shared" si="20"/>
        <v>600.07264900740745</v>
      </c>
      <c r="M94" s="22">
        <f t="shared" si="14"/>
        <v>0.35705667061544105</v>
      </c>
      <c r="O94">
        <f t="shared" si="15"/>
        <v>182.21499999999997</v>
      </c>
      <c r="P94">
        <f t="shared" si="21"/>
        <v>22.914620717533673</v>
      </c>
      <c r="Q94"/>
    </row>
    <row r="95" spans="2:17" x14ac:dyDescent="0.25">
      <c r="B95" s="2">
        <v>91.788600000000002</v>
      </c>
      <c r="C95" s="2">
        <f t="shared" si="16"/>
        <v>5300</v>
      </c>
      <c r="D95" s="2">
        <v>0.33239999999999997</v>
      </c>
      <c r="E95" s="2">
        <v>1.0833900000000001</v>
      </c>
      <c r="G95">
        <f t="shared" si="13"/>
        <v>74.878845165000001</v>
      </c>
      <c r="I95">
        <f t="shared" si="17"/>
        <v>41558.859945405122</v>
      </c>
      <c r="J95">
        <f t="shared" si="18"/>
        <v>41.558859945405125</v>
      </c>
      <c r="K95">
        <f t="shared" si="19"/>
        <v>591635.31982222223</v>
      </c>
      <c r="L95">
        <f t="shared" si="20"/>
        <v>591.63531982222219</v>
      </c>
      <c r="M95" s="22">
        <f t="shared" si="14"/>
        <v>0.35992325149558874</v>
      </c>
      <c r="O95">
        <f t="shared" si="15"/>
        <v>182.82</v>
      </c>
      <c r="P95">
        <f t="shared" si="21"/>
        <v>22.732118994314149</v>
      </c>
      <c r="Q95"/>
    </row>
    <row r="96" spans="2:17" x14ac:dyDescent="0.25">
      <c r="B96" s="2">
        <v>90.593800000000002</v>
      </c>
      <c r="C96" s="2">
        <f t="shared" si="16"/>
        <v>5350</v>
      </c>
      <c r="D96" s="2">
        <v>0.33079999999999998</v>
      </c>
      <c r="E96" s="2">
        <v>1.0800700000000001</v>
      </c>
      <c r="G96">
        <f t="shared" si="13"/>
        <v>73.90415719500001</v>
      </c>
      <c r="I96">
        <f t="shared" si="17"/>
        <v>41404.855054251049</v>
      </c>
      <c r="J96">
        <f t="shared" si="18"/>
        <v>41.404855054251051</v>
      </c>
      <c r="K96">
        <f t="shared" si="19"/>
        <v>583934.08154074079</v>
      </c>
      <c r="L96">
        <f t="shared" si="20"/>
        <v>583.93408154074075</v>
      </c>
      <c r="M96" s="22">
        <f t="shared" si="14"/>
        <v>0.3595230554604163</v>
      </c>
      <c r="O96">
        <f t="shared" si="15"/>
        <v>181.94</v>
      </c>
      <c r="P96">
        <f t="shared" si="21"/>
        <v>22.757422806557685</v>
      </c>
      <c r="Q96"/>
    </row>
    <row r="97" spans="2:17" x14ac:dyDescent="0.25">
      <c r="B97" s="2">
        <v>89.6374</v>
      </c>
      <c r="C97" s="2">
        <f t="shared" si="16"/>
        <v>5400</v>
      </c>
      <c r="D97" s="2">
        <v>0.33879999999999999</v>
      </c>
      <c r="E97" s="2">
        <v>1.0789500000000001</v>
      </c>
      <c r="G97">
        <f t="shared" si="13"/>
        <v>73.123949984999996</v>
      </c>
      <c r="I97">
        <f t="shared" si="17"/>
        <v>41350.619533381825</v>
      </c>
      <c r="J97">
        <f t="shared" si="18"/>
        <v>41.350619533381824</v>
      </c>
      <c r="K97">
        <f t="shared" si="19"/>
        <v>577769.48136296298</v>
      </c>
      <c r="L97">
        <f t="shared" si="20"/>
        <v>577.76948136296301</v>
      </c>
      <c r="M97" s="22">
        <f t="shared" si="14"/>
        <v>0.36870064274834136</v>
      </c>
      <c r="O97">
        <f t="shared" si="15"/>
        <v>186.33999999999997</v>
      </c>
      <c r="P97">
        <f t="shared" si="21"/>
        <v>22.190951772771182</v>
      </c>
      <c r="Q97"/>
    </row>
    <row r="98" spans="2:17" x14ac:dyDescent="0.25">
      <c r="B98" s="2">
        <v>88.925600000000003</v>
      </c>
      <c r="C98" s="2">
        <f t="shared" si="16"/>
        <v>5450</v>
      </c>
      <c r="D98" s="2">
        <v>0.34379999999999999</v>
      </c>
      <c r="E98" s="2">
        <v>1.0792299999999999</v>
      </c>
      <c r="G98">
        <f t="shared" si="13"/>
        <v>72.543281340000007</v>
      </c>
      <c r="I98">
        <f t="shared" si="17"/>
        <v>41402.094883382546</v>
      </c>
      <c r="J98">
        <f t="shared" si="18"/>
        <v>41.402094883382546</v>
      </c>
      <c r="K98">
        <f t="shared" si="19"/>
        <v>573181.48219259258</v>
      </c>
      <c r="L98">
        <f t="shared" si="20"/>
        <v>573.18148219259263</v>
      </c>
      <c r="M98" s="22">
        <f t="shared" si="14"/>
        <v>0.37367674373910864</v>
      </c>
      <c r="O98">
        <f t="shared" si="15"/>
        <v>189.09</v>
      </c>
      <c r="P98">
        <f t="shared" si="21"/>
        <v>21.895443906807628</v>
      </c>
      <c r="Q98"/>
    </row>
    <row r="99" spans="2:17" x14ac:dyDescent="0.25">
      <c r="B99" s="2">
        <v>88.647400000000005</v>
      </c>
      <c r="C99" s="2">
        <f t="shared" si="16"/>
        <v>5500</v>
      </c>
      <c r="D99" s="2">
        <v>0.3488</v>
      </c>
      <c r="E99" s="2">
        <v>1.0836600000000001</v>
      </c>
      <c r="G99">
        <f t="shared" si="13"/>
        <v>72.316332735000003</v>
      </c>
      <c r="I99">
        <f t="shared" si="17"/>
        <v>41651.217603385696</v>
      </c>
      <c r="J99">
        <f t="shared" si="18"/>
        <v>41.651217603385696</v>
      </c>
      <c r="K99">
        <f t="shared" si="19"/>
        <v>571388.30802962964</v>
      </c>
      <c r="L99">
        <f t="shared" si="20"/>
        <v>571.38830802962968</v>
      </c>
      <c r="M99" s="22">
        <f t="shared" si="14"/>
        <v>0.37684372518137677</v>
      </c>
      <c r="O99">
        <f t="shared" si="15"/>
        <v>191.84</v>
      </c>
      <c r="P99">
        <f t="shared" si="21"/>
        <v>21.711435364567187</v>
      </c>
      <c r="Q99"/>
    </row>
    <row r="100" spans="2:17" x14ac:dyDescent="0.25">
      <c r="P100"/>
      <c r="Q100"/>
    </row>
    <row r="101" spans="2:17" x14ac:dyDescent="0.25">
      <c r="P101"/>
      <c r="Q101"/>
    </row>
    <row r="102" spans="2:17" x14ac:dyDescent="0.25">
      <c r="P102"/>
      <c r="Q102"/>
    </row>
    <row r="103" spans="2:17" x14ac:dyDescent="0.25">
      <c r="P103"/>
      <c r="Q103"/>
    </row>
    <row r="104" spans="2:17" x14ac:dyDescent="0.25">
      <c r="P104"/>
      <c r="Q104"/>
    </row>
    <row r="105" spans="2:17" x14ac:dyDescent="0.25">
      <c r="P105"/>
      <c r="Q105"/>
    </row>
    <row r="106" spans="2:17" x14ac:dyDescent="0.25">
      <c r="P106"/>
      <c r="Q106"/>
    </row>
    <row r="107" spans="2:17" x14ac:dyDescent="0.25">
      <c r="P107"/>
      <c r="Q107"/>
    </row>
    <row r="108" spans="2:17" x14ac:dyDescent="0.25">
      <c r="P108"/>
      <c r="Q108"/>
    </row>
    <row r="109" spans="2:17" x14ac:dyDescent="0.25">
      <c r="P109"/>
      <c r="Q109"/>
    </row>
    <row r="110" spans="2:17" x14ac:dyDescent="0.25">
      <c r="P110"/>
      <c r="Q110"/>
    </row>
    <row r="111" spans="2:17" x14ac:dyDescent="0.25">
      <c r="P111"/>
      <c r="Q111"/>
    </row>
    <row r="112" spans="2:17" x14ac:dyDescent="0.25">
      <c r="P112"/>
      <c r="Q112"/>
    </row>
    <row r="113" spans="16:17" x14ac:dyDescent="0.25">
      <c r="P113"/>
      <c r="Q113"/>
    </row>
    <row r="114" spans="16:17" x14ac:dyDescent="0.25">
      <c r="P114"/>
      <c r="Q114"/>
    </row>
    <row r="115" spans="16:17" x14ac:dyDescent="0.25">
      <c r="P115"/>
      <c r="Q115"/>
    </row>
    <row r="116" spans="16:17" x14ac:dyDescent="0.25">
      <c r="P116"/>
      <c r="Q116"/>
    </row>
    <row r="117" spans="16:17" x14ac:dyDescent="0.25">
      <c r="P117"/>
      <c r="Q117"/>
    </row>
    <row r="118" spans="16:17" x14ac:dyDescent="0.25">
      <c r="P118"/>
      <c r="Q118"/>
    </row>
    <row r="119" spans="16:17" x14ac:dyDescent="0.25">
      <c r="P119"/>
      <c r="Q119"/>
    </row>
    <row r="120" spans="16:17" x14ac:dyDescent="0.25">
      <c r="P120"/>
      <c r="Q120"/>
    </row>
    <row r="121" spans="16:17" x14ac:dyDescent="0.25">
      <c r="P121"/>
      <c r="Q121"/>
    </row>
    <row r="122" spans="16:17" x14ac:dyDescent="0.25">
      <c r="P122"/>
      <c r="Q122"/>
    </row>
    <row r="123" spans="16:17" x14ac:dyDescent="0.25">
      <c r="P123"/>
      <c r="Q123"/>
    </row>
    <row r="124" spans="16:17" x14ac:dyDescent="0.25">
      <c r="P124"/>
      <c r="Q124"/>
    </row>
    <row r="125" spans="16:17" x14ac:dyDescent="0.25">
      <c r="P125"/>
      <c r="Q125"/>
    </row>
    <row r="126" spans="16:17" x14ac:dyDescent="0.25">
      <c r="P126"/>
      <c r="Q126"/>
    </row>
    <row r="127" spans="16:17" x14ac:dyDescent="0.25">
      <c r="P127"/>
      <c r="Q127"/>
    </row>
    <row r="128" spans="16:17" x14ac:dyDescent="0.25">
      <c r="P128"/>
      <c r="Q128"/>
    </row>
    <row r="129" spans="16:17" x14ac:dyDescent="0.25">
      <c r="P129"/>
      <c r="Q129"/>
    </row>
    <row r="130" spans="16:17" x14ac:dyDescent="0.25">
      <c r="P130"/>
      <c r="Q130"/>
    </row>
    <row r="131" spans="16:17" x14ac:dyDescent="0.25">
      <c r="P131"/>
      <c r="Q131"/>
    </row>
    <row r="132" spans="16:17" x14ac:dyDescent="0.25">
      <c r="P132"/>
      <c r="Q132"/>
    </row>
    <row r="133" spans="16:17" x14ac:dyDescent="0.25">
      <c r="P133"/>
      <c r="Q133"/>
    </row>
    <row r="134" spans="16:17" x14ac:dyDescent="0.25">
      <c r="P134"/>
      <c r="Q134"/>
    </row>
    <row r="135" spans="16:17" x14ac:dyDescent="0.25">
      <c r="P135"/>
      <c r="Q135"/>
    </row>
    <row r="136" spans="16:17" x14ac:dyDescent="0.25">
      <c r="P136"/>
      <c r="Q136"/>
    </row>
    <row r="137" spans="16:17" x14ac:dyDescent="0.25">
      <c r="P137"/>
      <c r="Q137"/>
    </row>
    <row r="138" spans="16:17" x14ac:dyDescent="0.25">
      <c r="P138"/>
      <c r="Q138"/>
    </row>
    <row r="139" spans="16:17" x14ac:dyDescent="0.25">
      <c r="P139"/>
      <c r="Q139"/>
    </row>
    <row r="140" spans="16:17" x14ac:dyDescent="0.25">
      <c r="P140"/>
      <c r="Q140"/>
    </row>
    <row r="141" spans="16:17" x14ac:dyDescent="0.25">
      <c r="P141"/>
      <c r="Q141"/>
    </row>
    <row r="142" spans="16:17" x14ac:dyDescent="0.25">
      <c r="P142"/>
      <c r="Q142"/>
    </row>
    <row r="143" spans="16:17" x14ac:dyDescent="0.25">
      <c r="P143"/>
      <c r="Q143"/>
    </row>
    <row r="144" spans="16:17" x14ac:dyDescent="0.25">
      <c r="P144"/>
      <c r="Q144"/>
    </row>
    <row r="145" spans="16:17" x14ac:dyDescent="0.25">
      <c r="P145"/>
      <c r="Q145"/>
    </row>
    <row r="146" spans="16:17" x14ac:dyDescent="0.25">
      <c r="P146"/>
      <c r="Q146"/>
    </row>
    <row r="147" spans="16:17" x14ac:dyDescent="0.25">
      <c r="P147"/>
      <c r="Q147"/>
    </row>
    <row r="148" spans="16:17" x14ac:dyDescent="0.25">
      <c r="P148"/>
      <c r="Q148"/>
    </row>
    <row r="149" spans="16:17" x14ac:dyDescent="0.25">
      <c r="P149"/>
      <c r="Q149"/>
    </row>
    <row r="150" spans="16:17" x14ac:dyDescent="0.25">
      <c r="P150"/>
      <c r="Q150"/>
    </row>
    <row r="151" spans="16:17" x14ac:dyDescent="0.25">
      <c r="P151"/>
      <c r="Q151"/>
    </row>
    <row r="152" spans="16:17" x14ac:dyDescent="0.25">
      <c r="P152"/>
      <c r="Q152"/>
    </row>
    <row r="153" spans="16:17" x14ac:dyDescent="0.25">
      <c r="P153"/>
      <c r="Q153"/>
    </row>
    <row r="154" spans="16:17" x14ac:dyDescent="0.25">
      <c r="P154"/>
      <c r="Q154"/>
    </row>
    <row r="155" spans="16:17" x14ac:dyDescent="0.25">
      <c r="P155"/>
      <c r="Q155"/>
    </row>
    <row r="156" spans="16:17" x14ac:dyDescent="0.25">
      <c r="P156"/>
      <c r="Q156"/>
    </row>
    <row r="157" spans="16:17" x14ac:dyDescent="0.25">
      <c r="P157"/>
      <c r="Q157"/>
    </row>
    <row r="158" spans="16:17" x14ac:dyDescent="0.25">
      <c r="P158"/>
      <c r="Q158"/>
    </row>
    <row r="159" spans="16:17" x14ac:dyDescent="0.25">
      <c r="P159"/>
      <c r="Q159"/>
    </row>
    <row r="160" spans="16:17" x14ac:dyDescent="0.25">
      <c r="P160"/>
      <c r="Q160"/>
    </row>
    <row r="161" spans="16:17" x14ac:dyDescent="0.25">
      <c r="P161"/>
      <c r="Q161"/>
    </row>
    <row r="162" spans="16:17" x14ac:dyDescent="0.25">
      <c r="P162"/>
      <c r="Q162"/>
    </row>
    <row r="163" spans="16:17" x14ac:dyDescent="0.25">
      <c r="P163"/>
      <c r="Q163"/>
    </row>
    <row r="164" spans="16:17" x14ac:dyDescent="0.25">
      <c r="P164"/>
      <c r="Q164"/>
    </row>
    <row r="165" spans="16:17" x14ac:dyDescent="0.25">
      <c r="P165"/>
      <c r="Q165"/>
    </row>
    <row r="166" spans="16:17" x14ac:dyDescent="0.25">
      <c r="P166"/>
      <c r="Q166"/>
    </row>
    <row r="167" spans="16:17" x14ac:dyDescent="0.25">
      <c r="P167"/>
      <c r="Q167"/>
    </row>
    <row r="168" spans="16:17" x14ac:dyDescent="0.25">
      <c r="P168"/>
      <c r="Q168"/>
    </row>
    <row r="169" spans="16:17" x14ac:dyDescent="0.25">
      <c r="P169"/>
      <c r="Q169"/>
    </row>
    <row r="170" spans="16:17" x14ac:dyDescent="0.25">
      <c r="P170"/>
      <c r="Q170"/>
    </row>
    <row r="171" spans="16:17" x14ac:dyDescent="0.25">
      <c r="P171"/>
      <c r="Q171"/>
    </row>
    <row r="172" spans="16:17" x14ac:dyDescent="0.25">
      <c r="P172"/>
      <c r="Q172"/>
    </row>
    <row r="173" spans="16:17" x14ac:dyDescent="0.25">
      <c r="P173"/>
      <c r="Q173"/>
    </row>
    <row r="174" spans="16:17" x14ac:dyDescent="0.25">
      <c r="P174"/>
      <c r="Q174"/>
    </row>
    <row r="175" spans="16:17" x14ac:dyDescent="0.25">
      <c r="P175"/>
      <c r="Q175"/>
    </row>
    <row r="176" spans="16:17" x14ac:dyDescent="0.25">
      <c r="P176"/>
      <c r="Q176"/>
    </row>
    <row r="177" spans="16:17" x14ac:dyDescent="0.25">
      <c r="P177"/>
      <c r="Q177"/>
    </row>
    <row r="178" spans="16:17" x14ac:dyDescent="0.25">
      <c r="P178"/>
      <c r="Q178"/>
    </row>
    <row r="179" spans="16:17" x14ac:dyDescent="0.25">
      <c r="P179"/>
      <c r="Q179"/>
    </row>
    <row r="180" spans="16:17" x14ac:dyDescent="0.25">
      <c r="P180"/>
      <c r="Q180"/>
    </row>
    <row r="181" spans="16:17" x14ac:dyDescent="0.25">
      <c r="P181"/>
      <c r="Q181"/>
    </row>
    <row r="182" spans="16:17" x14ac:dyDescent="0.25">
      <c r="P182"/>
      <c r="Q182"/>
    </row>
    <row r="183" spans="16:17" x14ac:dyDescent="0.25">
      <c r="P183"/>
      <c r="Q183"/>
    </row>
    <row r="184" spans="16:17" x14ac:dyDescent="0.25">
      <c r="P184"/>
      <c r="Q184"/>
    </row>
    <row r="185" spans="16:17" x14ac:dyDescent="0.25">
      <c r="P185"/>
      <c r="Q185"/>
    </row>
    <row r="186" spans="16:17" x14ac:dyDescent="0.25">
      <c r="P186"/>
      <c r="Q186"/>
    </row>
    <row r="187" spans="16:17" x14ac:dyDescent="0.25">
      <c r="P187"/>
      <c r="Q187"/>
    </row>
    <row r="188" spans="16:17" x14ac:dyDescent="0.25">
      <c r="P188"/>
      <c r="Q188"/>
    </row>
    <row r="189" spans="16:17" x14ac:dyDescent="0.25">
      <c r="P189"/>
      <c r="Q189"/>
    </row>
    <row r="190" spans="16:17" x14ac:dyDescent="0.25">
      <c r="P190"/>
      <c r="Q190"/>
    </row>
    <row r="191" spans="16:17" x14ac:dyDescent="0.25">
      <c r="P191"/>
      <c r="Q191"/>
    </row>
    <row r="192" spans="16:17" x14ac:dyDescent="0.25">
      <c r="P192"/>
      <c r="Q192"/>
    </row>
    <row r="193" spans="16:17" x14ac:dyDescent="0.25">
      <c r="P193"/>
      <c r="Q193"/>
    </row>
    <row r="194" spans="16:17" x14ac:dyDescent="0.25">
      <c r="P194"/>
      <c r="Q194"/>
    </row>
    <row r="195" spans="16:17" x14ac:dyDescent="0.25">
      <c r="P195"/>
      <c r="Q195"/>
    </row>
    <row r="196" spans="16:17" x14ac:dyDescent="0.25">
      <c r="P196"/>
      <c r="Q196"/>
    </row>
    <row r="197" spans="16:17" x14ac:dyDescent="0.25">
      <c r="P197"/>
      <c r="Q197"/>
    </row>
    <row r="198" spans="16:17" x14ac:dyDescent="0.25">
      <c r="P198"/>
      <c r="Q198"/>
    </row>
    <row r="199" spans="16:17" x14ac:dyDescent="0.25">
      <c r="P199"/>
      <c r="Q199"/>
    </row>
    <row r="200" spans="16:17" x14ac:dyDescent="0.25">
      <c r="P200"/>
      <c r="Q200"/>
    </row>
    <row r="201" spans="16:17" x14ac:dyDescent="0.25">
      <c r="P201"/>
      <c r="Q201"/>
    </row>
    <row r="202" spans="16:17" x14ac:dyDescent="0.25">
      <c r="P202"/>
      <c r="Q202"/>
    </row>
    <row r="203" spans="16:17" x14ac:dyDescent="0.25">
      <c r="P203"/>
      <c r="Q203"/>
    </row>
    <row r="204" spans="16:17" x14ac:dyDescent="0.25">
      <c r="P204"/>
      <c r="Q204"/>
    </row>
    <row r="205" spans="16:17" x14ac:dyDescent="0.25">
      <c r="P205"/>
      <c r="Q205"/>
    </row>
    <row r="206" spans="16:17" x14ac:dyDescent="0.25">
      <c r="P206"/>
      <c r="Q206"/>
    </row>
    <row r="207" spans="16:17" x14ac:dyDescent="0.25">
      <c r="P207"/>
      <c r="Q207"/>
    </row>
    <row r="208" spans="16:17" x14ac:dyDescent="0.25">
      <c r="P208"/>
      <c r="Q208"/>
    </row>
    <row r="209" spans="16:17" x14ac:dyDescent="0.25">
      <c r="P209"/>
      <c r="Q209"/>
    </row>
    <row r="210" spans="16:17" x14ac:dyDescent="0.25">
      <c r="P210"/>
      <c r="Q210"/>
    </row>
    <row r="211" spans="16:17" x14ac:dyDescent="0.25">
      <c r="P211"/>
      <c r="Q211"/>
    </row>
    <row r="212" spans="16:17" x14ac:dyDescent="0.25">
      <c r="P212"/>
      <c r="Q212"/>
    </row>
    <row r="213" spans="16:17" x14ac:dyDescent="0.25">
      <c r="P213"/>
      <c r="Q213"/>
    </row>
    <row r="214" spans="16:17" x14ac:dyDescent="0.25">
      <c r="P214"/>
      <c r="Q214"/>
    </row>
    <row r="215" spans="16:17" x14ac:dyDescent="0.25">
      <c r="P215"/>
      <c r="Q215"/>
    </row>
    <row r="216" spans="16:17" x14ac:dyDescent="0.25">
      <c r="P216"/>
      <c r="Q216"/>
    </row>
    <row r="217" spans="16:17" x14ac:dyDescent="0.25">
      <c r="P217"/>
      <c r="Q217"/>
    </row>
    <row r="218" spans="16:17" x14ac:dyDescent="0.25">
      <c r="P218"/>
      <c r="Q218"/>
    </row>
    <row r="219" spans="16:17" x14ac:dyDescent="0.25">
      <c r="P219"/>
      <c r="Q219"/>
    </row>
    <row r="220" spans="16:17" x14ac:dyDescent="0.25">
      <c r="P220"/>
      <c r="Q220"/>
    </row>
    <row r="221" spans="16:17" x14ac:dyDescent="0.25">
      <c r="P221"/>
      <c r="Q221"/>
    </row>
    <row r="222" spans="16:17" x14ac:dyDescent="0.25">
      <c r="P222"/>
      <c r="Q222"/>
    </row>
    <row r="223" spans="16:17" x14ac:dyDescent="0.25">
      <c r="P223"/>
      <c r="Q223"/>
    </row>
    <row r="224" spans="16:17" x14ac:dyDescent="0.25">
      <c r="P224"/>
      <c r="Q224"/>
    </row>
    <row r="225" spans="16:17" x14ac:dyDescent="0.25">
      <c r="P225"/>
      <c r="Q225"/>
    </row>
    <row r="226" spans="16:17" x14ac:dyDescent="0.25">
      <c r="P226"/>
      <c r="Q226"/>
    </row>
    <row r="227" spans="16:17" x14ac:dyDescent="0.25">
      <c r="P227"/>
      <c r="Q227"/>
    </row>
    <row r="228" spans="16:17" x14ac:dyDescent="0.25">
      <c r="P228"/>
      <c r="Q228"/>
    </row>
    <row r="229" spans="16:17" x14ac:dyDescent="0.25">
      <c r="P229"/>
      <c r="Q229"/>
    </row>
    <row r="230" spans="16:17" x14ac:dyDescent="0.25">
      <c r="P230"/>
      <c r="Q230"/>
    </row>
    <row r="231" spans="16:17" x14ac:dyDescent="0.25">
      <c r="P231"/>
      <c r="Q231"/>
    </row>
    <row r="232" spans="16:17" x14ac:dyDescent="0.25">
      <c r="P232"/>
      <c r="Q232"/>
    </row>
    <row r="233" spans="16:17" x14ac:dyDescent="0.25">
      <c r="P233"/>
      <c r="Q233"/>
    </row>
    <row r="234" spans="16:17" x14ac:dyDescent="0.25">
      <c r="P234"/>
      <c r="Q234"/>
    </row>
    <row r="235" spans="16:17" x14ac:dyDescent="0.25">
      <c r="P235"/>
      <c r="Q235"/>
    </row>
    <row r="236" spans="16:17" x14ac:dyDescent="0.25">
      <c r="P236"/>
      <c r="Q236"/>
    </row>
    <row r="237" spans="16:17" x14ac:dyDescent="0.25">
      <c r="P237"/>
      <c r="Q237"/>
    </row>
    <row r="238" spans="16:17" x14ac:dyDescent="0.25">
      <c r="P238"/>
      <c r="Q238"/>
    </row>
    <row r="239" spans="16:17" x14ac:dyDescent="0.25">
      <c r="P239"/>
      <c r="Q239"/>
    </row>
    <row r="240" spans="16:17" x14ac:dyDescent="0.25">
      <c r="P240"/>
      <c r="Q240"/>
    </row>
    <row r="241" spans="16:17" x14ac:dyDescent="0.25">
      <c r="P241"/>
      <c r="Q241"/>
    </row>
    <row r="242" spans="16:17" x14ac:dyDescent="0.25">
      <c r="P242"/>
      <c r="Q242"/>
    </row>
    <row r="243" spans="16:17" x14ac:dyDescent="0.25">
      <c r="P243"/>
      <c r="Q243"/>
    </row>
    <row r="244" spans="16:17" x14ac:dyDescent="0.25">
      <c r="P244"/>
      <c r="Q244"/>
    </row>
    <row r="245" spans="16:17" x14ac:dyDescent="0.25">
      <c r="P245"/>
      <c r="Q245"/>
    </row>
    <row r="246" spans="16:17" x14ac:dyDescent="0.25">
      <c r="P246"/>
      <c r="Q246"/>
    </row>
    <row r="247" spans="16:17" x14ac:dyDescent="0.25">
      <c r="P247"/>
      <c r="Q247"/>
    </row>
    <row r="248" spans="16:17" x14ac:dyDescent="0.25">
      <c r="P248"/>
      <c r="Q248"/>
    </row>
    <row r="249" spans="16:17" x14ac:dyDescent="0.25">
      <c r="P249"/>
      <c r="Q249"/>
    </row>
    <row r="250" spans="16:17" x14ac:dyDescent="0.25">
      <c r="P250"/>
      <c r="Q250"/>
    </row>
    <row r="251" spans="16:17" x14ac:dyDescent="0.25">
      <c r="P251"/>
      <c r="Q251"/>
    </row>
    <row r="252" spans="16:17" x14ac:dyDescent="0.25">
      <c r="P252"/>
      <c r="Q252"/>
    </row>
    <row r="253" spans="16:17" x14ac:dyDescent="0.25">
      <c r="P253"/>
      <c r="Q253"/>
    </row>
    <row r="254" spans="16:17" x14ac:dyDescent="0.25">
      <c r="P254"/>
      <c r="Q254"/>
    </row>
    <row r="255" spans="16:17" x14ac:dyDescent="0.25">
      <c r="P255"/>
      <c r="Q255"/>
    </row>
    <row r="256" spans="16:17" x14ac:dyDescent="0.25">
      <c r="P256"/>
      <c r="Q256"/>
    </row>
    <row r="257" spans="16:17" x14ac:dyDescent="0.25">
      <c r="P257"/>
      <c r="Q257"/>
    </row>
    <row r="258" spans="16:17" x14ac:dyDescent="0.25">
      <c r="P258"/>
      <c r="Q258"/>
    </row>
    <row r="259" spans="16:17" x14ac:dyDescent="0.25">
      <c r="P259"/>
      <c r="Q259"/>
    </row>
    <row r="260" spans="16:17" x14ac:dyDescent="0.25">
      <c r="P260"/>
      <c r="Q260"/>
    </row>
    <row r="261" spans="16:17" x14ac:dyDescent="0.25">
      <c r="P261"/>
      <c r="Q261"/>
    </row>
    <row r="262" spans="16:17" x14ac:dyDescent="0.25">
      <c r="P262"/>
      <c r="Q262"/>
    </row>
    <row r="263" spans="16:17" x14ac:dyDescent="0.25">
      <c r="P263"/>
      <c r="Q263"/>
    </row>
    <row r="264" spans="16:17" x14ac:dyDescent="0.25">
      <c r="P264"/>
      <c r="Q264"/>
    </row>
    <row r="265" spans="16:17" x14ac:dyDescent="0.25">
      <c r="P265"/>
      <c r="Q265"/>
    </row>
    <row r="266" spans="16:17" x14ac:dyDescent="0.25">
      <c r="P266"/>
      <c r="Q266"/>
    </row>
    <row r="267" spans="16:17" x14ac:dyDescent="0.25">
      <c r="P267"/>
      <c r="Q267"/>
    </row>
    <row r="268" spans="16:17" x14ac:dyDescent="0.25">
      <c r="P268"/>
      <c r="Q268"/>
    </row>
    <row r="269" spans="16:17" x14ac:dyDescent="0.25">
      <c r="P269"/>
      <c r="Q269"/>
    </row>
    <row r="270" spans="16:17" x14ac:dyDescent="0.25">
      <c r="P270"/>
      <c r="Q270"/>
    </row>
    <row r="271" spans="16:17" x14ac:dyDescent="0.25">
      <c r="P271"/>
      <c r="Q271"/>
    </row>
    <row r="272" spans="16:17" x14ac:dyDescent="0.25">
      <c r="P272"/>
      <c r="Q272"/>
    </row>
    <row r="273" spans="16:17" x14ac:dyDescent="0.25">
      <c r="P273"/>
      <c r="Q273"/>
    </row>
    <row r="274" spans="16:17" x14ac:dyDescent="0.25">
      <c r="P274"/>
      <c r="Q274"/>
    </row>
    <row r="275" spans="16:17" x14ac:dyDescent="0.25">
      <c r="P275"/>
      <c r="Q275"/>
    </row>
    <row r="276" spans="16:17" x14ac:dyDescent="0.25">
      <c r="P276"/>
      <c r="Q276"/>
    </row>
    <row r="277" spans="16:17" x14ac:dyDescent="0.25">
      <c r="P277"/>
      <c r="Q277"/>
    </row>
    <row r="278" spans="16:17" x14ac:dyDescent="0.25">
      <c r="P278"/>
      <c r="Q278"/>
    </row>
    <row r="279" spans="16:17" x14ac:dyDescent="0.25">
      <c r="P279"/>
      <c r="Q279"/>
    </row>
    <row r="280" spans="16:17" x14ac:dyDescent="0.25">
      <c r="P280"/>
      <c r="Q280"/>
    </row>
    <row r="281" spans="16:17" x14ac:dyDescent="0.25">
      <c r="P281"/>
      <c r="Q281"/>
    </row>
    <row r="282" spans="16:17" x14ac:dyDescent="0.25">
      <c r="P282"/>
      <c r="Q282"/>
    </row>
    <row r="283" spans="16:17" x14ac:dyDescent="0.25">
      <c r="P283"/>
      <c r="Q283"/>
    </row>
    <row r="284" spans="16:17" x14ac:dyDescent="0.25">
      <c r="P284"/>
      <c r="Q284"/>
    </row>
    <row r="285" spans="16:17" x14ac:dyDescent="0.25">
      <c r="P285"/>
      <c r="Q285"/>
    </row>
    <row r="286" spans="16:17" x14ac:dyDescent="0.25">
      <c r="P286"/>
      <c r="Q286"/>
    </row>
  </sheetData>
  <mergeCells count="6">
    <mergeCell ref="W7:W8"/>
    <mergeCell ref="H2:I2"/>
    <mergeCell ref="H3:I3"/>
    <mergeCell ref="H4:I4"/>
    <mergeCell ref="K7:L7"/>
    <mergeCell ref="H7:H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9C605-54A8-4D69-8CC0-151EF7EF34C8}">
  <dimension ref="A1"/>
  <sheetViews>
    <sheetView workbookViewId="0">
      <selection activeCell="S23" sqref="S2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B7BBE-DBF7-413B-AF17-6BD005224FC8}">
  <dimension ref="A1"/>
  <sheetViews>
    <sheetView workbookViewId="0">
      <selection activeCell="X4" sqref="X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21CB9-9A20-45F2-A7FC-2545943626D5}">
  <dimension ref="O8"/>
  <sheetViews>
    <sheetView workbookViewId="0">
      <selection activeCell="O8" sqref="O8"/>
    </sheetView>
  </sheetViews>
  <sheetFormatPr defaultRowHeight="15" x14ac:dyDescent="0.25"/>
  <sheetData>
    <row r="8" spans="15:15" x14ac:dyDescent="0.25">
      <c r="O8" t="e" cm="1">
        <f t="array" ref="O8">slope</f>
        <v>#NAME?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FF95D-48D3-427B-90EE-E489CE6A1887}">
  <dimension ref="A1"/>
  <sheetViews>
    <sheetView workbookViewId="0">
      <selection activeCell="R32" sqref="R3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F063C-5289-4CA8-A204-A3EAD4D6E1BB}">
  <dimension ref="A1"/>
  <sheetViews>
    <sheetView workbookViewId="0">
      <selection activeCell="U30" sqref="U3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61A9A-0FB1-4E0F-9E24-DE20AF56AED7}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FB7E7D-0C45-4E3A-BD74-968DA48D35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FECA33-B880-4D7D-979B-E662AA0F3A0D}">
  <ds:schemaRefs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4bebffc6-b3af-4121-a6f6-77b124c923cd"/>
    <ds:schemaRef ds:uri="cece20dc-0d29-4254-a319-5ff0cdb992ff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DDE2F5A-F21D-49BA-B69C-930625DB87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GrE HnD BsC</vt:lpstr>
      <vt:lpstr>SFC vs RPM</vt:lpstr>
      <vt:lpstr>TORQUE vs RPM</vt:lpstr>
      <vt:lpstr>BP vs RPM</vt:lpstr>
      <vt:lpstr>BP + TORQUE vs RPM</vt:lpstr>
      <vt:lpstr>lambda vs efficiency</vt:lpstr>
      <vt:lpstr>Power vs lambda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Ollie Powell</cp:lastModifiedBy>
  <cp:revision/>
  <cp:lastPrinted>2023-03-14T23:43:22Z</cp:lastPrinted>
  <dcterms:created xsi:type="dcterms:W3CDTF">2019-10-18T15:00:30Z</dcterms:created>
  <dcterms:modified xsi:type="dcterms:W3CDTF">2023-03-23T09:25:33Z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