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year 3 work\Mark's work\"/>
    </mc:Choice>
  </mc:AlternateContent>
  <bookViews>
    <workbookView xWindow="0" yWindow="0" windowWidth="2049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3" i="1" l="1"/>
  <c r="L8" i="1"/>
  <c r="L4" i="1"/>
  <c r="H3" i="1"/>
  <c r="E18" i="1"/>
  <c r="E9" i="1"/>
  <c r="E8" i="1"/>
  <c r="K8" i="1"/>
  <c r="K4" i="1" l="1"/>
  <c r="J27" i="1"/>
  <c r="J28" i="1"/>
  <c r="I6" i="1"/>
  <c r="N3" i="1" l="1"/>
  <c r="N102" i="1"/>
  <c r="M3" i="1"/>
  <c r="L3" i="1"/>
  <c r="J4" i="1"/>
  <c r="J3" i="1"/>
  <c r="K3" i="1"/>
  <c r="I3" i="1"/>
  <c r="G4" i="1"/>
  <c r="D3" i="1"/>
  <c r="P4" i="1" l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M4" i="1" l="1"/>
  <c r="T3" i="1" l="1"/>
  <c r="D4" i="1" l="1"/>
  <c r="D5" i="1"/>
  <c r="D6" i="1"/>
  <c r="D7" i="1"/>
  <c r="F7" i="1" s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I122" i="1" l="1"/>
  <c r="I118" i="1"/>
  <c r="I114" i="1"/>
  <c r="I110" i="1"/>
  <c r="I106" i="1"/>
  <c r="I102" i="1"/>
  <c r="I98" i="1"/>
  <c r="I94" i="1"/>
  <c r="I90" i="1"/>
  <c r="I86" i="1"/>
  <c r="I82" i="1"/>
  <c r="I78" i="1"/>
  <c r="I74" i="1"/>
  <c r="I70" i="1"/>
  <c r="I66" i="1"/>
  <c r="I62" i="1"/>
  <c r="I58" i="1"/>
  <c r="I54" i="1"/>
  <c r="I50" i="1"/>
  <c r="I46" i="1"/>
  <c r="I42" i="1"/>
  <c r="I38" i="1"/>
  <c r="I34" i="1"/>
  <c r="I30" i="1"/>
  <c r="I26" i="1"/>
  <c r="I22" i="1"/>
  <c r="I18" i="1"/>
  <c r="I14" i="1"/>
  <c r="I10" i="1"/>
  <c r="F121" i="1"/>
  <c r="I121" i="1"/>
  <c r="F117" i="1"/>
  <c r="I117" i="1"/>
  <c r="F113" i="1"/>
  <c r="I113" i="1"/>
  <c r="F109" i="1"/>
  <c r="I109" i="1"/>
  <c r="F105" i="1"/>
  <c r="I105" i="1"/>
  <c r="F101" i="1"/>
  <c r="I101" i="1"/>
  <c r="F97" i="1"/>
  <c r="I97" i="1"/>
  <c r="F93" i="1"/>
  <c r="I93" i="1"/>
  <c r="F89" i="1"/>
  <c r="I89" i="1"/>
  <c r="F85" i="1"/>
  <c r="I85" i="1"/>
  <c r="F81" i="1"/>
  <c r="I81" i="1"/>
  <c r="F77" i="1"/>
  <c r="I77" i="1"/>
  <c r="F73" i="1"/>
  <c r="I73" i="1"/>
  <c r="F69" i="1"/>
  <c r="I69" i="1"/>
  <c r="F65" i="1"/>
  <c r="I65" i="1"/>
  <c r="F61" i="1"/>
  <c r="I61" i="1"/>
  <c r="F57" i="1"/>
  <c r="I57" i="1"/>
  <c r="F53" i="1"/>
  <c r="I53" i="1"/>
  <c r="F49" i="1"/>
  <c r="I49" i="1"/>
  <c r="F45" i="1"/>
  <c r="I45" i="1"/>
  <c r="F41" i="1"/>
  <c r="I41" i="1"/>
  <c r="F37" i="1"/>
  <c r="I37" i="1"/>
  <c r="F33" i="1"/>
  <c r="I33" i="1"/>
  <c r="F29" i="1"/>
  <c r="I29" i="1"/>
  <c r="F25" i="1"/>
  <c r="I25" i="1"/>
  <c r="F21" i="1"/>
  <c r="I21" i="1"/>
  <c r="F17" i="1"/>
  <c r="I17" i="1"/>
  <c r="F13" i="1"/>
  <c r="I13" i="1"/>
  <c r="F9" i="1"/>
  <c r="I9" i="1"/>
  <c r="F5" i="1"/>
  <c r="I5" i="1"/>
  <c r="F120" i="1"/>
  <c r="I120" i="1"/>
  <c r="F116" i="1"/>
  <c r="I116" i="1"/>
  <c r="F112" i="1"/>
  <c r="I112" i="1"/>
  <c r="F108" i="1"/>
  <c r="I108" i="1"/>
  <c r="F104" i="1"/>
  <c r="I104" i="1"/>
  <c r="F100" i="1"/>
  <c r="I100" i="1"/>
  <c r="F96" i="1"/>
  <c r="I96" i="1"/>
  <c r="F92" i="1"/>
  <c r="I92" i="1"/>
  <c r="F88" i="1"/>
  <c r="I88" i="1"/>
  <c r="F84" i="1"/>
  <c r="I84" i="1"/>
  <c r="F80" i="1"/>
  <c r="I80" i="1"/>
  <c r="F76" i="1"/>
  <c r="I76" i="1"/>
  <c r="F72" i="1"/>
  <c r="I72" i="1"/>
  <c r="F68" i="1"/>
  <c r="I68" i="1"/>
  <c r="F64" i="1"/>
  <c r="I64" i="1"/>
  <c r="F60" i="1"/>
  <c r="I60" i="1"/>
  <c r="F56" i="1"/>
  <c r="I56" i="1"/>
  <c r="F52" i="1"/>
  <c r="I52" i="1"/>
  <c r="F48" i="1"/>
  <c r="I48" i="1"/>
  <c r="F44" i="1"/>
  <c r="I44" i="1"/>
  <c r="F40" i="1"/>
  <c r="I40" i="1"/>
  <c r="F36" i="1"/>
  <c r="I36" i="1"/>
  <c r="F32" i="1"/>
  <c r="I32" i="1"/>
  <c r="F28" i="1"/>
  <c r="I28" i="1"/>
  <c r="F24" i="1"/>
  <c r="I24" i="1"/>
  <c r="E20" i="1"/>
  <c r="I20" i="1"/>
  <c r="F16" i="1"/>
  <c r="I16" i="1"/>
  <c r="F12" i="1"/>
  <c r="I12" i="1"/>
  <c r="F8" i="1"/>
  <c r="I8" i="1"/>
  <c r="E4" i="1"/>
  <c r="I4" i="1"/>
  <c r="F123" i="1"/>
  <c r="I123" i="1"/>
  <c r="F119" i="1"/>
  <c r="I119" i="1"/>
  <c r="F115" i="1"/>
  <c r="I115" i="1"/>
  <c r="F111" i="1"/>
  <c r="I111" i="1"/>
  <c r="F107" i="1"/>
  <c r="I107" i="1"/>
  <c r="F103" i="1"/>
  <c r="I103" i="1"/>
  <c r="F99" i="1"/>
  <c r="I99" i="1"/>
  <c r="F95" i="1"/>
  <c r="I95" i="1"/>
  <c r="F91" i="1"/>
  <c r="I91" i="1"/>
  <c r="F87" i="1"/>
  <c r="I87" i="1"/>
  <c r="F83" i="1"/>
  <c r="I83" i="1"/>
  <c r="F79" i="1"/>
  <c r="I79" i="1"/>
  <c r="I75" i="1"/>
  <c r="F71" i="1"/>
  <c r="I71" i="1"/>
  <c r="I67" i="1"/>
  <c r="I63" i="1"/>
  <c r="I59" i="1"/>
  <c r="I55" i="1"/>
  <c r="I51" i="1"/>
  <c r="I47" i="1"/>
  <c r="I43" i="1"/>
  <c r="I39" i="1"/>
  <c r="I35" i="1"/>
  <c r="I31" i="1"/>
  <c r="I27" i="1"/>
  <c r="I23" i="1"/>
  <c r="I19" i="1"/>
  <c r="I15" i="1"/>
  <c r="I11" i="1"/>
  <c r="I7" i="1"/>
  <c r="E103" i="1"/>
  <c r="E68" i="1"/>
  <c r="F4" i="1"/>
  <c r="E95" i="1"/>
  <c r="E52" i="1"/>
  <c r="E119" i="1"/>
  <c r="E87" i="1"/>
  <c r="E36" i="1"/>
  <c r="F20" i="1"/>
  <c r="E111" i="1"/>
  <c r="E79" i="1"/>
  <c r="E75" i="1"/>
  <c r="F75" i="1"/>
  <c r="E67" i="1"/>
  <c r="F67" i="1"/>
  <c r="F63" i="1"/>
  <c r="E63" i="1"/>
  <c r="E59" i="1"/>
  <c r="F59" i="1"/>
  <c r="F55" i="1"/>
  <c r="E55" i="1"/>
  <c r="E51" i="1"/>
  <c r="F51" i="1"/>
  <c r="F47" i="1"/>
  <c r="E47" i="1"/>
  <c r="F43" i="1"/>
  <c r="E43" i="1"/>
  <c r="F39" i="1"/>
  <c r="E39" i="1"/>
  <c r="F35" i="1"/>
  <c r="E35" i="1"/>
  <c r="F31" i="1"/>
  <c r="E31" i="1"/>
  <c r="F27" i="1"/>
  <c r="E27" i="1"/>
  <c r="F23" i="1"/>
  <c r="E23" i="1"/>
  <c r="E19" i="1"/>
  <c r="F19" i="1"/>
  <c r="F15" i="1"/>
  <c r="E15" i="1"/>
  <c r="E11" i="1"/>
  <c r="F11" i="1"/>
  <c r="E7" i="1"/>
  <c r="E116" i="1"/>
  <c r="E108" i="1"/>
  <c r="E100" i="1"/>
  <c r="E92" i="1"/>
  <c r="E84" i="1"/>
  <c r="E76" i="1"/>
  <c r="E64" i="1"/>
  <c r="E48" i="1"/>
  <c r="E32" i="1"/>
  <c r="E16" i="1"/>
  <c r="F122" i="1"/>
  <c r="E122" i="1"/>
  <c r="F118" i="1"/>
  <c r="E118" i="1"/>
  <c r="F114" i="1"/>
  <c r="E114" i="1"/>
  <c r="F110" i="1"/>
  <c r="E110" i="1"/>
  <c r="F106" i="1"/>
  <c r="E106" i="1"/>
  <c r="F102" i="1"/>
  <c r="E102" i="1"/>
  <c r="F98" i="1"/>
  <c r="E98" i="1"/>
  <c r="F94" i="1"/>
  <c r="E94" i="1"/>
  <c r="F90" i="1"/>
  <c r="E90" i="1"/>
  <c r="F86" i="1"/>
  <c r="E86" i="1"/>
  <c r="F82" i="1"/>
  <c r="E82" i="1"/>
  <c r="F78" i="1"/>
  <c r="E78" i="1"/>
  <c r="F74" i="1"/>
  <c r="E74" i="1"/>
  <c r="F70" i="1"/>
  <c r="E70" i="1"/>
  <c r="F66" i="1"/>
  <c r="E66" i="1"/>
  <c r="F62" i="1"/>
  <c r="E62" i="1"/>
  <c r="F58" i="1"/>
  <c r="E58" i="1"/>
  <c r="F54" i="1"/>
  <c r="E54" i="1"/>
  <c r="F50" i="1"/>
  <c r="E50" i="1"/>
  <c r="F46" i="1"/>
  <c r="E46" i="1"/>
  <c r="F42" i="1"/>
  <c r="E42" i="1"/>
  <c r="F38" i="1"/>
  <c r="E38" i="1"/>
  <c r="F34" i="1"/>
  <c r="E34" i="1"/>
  <c r="F30" i="1"/>
  <c r="E30" i="1"/>
  <c r="F26" i="1"/>
  <c r="E26" i="1"/>
  <c r="F22" i="1"/>
  <c r="E22" i="1"/>
  <c r="F18" i="1"/>
  <c r="F14" i="1"/>
  <c r="E14" i="1"/>
  <c r="F10" i="1"/>
  <c r="E10" i="1"/>
  <c r="F6" i="1"/>
  <c r="E6" i="1"/>
  <c r="E123" i="1"/>
  <c r="E115" i="1"/>
  <c r="E107" i="1"/>
  <c r="E99" i="1"/>
  <c r="E91" i="1"/>
  <c r="E83" i="1"/>
  <c r="E72" i="1"/>
  <c r="E60" i="1"/>
  <c r="E44" i="1"/>
  <c r="E28" i="1"/>
  <c r="E12" i="1"/>
  <c r="E120" i="1"/>
  <c r="E112" i="1"/>
  <c r="E104" i="1"/>
  <c r="E96" i="1"/>
  <c r="E88" i="1"/>
  <c r="E80" i="1"/>
  <c r="E71" i="1"/>
  <c r="E56" i="1"/>
  <c r="E40" i="1"/>
  <c r="E24" i="1"/>
  <c r="E121" i="1"/>
  <c r="E117" i="1"/>
  <c r="E113" i="1"/>
  <c r="E109" i="1"/>
  <c r="E105" i="1"/>
  <c r="E101" i="1"/>
  <c r="E97" i="1"/>
  <c r="E93" i="1"/>
  <c r="E89" i="1"/>
  <c r="E85" i="1"/>
  <c r="E81" i="1"/>
  <c r="E77" i="1"/>
  <c r="E73" i="1"/>
  <c r="E69" i="1"/>
  <c r="E65" i="1"/>
  <c r="E61" i="1"/>
  <c r="E57" i="1"/>
  <c r="E53" i="1"/>
  <c r="E49" i="1"/>
  <c r="E45" i="1"/>
  <c r="E41" i="1"/>
  <c r="E37" i="1"/>
  <c r="E33" i="1"/>
  <c r="E29" i="1"/>
  <c r="E25" i="1"/>
  <c r="E21" i="1"/>
  <c r="E17" i="1"/>
  <c r="E13" i="1"/>
  <c r="E5" i="1"/>
  <c r="G5" i="1" l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G121" i="1" s="1"/>
  <c r="G122" i="1" s="1"/>
  <c r="G123" i="1" s="1"/>
  <c r="R2" i="1" l="1"/>
  <c r="H6" i="1" l="1"/>
  <c r="K10" i="1"/>
  <c r="K12" i="1"/>
  <c r="K16" i="1"/>
  <c r="K20" i="1"/>
  <c r="K24" i="1"/>
  <c r="K28" i="1"/>
  <c r="K32" i="1"/>
  <c r="K36" i="1"/>
  <c r="K40" i="1"/>
  <c r="K44" i="1"/>
  <c r="K48" i="1"/>
  <c r="K52" i="1"/>
  <c r="K56" i="1"/>
  <c r="K60" i="1"/>
  <c r="K64" i="1"/>
  <c r="K68" i="1"/>
  <c r="K72" i="1"/>
  <c r="K76" i="1"/>
  <c r="K80" i="1"/>
  <c r="K84" i="1"/>
  <c r="K88" i="1"/>
  <c r="K92" i="1"/>
  <c r="K96" i="1"/>
  <c r="K100" i="1"/>
  <c r="K104" i="1"/>
  <c r="K108" i="1"/>
  <c r="K5" i="1"/>
  <c r="K9" i="1"/>
  <c r="K13" i="1"/>
  <c r="K17" i="1"/>
  <c r="K21" i="1"/>
  <c r="K25" i="1"/>
  <c r="K29" i="1"/>
  <c r="K33" i="1"/>
  <c r="K37" i="1"/>
  <c r="K41" i="1"/>
  <c r="K45" i="1"/>
  <c r="K49" i="1"/>
  <c r="K53" i="1"/>
  <c r="K57" i="1"/>
  <c r="K61" i="1"/>
  <c r="K65" i="1"/>
  <c r="K69" i="1"/>
  <c r="K73" i="1"/>
  <c r="K77" i="1"/>
  <c r="K81" i="1"/>
  <c r="K85" i="1"/>
  <c r="K89" i="1"/>
  <c r="K93" i="1"/>
  <c r="K97" i="1"/>
  <c r="K101" i="1"/>
  <c r="K7" i="1"/>
  <c r="K15" i="1"/>
  <c r="K23" i="1"/>
  <c r="K31" i="1"/>
  <c r="K39" i="1"/>
  <c r="K47" i="1"/>
  <c r="K55" i="1"/>
  <c r="K63" i="1"/>
  <c r="K71" i="1"/>
  <c r="K79" i="1"/>
  <c r="K87" i="1"/>
  <c r="K95" i="1"/>
  <c r="K103" i="1"/>
  <c r="K109" i="1"/>
  <c r="K113" i="1"/>
  <c r="K117" i="1"/>
  <c r="K121" i="1"/>
  <c r="J8" i="1"/>
  <c r="J12" i="1"/>
  <c r="J16" i="1"/>
  <c r="J20" i="1"/>
  <c r="J24" i="1"/>
  <c r="J32" i="1"/>
  <c r="J36" i="1"/>
  <c r="J40" i="1"/>
  <c r="J44" i="1"/>
  <c r="J48" i="1"/>
  <c r="J52" i="1"/>
  <c r="J56" i="1"/>
  <c r="J60" i="1"/>
  <c r="J64" i="1"/>
  <c r="J68" i="1"/>
  <c r="J72" i="1"/>
  <c r="J76" i="1"/>
  <c r="J80" i="1"/>
  <c r="J84" i="1"/>
  <c r="J88" i="1"/>
  <c r="J92" i="1"/>
  <c r="J96" i="1"/>
  <c r="J100" i="1"/>
  <c r="J104" i="1"/>
  <c r="J108" i="1"/>
  <c r="J112" i="1"/>
  <c r="J116" i="1"/>
  <c r="J120" i="1"/>
  <c r="K19" i="1"/>
  <c r="K35" i="1"/>
  <c r="K51" i="1"/>
  <c r="K67" i="1"/>
  <c r="K83" i="1"/>
  <c r="K99" i="1"/>
  <c r="K111" i="1"/>
  <c r="K119" i="1"/>
  <c r="J6" i="1"/>
  <c r="J14" i="1"/>
  <c r="J22" i="1"/>
  <c r="J30" i="1"/>
  <c r="J38" i="1"/>
  <c r="J46" i="1"/>
  <c r="J54" i="1"/>
  <c r="J62" i="1"/>
  <c r="J70" i="1"/>
  <c r="J78" i="1"/>
  <c r="J86" i="1"/>
  <c r="J94" i="1"/>
  <c r="J102" i="1"/>
  <c r="J110" i="1"/>
  <c r="J114" i="1"/>
  <c r="J122" i="1"/>
  <c r="K18" i="1"/>
  <c r="K26" i="1"/>
  <c r="K34" i="1"/>
  <c r="K42" i="1"/>
  <c r="K50" i="1"/>
  <c r="K58" i="1"/>
  <c r="K66" i="1"/>
  <c r="K74" i="1"/>
  <c r="K82" i="1"/>
  <c r="K90" i="1"/>
  <c r="K98" i="1"/>
  <c r="K105" i="1"/>
  <c r="K110" i="1"/>
  <c r="K114" i="1"/>
  <c r="K118" i="1"/>
  <c r="K122" i="1"/>
  <c r="J5" i="1"/>
  <c r="J9" i="1"/>
  <c r="J13" i="1"/>
  <c r="J17" i="1"/>
  <c r="J21" i="1"/>
  <c r="J25" i="1"/>
  <c r="J29" i="1"/>
  <c r="J33" i="1"/>
  <c r="J37" i="1"/>
  <c r="J41" i="1"/>
  <c r="J45" i="1"/>
  <c r="J49" i="1"/>
  <c r="J53" i="1"/>
  <c r="J57" i="1"/>
  <c r="J61" i="1"/>
  <c r="J65" i="1"/>
  <c r="J69" i="1"/>
  <c r="J73" i="1"/>
  <c r="J77" i="1"/>
  <c r="J81" i="1"/>
  <c r="J85" i="1"/>
  <c r="J89" i="1"/>
  <c r="J93" i="1"/>
  <c r="J97" i="1"/>
  <c r="J101" i="1"/>
  <c r="J105" i="1"/>
  <c r="J109" i="1"/>
  <c r="J113" i="1"/>
  <c r="J117" i="1"/>
  <c r="J121" i="1"/>
  <c r="K11" i="1"/>
  <c r="K27" i="1"/>
  <c r="K43" i="1"/>
  <c r="K59" i="1"/>
  <c r="K75" i="1"/>
  <c r="K91" i="1"/>
  <c r="K106" i="1"/>
  <c r="K115" i="1"/>
  <c r="K123" i="1"/>
  <c r="J10" i="1"/>
  <c r="J18" i="1"/>
  <c r="J26" i="1"/>
  <c r="J34" i="1"/>
  <c r="J42" i="1"/>
  <c r="J50" i="1"/>
  <c r="J58" i="1"/>
  <c r="J66" i="1"/>
  <c r="J74" i="1"/>
  <c r="J82" i="1"/>
  <c r="J90" i="1"/>
  <c r="J98" i="1"/>
  <c r="J106" i="1"/>
  <c r="J118" i="1"/>
  <c r="K6" i="1"/>
  <c r="K38" i="1"/>
  <c r="K70" i="1"/>
  <c r="K102" i="1"/>
  <c r="K120" i="1"/>
  <c r="J11" i="1"/>
  <c r="J43" i="1"/>
  <c r="J59" i="1"/>
  <c r="J75" i="1"/>
  <c r="J91" i="1"/>
  <c r="J107" i="1"/>
  <c r="J123" i="1"/>
  <c r="K22" i="1"/>
  <c r="K86" i="1"/>
  <c r="J35" i="1"/>
  <c r="J67" i="1"/>
  <c r="J99" i="1"/>
  <c r="J115" i="1"/>
  <c r="K62" i="1"/>
  <c r="K116" i="1"/>
  <c r="J23" i="1"/>
  <c r="J55" i="1"/>
  <c r="J87" i="1"/>
  <c r="J103" i="1"/>
  <c r="K14" i="1"/>
  <c r="K46" i="1"/>
  <c r="K78" i="1"/>
  <c r="K107" i="1"/>
  <c r="J15" i="1"/>
  <c r="J31" i="1"/>
  <c r="J47" i="1"/>
  <c r="J63" i="1"/>
  <c r="J79" i="1"/>
  <c r="J95" i="1"/>
  <c r="J111" i="1"/>
  <c r="K54" i="1"/>
  <c r="K112" i="1"/>
  <c r="J19" i="1"/>
  <c r="J51" i="1"/>
  <c r="J83" i="1"/>
  <c r="K30" i="1"/>
  <c r="K94" i="1"/>
  <c r="J7" i="1"/>
  <c r="J39" i="1"/>
  <c r="J71" i="1"/>
  <c r="J119" i="1"/>
  <c r="H103" i="1"/>
  <c r="H107" i="1"/>
  <c r="H111" i="1"/>
  <c r="H115" i="1"/>
  <c r="H119" i="1"/>
  <c r="H123" i="1"/>
  <c r="H57" i="1"/>
  <c r="H61" i="1"/>
  <c r="H65" i="1"/>
  <c r="H69" i="1"/>
  <c r="L69" i="1" s="1"/>
  <c r="M69" i="1" s="1"/>
  <c r="H73" i="1"/>
  <c r="H77" i="1"/>
  <c r="H81" i="1"/>
  <c r="H85" i="1"/>
  <c r="L85" i="1" s="1"/>
  <c r="M85" i="1" s="1"/>
  <c r="H104" i="1"/>
  <c r="H108" i="1"/>
  <c r="H112" i="1"/>
  <c r="H116" i="1"/>
  <c r="H120" i="1"/>
  <c r="H102" i="1"/>
  <c r="H58" i="1"/>
  <c r="L58" i="1" s="1"/>
  <c r="M58" i="1" s="1"/>
  <c r="H62" i="1"/>
  <c r="H66" i="1"/>
  <c r="H70" i="1"/>
  <c r="H74" i="1"/>
  <c r="H78" i="1"/>
  <c r="L78" i="1" s="1"/>
  <c r="M78" i="1" s="1"/>
  <c r="H82" i="1"/>
  <c r="H86" i="1"/>
  <c r="H90" i="1"/>
  <c r="L90" i="1" s="1"/>
  <c r="M90" i="1" s="1"/>
  <c r="H94" i="1"/>
  <c r="H98" i="1"/>
  <c r="H54" i="1"/>
  <c r="H42" i="1"/>
  <c r="H46" i="1"/>
  <c r="H50" i="1"/>
  <c r="H38" i="1"/>
  <c r="H25" i="1"/>
  <c r="L25" i="1" s="1"/>
  <c r="M25" i="1" s="1"/>
  <c r="H29" i="1"/>
  <c r="H33" i="1"/>
  <c r="H37" i="1"/>
  <c r="H10" i="1"/>
  <c r="H14" i="1"/>
  <c r="H18" i="1"/>
  <c r="H105" i="1"/>
  <c r="H109" i="1"/>
  <c r="H113" i="1"/>
  <c r="H117" i="1"/>
  <c r="H121" i="1"/>
  <c r="H55" i="1"/>
  <c r="H59" i="1"/>
  <c r="H63" i="1"/>
  <c r="H67" i="1"/>
  <c r="H71" i="1"/>
  <c r="L71" i="1" s="1"/>
  <c r="M71" i="1" s="1"/>
  <c r="H75" i="1"/>
  <c r="H79" i="1"/>
  <c r="H83" i="1"/>
  <c r="H87" i="1"/>
  <c r="H91" i="1"/>
  <c r="L91" i="1" s="1"/>
  <c r="M91" i="1" s="1"/>
  <c r="H95" i="1"/>
  <c r="H99" i="1"/>
  <c r="H39" i="1"/>
  <c r="L39" i="1" s="1"/>
  <c r="M39" i="1" s="1"/>
  <c r="H43" i="1"/>
  <c r="H47" i="1"/>
  <c r="H51" i="1"/>
  <c r="H22" i="1"/>
  <c r="L22" i="1" s="1"/>
  <c r="M22" i="1" s="1"/>
  <c r="H26" i="1"/>
  <c r="H30" i="1"/>
  <c r="H34" i="1"/>
  <c r="H21" i="1"/>
  <c r="L21" i="1" s="1"/>
  <c r="M21" i="1" s="1"/>
  <c r="H7" i="1"/>
  <c r="H11" i="1"/>
  <c r="H15" i="1"/>
  <c r="H19" i="1"/>
  <c r="L19" i="1" s="1"/>
  <c r="M19" i="1" s="1"/>
  <c r="H106" i="1"/>
  <c r="H110" i="1"/>
  <c r="H114" i="1"/>
  <c r="H118" i="1"/>
  <c r="H122" i="1"/>
  <c r="H56" i="1"/>
  <c r="H60" i="1"/>
  <c r="H64" i="1"/>
  <c r="L64" i="1" s="1"/>
  <c r="M64" i="1" s="1"/>
  <c r="H68" i="1"/>
  <c r="L68" i="1" s="1"/>
  <c r="M68" i="1" s="1"/>
  <c r="H72" i="1"/>
  <c r="H76" i="1"/>
  <c r="H80" i="1"/>
  <c r="L80" i="1" s="1"/>
  <c r="M80" i="1" s="1"/>
  <c r="H84" i="1"/>
  <c r="H88" i="1"/>
  <c r="H92" i="1"/>
  <c r="H96" i="1"/>
  <c r="L96" i="1" s="1"/>
  <c r="M96" i="1" s="1"/>
  <c r="H100" i="1"/>
  <c r="L100" i="1" s="1"/>
  <c r="M100" i="1" s="1"/>
  <c r="H40" i="1"/>
  <c r="H44" i="1"/>
  <c r="H48" i="1"/>
  <c r="H52" i="1"/>
  <c r="H23" i="1"/>
  <c r="H27" i="1"/>
  <c r="L27" i="1" s="1"/>
  <c r="M27" i="1" s="1"/>
  <c r="H31" i="1"/>
  <c r="L31" i="1" s="1"/>
  <c r="M31" i="1" s="1"/>
  <c r="H35" i="1"/>
  <c r="H4" i="1"/>
  <c r="H8" i="1"/>
  <c r="H12" i="1"/>
  <c r="H16" i="1"/>
  <c r="H20" i="1"/>
  <c r="H89" i="1"/>
  <c r="L89" i="1" s="1"/>
  <c r="M89" i="1" s="1"/>
  <c r="H93" i="1"/>
  <c r="H97" i="1"/>
  <c r="H101" i="1"/>
  <c r="H41" i="1"/>
  <c r="L41" i="1" s="1"/>
  <c r="M41" i="1" s="1"/>
  <c r="H45" i="1"/>
  <c r="H49" i="1"/>
  <c r="H53" i="1"/>
  <c r="H24" i="1"/>
  <c r="H28" i="1"/>
  <c r="H32" i="1"/>
  <c r="H36" i="1"/>
  <c r="H5" i="1"/>
  <c r="H9" i="1"/>
  <c r="L9" i="1" s="1"/>
  <c r="M9" i="1" s="1"/>
  <c r="H13" i="1"/>
  <c r="H17" i="1"/>
  <c r="L119" i="1" l="1"/>
  <c r="M119" i="1" s="1"/>
  <c r="M8" i="1"/>
  <c r="L44" i="1"/>
  <c r="M44" i="1" s="1"/>
  <c r="L76" i="1"/>
  <c r="M76" i="1" s="1"/>
  <c r="L114" i="1"/>
  <c r="M114" i="1" s="1"/>
  <c r="L67" i="1"/>
  <c r="M67" i="1" s="1"/>
  <c r="L36" i="1"/>
  <c r="M36" i="1" s="1"/>
  <c r="L40" i="1"/>
  <c r="M40" i="1" s="1"/>
  <c r="L72" i="1"/>
  <c r="M72" i="1" s="1"/>
  <c r="L110" i="1"/>
  <c r="M110" i="1" s="1"/>
  <c r="L18" i="1"/>
  <c r="M18" i="1" s="1"/>
  <c r="L24" i="1"/>
  <c r="M24" i="1" s="1"/>
  <c r="L92" i="1"/>
  <c r="M92" i="1" s="1"/>
  <c r="L60" i="1"/>
  <c r="M60" i="1" s="1"/>
  <c r="L15" i="1"/>
  <c r="M15" i="1" s="1"/>
  <c r="L20" i="1"/>
  <c r="M20" i="1" s="1"/>
  <c r="L56" i="1"/>
  <c r="M56" i="1" s="1"/>
  <c r="L11" i="1"/>
  <c r="L79" i="1"/>
  <c r="M79" i="1" s="1"/>
  <c r="L121" i="1"/>
  <c r="M121" i="1" s="1"/>
  <c r="L103" i="1"/>
  <c r="M103" i="1" s="1"/>
  <c r="L88" i="1"/>
  <c r="M88" i="1" s="1"/>
  <c r="L86" i="1"/>
  <c r="M86" i="1" s="1"/>
  <c r="L84" i="1"/>
  <c r="M84" i="1" s="1"/>
  <c r="L51" i="1"/>
  <c r="M51" i="1" s="1"/>
  <c r="L52" i="1"/>
  <c r="M52" i="1" s="1"/>
  <c r="L48" i="1"/>
  <c r="M48" i="1" s="1"/>
  <c r="L46" i="1"/>
  <c r="M46" i="1" s="1"/>
  <c r="L10" i="1"/>
  <c r="M10" i="1" s="1"/>
  <c r="L28" i="1"/>
  <c r="M28" i="1" s="1"/>
  <c r="L45" i="1"/>
  <c r="M45" i="1" s="1"/>
  <c r="L93" i="1"/>
  <c r="M93" i="1" s="1"/>
  <c r="L12" i="1"/>
  <c r="M12" i="1" s="1"/>
  <c r="L118" i="1"/>
  <c r="M118" i="1" s="1"/>
  <c r="L87" i="1"/>
  <c r="M87" i="1" s="1"/>
  <c r="L55" i="1"/>
  <c r="M55" i="1" s="1"/>
  <c r="L109" i="1"/>
  <c r="M109" i="1" s="1"/>
  <c r="L29" i="1"/>
  <c r="M29" i="1" s="1"/>
  <c r="L94" i="1"/>
  <c r="M94" i="1" s="1"/>
  <c r="L62" i="1"/>
  <c r="M62" i="1" s="1"/>
  <c r="L116" i="1"/>
  <c r="M116" i="1" s="1"/>
  <c r="L123" i="1"/>
  <c r="M123" i="1" s="1"/>
  <c r="L107" i="1"/>
  <c r="M107" i="1" s="1"/>
  <c r="L5" i="1"/>
  <c r="M5" i="1" s="1"/>
  <c r="L34" i="1"/>
  <c r="M34" i="1" s="1"/>
  <c r="L99" i="1"/>
  <c r="M99" i="1" s="1"/>
  <c r="L105" i="1"/>
  <c r="M105" i="1" s="1"/>
  <c r="L6" i="1"/>
  <c r="M6" i="1" s="1"/>
  <c r="L42" i="1"/>
  <c r="M42" i="1" s="1"/>
  <c r="L74" i="1"/>
  <c r="M74" i="1" s="1"/>
  <c r="L112" i="1"/>
  <c r="M112" i="1" s="1"/>
  <c r="L65" i="1"/>
  <c r="M65" i="1" s="1"/>
  <c r="L23" i="1"/>
  <c r="M23" i="1" s="1"/>
  <c r="L30" i="1"/>
  <c r="M30" i="1" s="1"/>
  <c r="L83" i="1"/>
  <c r="M83" i="1" s="1"/>
  <c r="L81" i="1"/>
  <c r="M81" i="1" s="1"/>
  <c r="L17" i="1"/>
  <c r="M17" i="1" s="1"/>
  <c r="L53" i="1"/>
  <c r="M53" i="1" s="1"/>
  <c r="L101" i="1"/>
  <c r="M101" i="1" s="1"/>
  <c r="M11" i="1"/>
  <c r="L47" i="1"/>
  <c r="M47" i="1" s="1"/>
  <c r="L95" i="1"/>
  <c r="M95" i="1" s="1"/>
  <c r="L63" i="1"/>
  <c r="M63" i="1" s="1"/>
  <c r="L117" i="1"/>
  <c r="M117" i="1" s="1"/>
  <c r="L37" i="1"/>
  <c r="M37" i="1" s="1"/>
  <c r="L38" i="1"/>
  <c r="M38" i="1" s="1"/>
  <c r="L54" i="1"/>
  <c r="M54" i="1" s="1"/>
  <c r="L70" i="1"/>
  <c r="M70" i="1" s="1"/>
  <c r="L102" i="1"/>
  <c r="M102" i="1" s="1"/>
  <c r="L108" i="1"/>
  <c r="M108" i="1" s="1"/>
  <c r="L77" i="1"/>
  <c r="M77" i="1" s="1"/>
  <c r="L61" i="1"/>
  <c r="M61" i="1" s="1"/>
  <c r="L115" i="1"/>
  <c r="M115" i="1" s="1"/>
  <c r="L13" i="1"/>
  <c r="M13" i="1" s="1"/>
  <c r="L32" i="1"/>
  <c r="M32" i="1" s="1"/>
  <c r="L49" i="1"/>
  <c r="M49" i="1" s="1"/>
  <c r="L97" i="1"/>
  <c r="M97" i="1" s="1"/>
  <c r="L16" i="1"/>
  <c r="M16" i="1" s="1"/>
  <c r="L35" i="1"/>
  <c r="M35" i="1" s="1"/>
  <c r="L122" i="1"/>
  <c r="M122" i="1" s="1"/>
  <c r="L106" i="1"/>
  <c r="M106" i="1" s="1"/>
  <c r="L7" i="1"/>
  <c r="M7" i="1" s="1"/>
  <c r="L26" i="1"/>
  <c r="M26" i="1" s="1"/>
  <c r="L43" i="1"/>
  <c r="M43" i="1" s="1"/>
  <c r="L75" i="1"/>
  <c r="M75" i="1" s="1"/>
  <c r="L59" i="1"/>
  <c r="M59" i="1" s="1"/>
  <c r="L113" i="1"/>
  <c r="M113" i="1" s="1"/>
  <c r="L14" i="1"/>
  <c r="M14" i="1" s="1"/>
  <c r="L33" i="1"/>
  <c r="M33" i="1" s="1"/>
  <c r="L50" i="1"/>
  <c r="M50" i="1" s="1"/>
  <c r="L98" i="1"/>
  <c r="M98" i="1" s="1"/>
  <c r="L82" i="1"/>
  <c r="M82" i="1" s="1"/>
  <c r="L66" i="1"/>
  <c r="M66" i="1" s="1"/>
  <c r="L120" i="1"/>
  <c r="M120" i="1" s="1"/>
  <c r="L104" i="1"/>
  <c r="M104" i="1" s="1"/>
  <c r="M73" i="1"/>
  <c r="L57" i="1"/>
  <c r="M57" i="1" s="1"/>
  <c r="L111" i="1"/>
  <c r="M111" i="1" s="1"/>
  <c r="M124" i="1" l="1"/>
</calcChain>
</file>

<file path=xl/sharedStrings.xml><?xml version="1.0" encoding="utf-8"?>
<sst xmlns="http://schemas.openxmlformats.org/spreadsheetml/2006/main" count="31" uniqueCount="30">
  <si>
    <t>Time (s)</t>
  </si>
  <si>
    <t xml:space="preserve">Vehicle spec </t>
  </si>
  <si>
    <t>Air Density (kg/m3)</t>
  </si>
  <si>
    <t>Area (m2)</t>
  </si>
  <si>
    <t>Cd</t>
  </si>
  <si>
    <t>Wheel Radius (m)</t>
  </si>
  <si>
    <t xml:space="preserve">Weight of average human (Kg) </t>
  </si>
  <si>
    <t>Mass including 2 People (Kg)</t>
  </si>
  <si>
    <t>rolling resistance (N)</t>
  </si>
  <si>
    <t>Aero Force (N)</t>
  </si>
  <si>
    <t>Total Resistance (N)</t>
  </si>
  <si>
    <t>Power (w)</t>
  </si>
  <si>
    <t>Length (m)</t>
  </si>
  <si>
    <t>Height (m)</t>
  </si>
  <si>
    <t>Distance (m)</t>
  </si>
  <si>
    <t xml:space="preserve">Velocity </t>
  </si>
  <si>
    <t>(mph)</t>
  </si>
  <si>
    <t xml:space="preserve">Gradiant resistance (N)  </t>
  </si>
  <si>
    <t>Acceleration resistance (N)</t>
  </si>
  <si>
    <t>Acceleration (m/    )</t>
  </si>
  <si>
    <t xml:space="preserve">Concrete </t>
  </si>
  <si>
    <t>Field</t>
  </si>
  <si>
    <t xml:space="preserve">Wet  mud </t>
  </si>
  <si>
    <t xml:space="preserve">Unpaved road </t>
  </si>
  <si>
    <t>Swamp grass/tufts in water</t>
  </si>
  <si>
    <t>Average power (w)</t>
  </si>
  <si>
    <t>Total power (w)</t>
  </si>
  <si>
    <t>Power (Kw)</t>
  </si>
  <si>
    <t>Average power (Kw)</t>
  </si>
  <si>
    <t>Velocity (m/s)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</si>
</sst>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1" fillId="0" borderId="0" xfId="0" applyFont="1" applyAlignment="1">
      <alignment horizontal="center"/>
    </xf>
    <xf numFmtId="2" fontId="0" fillId="0" borderId="0" xfId="0" applyNumberFormat="1"/>
    <xf numFmtId="2" fontId="0" fillId="2" borderId="3" xfId="0" applyNumberFormat="1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164" fontId="0" fillId="2" borderId="4" xfId="0" applyNumberFormat="1" applyFont="1" applyFill="1" applyBorder="1" applyAlignment="1">
      <alignment horizontal="center" vertical="center"/>
    </xf>
    <xf numFmtId="2" fontId="0" fillId="2" borderId="5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2" borderId="1" xfId="0" applyNumberFormat="1" applyFon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/>
    </xf>
    <xf numFmtId="2" fontId="0" fillId="2" borderId="8" xfId="0" applyNumberForma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164" fontId="0" fillId="2" borderId="9" xfId="0" applyNumberFormat="1" applyFont="1" applyFill="1" applyBorder="1" applyAlignment="1">
      <alignment horizontal="center" vertical="center"/>
    </xf>
    <xf numFmtId="164" fontId="0" fillId="2" borderId="9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4" fontId="0" fillId="3" borderId="1" xfId="0" applyNumberFormat="1" applyFon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/>
    </xf>
    <xf numFmtId="2" fontId="0" fillId="3" borderId="3" xfId="0" applyNumberForma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164" fontId="0" fillId="3" borderId="4" xfId="0" applyNumberFormat="1" applyFont="1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/>
    </xf>
    <xf numFmtId="2" fontId="0" fillId="3" borderId="5" xfId="0" applyNumberFormat="1" applyFill="1" applyBorder="1" applyAlignment="1">
      <alignment horizontal="center"/>
    </xf>
    <xf numFmtId="2" fontId="0" fillId="3" borderId="8" xfId="0" applyNumberFormat="1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164" fontId="0" fillId="3" borderId="9" xfId="0" applyNumberFormat="1" applyFont="1" applyFill="1" applyBorder="1" applyAlignment="1">
      <alignment horizontal="center" vertical="center"/>
    </xf>
    <xf numFmtId="164" fontId="0" fillId="3" borderId="9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64" fontId="0" fillId="5" borderId="1" xfId="0" applyNumberFormat="1" applyFont="1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/>
    </xf>
    <xf numFmtId="2" fontId="0" fillId="5" borderId="3" xfId="0" applyNumberForma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164" fontId="0" fillId="5" borderId="4" xfId="0" applyNumberFormat="1" applyFont="1" applyFill="1" applyBorder="1" applyAlignment="1">
      <alignment horizontal="center" vertical="center"/>
    </xf>
    <xf numFmtId="164" fontId="0" fillId="5" borderId="4" xfId="0" applyNumberFormat="1" applyFill="1" applyBorder="1" applyAlignment="1">
      <alignment horizontal="center"/>
    </xf>
    <xf numFmtId="2" fontId="0" fillId="5" borderId="5" xfId="0" applyNumberFormat="1" applyFill="1" applyBorder="1" applyAlignment="1">
      <alignment horizontal="center"/>
    </xf>
    <xf numFmtId="2" fontId="0" fillId="5" borderId="8" xfId="0" applyNumberFormat="1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164" fontId="0" fillId="5" borderId="9" xfId="0" applyNumberFormat="1" applyFont="1" applyFill="1" applyBorder="1" applyAlignment="1">
      <alignment horizontal="center" vertical="center"/>
    </xf>
    <xf numFmtId="164" fontId="0" fillId="5" borderId="9" xfId="0" applyNumberFormat="1" applyFill="1" applyBorder="1" applyAlignment="1">
      <alignment horizontal="center"/>
    </xf>
    <xf numFmtId="2" fontId="0" fillId="4" borderId="3" xfId="0" applyNumberForma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164" fontId="0" fillId="4" borderId="4" xfId="0" applyNumberFormat="1" applyFont="1" applyFill="1" applyBorder="1" applyAlignment="1">
      <alignment horizontal="center" vertical="center"/>
    </xf>
    <xf numFmtId="164" fontId="0" fillId="4" borderId="4" xfId="0" applyNumberFormat="1" applyFill="1" applyBorder="1" applyAlignment="1">
      <alignment horizontal="center"/>
    </xf>
    <xf numFmtId="2" fontId="0" fillId="4" borderId="5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64" fontId="0" fillId="4" borderId="1" xfId="0" applyNumberFormat="1" applyFon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/>
    </xf>
    <xf numFmtId="2" fontId="0" fillId="4" borderId="8" xfId="0" applyNumberFormat="1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164" fontId="0" fillId="4" borderId="9" xfId="0" applyNumberFormat="1" applyFont="1" applyFill="1" applyBorder="1" applyAlignment="1">
      <alignment horizontal="center" vertical="center"/>
    </xf>
    <xf numFmtId="164" fontId="0" fillId="4" borderId="9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64" fontId="0" fillId="6" borderId="1" xfId="0" applyNumberFormat="1" applyFont="1" applyFill="1" applyBorder="1" applyAlignment="1">
      <alignment horizontal="center" vertical="center"/>
    </xf>
    <xf numFmtId="164" fontId="0" fillId="6" borderId="1" xfId="0" applyNumberFormat="1" applyFill="1" applyBorder="1" applyAlignment="1">
      <alignment horizontal="center"/>
    </xf>
    <xf numFmtId="2" fontId="0" fillId="6" borderId="3" xfId="0" applyNumberForma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164" fontId="0" fillId="6" borderId="4" xfId="0" applyNumberFormat="1" applyFont="1" applyFill="1" applyBorder="1" applyAlignment="1">
      <alignment horizontal="center" vertical="center"/>
    </xf>
    <xf numFmtId="164" fontId="0" fillId="6" borderId="4" xfId="0" applyNumberFormat="1" applyFill="1" applyBorder="1" applyAlignment="1">
      <alignment horizontal="center"/>
    </xf>
    <xf numFmtId="2" fontId="0" fillId="6" borderId="5" xfId="0" applyNumberFormat="1" applyFill="1" applyBorder="1" applyAlignment="1">
      <alignment horizontal="center"/>
    </xf>
    <xf numFmtId="2" fontId="0" fillId="6" borderId="6" xfId="0" applyNumberFormat="1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164" fontId="0" fillId="6" borderId="7" xfId="0" applyNumberFormat="1" applyFont="1" applyFill="1" applyBorder="1" applyAlignment="1">
      <alignment horizontal="center" vertical="center"/>
    </xf>
    <xf numFmtId="164" fontId="0" fillId="6" borderId="7" xfId="0" applyNumberFormat="1" applyFill="1" applyBorder="1" applyAlignment="1">
      <alignment horizontal="center"/>
    </xf>
    <xf numFmtId="164" fontId="0" fillId="0" borderId="0" xfId="0" applyNumberFormat="1"/>
    <xf numFmtId="1" fontId="0" fillId="0" borderId="0" xfId="0" applyNumberFormat="1"/>
    <xf numFmtId="0" fontId="0" fillId="0" borderId="5" xfId="0" applyBorder="1"/>
    <xf numFmtId="0" fontId="0" fillId="0" borderId="11" xfId="0" applyBorder="1"/>
    <xf numFmtId="0" fontId="0" fillId="2" borderId="11" xfId="0" applyFill="1" applyBorder="1"/>
    <xf numFmtId="0" fontId="0" fillId="3" borderId="11" xfId="0" applyFill="1" applyBorder="1"/>
    <xf numFmtId="0" fontId="0" fillId="5" borderId="11" xfId="0" applyFill="1" applyBorder="1"/>
    <xf numFmtId="0" fontId="0" fillId="4" borderId="11" xfId="0" applyFill="1" applyBorder="1"/>
    <xf numFmtId="0" fontId="0" fillId="6" borderId="12" xfId="0" applyFill="1" applyBorder="1"/>
    <xf numFmtId="1" fontId="0" fillId="2" borderId="4" xfId="0" applyNumberFormat="1" applyFon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/>
    </xf>
    <xf numFmtId="1" fontId="0" fillId="2" borderId="9" xfId="0" applyNumberFormat="1" applyFill="1" applyBorder="1" applyAlignment="1">
      <alignment horizontal="center"/>
    </xf>
    <xf numFmtId="1" fontId="0" fillId="3" borderId="4" xfId="0" applyNumberFormat="1" applyFill="1" applyBorder="1" applyAlignment="1">
      <alignment horizontal="center"/>
    </xf>
    <xf numFmtId="1" fontId="0" fillId="3" borderId="1" xfId="0" applyNumberFormat="1" applyFill="1" applyBorder="1" applyAlignment="1">
      <alignment horizontal="center"/>
    </xf>
    <xf numFmtId="1" fontId="0" fillId="3" borderId="9" xfId="0" applyNumberFormat="1" applyFill="1" applyBorder="1" applyAlignment="1">
      <alignment horizontal="center"/>
    </xf>
    <xf numFmtId="1" fontId="0" fillId="5" borderId="4" xfId="0" applyNumberFormat="1" applyFill="1" applyBorder="1" applyAlignment="1">
      <alignment horizontal="center"/>
    </xf>
    <xf numFmtId="1" fontId="0" fillId="5" borderId="1" xfId="0" applyNumberFormat="1" applyFill="1" applyBorder="1" applyAlignment="1">
      <alignment horizontal="center"/>
    </xf>
    <xf numFmtId="1" fontId="0" fillId="5" borderId="9" xfId="0" applyNumberFormat="1" applyFill="1" applyBorder="1" applyAlignment="1">
      <alignment horizontal="center"/>
    </xf>
    <xf numFmtId="1" fontId="0" fillId="4" borderId="4" xfId="0" applyNumberFormat="1" applyFill="1" applyBorder="1" applyAlignment="1">
      <alignment horizontal="center"/>
    </xf>
    <xf numFmtId="1" fontId="0" fillId="4" borderId="1" xfId="0" applyNumberFormat="1" applyFill="1" applyBorder="1" applyAlignment="1">
      <alignment horizontal="center"/>
    </xf>
    <xf numFmtId="1" fontId="0" fillId="4" borderId="9" xfId="0" applyNumberFormat="1" applyFill="1" applyBorder="1" applyAlignment="1">
      <alignment horizontal="center"/>
    </xf>
    <xf numFmtId="1" fontId="0" fillId="6" borderId="4" xfId="0" applyNumberFormat="1" applyFill="1" applyBorder="1" applyAlignment="1">
      <alignment horizontal="center"/>
    </xf>
    <xf numFmtId="1" fontId="0" fillId="6" borderId="1" xfId="0" applyNumberFormat="1" applyFill="1" applyBorder="1" applyAlignment="1">
      <alignment horizontal="center"/>
    </xf>
    <xf numFmtId="1" fontId="0" fillId="6" borderId="7" xfId="0" applyNumberFormat="1" applyFill="1" applyBorder="1" applyAlignment="1">
      <alignment horizontal="center"/>
    </xf>
    <xf numFmtId="164" fontId="0" fillId="2" borderId="10" xfId="0" applyNumberFormat="1" applyFont="1" applyFill="1" applyBorder="1" applyAlignment="1">
      <alignment horizontal="center" vertical="center"/>
    </xf>
    <xf numFmtId="164" fontId="0" fillId="2" borderId="14" xfId="0" applyNumberFormat="1" applyFont="1" applyFill="1" applyBorder="1" applyAlignment="1">
      <alignment horizontal="center" vertical="center"/>
    </xf>
    <xf numFmtId="164" fontId="0" fillId="2" borderId="15" xfId="0" applyNumberFormat="1" applyFont="1" applyFill="1" applyBorder="1" applyAlignment="1">
      <alignment horizontal="center" vertical="center"/>
    </xf>
    <xf numFmtId="0" fontId="0" fillId="0" borderId="16" xfId="0" applyBorder="1"/>
    <xf numFmtId="0" fontId="0" fillId="2" borderId="16" xfId="0" applyFill="1" applyBorder="1"/>
    <xf numFmtId="0" fontId="0" fillId="3" borderId="16" xfId="0" applyFill="1" applyBorder="1"/>
    <xf numFmtId="0" fontId="0" fillId="5" borderId="16" xfId="0" applyFill="1" applyBorder="1"/>
    <xf numFmtId="0" fontId="0" fillId="4" borderId="16" xfId="0" applyFill="1" applyBorder="1"/>
    <xf numFmtId="0" fontId="0" fillId="6" borderId="17" xfId="0" applyFill="1" applyBorder="1"/>
    <xf numFmtId="1" fontId="0" fillId="7" borderId="1" xfId="0" applyNumberFormat="1" applyFont="1" applyFill="1" applyBorder="1" applyAlignment="1">
      <alignment horizontal="center" vertical="center"/>
    </xf>
    <xf numFmtId="164" fontId="0" fillId="2" borderId="3" xfId="0" applyNumberFormat="1" applyFont="1" applyFill="1" applyBorder="1" applyAlignment="1">
      <alignment horizontal="center" vertical="center"/>
    </xf>
    <xf numFmtId="1" fontId="0" fillId="7" borderId="4" xfId="0" applyNumberFormat="1" applyFont="1" applyFill="1" applyBorder="1" applyAlignment="1">
      <alignment horizontal="center" vertical="center"/>
    </xf>
    <xf numFmtId="164" fontId="0" fillId="7" borderId="2" xfId="0" applyNumberFormat="1" applyFont="1" applyFill="1" applyBorder="1" applyAlignment="1">
      <alignment horizontal="center" vertical="center"/>
    </xf>
    <xf numFmtId="164" fontId="0" fillId="2" borderId="5" xfId="0" applyNumberFormat="1" applyFont="1" applyFill="1" applyBorder="1" applyAlignment="1">
      <alignment horizontal="center" vertical="center"/>
    </xf>
    <xf numFmtId="164" fontId="0" fillId="7" borderId="11" xfId="0" applyNumberFormat="1" applyFont="1" applyFill="1" applyBorder="1" applyAlignment="1">
      <alignment horizontal="center" vertical="center"/>
    </xf>
    <xf numFmtId="1" fontId="0" fillId="7" borderId="7" xfId="0" applyNumberFormat="1" applyFont="1" applyFill="1" applyBorder="1" applyAlignment="1">
      <alignment horizontal="center" vertical="center"/>
    </xf>
    <xf numFmtId="164" fontId="0" fillId="7" borderId="12" xfId="0" applyNumberFormat="1" applyFont="1" applyFill="1" applyBorder="1" applyAlignment="1">
      <alignment horizontal="center" vertical="center"/>
    </xf>
    <xf numFmtId="164" fontId="0" fillId="3" borderId="10" xfId="0" applyNumberFormat="1" applyFill="1" applyBorder="1" applyAlignment="1">
      <alignment horizontal="center"/>
    </xf>
    <xf numFmtId="164" fontId="0" fillId="3" borderId="14" xfId="0" applyNumberFormat="1" applyFill="1" applyBorder="1" applyAlignment="1">
      <alignment horizontal="center"/>
    </xf>
    <xf numFmtId="164" fontId="0" fillId="3" borderId="15" xfId="0" applyNumberFormat="1" applyFill="1" applyBorder="1" applyAlignment="1">
      <alignment horizontal="center"/>
    </xf>
    <xf numFmtId="164" fontId="0" fillId="2" borderId="8" xfId="0" applyNumberFormat="1" applyFont="1" applyFill="1" applyBorder="1" applyAlignment="1">
      <alignment horizontal="center" vertical="center"/>
    </xf>
    <xf numFmtId="1" fontId="0" fillId="7" borderId="9" xfId="0" applyNumberFormat="1" applyFont="1" applyFill="1" applyBorder="1" applyAlignment="1">
      <alignment horizontal="center" vertical="center"/>
    </xf>
    <xf numFmtId="164" fontId="0" fillId="7" borderId="18" xfId="0" applyNumberFormat="1" applyFont="1" applyFill="1" applyBorder="1" applyAlignment="1">
      <alignment horizontal="center" vertical="center"/>
    </xf>
    <xf numFmtId="164" fontId="0" fillId="3" borderId="3" xfId="0" applyNumberFormat="1" applyFont="1" applyFill="1" applyBorder="1" applyAlignment="1">
      <alignment horizontal="center" vertical="center"/>
    </xf>
    <xf numFmtId="164" fontId="0" fillId="3" borderId="5" xfId="0" applyNumberFormat="1" applyFont="1" applyFill="1" applyBorder="1" applyAlignment="1">
      <alignment horizontal="center" vertical="center"/>
    </xf>
    <xf numFmtId="164" fontId="0" fillId="5" borderId="10" xfId="0" applyNumberFormat="1" applyFill="1" applyBorder="1" applyAlignment="1">
      <alignment horizontal="center"/>
    </xf>
    <xf numFmtId="164" fontId="0" fillId="5" borderId="14" xfId="0" applyNumberFormat="1" applyFill="1" applyBorder="1" applyAlignment="1">
      <alignment horizontal="center"/>
    </xf>
    <xf numFmtId="164" fontId="0" fillId="5" borderId="15" xfId="0" applyNumberFormat="1" applyFill="1" applyBorder="1" applyAlignment="1">
      <alignment horizontal="center"/>
    </xf>
    <xf numFmtId="164" fontId="0" fillId="3" borderId="8" xfId="0" applyNumberFormat="1" applyFont="1" applyFill="1" applyBorder="1" applyAlignment="1">
      <alignment horizontal="center" vertical="center"/>
    </xf>
    <xf numFmtId="164" fontId="0" fillId="5" borderId="3" xfId="0" applyNumberFormat="1" applyFont="1" applyFill="1" applyBorder="1" applyAlignment="1">
      <alignment horizontal="center" vertical="center"/>
    </xf>
    <xf numFmtId="164" fontId="0" fillId="5" borderId="5" xfId="0" applyNumberFormat="1" applyFont="1" applyFill="1" applyBorder="1" applyAlignment="1">
      <alignment horizontal="center" vertical="center"/>
    </xf>
    <xf numFmtId="164" fontId="0" fillId="4" borderId="10" xfId="0" applyNumberFormat="1" applyFill="1" applyBorder="1" applyAlignment="1">
      <alignment horizontal="center"/>
    </xf>
    <xf numFmtId="164" fontId="0" fillId="4" borderId="14" xfId="0" applyNumberFormat="1" applyFill="1" applyBorder="1" applyAlignment="1">
      <alignment horizontal="center"/>
    </xf>
    <xf numFmtId="164" fontId="0" fillId="4" borderId="15" xfId="0" applyNumberFormat="1" applyFill="1" applyBorder="1" applyAlignment="1">
      <alignment horizontal="center"/>
    </xf>
    <xf numFmtId="164" fontId="0" fillId="5" borderId="8" xfId="0" applyNumberFormat="1" applyFont="1" applyFill="1" applyBorder="1" applyAlignment="1">
      <alignment horizontal="center" vertical="center"/>
    </xf>
    <xf numFmtId="164" fontId="0" fillId="4" borderId="3" xfId="0" applyNumberFormat="1" applyFont="1" applyFill="1" applyBorder="1" applyAlignment="1">
      <alignment horizontal="center" vertical="center"/>
    </xf>
    <xf numFmtId="164" fontId="0" fillId="4" borderId="5" xfId="0" applyNumberFormat="1" applyFont="1" applyFill="1" applyBorder="1" applyAlignment="1">
      <alignment horizontal="center" vertical="center"/>
    </xf>
    <xf numFmtId="164" fontId="0" fillId="6" borderId="10" xfId="0" applyNumberFormat="1" applyFill="1" applyBorder="1" applyAlignment="1">
      <alignment horizontal="center"/>
    </xf>
    <xf numFmtId="164" fontId="0" fillId="6" borderId="14" xfId="0" applyNumberFormat="1" applyFill="1" applyBorder="1" applyAlignment="1">
      <alignment horizontal="center"/>
    </xf>
    <xf numFmtId="164" fontId="0" fillId="6" borderId="19" xfId="0" applyNumberFormat="1" applyFill="1" applyBorder="1" applyAlignment="1">
      <alignment horizontal="center"/>
    </xf>
    <xf numFmtId="164" fontId="0" fillId="4" borderId="8" xfId="0" applyNumberFormat="1" applyFont="1" applyFill="1" applyBorder="1" applyAlignment="1">
      <alignment horizontal="center" vertical="center"/>
    </xf>
    <xf numFmtId="164" fontId="0" fillId="6" borderId="3" xfId="0" applyNumberFormat="1" applyFont="1" applyFill="1" applyBorder="1" applyAlignment="1">
      <alignment horizontal="center" vertical="center"/>
    </xf>
    <xf numFmtId="164" fontId="0" fillId="6" borderId="5" xfId="0" applyNumberFormat="1" applyFont="1" applyFill="1" applyBorder="1" applyAlignment="1">
      <alignment horizontal="center" vertical="center"/>
    </xf>
    <xf numFmtId="164" fontId="0" fillId="6" borderId="6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Velocity</a:t>
            </a:r>
            <a:r>
              <a:rPr lang="en-US" baseline="0"/>
              <a:t> Vs Time 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Sheet1!$D$2</c:f>
              <c:strCache>
                <c:ptCount val="1"/>
                <c:pt idx="0">
                  <c:v>Velocity (m/s)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Sheet1!$D$3:$D$123</c:f>
              <c:numCache>
                <c:formatCode>0.000</c:formatCode>
                <c:ptCount val="121"/>
                <c:pt idx="0">
                  <c:v>0</c:v>
                </c:pt>
                <c:pt idx="1">
                  <c:v>0.89407999999999999</c:v>
                </c:pt>
                <c:pt idx="2">
                  <c:v>1.78816</c:v>
                </c:pt>
                <c:pt idx="3">
                  <c:v>2.6822400000000002</c:v>
                </c:pt>
                <c:pt idx="4">
                  <c:v>3.5763199999999999</c:v>
                </c:pt>
                <c:pt idx="5">
                  <c:v>5.3644800000000004</c:v>
                </c:pt>
                <c:pt idx="6">
                  <c:v>6.2585600000000001</c:v>
                </c:pt>
                <c:pt idx="7">
                  <c:v>7.1526399999999999</c:v>
                </c:pt>
                <c:pt idx="8">
                  <c:v>8.0467200000000005</c:v>
                </c:pt>
                <c:pt idx="9">
                  <c:v>8.9407999999999994</c:v>
                </c:pt>
                <c:pt idx="10">
                  <c:v>9.8348800000000001</c:v>
                </c:pt>
                <c:pt idx="11">
                  <c:v>10.728960000000001</c:v>
                </c:pt>
                <c:pt idx="12">
                  <c:v>11.62304</c:v>
                </c:pt>
                <c:pt idx="13">
                  <c:v>12.51712</c:v>
                </c:pt>
                <c:pt idx="14">
                  <c:v>13.411199999999999</c:v>
                </c:pt>
                <c:pt idx="15">
                  <c:v>12.51712</c:v>
                </c:pt>
                <c:pt idx="16">
                  <c:v>11.62304</c:v>
                </c:pt>
                <c:pt idx="17">
                  <c:v>9.8348800000000001</c:v>
                </c:pt>
                <c:pt idx="18">
                  <c:v>8.9407999999999994</c:v>
                </c:pt>
                <c:pt idx="19">
                  <c:v>8.0467200000000005</c:v>
                </c:pt>
                <c:pt idx="20">
                  <c:v>7.1526399999999999</c:v>
                </c:pt>
                <c:pt idx="21">
                  <c:v>7.1526399999999999</c:v>
                </c:pt>
                <c:pt idx="22">
                  <c:v>6.7055999999999996</c:v>
                </c:pt>
                <c:pt idx="23">
                  <c:v>6.2585600000000001</c:v>
                </c:pt>
                <c:pt idx="24">
                  <c:v>5.3644800000000004</c:v>
                </c:pt>
                <c:pt idx="25">
                  <c:v>4.4703999999999997</c:v>
                </c:pt>
                <c:pt idx="26">
                  <c:v>3.5763199999999999</c:v>
                </c:pt>
                <c:pt idx="27">
                  <c:v>2.6822400000000002</c:v>
                </c:pt>
                <c:pt idx="28">
                  <c:v>2.6822400000000002</c:v>
                </c:pt>
                <c:pt idx="29">
                  <c:v>2.6822400000000002</c:v>
                </c:pt>
                <c:pt idx="30">
                  <c:v>2.6822400000000002</c:v>
                </c:pt>
                <c:pt idx="31">
                  <c:v>2.6822400000000002</c:v>
                </c:pt>
                <c:pt idx="32">
                  <c:v>2.6822400000000002</c:v>
                </c:pt>
                <c:pt idx="33">
                  <c:v>3.5763199999999999</c:v>
                </c:pt>
                <c:pt idx="34">
                  <c:v>4.4703999999999997</c:v>
                </c:pt>
                <c:pt idx="35">
                  <c:v>5.3644800000000004</c:v>
                </c:pt>
                <c:pt idx="36">
                  <c:v>6.2585600000000001</c:v>
                </c:pt>
                <c:pt idx="37">
                  <c:v>7.1526399999999999</c:v>
                </c:pt>
                <c:pt idx="38">
                  <c:v>6.2585600000000001</c:v>
                </c:pt>
                <c:pt idx="39">
                  <c:v>6.2585600000000001</c:v>
                </c:pt>
                <c:pt idx="40">
                  <c:v>6.2585600000000001</c:v>
                </c:pt>
                <c:pt idx="41">
                  <c:v>6.2585600000000001</c:v>
                </c:pt>
                <c:pt idx="42">
                  <c:v>7.1526399999999999</c:v>
                </c:pt>
                <c:pt idx="43">
                  <c:v>8.0467200000000005</c:v>
                </c:pt>
                <c:pt idx="44">
                  <c:v>8.9407999999999994</c:v>
                </c:pt>
                <c:pt idx="45">
                  <c:v>9.8348800000000001</c:v>
                </c:pt>
                <c:pt idx="46">
                  <c:v>10.728960000000001</c:v>
                </c:pt>
                <c:pt idx="47">
                  <c:v>11.62304</c:v>
                </c:pt>
                <c:pt idx="48">
                  <c:v>12.51712</c:v>
                </c:pt>
                <c:pt idx="49">
                  <c:v>11.62304</c:v>
                </c:pt>
                <c:pt idx="50">
                  <c:v>10.728960000000001</c:v>
                </c:pt>
                <c:pt idx="51">
                  <c:v>9.8348800000000001</c:v>
                </c:pt>
                <c:pt idx="52">
                  <c:v>8.0467200000000005</c:v>
                </c:pt>
                <c:pt idx="53">
                  <c:v>7.1526399999999999</c:v>
                </c:pt>
                <c:pt idx="54">
                  <c:v>7.5996800000000002</c:v>
                </c:pt>
                <c:pt idx="55">
                  <c:v>8.0467200000000005</c:v>
                </c:pt>
                <c:pt idx="56">
                  <c:v>8.49376</c:v>
                </c:pt>
                <c:pt idx="57">
                  <c:v>8.9407999999999994</c:v>
                </c:pt>
                <c:pt idx="58">
                  <c:v>9.3878400000000006</c:v>
                </c:pt>
                <c:pt idx="59">
                  <c:v>9.8348800000000001</c:v>
                </c:pt>
                <c:pt idx="60">
                  <c:v>8.0467200000000005</c:v>
                </c:pt>
                <c:pt idx="61">
                  <c:v>8.0467200000000005</c:v>
                </c:pt>
                <c:pt idx="62">
                  <c:v>7.5996800000000002</c:v>
                </c:pt>
                <c:pt idx="63">
                  <c:v>7.1526399999999999</c:v>
                </c:pt>
                <c:pt idx="64">
                  <c:v>6.2585600000000001</c:v>
                </c:pt>
                <c:pt idx="65">
                  <c:v>5.3644800000000004</c:v>
                </c:pt>
                <c:pt idx="66">
                  <c:v>4.4703999999999997</c:v>
                </c:pt>
                <c:pt idx="67">
                  <c:v>3.5763199999999999</c:v>
                </c:pt>
                <c:pt idx="68">
                  <c:v>2.6822400000000002</c:v>
                </c:pt>
                <c:pt idx="69">
                  <c:v>3.5763199999999999</c:v>
                </c:pt>
                <c:pt idx="70">
                  <c:v>5.3644800000000004</c:v>
                </c:pt>
                <c:pt idx="71">
                  <c:v>6.2585600000000001</c:v>
                </c:pt>
                <c:pt idx="72">
                  <c:v>7.1526399999999999</c:v>
                </c:pt>
                <c:pt idx="73">
                  <c:v>7.5996800000000002</c:v>
                </c:pt>
                <c:pt idx="74">
                  <c:v>8.0467200000000005</c:v>
                </c:pt>
                <c:pt idx="75">
                  <c:v>8.49376</c:v>
                </c:pt>
                <c:pt idx="76">
                  <c:v>8.9407999999999994</c:v>
                </c:pt>
                <c:pt idx="77">
                  <c:v>9.3878400000000006</c:v>
                </c:pt>
                <c:pt idx="78">
                  <c:v>9.8348800000000001</c:v>
                </c:pt>
                <c:pt idx="79">
                  <c:v>10.728960000000001</c:v>
                </c:pt>
                <c:pt idx="80">
                  <c:v>11.62304</c:v>
                </c:pt>
                <c:pt idx="81">
                  <c:v>12.51712</c:v>
                </c:pt>
                <c:pt idx="82">
                  <c:v>13.411199999999999</c:v>
                </c:pt>
                <c:pt idx="83">
                  <c:v>12.51712</c:v>
                </c:pt>
                <c:pt idx="84">
                  <c:v>11.62304</c:v>
                </c:pt>
                <c:pt idx="85">
                  <c:v>10.728960000000001</c:v>
                </c:pt>
                <c:pt idx="86">
                  <c:v>8.9407999999999994</c:v>
                </c:pt>
                <c:pt idx="87">
                  <c:v>8.9407999999999994</c:v>
                </c:pt>
                <c:pt idx="88">
                  <c:v>9.3878400000000006</c:v>
                </c:pt>
                <c:pt idx="89">
                  <c:v>9.8348800000000001</c:v>
                </c:pt>
                <c:pt idx="90">
                  <c:v>10.28192</c:v>
                </c:pt>
                <c:pt idx="91">
                  <c:v>10.728960000000001</c:v>
                </c:pt>
                <c:pt idx="92">
                  <c:v>11.176</c:v>
                </c:pt>
                <c:pt idx="93">
                  <c:v>10.728960000000001</c:v>
                </c:pt>
                <c:pt idx="94">
                  <c:v>10.28192</c:v>
                </c:pt>
                <c:pt idx="95">
                  <c:v>9.8348800000000001</c:v>
                </c:pt>
                <c:pt idx="96">
                  <c:v>9.3878400000000006</c:v>
                </c:pt>
                <c:pt idx="97">
                  <c:v>9.8348800000000001</c:v>
                </c:pt>
                <c:pt idx="98">
                  <c:v>10.28192</c:v>
                </c:pt>
                <c:pt idx="99">
                  <c:v>10.728960000000001</c:v>
                </c:pt>
                <c:pt idx="100">
                  <c:v>11.62304</c:v>
                </c:pt>
                <c:pt idx="101">
                  <c:v>11.176</c:v>
                </c:pt>
                <c:pt idx="102">
                  <c:v>10.728960000000001</c:v>
                </c:pt>
                <c:pt idx="103">
                  <c:v>9.8348800000000001</c:v>
                </c:pt>
                <c:pt idx="104">
                  <c:v>8.9407999999999994</c:v>
                </c:pt>
                <c:pt idx="105">
                  <c:v>7.1526399999999999</c:v>
                </c:pt>
                <c:pt idx="106">
                  <c:v>5.3644800000000004</c:v>
                </c:pt>
                <c:pt idx="107">
                  <c:v>5.8115199999999998</c:v>
                </c:pt>
                <c:pt idx="108">
                  <c:v>6.7055999999999996</c:v>
                </c:pt>
                <c:pt idx="109">
                  <c:v>7.1526399999999999</c:v>
                </c:pt>
                <c:pt idx="110">
                  <c:v>8.0467200000000005</c:v>
                </c:pt>
                <c:pt idx="111">
                  <c:v>8.9407999999999994</c:v>
                </c:pt>
                <c:pt idx="112">
                  <c:v>9.8348800000000001</c:v>
                </c:pt>
                <c:pt idx="113">
                  <c:v>10.728960000000001</c:v>
                </c:pt>
                <c:pt idx="114">
                  <c:v>11.62304</c:v>
                </c:pt>
                <c:pt idx="115">
                  <c:v>12.51712</c:v>
                </c:pt>
                <c:pt idx="116">
                  <c:v>13.411199999999999</c:v>
                </c:pt>
                <c:pt idx="117">
                  <c:v>14.30528</c:v>
                </c:pt>
                <c:pt idx="118">
                  <c:v>15.19936</c:v>
                </c:pt>
                <c:pt idx="119">
                  <c:v>16.093440000000001</c:v>
                </c:pt>
                <c:pt idx="120">
                  <c:v>16.093440000000001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337-4E70-AD6B-99536CCC29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8706864"/>
        <c:axId val="226946848"/>
      </c:lineChart>
      <c:catAx>
        <c:axId val="2287068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6946848"/>
        <c:crosses val="autoZero"/>
        <c:auto val="1"/>
        <c:lblAlgn val="ctr"/>
        <c:lblOffset val="100"/>
        <c:noMultiLvlLbl val="0"/>
      </c:catAx>
      <c:valAx>
        <c:axId val="226946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87068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Rolling Resistance</a:t>
            </a:r>
            <a:r>
              <a:rPr lang="en-US" baseline="0"/>
              <a:t> Vs Time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Sheet1!$H$1</c:f>
              <c:strCache>
                <c:ptCount val="1"/>
                <c:pt idx="0">
                  <c:v>rolling resistance (N)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Sheet1!$H$2:$H$123</c:f>
              <c:numCache>
                <c:formatCode>0.000</c:formatCode>
                <c:ptCount val="122"/>
                <c:pt idx="1">
                  <c:v>79.578720000000004</c:v>
                </c:pt>
                <c:pt idx="2">
                  <c:v>79.578720000000004</c:v>
                </c:pt>
                <c:pt idx="3">
                  <c:v>79.578720000000004</c:v>
                </c:pt>
                <c:pt idx="4">
                  <c:v>79.578720000000004</c:v>
                </c:pt>
                <c:pt idx="5">
                  <c:v>79.578720000000004</c:v>
                </c:pt>
                <c:pt idx="6">
                  <c:v>79.578720000000004</c:v>
                </c:pt>
                <c:pt idx="7">
                  <c:v>79.578720000000004</c:v>
                </c:pt>
                <c:pt idx="8">
                  <c:v>79.578720000000004</c:v>
                </c:pt>
                <c:pt idx="9">
                  <c:v>79.578720000000004</c:v>
                </c:pt>
                <c:pt idx="10">
                  <c:v>79.578720000000004</c:v>
                </c:pt>
                <c:pt idx="11">
                  <c:v>79.578720000000004</c:v>
                </c:pt>
                <c:pt idx="12">
                  <c:v>79.578720000000004</c:v>
                </c:pt>
                <c:pt idx="13">
                  <c:v>79.578720000000004</c:v>
                </c:pt>
                <c:pt idx="14">
                  <c:v>79.578720000000004</c:v>
                </c:pt>
                <c:pt idx="15">
                  <c:v>79.578720000000004</c:v>
                </c:pt>
                <c:pt idx="16">
                  <c:v>79.578720000000004</c:v>
                </c:pt>
                <c:pt idx="17">
                  <c:v>79.578720000000004</c:v>
                </c:pt>
                <c:pt idx="18">
                  <c:v>79.578720000000004</c:v>
                </c:pt>
                <c:pt idx="19">
                  <c:v>306.07200000000006</c:v>
                </c:pt>
                <c:pt idx="20">
                  <c:v>306.07200000000006</c:v>
                </c:pt>
                <c:pt idx="21">
                  <c:v>306.07200000000006</c:v>
                </c:pt>
                <c:pt idx="22">
                  <c:v>306.07200000000006</c:v>
                </c:pt>
                <c:pt idx="23">
                  <c:v>306.07200000000006</c:v>
                </c:pt>
                <c:pt idx="24">
                  <c:v>306.07200000000006</c:v>
                </c:pt>
                <c:pt idx="25">
                  <c:v>306.07200000000006</c:v>
                </c:pt>
                <c:pt idx="26">
                  <c:v>306.07200000000006</c:v>
                </c:pt>
                <c:pt idx="27">
                  <c:v>306.07200000000006</c:v>
                </c:pt>
                <c:pt idx="28">
                  <c:v>306.07200000000006</c:v>
                </c:pt>
                <c:pt idx="29">
                  <c:v>306.07200000000006</c:v>
                </c:pt>
                <c:pt idx="30">
                  <c:v>306.07200000000006</c:v>
                </c:pt>
                <c:pt idx="31">
                  <c:v>306.07200000000006</c:v>
                </c:pt>
                <c:pt idx="32">
                  <c:v>306.07200000000006</c:v>
                </c:pt>
                <c:pt idx="33">
                  <c:v>306.07200000000006</c:v>
                </c:pt>
                <c:pt idx="34">
                  <c:v>306.07200000000006</c:v>
                </c:pt>
                <c:pt idx="35">
                  <c:v>306.07200000000006</c:v>
                </c:pt>
                <c:pt idx="36">
                  <c:v>36.728640000000006</c:v>
                </c:pt>
                <c:pt idx="37">
                  <c:v>36.728640000000006</c:v>
                </c:pt>
                <c:pt idx="38">
                  <c:v>36.728640000000006</c:v>
                </c:pt>
                <c:pt idx="39">
                  <c:v>36.728640000000006</c:v>
                </c:pt>
                <c:pt idx="40">
                  <c:v>36.728640000000006</c:v>
                </c:pt>
                <c:pt idx="41">
                  <c:v>36.728640000000006</c:v>
                </c:pt>
                <c:pt idx="42">
                  <c:v>36.728640000000006</c:v>
                </c:pt>
                <c:pt idx="43">
                  <c:v>36.728640000000006</c:v>
                </c:pt>
                <c:pt idx="44">
                  <c:v>36.728640000000006</c:v>
                </c:pt>
                <c:pt idx="45">
                  <c:v>36.728640000000006</c:v>
                </c:pt>
                <c:pt idx="46">
                  <c:v>36.728640000000006</c:v>
                </c:pt>
                <c:pt idx="47">
                  <c:v>36.728640000000006</c:v>
                </c:pt>
                <c:pt idx="48">
                  <c:v>36.728640000000006</c:v>
                </c:pt>
                <c:pt idx="49">
                  <c:v>36.728640000000006</c:v>
                </c:pt>
                <c:pt idx="50">
                  <c:v>36.728640000000006</c:v>
                </c:pt>
                <c:pt idx="51">
                  <c:v>36.728640000000006</c:v>
                </c:pt>
                <c:pt idx="52">
                  <c:v>612.14400000000012</c:v>
                </c:pt>
                <c:pt idx="53">
                  <c:v>612.14400000000012</c:v>
                </c:pt>
                <c:pt idx="54">
                  <c:v>612.14400000000012</c:v>
                </c:pt>
                <c:pt idx="55">
                  <c:v>612.14400000000012</c:v>
                </c:pt>
                <c:pt idx="56">
                  <c:v>612.14400000000012</c:v>
                </c:pt>
                <c:pt idx="57">
                  <c:v>612.14400000000012</c:v>
                </c:pt>
                <c:pt idx="58">
                  <c:v>612.14400000000012</c:v>
                </c:pt>
                <c:pt idx="59">
                  <c:v>612.14400000000012</c:v>
                </c:pt>
                <c:pt idx="60">
                  <c:v>612.14400000000012</c:v>
                </c:pt>
                <c:pt idx="61">
                  <c:v>612.14400000000012</c:v>
                </c:pt>
                <c:pt idx="62">
                  <c:v>612.14400000000012</c:v>
                </c:pt>
                <c:pt idx="63">
                  <c:v>612.14400000000012</c:v>
                </c:pt>
                <c:pt idx="64">
                  <c:v>612.14400000000012</c:v>
                </c:pt>
                <c:pt idx="65">
                  <c:v>612.14400000000012</c:v>
                </c:pt>
                <c:pt idx="66">
                  <c:v>612.14400000000012</c:v>
                </c:pt>
                <c:pt idx="67">
                  <c:v>612.14400000000012</c:v>
                </c:pt>
                <c:pt idx="68">
                  <c:v>612.14400000000012</c:v>
                </c:pt>
                <c:pt idx="69">
                  <c:v>612.14400000000012</c:v>
                </c:pt>
                <c:pt idx="70">
                  <c:v>612.14400000000012</c:v>
                </c:pt>
                <c:pt idx="71">
                  <c:v>612.14400000000012</c:v>
                </c:pt>
                <c:pt idx="72">
                  <c:v>612.14400000000012</c:v>
                </c:pt>
                <c:pt idx="73">
                  <c:v>612.14400000000012</c:v>
                </c:pt>
                <c:pt idx="74">
                  <c:v>612.14400000000012</c:v>
                </c:pt>
                <c:pt idx="75">
                  <c:v>612.14400000000012</c:v>
                </c:pt>
                <c:pt idx="76">
                  <c:v>612.14400000000012</c:v>
                </c:pt>
                <c:pt idx="77">
                  <c:v>612.14400000000012</c:v>
                </c:pt>
                <c:pt idx="78">
                  <c:v>612.14400000000012</c:v>
                </c:pt>
                <c:pt idx="79">
                  <c:v>612.14400000000012</c:v>
                </c:pt>
                <c:pt idx="80">
                  <c:v>612.14400000000012</c:v>
                </c:pt>
                <c:pt idx="81">
                  <c:v>612.14400000000012</c:v>
                </c:pt>
                <c:pt idx="82">
                  <c:v>612.14400000000012</c:v>
                </c:pt>
                <c:pt idx="83">
                  <c:v>612.14400000000012</c:v>
                </c:pt>
                <c:pt idx="84">
                  <c:v>612.14400000000012</c:v>
                </c:pt>
                <c:pt idx="85">
                  <c:v>612.14400000000012</c:v>
                </c:pt>
                <c:pt idx="86">
                  <c:v>612.14400000000012</c:v>
                </c:pt>
                <c:pt idx="87">
                  <c:v>612.14400000000012</c:v>
                </c:pt>
                <c:pt idx="88">
                  <c:v>612.14400000000012</c:v>
                </c:pt>
                <c:pt idx="89">
                  <c:v>612.14400000000012</c:v>
                </c:pt>
                <c:pt idx="90">
                  <c:v>612.14400000000012</c:v>
                </c:pt>
                <c:pt idx="91">
                  <c:v>612.14400000000012</c:v>
                </c:pt>
                <c:pt idx="92">
                  <c:v>612.14400000000012</c:v>
                </c:pt>
                <c:pt idx="93">
                  <c:v>612.14400000000012</c:v>
                </c:pt>
                <c:pt idx="94">
                  <c:v>612.14400000000012</c:v>
                </c:pt>
                <c:pt idx="95">
                  <c:v>612.14400000000012</c:v>
                </c:pt>
                <c:pt idx="96">
                  <c:v>612.14400000000012</c:v>
                </c:pt>
                <c:pt idx="97">
                  <c:v>612.14400000000012</c:v>
                </c:pt>
                <c:pt idx="98">
                  <c:v>612.14400000000012</c:v>
                </c:pt>
                <c:pt idx="99">
                  <c:v>612.14400000000012</c:v>
                </c:pt>
                <c:pt idx="100">
                  <c:v>116.30736</c:v>
                </c:pt>
                <c:pt idx="101">
                  <c:v>116.30736</c:v>
                </c:pt>
                <c:pt idx="102">
                  <c:v>116.30736</c:v>
                </c:pt>
                <c:pt idx="103">
                  <c:v>116.30736</c:v>
                </c:pt>
                <c:pt idx="104">
                  <c:v>116.30736</c:v>
                </c:pt>
                <c:pt idx="105">
                  <c:v>116.30736</c:v>
                </c:pt>
                <c:pt idx="106">
                  <c:v>116.30736</c:v>
                </c:pt>
                <c:pt idx="107">
                  <c:v>116.30736</c:v>
                </c:pt>
                <c:pt idx="108">
                  <c:v>116.30736</c:v>
                </c:pt>
                <c:pt idx="109">
                  <c:v>116.30736</c:v>
                </c:pt>
                <c:pt idx="110">
                  <c:v>116.30736</c:v>
                </c:pt>
                <c:pt idx="111">
                  <c:v>116.30736</c:v>
                </c:pt>
                <c:pt idx="112">
                  <c:v>116.30736</c:v>
                </c:pt>
                <c:pt idx="113">
                  <c:v>116.30736</c:v>
                </c:pt>
                <c:pt idx="114">
                  <c:v>116.30736</c:v>
                </c:pt>
                <c:pt idx="115">
                  <c:v>116.30736</c:v>
                </c:pt>
                <c:pt idx="116">
                  <c:v>116.30736</c:v>
                </c:pt>
                <c:pt idx="117">
                  <c:v>116.30736</c:v>
                </c:pt>
                <c:pt idx="118">
                  <c:v>116.30736</c:v>
                </c:pt>
                <c:pt idx="119">
                  <c:v>116.30736</c:v>
                </c:pt>
                <c:pt idx="120">
                  <c:v>116.30736</c:v>
                </c:pt>
                <c:pt idx="121">
                  <c:v>116.30736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D32-43EA-82A7-D150F5E955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0297800"/>
        <c:axId val="330301080"/>
      </c:lineChart>
      <c:catAx>
        <c:axId val="3302978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0301080"/>
        <c:crosses val="autoZero"/>
        <c:auto val="1"/>
        <c:lblAlgn val="ctr"/>
        <c:lblOffset val="100"/>
        <c:noMultiLvlLbl val="0"/>
      </c:catAx>
      <c:valAx>
        <c:axId val="330301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Rolling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0297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Aero Force</a:t>
            </a:r>
            <a:r>
              <a:rPr lang="en-US" baseline="0"/>
              <a:t> Vs Time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Sheet1!$I$1</c:f>
              <c:strCache>
                <c:ptCount val="1"/>
                <c:pt idx="0">
                  <c:v>Aero Force (N)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Sheet1!$I$2:$I$123</c:f>
              <c:numCache>
                <c:formatCode>0.000</c:formatCode>
                <c:ptCount val="122"/>
                <c:pt idx="1">
                  <c:v>0</c:v>
                </c:pt>
                <c:pt idx="2">
                  <c:v>1.0244841858662401</c:v>
                </c:pt>
                <c:pt idx="3">
                  <c:v>4.0979367434649605</c:v>
                </c:pt>
                <c:pt idx="4">
                  <c:v>9.2203576727961618</c:v>
                </c:pt>
                <c:pt idx="5">
                  <c:v>16.391746973859842</c:v>
                </c:pt>
                <c:pt idx="6">
                  <c:v>36.881430691184647</c:v>
                </c:pt>
                <c:pt idx="7">
                  <c:v>50.199725107445765</c:v>
                </c:pt>
                <c:pt idx="8">
                  <c:v>65.566987895439368</c:v>
                </c:pt>
                <c:pt idx="9">
                  <c:v>82.983219055165449</c:v>
                </c:pt>
                <c:pt idx="10">
                  <c:v>102.44841858662399</c:v>
                </c:pt>
                <c:pt idx="11">
                  <c:v>123.96258648981505</c:v>
                </c:pt>
                <c:pt idx="12">
                  <c:v>147.52572276473859</c:v>
                </c:pt>
                <c:pt idx="13">
                  <c:v>173.13782741139454</c:v>
                </c:pt>
                <c:pt idx="14">
                  <c:v>200.79890042978306</c:v>
                </c:pt>
                <c:pt idx="15">
                  <c:v>230.50894181990398</c:v>
                </c:pt>
                <c:pt idx="16">
                  <c:v>200.79890042978306</c:v>
                </c:pt>
                <c:pt idx="17">
                  <c:v>173.13782741139454</c:v>
                </c:pt>
                <c:pt idx="18">
                  <c:v>123.96258648981505</c:v>
                </c:pt>
                <c:pt idx="19">
                  <c:v>102.44841858662399</c:v>
                </c:pt>
                <c:pt idx="20">
                  <c:v>82.983219055165449</c:v>
                </c:pt>
                <c:pt idx="21">
                  <c:v>65.566987895439368</c:v>
                </c:pt>
                <c:pt idx="22">
                  <c:v>65.566987895439368</c:v>
                </c:pt>
                <c:pt idx="23">
                  <c:v>57.627235454975995</c:v>
                </c:pt>
                <c:pt idx="24">
                  <c:v>50.199725107445765</c:v>
                </c:pt>
                <c:pt idx="25">
                  <c:v>36.881430691184647</c:v>
                </c:pt>
                <c:pt idx="26">
                  <c:v>25.612104646655997</c:v>
                </c:pt>
                <c:pt idx="27">
                  <c:v>16.391746973859842</c:v>
                </c:pt>
                <c:pt idx="28">
                  <c:v>9.2203576727961618</c:v>
                </c:pt>
                <c:pt idx="29">
                  <c:v>9.2203576727961618</c:v>
                </c:pt>
                <c:pt idx="30">
                  <c:v>9.2203576727961618</c:v>
                </c:pt>
                <c:pt idx="31">
                  <c:v>9.2203576727961618</c:v>
                </c:pt>
                <c:pt idx="32">
                  <c:v>9.2203576727961618</c:v>
                </c:pt>
                <c:pt idx="33">
                  <c:v>9.2203576727961618</c:v>
                </c:pt>
                <c:pt idx="34">
                  <c:v>16.391746973859842</c:v>
                </c:pt>
                <c:pt idx="35">
                  <c:v>25.612104646655997</c:v>
                </c:pt>
                <c:pt idx="36">
                  <c:v>36.881430691184647</c:v>
                </c:pt>
                <c:pt idx="37">
                  <c:v>50.199725107445765</c:v>
                </c:pt>
                <c:pt idx="38">
                  <c:v>65.566987895439368</c:v>
                </c:pt>
                <c:pt idx="39">
                  <c:v>50.199725107445765</c:v>
                </c:pt>
                <c:pt idx="40">
                  <c:v>50.199725107445765</c:v>
                </c:pt>
                <c:pt idx="41">
                  <c:v>50.199725107445765</c:v>
                </c:pt>
                <c:pt idx="42">
                  <c:v>50.199725107445765</c:v>
                </c:pt>
                <c:pt idx="43">
                  <c:v>65.566987895439368</c:v>
                </c:pt>
                <c:pt idx="44">
                  <c:v>82.983219055165449</c:v>
                </c:pt>
                <c:pt idx="45">
                  <c:v>102.44841858662399</c:v>
                </c:pt>
                <c:pt idx="46">
                  <c:v>123.96258648981505</c:v>
                </c:pt>
                <c:pt idx="47">
                  <c:v>147.52572276473859</c:v>
                </c:pt>
                <c:pt idx="48">
                  <c:v>173.13782741139454</c:v>
                </c:pt>
                <c:pt idx="49">
                  <c:v>200.79890042978306</c:v>
                </c:pt>
                <c:pt idx="50">
                  <c:v>173.13782741139454</c:v>
                </c:pt>
                <c:pt idx="51">
                  <c:v>147.52572276473859</c:v>
                </c:pt>
                <c:pt idx="52">
                  <c:v>123.96258648981505</c:v>
                </c:pt>
                <c:pt idx="53">
                  <c:v>82.983219055165449</c:v>
                </c:pt>
                <c:pt idx="54">
                  <c:v>65.566987895439368</c:v>
                </c:pt>
                <c:pt idx="55">
                  <c:v>74.018982428835841</c:v>
                </c:pt>
                <c:pt idx="56">
                  <c:v>82.983219055165449</c:v>
                </c:pt>
                <c:pt idx="57">
                  <c:v>92.459697774428165</c:v>
                </c:pt>
                <c:pt idx="58">
                  <c:v>102.44841858662399</c:v>
                </c:pt>
                <c:pt idx="59">
                  <c:v>112.94938149175299</c:v>
                </c:pt>
                <c:pt idx="60">
                  <c:v>123.96258648981505</c:v>
                </c:pt>
                <c:pt idx="61">
                  <c:v>82.983219055165449</c:v>
                </c:pt>
                <c:pt idx="62">
                  <c:v>82.983219055165449</c:v>
                </c:pt>
                <c:pt idx="63">
                  <c:v>74.018982428835841</c:v>
                </c:pt>
                <c:pt idx="64">
                  <c:v>65.566987895439368</c:v>
                </c:pt>
                <c:pt idx="65">
                  <c:v>50.199725107445765</c:v>
                </c:pt>
                <c:pt idx="66">
                  <c:v>36.881430691184647</c:v>
                </c:pt>
                <c:pt idx="67">
                  <c:v>25.612104646655997</c:v>
                </c:pt>
                <c:pt idx="68">
                  <c:v>16.391746973859842</c:v>
                </c:pt>
                <c:pt idx="69">
                  <c:v>9.2203576727961618</c:v>
                </c:pt>
                <c:pt idx="70">
                  <c:v>16.391746973859842</c:v>
                </c:pt>
                <c:pt idx="71">
                  <c:v>36.881430691184647</c:v>
                </c:pt>
                <c:pt idx="72">
                  <c:v>50.199725107445765</c:v>
                </c:pt>
                <c:pt idx="73">
                  <c:v>65.566987895439368</c:v>
                </c:pt>
                <c:pt idx="74">
                  <c:v>74.018982428835841</c:v>
                </c:pt>
                <c:pt idx="75">
                  <c:v>82.983219055165449</c:v>
                </c:pt>
                <c:pt idx="76">
                  <c:v>92.459697774428165</c:v>
                </c:pt>
                <c:pt idx="77">
                  <c:v>102.44841858662399</c:v>
                </c:pt>
                <c:pt idx="78">
                  <c:v>112.94938149175299</c:v>
                </c:pt>
                <c:pt idx="79">
                  <c:v>123.96258648981505</c:v>
                </c:pt>
                <c:pt idx="80">
                  <c:v>147.52572276473859</c:v>
                </c:pt>
                <c:pt idx="81">
                  <c:v>173.13782741139454</c:v>
                </c:pt>
                <c:pt idx="82">
                  <c:v>200.79890042978306</c:v>
                </c:pt>
                <c:pt idx="83">
                  <c:v>230.50894181990398</c:v>
                </c:pt>
                <c:pt idx="84">
                  <c:v>200.79890042978306</c:v>
                </c:pt>
                <c:pt idx="85">
                  <c:v>173.13782741139454</c:v>
                </c:pt>
                <c:pt idx="86">
                  <c:v>147.52572276473859</c:v>
                </c:pt>
                <c:pt idx="87">
                  <c:v>102.44841858662399</c:v>
                </c:pt>
                <c:pt idx="88">
                  <c:v>102.44841858662399</c:v>
                </c:pt>
                <c:pt idx="89">
                  <c:v>112.94938149175299</c:v>
                </c:pt>
                <c:pt idx="90">
                  <c:v>123.96258648981505</c:v>
                </c:pt>
                <c:pt idx="91">
                  <c:v>135.48803358081022</c:v>
                </c:pt>
                <c:pt idx="92">
                  <c:v>147.52572276473859</c:v>
                </c:pt>
                <c:pt idx="93">
                  <c:v>160.07565404160002</c:v>
                </c:pt>
                <c:pt idx="94">
                  <c:v>147.52572276473859</c:v>
                </c:pt>
                <c:pt idx="95">
                  <c:v>135.48803358081022</c:v>
                </c:pt>
                <c:pt idx="96">
                  <c:v>123.96258648981505</c:v>
                </c:pt>
                <c:pt idx="97">
                  <c:v>112.94938149175299</c:v>
                </c:pt>
                <c:pt idx="98">
                  <c:v>123.96258648981505</c:v>
                </c:pt>
                <c:pt idx="99">
                  <c:v>135.48803358081022</c:v>
                </c:pt>
                <c:pt idx="100">
                  <c:v>147.52572276473859</c:v>
                </c:pt>
                <c:pt idx="101">
                  <c:v>173.13782741139454</c:v>
                </c:pt>
                <c:pt idx="102">
                  <c:v>160.07565404160002</c:v>
                </c:pt>
                <c:pt idx="103">
                  <c:v>147.52572276473859</c:v>
                </c:pt>
                <c:pt idx="104">
                  <c:v>123.96258648981505</c:v>
                </c:pt>
                <c:pt idx="105">
                  <c:v>102.44841858662399</c:v>
                </c:pt>
                <c:pt idx="106">
                  <c:v>65.566987895439368</c:v>
                </c:pt>
                <c:pt idx="107">
                  <c:v>36.881430691184647</c:v>
                </c:pt>
                <c:pt idx="108">
                  <c:v>43.284456852848635</c:v>
                </c:pt>
                <c:pt idx="109">
                  <c:v>57.627235454975995</c:v>
                </c:pt>
                <c:pt idx="110">
                  <c:v>65.566987895439368</c:v>
                </c:pt>
                <c:pt idx="111">
                  <c:v>82.983219055165449</c:v>
                </c:pt>
                <c:pt idx="112">
                  <c:v>102.44841858662399</c:v>
                </c:pt>
                <c:pt idx="113">
                  <c:v>123.96258648981505</c:v>
                </c:pt>
                <c:pt idx="114">
                  <c:v>147.52572276473859</c:v>
                </c:pt>
                <c:pt idx="115">
                  <c:v>173.13782741139454</c:v>
                </c:pt>
                <c:pt idx="116">
                  <c:v>200.79890042978306</c:v>
                </c:pt>
                <c:pt idx="117">
                  <c:v>230.50894181990398</c:v>
                </c:pt>
                <c:pt idx="118">
                  <c:v>262.26795158175747</c:v>
                </c:pt>
                <c:pt idx="119">
                  <c:v>296.07592971534336</c:v>
                </c:pt>
                <c:pt idx="120">
                  <c:v>331.9328762206618</c:v>
                </c:pt>
                <c:pt idx="121">
                  <c:v>331.9328762206618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88E-4FF6-ADCB-4BF9ADF7F7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3120304"/>
        <c:axId val="333122272"/>
      </c:lineChart>
      <c:catAx>
        <c:axId val="33312030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122272"/>
        <c:crosses val="autoZero"/>
        <c:auto val="1"/>
        <c:lblAlgn val="ctr"/>
        <c:lblOffset val="100"/>
        <c:noMultiLvlLbl val="0"/>
      </c:catAx>
      <c:valAx>
        <c:axId val="333122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Aero</a:t>
                </a:r>
                <a:r>
                  <a:rPr lang="en-GB" baseline="0"/>
                  <a:t> Force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1203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Gradiant Resistance Vs Time 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Sheet1!$J$1</c:f>
              <c:strCache>
                <c:ptCount val="1"/>
                <c:pt idx="0">
                  <c:v>Gradiant resistance (N) 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Sheet1!$J$2:$J$123</c:f>
              <c:numCache>
                <c:formatCode>0.000</c:formatCode>
                <c:ptCount val="12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778.20352212159446</c:v>
                </c:pt>
                <c:pt idx="23">
                  <c:v>830.08375692970083</c:v>
                </c:pt>
                <c:pt idx="24">
                  <c:v>889.37545385325075</c:v>
                </c:pt>
                <c:pt idx="25">
                  <c:v>-863.59182378865501</c:v>
                </c:pt>
                <c:pt idx="26">
                  <c:v>1245.1256353945512</c:v>
                </c:pt>
                <c:pt idx="27">
                  <c:v>1556.4070442431889</c:v>
                </c:pt>
                <c:pt idx="28">
                  <c:v>2075.2093923242519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-1556.4070442431889</c:v>
                </c:pt>
                <c:pt idx="35">
                  <c:v>-1245.1256353945512</c:v>
                </c:pt>
                <c:pt idx="36">
                  <c:v>863.59182378865501</c:v>
                </c:pt>
                <c:pt idx="37">
                  <c:v>740.22156324741866</c:v>
                </c:pt>
                <c:pt idx="38">
                  <c:v>-778.20352212159446</c:v>
                </c:pt>
                <c:pt idx="39">
                  <c:v>-889.37545385325075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-691.73646410808396</c:v>
                </c:pt>
                <c:pt idx="45">
                  <c:v>-622.56281769727559</c:v>
                </c:pt>
                <c:pt idx="46">
                  <c:v>-565.96619790661418</c:v>
                </c:pt>
                <c:pt idx="47">
                  <c:v>-518.80234808106297</c:v>
                </c:pt>
                <c:pt idx="48">
                  <c:v>-478.89447515175044</c:v>
                </c:pt>
                <c:pt idx="49">
                  <c:v>-444.68772692662537</c:v>
                </c:pt>
                <c:pt idx="50">
                  <c:v>478.89447515175044</c:v>
                </c:pt>
                <c:pt idx="51">
                  <c:v>518.80234808106297</c:v>
                </c:pt>
                <c:pt idx="52">
                  <c:v>565.96619790661418</c:v>
                </c:pt>
                <c:pt idx="53">
                  <c:v>691.73646410808396</c:v>
                </c:pt>
                <c:pt idx="54">
                  <c:v>778.20352212159446</c:v>
                </c:pt>
                <c:pt idx="55">
                  <c:v>732.42684434973592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691.73646410808396</c:v>
                </c:pt>
                <c:pt idx="63">
                  <c:v>732.42684434973592</c:v>
                </c:pt>
                <c:pt idx="64">
                  <c:v>778.20352212159446</c:v>
                </c:pt>
                <c:pt idx="65">
                  <c:v>889.37545385325075</c:v>
                </c:pt>
                <c:pt idx="66">
                  <c:v>1037.6046961621259</c:v>
                </c:pt>
                <c:pt idx="67">
                  <c:v>1245.1256353945512</c:v>
                </c:pt>
                <c:pt idx="68">
                  <c:v>1556.4070442431889</c:v>
                </c:pt>
                <c:pt idx="69">
                  <c:v>2075.2093923242519</c:v>
                </c:pt>
                <c:pt idx="70">
                  <c:v>-1556.4070442431889</c:v>
                </c:pt>
                <c:pt idx="71">
                  <c:v>863.59182378865501</c:v>
                </c:pt>
                <c:pt idx="72">
                  <c:v>-889.37545385325075</c:v>
                </c:pt>
                <c:pt idx="73">
                  <c:v>-778.20352212159446</c:v>
                </c:pt>
                <c:pt idx="74">
                  <c:v>-732.42684434973592</c:v>
                </c:pt>
                <c:pt idx="75">
                  <c:v>-691.73646410808396</c:v>
                </c:pt>
                <c:pt idx="76">
                  <c:v>-655.32928178660586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-592.91696923550046</c:v>
                </c:pt>
                <c:pt idx="90">
                  <c:v>-565.96619790661418</c:v>
                </c:pt>
                <c:pt idx="91">
                  <c:v>-541.35897191067443</c:v>
                </c:pt>
                <c:pt idx="92">
                  <c:v>-518.80234808106297</c:v>
                </c:pt>
                <c:pt idx="93">
                  <c:v>-498.05025415782046</c:v>
                </c:pt>
                <c:pt idx="94">
                  <c:v>518.80234808106297</c:v>
                </c:pt>
                <c:pt idx="95">
                  <c:v>541.35897191067443</c:v>
                </c:pt>
                <c:pt idx="96">
                  <c:v>565.96619790661418</c:v>
                </c:pt>
                <c:pt idx="97">
                  <c:v>592.91696923550046</c:v>
                </c:pt>
                <c:pt idx="98">
                  <c:v>565.96619790661418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518.80234808106297</c:v>
                </c:pt>
                <c:pt idx="104">
                  <c:v>565.96619790661418</c:v>
                </c:pt>
                <c:pt idx="105">
                  <c:v>622.56281769727559</c:v>
                </c:pt>
                <c:pt idx="106">
                  <c:v>778.20352212159446</c:v>
                </c:pt>
                <c:pt idx="107">
                  <c:v>1037.6046961621259</c:v>
                </c:pt>
                <c:pt idx="108">
                  <c:v>-957.78895030350088</c:v>
                </c:pt>
                <c:pt idx="109">
                  <c:v>-830.08375692970083</c:v>
                </c:pt>
                <c:pt idx="110">
                  <c:v>-778.20352212159446</c:v>
                </c:pt>
                <c:pt idx="111">
                  <c:v>-691.73646410808396</c:v>
                </c:pt>
                <c:pt idx="112">
                  <c:v>-622.56281769727559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C89-42C5-A7BA-74A6F5245C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8866864"/>
        <c:axId val="338863584"/>
      </c:lineChart>
      <c:catAx>
        <c:axId val="3388668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8863584"/>
        <c:crosses val="autoZero"/>
        <c:auto val="1"/>
        <c:lblAlgn val="ctr"/>
        <c:lblOffset val="100"/>
        <c:noMultiLvlLbl val="0"/>
      </c:catAx>
      <c:valAx>
        <c:axId val="338863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Gradiant Resistance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88668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Acceleration Resistance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Sheet1!$K$1</c:f>
              <c:strCache>
                <c:ptCount val="1"/>
                <c:pt idx="0">
                  <c:v>Acceleration resistance (N)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Sheet1!$K$2:$K$123</c:f>
              <c:numCache>
                <c:formatCode>0.000</c:formatCode>
                <c:ptCount val="122"/>
                <c:pt idx="1">
                  <c:v>0</c:v>
                </c:pt>
                <c:pt idx="2">
                  <c:v>557.90592000000004</c:v>
                </c:pt>
                <c:pt idx="3">
                  <c:v>557.90592000000004</c:v>
                </c:pt>
                <c:pt idx="4">
                  <c:v>557.90592000000015</c:v>
                </c:pt>
                <c:pt idx="5">
                  <c:v>557.90591999999981</c:v>
                </c:pt>
                <c:pt idx="6">
                  <c:v>1115.8118400000003</c:v>
                </c:pt>
                <c:pt idx="7">
                  <c:v>557.90591999999981</c:v>
                </c:pt>
                <c:pt idx="8">
                  <c:v>557.90591999999981</c:v>
                </c:pt>
                <c:pt idx="9">
                  <c:v>557.90592000000038</c:v>
                </c:pt>
                <c:pt idx="10">
                  <c:v>557.90591999999924</c:v>
                </c:pt>
                <c:pt idx="11">
                  <c:v>557.90592000000038</c:v>
                </c:pt>
                <c:pt idx="12">
                  <c:v>557.90592000000038</c:v>
                </c:pt>
                <c:pt idx="13">
                  <c:v>557.90591999999924</c:v>
                </c:pt>
                <c:pt idx="14">
                  <c:v>557.90592000000038</c:v>
                </c:pt>
                <c:pt idx="15">
                  <c:v>557.90591999999924</c:v>
                </c:pt>
                <c:pt idx="16">
                  <c:v>-557.90591999999924</c:v>
                </c:pt>
                <c:pt idx="17">
                  <c:v>-557.90592000000038</c:v>
                </c:pt>
                <c:pt idx="18">
                  <c:v>-1115.8118399999996</c:v>
                </c:pt>
                <c:pt idx="19">
                  <c:v>-557.90592000000038</c:v>
                </c:pt>
                <c:pt idx="20">
                  <c:v>-557.90591999999924</c:v>
                </c:pt>
                <c:pt idx="21">
                  <c:v>-557.90592000000038</c:v>
                </c:pt>
                <c:pt idx="22">
                  <c:v>0</c:v>
                </c:pt>
                <c:pt idx="23">
                  <c:v>-278.95296000000019</c:v>
                </c:pt>
                <c:pt idx="24">
                  <c:v>-278.95295999999962</c:v>
                </c:pt>
                <c:pt idx="25">
                  <c:v>-557.90591999999981</c:v>
                </c:pt>
                <c:pt idx="26">
                  <c:v>-557.90592000000038</c:v>
                </c:pt>
                <c:pt idx="27">
                  <c:v>-557.90591999999981</c:v>
                </c:pt>
                <c:pt idx="28">
                  <c:v>-557.90591999999981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557.90591999999981</c:v>
                </c:pt>
                <c:pt idx="35">
                  <c:v>557.90591999999981</c:v>
                </c:pt>
                <c:pt idx="36">
                  <c:v>557.90592000000038</c:v>
                </c:pt>
                <c:pt idx="37">
                  <c:v>557.90591999999981</c:v>
                </c:pt>
                <c:pt idx="38">
                  <c:v>557.90591999999981</c:v>
                </c:pt>
                <c:pt idx="39">
                  <c:v>-557.90591999999981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557.90591999999981</c:v>
                </c:pt>
                <c:pt idx="44">
                  <c:v>557.90592000000038</c:v>
                </c:pt>
                <c:pt idx="45">
                  <c:v>557.90591999999924</c:v>
                </c:pt>
                <c:pt idx="46">
                  <c:v>557.90592000000038</c:v>
                </c:pt>
                <c:pt idx="47">
                  <c:v>557.90592000000038</c:v>
                </c:pt>
                <c:pt idx="48">
                  <c:v>557.90591999999924</c:v>
                </c:pt>
                <c:pt idx="49">
                  <c:v>557.90592000000038</c:v>
                </c:pt>
                <c:pt idx="50">
                  <c:v>-557.90592000000038</c:v>
                </c:pt>
                <c:pt idx="51">
                  <c:v>-557.90591999999924</c:v>
                </c:pt>
                <c:pt idx="52">
                  <c:v>-557.90592000000038</c:v>
                </c:pt>
                <c:pt idx="53">
                  <c:v>-1115.8118399999996</c:v>
                </c:pt>
                <c:pt idx="54">
                  <c:v>-557.90592000000038</c:v>
                </c:pt>
                <c:pt idx="55">
                  <c:v>278.95296000000019</c:v>
                </c:pt>
                <c:pt idx="56">
                  <c:v>278.95296000000019</c:v>
                </c:pt>
                <c:pt idx="57">
                  <c:v>278.95295999999962</c:v>
                </c:pt>
                <c:pt idx="58">
                  <c:v>278.95295999999962</c:v>
                </c:pt>
                <c:pt idx="59">
                  <c:v>278.95296000000076</c:v>
                </c:pt>
                <c:pt idx="60">
                  <c:v>278.95295999999962</c:v>
                </c:pt>
                <c:pt idx="61">
                  <c:v>-1115.8118399999996</c:v>
                </c:pt>
                <c:pt idx="62">
                  <c:v>0</c:v>
                </c:pt>
                <c:pt idx="63">
                  <c:v>-278.95296000000019</c:v>
                </c:pt>
                <c:pt idx="64">
                  <c:v>-278.95296000000019</c:v>
                </c:pt>
                <c:pt idx="65">
                  <c:v>-557.90591999999981</c:v>
                </c:pt>
                <c:pt idx="66">
                  <c:v>-557.90591999999981</c:v>
                </c:pt>
                <c:pt idx="67">
                  <c:v>-557.90592000000038</c:v>
                </c:pt>
                <c:pt idx="68">
                  <c:v>-557.90591999999981</c:v>
                </c:pt>
                <c:pt idx="69">
                  <c:v>-557.90591999999981</c:v>
                </c:pt>
                <c:pt idx="70">
                  <c:v>557.90591999999981</c:v>
                </c:pt>
                <c:pt idx="71">
                  <c:v>1115.8118400000003</c:v>
                </c:pt>
                <c:pt idx="72">
                  <c:v>557.90591999999981</c:v>
                </c:pt>
                <c:pt idx="73">
                  <c:v>557.90591999999981</c:v>
                </c:pt>
                <c:pt idx="74">
                  <c:v>278.95296000000019</c:v>
                </c:pt>
                <c:pt idx="75">
                  <c:v>278.95296000000019</c:v>
                </c:pt>
                <c:pt idx="76">
                  <c:v>278.95295999999962</c:v>
                </c:pt>
                <c:pt idx="77">
                  <c:v>278.95295999999962</c:v>
                </c:pt>
                <c:pt idx="78">
                  <c:v>278.95296000000076</c:v>
                </c:pt>
                <c:pt idx="79">
                  <c:v>278.95295999999962</c:v>
                </c:pt>
                <c:pt idx="80">
                  <c:v>557.90592000000038</c:v>
                </c:pt>
                <c:pt idx="81">
                  <c:v>557.90591999999924</c:v>
                </c:pt>
                <c:pt idx="82">
                  <c:v>557.90592000000038</c:v>
                </c:pt>
                <c:pt idx="83">
                  <c:v>557.90591999999924</c:v>
                </c:pt>
                <c:pt idx="84">
                  <c:v>-557.90591999999924</c:v>
                </c:pt>
                <c:pt idx="85">
                  <c:v>-557.90592000000038</c:v>
                </c:pt>
                <c:pt idx="86">
                  <c:v>-557.90591999999924</c:v>
                </c:pt>
                <c:pt idx="87">
                  <c:v>-1115.8118400000008</c:v>
                </c:pt>
                <c:pt idx="88">
                  <c:v>0</c:v>
                </c:pt>
                <c:pt idx="89">
                  <c:v>278.95296000000076</c:v>
                </c:pt>
                <c:pt idx="90">
                  <c:v>278.95295999999962</c:v>
                </c:pt>
                <c:pt idx="91">
                  <c:v>278.95295999999962</c:v>
                </c:pt>
                <c:pt idx="92">
                  <c:v>278.95296000000076</c:v>
                </c:pt>
                <c:pt idx="93">
                  <c:v>278.95295999999962</c:v>
                </c:pt>
                <c:pt idx="94">
                  <c:v>-278.95295999999962</c:v>
                </c:pt>
                <c:pt idx="95">
                  <c:v>-278.95296000000076</c:v>
                </c:pt>
                <c:pt idx="96">
                  <c:v>-278.95295999999962</c:v>
                </c:pt>
                <c:pt idx="97">
                  <c:v>-278.95295999999962</c:v>
                </c:pt>
                <c:pt idx="98">
                  <c:v>278.95295999999962</c:v>
                </c:pt>
                <c:pt idx="99">
                  <c:v>278.95295999999962</c:v>
                </c:pt>
                <c:pt idx="100">
                  <c:v>278.95296000000076</c:v>
                </c:pt>
                <c:pt idx="101">
                  <c:v>557.90591999999924</c:v>
                </c:pt>
                <c:pt idx="102">
                  <c:v>-278.95295999999962</c:v>
                </c:pt>
                <c:pt idx="103">
                  <c:v>-278.95295999999962</c:v>
                </c:pt>
                <c:pt idx="104">
                  <c:v>-557.90592000000038</c:v>
                </c:pt>
                <c:pt idx="105">
                  <c:v>-557.90592000000038</c:v>
                </c:pt>
                <c:pt idx="106">
                  <c:v>-1115.8118399999996</c:v>
                </c:pt>
                <c:pt idx="107">
                  <c:v>-1115.8118399999996</c:v>
                </c:pt>
                <c:pt idx="108">
                  <c:v>278.95295999999962</c:v>
                </c:pt>
                <c:pt idx="109">
                  <c:v>557.90591999999981</c:v>
                </c:pt>
                <c:pt idx="110">
                  <c:v>278.95296000000019</c:v>
                </c:pt>
                <c:pt idx="111">
                  <c:v>557.90592000000038</c:v>
                </c:pt>
                <c:pt idx="112">
                  <c:v>557.90591999999924</c:v>
                </c:pt>
                <c:pt idx="113">
                  <c:v>557.90592000000038</c:v>
                </c:pt>
                <c:pt idx="114">
                  <c:v>557.90592000000038</c:v>
                </c:pt>
                <c:pt idx="115">
                  <c:v>557.90591999999924</c:v>
                </c:pt>
                <c:pt idx="116">
                  <c:v>557.90592000000038</c:v>
                </c:pt>
                <c:pt idx="117">
                  <c:v>557.90591999999924</c:v>
                </c:pt>
                <c:pt idx="118">
                  <c:v>557.90592000000038</c:v>
                </c:pt>
                <c:pt idx="119">
                  <c:v>557.90592000000038</c:v>
                </c:pt>
                <c:pt idx="120">
                  <c:v>557.90592000000038</c:v>
                </c:pt>
                <c:pt idx="12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E66-4C99-B568-E27E2F770E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6562760"/>
        <c:axId val="376562432"/>
      </c:lineChart>
      <c:catAx>
        <c:axId val="3765627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6562432"/>
        <c:crosses val="autoZero"/>
        <c:auto val="1"/>
        <c:lblAlgn val="ctr"/>
        <c:lblOffset val="100"/>
        <c:noMultiLvlLbl val="0"/>
      </c:catAx>
      <c:valAx>
        <c:axId val="376562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65627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Resistance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Sheet1!$L$1</c:f>
              <c:strCache>
                <c:ptCount val="1"/>
                <c:pt idx="0">
                  <c:v>Total Resistance (N)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Sheet1!$L$2:$L$123</c:f>
              <c:numCache>
                <c:formatCode>0.000</c:formatCode>
                <c:ptCount val="122"/>
                <c:pt idx="1">
                  <c:v>79.578720000000004</c:v>
                </c:pt>
                <c:pt idx="2">
                  <c:v>638.50912418586631</c:v>
                </c:pt>
                <c:pt idx="3">
                  <c:v>641.58257674346498</c:v>
                </c:pt>
                <c:pt idx="4">
                  <c:v>646.70499767279625</c:v>
                </c:pt>
                <c:pt idx="5">
                  <c:v>653.87638697385967</c:v>
                </c:pt>
                <c:pt idx="6">
                  <c:v>1232.271990691185</c:v>
                </c:pt>
                <c:pt idx="7">
                  <c:v>687.68436510744561</c:v>
                </c:pt>
                <c:pt idx="8">
                  <c:v>703.0516278954392</c:v>
                </c:pt>
                <c:pt idx="9">
                  <c:v>720.46785905516583</c:v>
                </c:pt>
                <c:pt idx="10">
                  <c:v>739.93305858662325</c:v>
                </c:pt>
                <c:pt idx="11">
                  <c:v>761.44722648981542</c:v>
                </c:pt>
                <c:pt idx="12">
                  <c:v>785.01036276473894</c:v>
                </c:pt>
                <c:pt idx="13">
                  <c:v>810.62246741139381</c:v>
                </c:pt>
                <c:pt idx="14">
                  <c:v>838.28354042978344</c:v>
                </c:pt>
                <c:pt idx="15">
                  <c:v>867.99358181990328</c:v>
                </c:pt>
                <c:pt idx="16">
                  <c:v>-277.52829957021618</c:v>
                </c:pt>
                <c:pt idx="17">
                  <c:v>-305.18937258860581</c:v>
                </c:pt>
                <c:pt idx="18">
                  <c:v>-912.27053351018458</c:v>
                </c:pt>
                <c:pt idx="19">
                  <c:v>-149.38550141337635</c:v>
                </c:pt>
                <c:pt idx="20">
                  <c:v>-168.85070094483376</c:v>
                </c:pt>
                <c:pt idx="21">
                  <c:v>-186.26693210456096</c:v>
                </c:pt>
                <c:pt idx="22">
                  <c:v>1149.8425100170339</c:v>
                </c:pt>
                <c:pt idx="23">
                  <c:v>914.83003238467666</c:v>
                </c:pt>
                <c:pt idx="24">
                  <c:v>966.69421896069707</c:v>
                </c:pt>
                <c:pt idx="25">
                  <c:v>-1078.54431309747</c:v>
                </c:pt>
                <c:pt idx="26">
                  <c:v>1018.9038200412069</c:v>
                </c:pt>
                <c:pt idx="27">
                  <c:v>1320.9648712170492</c:v>
                </c:pt>
                <c:pt idx="28">
                  <c:v>1832.5958299970484</c:v>
                </c:pt>
                <c:pt idx="29">
                  <c:v>315.29235767279624</c:v>
                </c:pt>
                <c:pt idx="30">
                  <c:v>315.29235767279624</c:v>
                </c:pt>
                <c:pt idx="31">
                  <c:v>315.29235767279624</c:v>
                </c:pt>
                <c:pt idx="32">
                  <c:v>315.29235767279624</c:v>
                </c:pt>
                <c:pt idx="33">
                  <c:v>315.29235767279624</c:v>
                </c:pt>
                <c:pt idx="34">
                  <c:v>-676.03737726932911</c:v>
                </c:pt>
                <c:pt idx="35">
                  <c:v>-355.53561074789525</c:v>
                </c:pt>
                <c:pt idx="36">
                  <c:v>1495.10781447984</c:v>
                </c:pt>
                <c:pt idx="37">
                  <c:v>1385.0558483548643</c:v>
                </c:pt>
                <c:pt idx="38">
                  <c:v>-118.00197422615531</c:v>
                </c:pt>
                <c:pt idx="39">
                  <c:v>-1360.3530087458048</c:v>
                </c:pt>
                <c:pt idx="40">
                  <c:v>86.928365107445771</c:v>
                </c:pt>
                <c:pt idx="41">
                  <c:v>86.928365107445771</c:v>
                </c:pt>
                <c:pt idx="42">
                  <c:v>86.928365107445771</c:v>
                </c:pt>
                <c:pt idx="43">
                  <c:v>660.20154789543915</c:v>
                </c:pt>
                <c:pt idx="44">
                  <c:v>-14.118685052918181</c:v>
                </c:pt>
                <c:pt idx="45">
                  <c:v>74.520160889347608</c:v>
                </c:pt>
                <c:pt idx="46">
                  <c:v>152.63094858320125</c:v>
                </c:pt>
                <c:pt idx="47">
                  <c:v>223.35793468367604</c:v>
                </c:pt>
                <c:pt idx="48">
                  <c:v>288.87791225964338</c:v>
                </c:pt>
                <c:pt idx="49">
                  <c:v>350.74573350315808</c:v>
                </c:pt>
                <c:pt idx="50">
                  <c:v>130.85502256314464</c:v>
                </c:pt>
                <c:pt idx="51">
                  <c:v>145.15079084580236</c:v>
                </c:pt>
                <c:pt idx="52">
                  <c:v>744.16686439642899</c:v>
                </c:pt>
                <c:pt idx="53">
                  <c:v>271.05184316324994</c:v>
                </c:pt>
                <c:pt idx="54">
                  <c:v>898.00859001703361</c:v>
                </c:pt>
                <c:pt idx="55">
                  <c:v>1697.542786778572</c:v>
                </c:pt>
                <c:pt idx="56">
                  <c:v>974.08017905516579</c:v>
                </c:pt>
                <c:pt idx="57">
                  <c:v>983.55665777442789</c:v>
                </c:pt>
                <c:pt idx="58">
                  <c:v>993.54537858662377</c:v>
                </c:pt>
                <c:pt idx="59">
                  <c:v>1004.0463414917539</c:v>
                </c:pt>
                <c:pt idx="60">
                  <c:v>1015.0595464898148</c:v>
                </c:pt>
                <c:pt idx="61">
                  <c:v>-420.68462094483402</c:v>
                </c:pt>
                <c:pt idx="62">
                  <c:v>1386.8636831632496</c:v>
                </c:pt>
                <c:pt idx="63">
                  <c:v>1139.6368667785719</c:v>
                </c:pt>
                <c:pt idx="64">
                  <c:v>1176.9615500170339</c:v>
                </c:pt>
                <c:pt idx="65">
                  <c:v>993.81325896069677</c:v>
                </c:pt>
                <c:pt idx="66">
                  <c:v>1128.724206853311</c:v>
                </c:pt>
                <c:pt idx="67">
                  <c:v>1324.9758200412068</c:v>
                </c:pt>
                <c:pt idx="68">
                  <c:v>1627.0368712170493</c:v>
                </c:pt>
                <c:pt idx="69">
                  <c:v>2138.6678299970486</c:v>
                </c:pt>
                <c:pt idx="70">
                  <c:v>-369.96537726932911</c:v>
                </c:pt>
                <c:pt idx="71">
                  <c:v>2628.4290944798399</c:v>
                </c:pt>
                <c:pt idx="72">
                  <c:v>330.8741912541949</c:v>
                </c:pt>
                <c:pt idx="73">
                  <c:v>457.41338577384488</c:v>
                </c:pt>
                <c:pt idx="74">
                  <c:v>232.68909807910018</c:v>
                </c:pt>
                <c:pt idx="75">
                  <c:v>282.34371494708182</c:v>
                </c:pt>
                <c:pt idx="76">
                  <c:v>328.22737598782203</c:v>
                </c:pt>
                <c:pt idx="77">
                  <c:v>993.54537858662377</c:v>
                </c:pt>
                <c:pt idx="78">
                  <c:v>1004.0463414917539</c:v>
                </c:pt>
                <c:pt idx="79">
                  <c:v>1015.0595464898148</c:v>
                </c:pt>
                <c:pt idx="80">
                  <c:v>1317.5756427647391</c:v>
                </c:pt>
                <c:pt idx="81">
                  <c:v>1343.187747411394</c:v>
                </c:pt>
                <c:pt idx="82">
                  <c:v>1370.8488204297837</c:v>
                </c:pt>
                <c:pt idx="83">
                  <c:v>1400.5588618199033</c:v>
                </c:pt>
                <c:pt idx="84">
                  <c:v>255.03698042978397</c:v>
                </c:pt>
                <c:pt idx="85">
                  <c:v>227.37590741139434</c:v>
                </c:pt>
                <c:pt idx="86">
                  <c:v>201.76380276473947</c:v>
                </c:pt>
                <c:pt idx="87">
                  <c:v>-401.21942141337661</c:v>
                </c:pt>
                <c:pt idx="88">
                  <c:v>714.59241858662415</c:v>
                </c:pt>
                <c:pt idx="89">
                  <c:v>411.12937225625342</c:v>
                </c:pt>
                <c:pt idx="90">
                  <c:v>449.09334858320062</c:v>
                </c:pt>
                <c:pt idx="91">
                  <c:v>485.22602167013554</c:v>
                </c:pt>
                <c:pt idx="92">
                  <c:v>519.82033468367649</c:v>
                </c:pt>
                <c:pt idx="93">
                  <c:v>553.12235988377938</c:v>
                </c:pt>
                <c:pt idx="94">
                  <c:v>999.51911084580206</c:v>
                </c:pt>
                <c:pt idx="95">
                  <c:v>1010.0380454914841</c:v>
                </c:pt>
                <c:pt idx="96">
                  <c:v>1023.1198243964297</c:v>
                </c:pt>
                <c:pt idx="97">
                  <c:v>1039.057390727254</c:v>
                </c:pt>
                <c:pt idx="98">
                  <c:v>1581.025744396429</c:v>
                </c:pt>
                <c:pt idx="99">
                  <c:v>1026.5849935808101</c:v>
                </c:pt>
                <c:pt idx="100">
                  <c:v>542.78604276473936</c:v>
                </c:pt>
                <c:pt idx="101">
                  <c:v>847.35110741139374</c:v>
                </c:pt>
                <c:pt idx="102">
                  <c:v>-2.5699459583996145</c:v>
                </c:pt>
                <c:pt idx="103">
                  <c:v>503.68247084580196</c:v>
                </c:pt>
                <c:pt idx="104">
                  <c:v>248.33022439642889</c:v>
                </c:pt>
                <c:pt idx="105">
                  <c:v>283.41267628389915</c:v>
                </c:pt>
                <c:pt idx="106">
                  <c:v>-155.73396998296585</c:v>
                </c:pt>
                <c:pt idx="107">
                  <c:v>74.981646853311076</c:v>
                </c:pt>
                <c:pt idx="108">
                  <c:v>-519.24417345065262</c:v>
                </c:pt>
                <c:pt idx="109">
                  <c:v>-98.243241474724982</c:v>
                </c:pt>
                <c:pt idx="110">
                  <c:v>-317.37621422615496</c:v>
                </c:pt>
                <c:pt idx="111">
                  <c:v>65.460034947081851</c:v>
                </c:pt>
                <c:pt idx="112">
                  <c:v>154.09888088934764</c:v>
                </c:pt>
                <c:pt idx="113">
                  <c:v>798.17586648981546</c:v>
                </c:pt>
                <c:pt idx="114">
                  <c:v>821.73900276473898</c:v>
                </c:pt>
                <c:pt idx="115">
                  <c:v>847.35110741139374</c:v>
                </c:pt>
                <c:pt idx="116">
                  <c:v>875.01218042978348</c:v>
                </c:pt>
                <c:pt idx="117">
                  <c:v>904.72222181990321</c:v>
                </c:pt>
                <c:pt idx="118">
                  <c:v>936.48123158175781</c:v>
                </c:pt>
                <c:pt idx="119">
                  <c:v>970.28920971534376</c:v>
                </c:pt>
                <c:pt idx="120">
                  <c:v>1006.1461562206622</c:v>
                </c:pt>
                <c:pt idx="121">
                  <c:v>448.24023622066181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279-45B9-A20B-E0396772DA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3118008"/>
        <c:axId val="333117352"/>
      </c:lineChart>
      <c:catAx>
        <c:axId val="33311800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117352"/>
        <c:crosses val="autoZero"/>
        <c:auto val="1"/>
        <c:lblAlgn val="ctr"/>
        <c:lblOffset val="100"/>
        <c:noMultiLvlLbl val="0"/>
      </c:catAx>
      <c:valAx>
        <c:axId val="333117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Resistacne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118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Forces</a:t>
            </a:r>
            <a:r>
              <a:rPr lang="en-GB" baseline="0"/>
              <a:t>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Sheet1!$H$1</c:f>
              <c:strCache>
                <c:ptCount val="1"/>
                <c:pt idx="0">
                  <c:v>rolling resistance (N)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Sheet1!$H$2:$H$123</c:f>
              <c:numCache>
                <c:formatCode>0.000</c:formatCode>
                <c:ptCount val="122"/>
                <c:pt idx="1">
                  <c:v>79.578720000000004</c:v>
                </c:pt>
                <c:pt idx="2">
                  <c:v>79.578720000000004</c:v>
                </c:pt>
                <c:pt idx="3">
                  <c:v>79.578720000000004</c:v>
                </c:pt>
                <c:pt idx="4">
                  <c:v>79.578720000000004</c:v>
                </c:pt>
                <c:pt idx="5">
                  <c:v>79.578720000000004</c:v>
                </c:pt>
                <c:pt idx="6">
                  <c:v>79.578720000000004</c:v>
                </c:pt>
                <c:pt idx="7">
                  <c:v>79.578720000000004</c:v>
                </c:pt>
                <c:pt idx="8">
                  <c:v>79.578720000000004</c:v>
                </c:pt>
                <c:pt idx="9">
                  <c:v>79.578720000000004</c:v>
                </c:pt>
                <c:pt idx="10">
                  <c:v>79.578720000000004</c:v>
                </c:pt>
                <c:pt idx="11">
                  <c:v>79.578720000000004</c:v>
                </c:pt>
                <c:pt idx="12">
                  <c:v>79.578720000000004</c:v>
                </c:pt>
                <c:pt idx="13">
                  <c:v>79.578720000000004</c:v>
                </c:pt>
                <c:pt idx="14">
                  <c:v>79.578720000000004</c:v>
                </c:pt>
                <c:pt idx="15">
                  <c:v>79.578720000000004</c:v>
                </c:pt>
                <c:pt idx="16">
                  <c:v>79.578720000000004</c:v>
                </c:pt>
                <c:pt idx="17">
                  <c:v>79.578720000000004</c:v>
                </c:pt>
                <c:pt idx="18">
                  <c:v>79.578720000000004</c:v>
                </c:pt>
                <c:pt idx="19">
                  <c:v>306.07200000000006</c:v>
                </c:pt>
                <c:pt idx="20">
                  <c:v>306.07200000000006</c:v>
                </c:pt>
                <c:pt idx="21">
                  <c:v>306.07200000000006</c:v>
                </c:pt>
                <c:pt idx="22">
                  <c:v>306.07200000000006</c:v>
                </c:pt>
                <c:pt idx="23">
                  <c:v>306.07200000000006</c:v>
                </c:pt>
                <c:pt idx="24">
                  <c:v>306.07200000000006</c:v>
                </c:pt>
                <c:pt idx="25">
                  <c:v>306.07200000000006</c:v>
                </c:pt>
                <c:pt idx="26">
                  <c:v>306.07200000000006</c:v>
                </c:pt>
                <c:pt idx="27">
                  <c:v>306.07200000000006</c:v>
                </c:pt>
                <c:pt idx="28">
                  <c:v>306.07200000000006</c:v>
                </c:pt>
                <c:pt idx="29">
                  <c:v>306.07200000000006</c:v>
                </c:pt>
                <c:pt idx="30">
                  <c:v>306.07200000000006</c:v>
                </c:pt>
                <c:pt idx="31">
                  <c:v>306.07200000000006</c:v>
                </c:pt>
                <c:pt idx="32">
                  <c:v>306.07200000000006</c:v>
                </c:pt>
                <c:pt idx="33">
                  <c:v>306.07200000000006</c:v>
                </c:pt>
                <c:pt idx="34">
                  <c:v>306.07200000000006</c:v>
                </c:pt>
                <c:pt idx="35">
                  <c:v>306.07200000000006</c:v>
                </c:pt>
                <c:pt idx="36">
                  <c:v>36.728640000000006</c:v>
                </c:pt>
                <c:pt idx="37">
                  <c:v>36.728640000000006</c:v>
                </c:pt>
                <c:pt idx="38">
                  <c:v>36.728640000000006</c:v>
                </c:pt>
                <c:pt idx="39">
                  <c:v>36.728640000000006</c:v>
                </c:pt>
                <c:pt idx="40">
                  <c:v>36.728640000000006</c:v>
                </c:pt>
                <c:pt idx="41">
                  <c:v>36.728640000000006</c:v>
                </c:pt>
                <c:pt idx="42">
                  <c:v>36.728640000000006</c:v>
                </c:pt>
                <c:pt idx="43">
                  <c:v>36.728640000000006</c:v>
                </c:pt>
                <c:pt idx="44">
                  <c:v>36.728640000000006</c:v>
                </c:pt>
                <c:pt idx="45">
                  <c:v>36.728640000000006</c:v>
                </c:pt>
                <c:pt idx="46">
                  <c:v>36.728640000000006</c:v>
                </c:pt>
                <c:pt idx="47">
                  <c:v>36.728640000000006</c:v>
                </c:pt>
                <c:pt idx="48">
                  <c:v>36.728640000000006</c:v>
                </c:pt>
                <c:pt idx="49">
                  <c:v>36.728640000000006</c:v>
                </c:pt>
                <c:pt idx="50">
                  <c:v>36.728640000000006</c:v>
                </c:pt>
                <c:pt idx="51">
                  <c:v>36.728640000000006</c:v>
                </c:pt>
                <c:pt idx="52">
                  <c:v>612.14400000000012</c:v>
                </c:pt>
                <c:pt idx="53">
                  <c:v>612.14400000000012</c:v>
                </c:pt>
                <c:pt idx="54">
                  <c:v>612.14400000000012</c:v>
                </c:pt>
                <c:pt idx="55">
                  <c:v>612.14400000000012</c:v>
                </c:pt>
                <c:pt idx="56">
                  <c:v>612.14400000000012</c:v>
                </c:pt>
                <c:pt idx="57">
                  <c:v>612.14400000000012</c:v>
                </c:pt>
                <c:pt idx="58">
                  <c:v>612.14400000000012</c:v>
                </c:pt>
                <c:pt idx="59">
                  <c:v>612.14400000000012</c:v>
                </c:pt>
                <c:pt idx="60">
                  <c:v>612.14400000000012</c:v>
                </c:pt>
                <c:pt idx="61">
                  <c:v>612.14400000000012</c:v>
                </c:pt>
                <c:pt idx="62">
                  <c:v>612.14400000000012</c:v>
                </c:pt>
                <c:pt idx="63">
                  <c:v>612.14400000000012</c:v>
                </c:pt>
                <c:pt idx="64">
                  <c:v>612.14400000000012</c:v>
                </c:pt>
                <c:pt idx="65">
                  <c:v>612.14400000000012</c:v>
                </c:pt>
                <c:pt idx="66">
                  <c:v>612.14400000000012</c:v>
                </c:pt>
                <c:pt idx="67">
                  <c:v>612.14400000000012</c:v>
                </c:pt>
                <c:pt idx="68">
                  <c:v>612.14400000000012</c:v>
                </c:pt>
                <c:pt idx="69">
                  <c:v>612.14400000000012</c:v>
                </c:pt>
                <c:pt idx="70">
                  <c:v>612.14400000000012</c:v>
                </c:pt>
                <c:pt idx="71">
                  <c:v>612.14400000000012</c:v>
                </c:pt>
                <c:pt idx="72">
                  <c:v>612.14400000000012</c:v>
                </c:pt>
                <c:pt idx="73">
                  <c:v>612.14400000000012</c:v>
                </c:pt>
                <c:pt idx="74">
                  <c:v>612.14400000000012</c:v>
                </c:pt>
                <c:pt idx="75">
                  <c:v>612.14400000000012</c:v>
                </c:pt>
                <c:pt idx="76">
                  <c:v>612.14400000000012</c:v>
                </c:pt>
                <c:pt idx="77">
                  <c:v>612.14400000000012</c:v>
                </c:pt>
                <c:pt idx="78">
                  <c:v>612.14400000000012</c:v>
                </c:pt>
                <c:pt idx="79">
                  <c:v>612.14400000000012</c:v>
                </c:pt>
                <c:pt idx="80">
                  <c:v>612.14400000000012</c:v>
                </c:pt>
                <c:pt idx="81">
                  <c:v>612.14400000000012</c:v>
                </c:pt>
                <c:pt idx="82">
                  <c:v>612.14400000000012</c:v>
                </c:pt>
                <c:pt idx="83">
                  <c:v>612.14400000000012</c:v>
                </c:pt>
                <c:pt idx="84">
                  <c:v>612.14400000000012</c:v>
                </c:pt>
                <c:pt idx="85">
                  <c:v>612.14400000000012</c:v>
                </c:pt>
                <c:pt idx="86">
                  <c:v>612.14400000000012</c:v>
                </c:pt>
                <c:pt idx="87">
                  <c:v>612.14400000000012</c:v>
                </c:pt>
                <c:pt idx="88">
                  <c:v>612.14400000000012</c:v>
                </c:pt>
                <c:pt idx="89">
                  <c:v>612.14400000000012</c:v>
                </c:pt>
                <c:pt idx="90">
                  <c:v>612.14400000000012</c:v>
                </c:pt>
                <c:pt idx="91">
                  <c:v>612.14400000000012</c:v>
                </c:pt>
                <c:pt idx="92">
                  <c:v>612.14400000000012</c:v>
                </c:pt>
                <c:pt idx="93">
                  <c:v>612.14400000000012</c:v>
                </c:pt>
                <c:pt idx="94">
                  <c:v>612.14400000000012</c:v>
                </c:pt>
                <c:pt idx="95">
                  <c:v>612.14400000000012</c:v>
                </c:pt>
                <c:pt idx="96">
                  <c:v>612.14400000000012</c:v>
                </c:pt>
                <c:pt idx="97">
                  <c:v>612.14400000000012</c:v>
                </c:pt>
                <c:pt idx="98">
                  <c:v>612.14400000000012</c:v>
                </c:pt>
                <c:pt idx="99">
                  <c:v>612.14400000000012</c:v>
                </c:pt>
                <c:pt idx="100">
                  <c:v>116.30736</c:v>
                </c:pt>
                <c:pt idx="101">
                  <c:v>116.30736</c:v>
                </c:pt>
                <c:pt idx="102">
                  <c:v>116.30736</c:v>
                </c:pt>
                <c:pt idx="103">
                  <c:v>116.30736</c:v>
                </c:pt>
                <c:pt idx="104">
                  <c:v>116.30736</c:v>
                </c:pt>
                <c:pt idx="105">
                  <c:v>116.30736</c:v>
                </c:pt>
                <c:pt idx="106">
                  <c:v>116.30736</c:v>
                </c:pt>
                <c:pt idx="107">
                  <c:v>116.30736</c:v>
                </c:pt>
                <c:pt idx="108">
                  <c:v>116.30736</c:v>
                </c:pt>
                <c:pt idx="109">
                  <c:v>116.30736</c:v>
                </c:pt>
                <c:pt idx="110">
                  <c:v>116.30736</c:v>
                </c:pt>
                <c:pt idx="111">
                  <c:v>116.30736</c:v>
                </c:pt>
                <c:pt idx="112">
                  <c:v>116.30736</c:v>
                </c:pt>
                <c:pt idx="113">
                  <c:v>116.30736</c:v>
                </c:pt>
                <c:pt idx="114">
                  <c:v>116.30736</c:v>
                </c:pt>
                <c:pt idx="115">
                  <c:v>116.30736</c:v>
                </c:pt>
                <c:pt idx="116">
                  <c:v>116.30736</c:v>
                </c:pt>
                <c:pt idx="117">
                  <c:v>116.30736</c:v>
                </c:pt>
                <c:pt idx="118">
                  <c:v>116.30736</c:v>
                </c:pt>
                <c:pt idx="119">
                  <c:v>116.30736</c:v>
                </c:pt>
                <c:pt idx="120">
                  <c:v>116.30736</c:v>
                </c:pt>
                <c:pt idx="121">
                  <c:v>116.30736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F79-4B67-A252-E6A4BF041A5D}"/>
            </c:ext>
          </c:extLst>
        </c:ser>
        <c:ser>
          <c:idx val="2"/>
          <c:order val="1"/>
          <c:tx>
            <c:strRef>
              <c:f>Sheet1!$I$1</c:f>
              <c:strCache>
                <c:ptCount val="1"/>
                <c:pt idx="0">
                  <c:v>Aero Force (N)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val>
            <c:numRef>
              <c:f>Sheet1!$I$2:$I$123</c:f>
              <c:numCache>
                <c:formatCode>0.000</c:formatCode>
                <c:ptCount val="122"/>
                <c:pt idx="1">
                  <c:v>0</c:v>
                </c:pt>
                <c:pt idx="2">
                  <c:v>1.0244841858662401</c:v>
                </c:pt>
                <c:pt idx="3">
                  <c:v>4.0979367434649605</c:v>
                </c:pt>
                <c:pt idx="4">
                  <c:v>9.2203576727961618</c:v>
                </c:pt>
                <c:pt idx="5">
                  <c:v>16.391746973859842</c:v>
                </c:pt>
                <c:pt idx="6">
                  <c:v>36.881430691184647</c:v>
                </c:pt>
                <c:pt idx="7">
                  <c:v>50.199725107445765</c:v>
                </c:pt>
                <c:pt idx="8">
                  <c:v>65.566987895439368</c:v>
                </c:pt>
                <c:pt idx="9">
                  <c:v>82.983219055165449</c:v>
                </c:pt>
                <c:pt idx="10">
                  <c:v>102.44841858662399</c:v>
                </c:pt>
                <c:pt idx="11">
                  <c:v>123.96258648981505</c:v>
                </c:pt>
                <c:pt idx="12">
                  <c:v>147.52572276473859</c:v>
                </c:pt>
                <c:pt idx="13">
                  <c:v>173.13782741139454</c:v>
                </c:pt>
                <c:pt idx="14">
                  <c:v>200.79890042978306</c:v>
                </c:pt>
                <c:pt idx="15">
                  <c:v>230.50894181990398</c:v>
                </c:pt>
                <c:pt idx="16">
                  <c:v>200.79890042978306</c:v>
                </c:pt>
                <c:pt idx="17">
                  <c:v>173.13782741139454</c:v>
                </c:pt>
                <c:pt idx="18">
                  <c:v>123.96258648981505</c:v>
                </c:pt>
                <c:pt idx="19">
                  <c:v>102.44841858662399</c:v>
                </c:pt>
                <c:pt idx="20">
                  <c:v>82.983219055165449</c:v>
                </c:pt>
                <c:pt idx="21">
                  <c:v>65.566987895439368</c:v>
                </c:pt>
                <c:pt idx="22">
                  <c:v>65.566987895439368</c:v>
                </c:pt>
                <c:pt idx="23">
                  <c:v>57.627235454975995</c:v>
                </c:pt>
                <c:pt idx="24">
                  <c:v>50.199725107445765</c:v>
                </c:pt>
                <c:pt idx="25">
                  <c:v>36.881430691184647</c:v>
                </c:pt>
                <c:pt idx="26">
                  <c:v>25.612104646655997</c:v>
                </c:pt>
                <c:pt idx="27">
                  <c:v>16.391746973859842</c:v>
                </c:pt>
                <c:pt idx="28">
                  <c:v>9.2203576727961618</c:v>
                </c:pt>
                <c:pt idx="29">
                  <c:v>9.2203576727961618</c:v>
                </c:pt>
                <c:pt idx="30">
                  <c:v>9.2203576727961618</c:v>
                </c:pt>
                <c:pt idx="31">
                  <c:v>9.2203576727961618</c:v>
                </c:pt>
                <c:pt idx="32">
                  <c:v>9.2203576727961618</c:v>
                </c:pt>
                <c:pt idx="33">
                  <c:v>9.2203576727961618</c:v>
                </c:pt>
                <c:pt idx="34">
                  <c:v>16.391746973859842</c:v>
                </c:pt>
                <c:pt idx="35">
                  <c:v>25.612104646655997</c:v>
                </c:pt>
                <c:pt idx="36">
                  <c:v>36.881430691184647</c:v>
                </c:pt>
                <c:pt idx="37">
                  <c:v>50.199725107445765</c:v>
                </c:pt>
                <c:pt idx="38">
                  <c:v>65.566987895439368</c:v>
                </c:pt>
                <c:pt idx="39">
                  <c:v>50.199725107445765</c:v>
                </c:pt>
                <c:pt idx="40">
                  <c:v>50.199725107445765</c:v>
                </c:pt>
                <c:pt idx="41">
                  <c:v>50.199725107445765</c:v>
                </c:pt>
                <c:pt idx="42">
                  <c:v>50.199725107445765</c:v>
                </c:pt>
                <c:pt idx="43">
                  <c:v>65.566987895439368</c:v>
                </c:pt>
                <c:pt idx="44">
                  <c:v>82.983219055165449</c:v>
                </c:pt>
                <c:pt idx="45">
                  <c:v>102.44841858662399</c:v>
                </c:pt>
                <c:pt idx="46">
                  <c:v>123.96258648981505</c:v>
                </c:pt>
                <c:pt idx="47">
                  <c:v>147.52572276473859</c:v>
                </c:pt>
                <c:pt idx="48">
                  <c:v>173.13782741139454</c:v>
                </c:pt>
                <c:pt idx="49">
                  <c:v>200.79890042978306</c:v>
                </c:pt>
                <c:pt idx="50">
                  <c:v>173.13782741139454</c:v>
                </c:pt>
                <c:pt idx="51">
                  <c:v>147.52572276473859</c:v>
                </c:pt>
                <c:pt idx="52">
                  <c:v>123.96258648981505</c:v>
                </c:pt>
                <c:pt idx="53">
                  <c:v>82.983219055165449</c:v>
                </c:pt>
                <c:pt idx="54">
                  <c:v>65.566987895439368</c:v>
                </c:pt>
                <c:pt idx="55">
                  <c:v>74.018982428835841</c:v>
                </c:pt>
                <c:pt idx="56">
                  <c:v>82.983219055165449</c:v>
                </c:pt>
                <c:pt idx="57">
                  <c:v>92.459697774428165</c:v>
                </c:pt>
                <c:pt idx="58">
                  <c:v>102.44841858662399</c:v>
                </c:pt>
                <c:pt idx="59">
                  <c:v>112.94938149175299</c:v>
                </c:pt>
                <c:pt idx="60">
                  <c:v>123.96258648981505</c:v>
                </c:pt>
                <c:pt idx="61">
                  <c:v>82.983219055165449</c:v>
                </c:pt>
                <c:pt idx="62">
                  <c:v>82.983219055165449</c:v>
                </c:pt>
                <c:pt idx="63">
                  <c:v>74.018982428835841</c:v>
                </c:pt>
                <c:pt idx="64">
                  <c:v>65.566987895439368</c:v>
                </c:pt>
                <c:pt idx="65">
                  <c:v>50.199725107445765</c:v>
                </c:pt>
                <c:pt idx="66">
                  <c:v>36.881430691184647</c:v>
                </c:pt>
                <c:pt idx="67">
                  <c:v>25.612104646655997</c:v>
                </c:pt>
                <c:pt idx="68">
                  <c:v>16.391746973859842</c:v>
                </c:pt>
                <c:pt idx="69">
                  <c:v>9.2203576727961618</c:v>
                </c:pt>
                <c:pt idx="70">
                  <c:v>16.391746973859842</c:v>
                </c:pt>
                <c:pt idx="71">
                  <c:v>36.881430691184647</c:v>
                </c:pt>
                <c:pt idx="72">
                  <c:v>50.199725107445765</c:v>
                </c:pt>
                <c:pt idx="73">
                  <c:v>65.566987895439368</c:v>
                </c:pt>
                <c:pt idx="74">
                  <c:v>74.018982428835841</c:v>
                </c:pt>
                <c:pt idx="75">
                  <c:v>82.983219055165449</c:v>
                </c:pt>
                <c:pt idx="76">
                  <c:v>92.459697774428165</c:v>
                </c:pt>
                <c:pt idx="77">
                  <c:v>102.44841858662399</c:v>
                </c:pt>
                <c:pt idx="78">
                  <c:v>112.94938149175299</c:v>
                </c:pt>
                <c:pt idx="79">
                  <c:v>123.96258648981505</c:v>
                </c:pt>
                <c:pt idx="80">
                  <c:v>147.52572276473859</c:v>
                </c:pt>
                <c:pt idx="81">
                  <c:v>173.13782741139454</c:v>
                </c:pt>
                <c:pt idx="82">
                  <c:v>200.79890042978306</c:v>
                </c:pt>
                <c:pt idx="83">
                  <c:v>230.50894181990398</c:v>
                </c:pt>
                <c:pt idx="84">
                  <c:v>200.79890042978306</c:v>
                </c:pt>
                <c:pt idx="85">
                  <c:v>173.13782741139454</c:v>
                </c:pt>
                <c:pt idx="86">
                  <c:v>147.52572276473859</c:v>
                </c:pt>
                <c:pt idx="87">
                  <c:v>102.44841858662399</c:v>
                </c:pt>
                <c:pt idx="88">
                  <c:v>102.44841858662399</c:v>
                </c:pt>
                <c:pt idx="89">
                  <c:v>112.94938149175299</c:v>
                </c:pt>
                <c:pt idx="90">
                  <c:v>123.96258648981505</c:v>
                </c:pt>
                <c:pt idx="91">
                  <c:v>135.48803358081022</c:v>
                </c:pt>
                <c:pt idx="92">
                  <c:v>147.52572276473859</c:v>
                </c:pt>
                <c:pt idx="93">
                  <c:v>160.07565404160002</c:v>
                </c:pt>
                <c:pt idx="94">
                  <c:v>147.52572276473859</c:v>
                </c:pt>
                <c:pt idx="95">
                  <c:v>135.48803358081022</c:v>
                </c:pt>
                <c:pt idx="96">
                  <c:v>123.96258648981505</c:v>
                </c:pt>
                <c:pt idx="97">
                  <c:v>112.94938149175299</c:v>
                </c:pt>
                <c:pt idx="98">
                  <c:v>123.96258648981505</c:v>
                </c:pt>
                <c:pt idx="99">
                  <c:v>135.48803358081022</c:v>
                </c:pt>
                <c:pt idx="100">
                  <c:v>147.52572276473859</c:v>
                </c:pt>
                <c:pt idx="101">
                  <c:v>173.13782741139454</c:v>
                </c:pt>
                <c:pt idx="102">
                  <c:v>160.07565404160002</c:v>
                </c:pt>
                <c:pt idx="103">
                  <c:v>147.52572276473859</c:v>
                </c:pt>
                <c:pt idx="104">
                  <c:v>123.96258648981505</c:v>
                </c:pt>
                <c:pt idx="105">
                  <c:v>102.44841858662399</c:v>
                </c:pt>
                <c:pt idx="106">
                  <c:v>65.566987895439368</c:v>
                </c:pt>
                <c:pt idx="107">
                  <c:v>36.881430691184647</c:v>
                </c:pt>
                <c:pt idx="108">
                  <c:v>43.284456852848635</c:v>
                </c:pt>
                <c:pt idx="109">
                  <c:v>57.627235454975995</c:v>
                </c:pt>
                <c:pt idx="110">
                  <c:v>65.566987895439368</c:v>
                </c:pt>
                <c:pt idx="111">
                  <c:v>82.983219055165449</c:v>
                </c:pt>
                <c:pt idx="112">
                  <c:v>102.44841858662399</c:v>
                </c:pt>
                <c:pt idx="113">
                  <c:v>123.96258648981505</c:v>
                </c:pt>
                <c:pt idx="114">
                  <c:v>147.52572276473859</c:v>
                </c:pt>
                <c:pt idx="115">
                  <c:v>173.13782741139454</c:v>
                </c:pt>
                <c:pt idx="116">
                  <c:v>200.79890042978306</c:v>
                </c:pt>
                <c:pt idx="117">
                  <c:v>230.50894181990398</c:v>
                </c:pt>
                <c:pt idx="118">
                  <c:v>262.26795158175747</c:v>
                </c:pt>
                <c:pt idx="119">
                  <c:v>296.07592971534336</c:v>
                </c:pt>
                <c:pt idx="120">
                  <c:v>331.9328762206618</c:v>
                </c:pt>
                <c:pt idx="121">
                  <c:v>331.9328762206618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F79-4B67-A252-E6A4BF041A5D}"/>
            </c:ext>
          </c:extLst>
        </c:ser>
        <c:ser>
          <c:idx val="3"/>
          <c:order val="2"/>
          <c:tx>
            <c:strRef>
              <c:f>Sheet1!$J$1</c:f>
              <c:strCache>
                <c:ptCount val="1"/>
                <c:pt idx="0">
                  <c:v>Gradiant resistance (N)  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val>
            <c:numRef>
              <c:f>Sheet1!$J$2:$J$123</c:f>
              <c:numCache>
                <c:formatCode>0.000</c:formatCode>
                <c:ptCount val="12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778.20352212159446</c:v>
                </c:pt>
                <c:pt idx="23">
                  <c:v>830.08375692970083</c:v>
                </c:pt>
                <c:pt idx="24">
                  <c:v>889.37545385325075</c:v>
                </c:pt>
                <c:pt idx="25">
                  <c:v>-863.59182378865501</c:v>
                </c:pt>
                <c:pt idx="26">
                  <c:v>1245.1256353945512</c:v>
                </c:pt>
                <c:pt idx="27">
                  <c:v>1556.4070442431889</c:v>
                </c:pt>
                <c:pt idx="28">
                  <c:v>2075.2093923242519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-1556.4070442431889</c:v>
                </c:pt>
                <c:pt idx="35">
                  <c:v>-1245.1256353945512</c:v>
                </c:pt>
                <c:pt idx="36">
                  <c:v>863.59182378865501</c:v>
                </c:pt>
                <c:pt idx="37">
                  <c:v>740.22156324741866</c:v>
                </c:pt>
                <c:pt idx="38">
                  <c:v>-778.20352212159446</c:v>
                </c:pt>
                <c:pt idx="39">
                  <c:v>-889.37545385325075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-691.73646410808396</c:v>
                </c:pt>
                <c:pt idx="45">
                  <c:v>-622.56281769727559</c:v>
                </c:pt>
                <c:pt idx="46">
                  <c:v>-565.96619790661418</c:v>
                </c:pt>
                <c:pt idx="47">
                  <c:v>-518.80234808106297</c:v>
                </c:pt>
                <c:pt idx="48">
                  <c:v>-478.89447515175044</c:v>
                </c:pt>
                <c:pt idx="49">
                  <c:v>-444.68772692662537</c:v>
                </c:pt>
                <c:pt idx="50">
                  <c:v>478.89447515175044</c:v>
                </c:pt>
                <c:pt idx="51">
                  <c:v>518.80234808106297</c:v>
                </c:pt>
                <c:pt idx="52">
                  <c:v>565.96619790661418</c:v>
                </c:pt>
                <c:pt idx="53">
                  <c:v>691.73646410808396</c:v>
                </c:pt>
                <c:pt idx="54">
                  <c:v>778.20352212159446</c:v>
                </c:pt>
                <c:pt idx="55">
                  <c:v>732.42684434973592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691.73646410808396</c:v>
                </c:pt>
                <c:pt idx="63">
                  <c:v>732.42684434973592</c:v>
                </c:pt>
                <c:pt idx="64">
                  <c:v>778.20352212159446</c:v>
                </c:pt>
                <c:pt idx="65">
                  <c:v>889.37545385325075</c:v>
                </c:pt>
                <c:pt idx="66">
                  <c:v>1037.6046961621259</c:v>
                </c:pt>
                <c:pt idx="67">
                  <c:v>1245.1256353945512</c:v>
                </c:pt>
                <c:pt idx="68">
                  <c:v>1556.4070442431889</c:v>
                </c:pt>
                <c:pt idx="69">
                  <c:v>2075.2093923242519</c:v>
                </c:pt>
                <c:pt idx="70">
                  <c:v>-1556.4070442431889</c:v>
                </c:pt>
                <c:pt idx="71">
                  <c:v>863.59182378865501</c:v>
                </c:pt>
                <c:pt idx="72">
                  <c:v>-889.37545385325075</c:v>
                </c:pt>
                <c:pt idx="73">
                  <c:v>-778.20352212159446</c:v>
                </c:pt>
                <c:pt idx="74">
                  <c:v>-732.42684434973592</c:v>
                </c:pt>
                <c:pt idx="75">
                  <c:v>-691.73646410808396</c:v>
                </c:pt>
                <c:pt idx="76">
                  <c:v>-655.32928178660586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-592.91696923550046</c:v>
                </c:pt>
                <c:pt idx="90">
                  <c:v>-565.96619790661418</c:v>
                </c:pt>
                <c:pt idx="91">
                  <c:v>-541.35897191067443</c:v>
                </c:pt>
                <c:pt idx="92">
                  <c:v>-518.80234808106297</c:v>
                </c:pt>
                <c:pt idx="93">
                  <c:v>-498.05025415782046</c:v>
                </c:pt>
                <c:pt idx="94">
                  <c:v>518.80234808106297</c:v>
                </c:pt>
                <c:pt idx="95">
                  <c:v>541.35897191067443</c:v>
                </c:pt>
                <c:pt idx="96">
                  <c:v>565.96619790661418</c:v>
                </c:pt>
                <c:pt idx="97">
                  <c:v>592.91696923550046</c:v>
                </c:pt>
                <c:pt idx="98">
                  <c:v>565.96619790661418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518.80234808106297</c:v>
                </c:pt>
                <c:pt idx="104">
                  <c:v>565.96619790661418</c:v>
                </c:pt>
                <c:pt idx="105">
                  <c:v>622.56281769727559</c:v>
                </c:pt>
                <c:pt idx="106">
                  <c:v>778.20352212159446</c:v>
                </c:pt>
                <c:pt idx="107">
                  <c:v>1037.6046961621259</c:v>
                </c:pt>
                <c:pt idx="108">
                  <c:v>-957.78895030350088</c:v>
                </c:pt>
                <c:pt idx="109">
                  <c:v>-830.08375692970083</c:v>
                </c:pt>
                <c:pt idx="110">
                  <c:v>-778.20352212159446</c:v>
                </c:pt>
                <c:pt idx="111">
                  <c:v>-691.73646410808396</c:v>
                </c:pt>
                <c:pt idx="112">
                  <c:v>-622.56281769727559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F79-4B67-A252-E6A4BF041A5D}"/>
            </c:ext>
          </c:extLst>
        </c:ser>
        <c:ser>
          <c:idx val="4"/>
          <c:order val="3"/>
          <c:tx>
            <c:strRef>
              <c:f>Sheet1!$K$1</c:f>
              <c:strCache>
                <c:ptCount val="1"/>
                <c:pt idx="0">
                  <c:v>Acceleration resistance (N)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val>
            <c:numRef>
              <c:f>Sheet1!$K$2:$K$123</c:f>
              <c:numCache>
                <c:formatCode>0.000</c:formatCode>
                <c:ptCount val="122"/>
                <c:pt idx="1">
                  <c:v>0</c:v>
                </c:pt>
                <c:pt idx="2">
                  <c:v>557.90592000000004</c:v>
                </c:pt>
                <c:pt idx="3">
                  <c:v>557.90592000000004</c:v>
                </c:pt>
                <c:pt idx="4">
                  <c:v>557.90592000000015</c:v>
                </c:pt>
                <c:pt idx="5">
                  <c:v>557.90591999999981</c:v>
                </c:pt>
                <c:pt idx="6">
                  <c:v>1115.8118400000003</c:v>
                </c:pt>
                <c:pt idx="7">
                  <c:v>557.90591999999981</c:v>
                </c:pt>
                <c:pt idx="8">
                  <c:v>557.90591999999981</c:v>
                </c:pt>
                <c:pt idx="9">
                  <c:v>557.90592000000038</c:v>
                </c:pt>
                <c:pt idx="10">
                  <c:v>557.90591999999924</c:v>
                </c:pt>
                <c:pt idx="11">
                  <c:v>557.90592000000038</c:v>
                </c:pt>
                <c:pt idx="12">
                  <c:v>557.90592000000038</c:v>
                </c:pt>
                <c:pt idx="13">
                  <c:v>557.90591999999924</c:v>
                </c:pt>
                <c:pt idx="14">
                  <c:v>557.90592000000038</c:v>
                </c:pt>
                <c:pt idx="15">
                  <c:v>557.90591999999924</c:v>
                </c:pt>
                <c:pt idx="16">
                  <c:v>-557.90591999999924</c:v>
                </c:pt>
                <c:pt idx="17">
                  <c:v>-557.90592000000038</c:v>
                </c:pt>
                <c:pt idx="18">
                  <c:v>-1115.8118399999996</c:v>
                </c:pt>
                <c:pt idx="19">
                  <c:v>-557.90592000000038</c:v>
                </c:pt>
                <c:pt idx="20">
                  <c:v>-557.90591999999924</c:v>
                </c:pt>
                <c:pt idx="21">
                  <c:v>-557.90592000000038</c:v>
                </c:pt>
                <c:pt idx="22">
                  <c:v>0</c:v>
                </c:pt>
                <c:pt idx="23">
                  <c:v>-278.95296000000019</c:v>
                </c:pt>
                <c:pt idx="24">
                  <c:v>-278.95295999999962</c:v>
                </c:pt>
                <c:pt idx="25">
                  <c:v>-557.90591999999981</c:v>
                </c:pt>
                <c:pt idx="26">
                  <c:v>-557.90592000000038</c:v>
                </c:pt>
                <c:pt idx="27">
                  <c:v>-557.90591999999981</c:v>
                </c:pt>
                <c:pt idx="28">
                  <c:v>-557.90591999999981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557.90591999999981</c:v>
                </c:pt>
                <c:pt idx="35">
                  <c:v>557.90591999999981</c:v>
                </c:pt>
                <c:pt idx="36">
                  <c:v>557.90592000000038</c:v>
                </c:pt>
                <c:pt idx="37">
                  <c:v>557.90591999999981</c:v>
                </c:pt>
                <c:pt idx="38">
                  <c:v>557.90591999999981</c:v>
                </c:pt>
                <c:pt idx="39">
                  <c:v>-557.90591999999981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557.90591999999981</c:v>
                </c:pt>
                <c:pt idx="44">
                  <c:v>557.90592000000038</c:v>
                </c:pt>
                <c:pt idx="45">
                  <c:v>557.90591999999924</c:v>
                </c:pt>
                <c:pt idx="46">
                  <c:v>557.90592000000038</c:v>
                </c:pt>
                <c:pt idx="47">
                  <c:v>557.90592000000038</c:v>
                </c:pt>
                <c:pt idx="48">
                  <c:v>557.90591999999924</c:v>
                </c:pt>
                <c:pt idx="49">
                  <c:v>557.90592000000038</c:v>
                </c:pt>
                <c:pt idx="50">
                  <c:v>-557.90592000000038</c:v>
                </c:pt>
                <c:pt idx="51">
                  <c:v>-557.90591999999924</c:v>
                </c:pt>
                <c:pt idx="52">
                  <c:v>-557.90592000000038</c:v>
                </c:pt>
                <c:pt idx="53">
                  <c:v>-1115.8118399999996</c:v>
                </c:pt>
                <c:pt idx="54">
                  <c:v>-557.90592000000038</c:v>
                </c:pt>
                <c:pt idx="55">
                  <c:v>278.95296000000019</c:v>
                </c:pt>
                <c:pt idx="56">
                  <c:v>278.95296000000019</c:v>
                </c:pt>
                <c:pt idx="57">
                  <c:v>278.95295999999962</c:v>
                </c:pt>
                <c:pt idx="58">
                  <c:v>278.95295999999962</c:v>
                </c:pt>
                <c:pt idx="59">
                  <c:v>278.95296000000076</c:v>
                </c:pt>
                <c:pt idx="60">
                  <c:v>278.95295999999962</c:v>
                </c:pt>
                <c:pt idx="61">
                  <c:v>-1115.8118399999996</c:v>
                </c:pt>
                <c:pt idx="62">
                  <c:v>0</c:v>
                </c:pt>
                <c:pt idx="63">
                  <c:v>-278.95296000000019</c:v>
                </c:pt>
                <c:pt idx="64">
                  <c:v>-278.95296000000019</c:v>
                </c:pt>
                <c:pt idx="65">
                  <c:v>-557.90591999999981</c:v>
                </c:pt>
                <c:pt idx="66">
                  <c:v>-557.90591999999981</c:v>
                </c:pt>
                <c:pt idx="67">
                  <c:v>-557.90592000000038</c:v>
                </c:pt>
                <c:pt idx="68">
                  <c:v>-557.90591999999981</c:v>
                </c:pt>
                <c:pt idx="69">
                  <c:v>-557.90591999999981</c:v>
                </c:pt>
                <c:pt idx="70">
                  <c:v>557.90591999999981</c:v>
                </c:pt>
                <c:pt idx="71">
                  <c:v>1115.8118400000003</c:v>
                </c:pt>
                <c:pt idx="72">
                  <c:v>557.90591999999981</c:v>
                </c:pt>
                <c:pt idx="73">
                  <c:v>557.90591999999981</c:v>
                </c:pt>
                <c:pt idx="74">
                  <c:v>278.95296000000019</c:v>
                </c:pt>
                <c:pt idx="75">
                  <c:v>278.95296000000019</c:v>
                </c:pt>
                <c:pt idx="76">
                  <c:v>278.95295999999962</c:v>
                </c:pt>
                <c:pt idx="77">
                  <c:v>278.95295999999962</c:v>
                </c:pt>
                <c:pt idx="78">
                  <c:v>278.95296000000076</c:v>
                </c:pt>
                <c:pt idx="79">
                  <c:v>278.95295999999962</c:v>
                </c:pt>
                <c:pt idx="80">
                  <c:v>557.90592000000038</c:v>
                </c:pt>
                <c:pt idx="81">
                  <c:v>557.90591999999924</c:v>
                </c:pt>
                <c:pt idx="82">
                  <c:v>557.90592000000038</c:v>
                </c:pt>
                <c:pt idx="83">
                  <c:v>557.90591999999924</c:v>
                </c:pt>
                <c:pt idx="84">
                  <c:v>-557.90591999999924</c:v>
                </c:pt>
                <c:pt idx="85">
                  <c:v>-557.90592000000038</c:v>
                </c:pt>
                <c:pt idx="86">
                  <c:v>-557.90591999999924</c:v>
                </c:pt>
                <c:pt idx="87">
                  <c:v>-1115.8118400000008</c:v>
                </c:pt>
                <c:pt idx="88">
                  <c:v>0</c:v>
                </c:pt>
                <c:pt idx="89">
                  <c:v>278.95296000000076</c:v>
                </c:pt>
                <c:pt idx="90">
                  <c:v>278.95295999999962</c:v>
                </c:pt>
                <c:pt idx="91">
                  <c:v>278.95295999999962</c:v>
                </c:pt>
                <c:pt idx="92">
                  <c:v>278.95296000000076</c:v>
                </c:pt>
                <c:pt idx="93">
                  <c:v>278.95295999999962</c:v>
                </c:pt>
                <c:pt idx="94">
                  <c:v>-278.95295999999962</c:v>
                </c:pt>
                <c:pt idx="95">
                  <c:v>-278.95296000000076</c:v>
                </c:pt>
                <c:pt idx="96">
                  <c:v>-278.95295999999962</c:v>
                </c:pt>
                <c:pt idx="97">
                  <c:v>-278.95295999999962</c:v>
                </c:pt>
                <c:pt idx="98">
                  <c:v>278.95295999999962</c:v>
                </c:pt>
                <c:pt idx="99">
                  <c:v>278.95295999999962</c:v>
                </c:pt>
                <c:pt idx="100">
                  <c:v>278.95296000000076</c:v>
                </c:pt>
                <c:pt idx="101">
                  <c:v>557.90591999999924</c:v>
                </c:pt>
                <c:pt idx="102">
                  <c:v>-278.95295999999962</c:v>
                </c:pt>
                <c:pt idx="103">
                  <c:v>-278.95295999999962</c:v>
                </c:pt>
                <c:pt idx="104">
                  <c:v>-557.90592000000038</c:v>
                </c:pt>
                <c:pt idx="105">
                  <c:v>-557.90592000000038</c:v>
                </c:pt>
                <c:pt idx="106">
                  <c:v>-1115.8118399999996</c:v>
                </c:pt>
                <c:pt idx="107">
                  <c:v>-1115.8118399999996</c:v>
                </c:pt>
                <c:pt idx="108">
                  <c:v>278.95295999999962</c:v>
                </c:pt>
                <c:pt idx="109">
                  <c:v>557.90591999999981</c:v>
                </c:pt>
                <c:pt idx="110">
                  <c:v>278.95296000000019</c:v>
                </c:pt>
                <c:pt idx="111">
                  <c:v>557.90592000000038</c:v>
                </c:pt>
                <c:pt idx="112">
                  <c:v>557.90591999999924</c:v>
                </c:pt>
                <c:pt idx="113">
                  <c:v>557.90592000000038</c:v>
                </c:pt>
                <c:pt idx="114">
                  <c:v>557.90592000000038</c:v>
                </c:pt>
                <c:pt idx="115">
                  <c:v>557.90591999999924</c:v>
                </c:pt>
                <c:pt idx="116">
                  <c:v>557.90592000000038</c:v>
                </c:pt>
                <c:pt idx="117">
                  <c:v>557.90591999999924</c:v>
                </c:pt>
                <c:pt idx="118">
                  <c:v>557.90592000000038</c:v>
                </c:pt>
                <c:pt idx="119">
                  <c:v>557.90592000000038</c:v>
                </c:pt>
                <c:pt idx="120">
                  <c:v>557.90592000000038</c:v>
                </c:pt>
                <c:pt idx="12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F79-4B67-A252-E6A4BF041A5D}"/>
            </c:ext>
          </c:extLst>
        </c:ser>
        <c:ser>
          <c:idx val="5"/>
          <c:order val="4"/>
          <c:tx>
            <c:strRef>
              <c:f>Sheet1!$L$1</c:f>
              <c:strCache>
                <c:ptCount val="1"/>
                <c:pt idx="0">
                  <c:v>Total Resistance (N)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val>
            <c:numRef>
              <c:f>Sheet1!$L$2:$L$123</c:f>
              <c:numCache>
                <c:formatCode>0.000</c:formatCode>
                <c:ptCount val="122"/>
                <c:pt idx="1">
                  <c:v>79.578720000000004</c:v>
                </c:pt>
                <c:pt idx="2">
                  <c:v>638.50912418586631</c:v>
                </c:pt>
                <c:pt idx="3">
                  <c:v>641.58257674346498</c:v>
                </c:pt>
                <c:pt idx="4">
                  <c:v>646.70499767279625</c:v>
                </c:pt>
                <c:pt idx="5">
                  <c:v>653.87638697385967</c:v>
                </c:pt>
                <c:pt idx="6">
                  <c:v>1232.271990691185</c:v>
                </c:pt>
                <c:pt idx="7">
                  <c:v>687.68436510744561</c:v>
                </c:pt>
                <c:pt idx="8">
                  <c:v>703.0516278954392</c:v>
                </c:pt>
                <c:pt idx="9">
                  <c:v>720.46785905516583</c:v>
                </c:pt>
                <c:pt idx="10">
                  <c:v>739.93305858662325</c:v>
                </c:pt>
                <c:pt idx="11">
                  <c:v>761.44722648981542</c:v>
                </c:pt>
                <c:pt idx="12">
                  <c:v>785.01036276473894</c:v>
                </c:pt>
                <c:pt idx="13">
                  <c:v>810.62246741139381</c:v>
                </c:pt>
                <c:pt idx="14">
                  <c:v>838.28354042978344</c:v>
                </c:pt>
                <c:pt idx="15">
                  <c:v>867.99358181990328</c:v>
                </c:pt>
                <c:pt idx="16">
                  <c:v>-277.52829957021618</c:v>
                </c:pt>
                <c:pt idx="17">
                  <c:v>-305.18937258860581</c:v>
                </c:pt>
                <c:pt idx="18">
                  <c:v>-912.27053351018458</c:v>
                </c:pt>
                <c:pt idx="19">
                  <c:v>-149.38550141337635</c:v>
                </c:pt>
                <c:pt idx="20">
                  <c:v>-168.85070094483376</c:v>
                </c:pt>
                <c:pt idx="21">
                  <c:v>-186.26693210456096</c:v>
                </c:pt>
                <c:pt idx="22">
                  <c:v>1149.8425100170339</c:v>
                </c:pt>
                <c:pt idx="23">
                  <c:v>914.83003238467666</c:v>
                </c:pt>
                <c:pt idx="24">
                  <c:v>966.69421896069707</c:v>
                </c:pt>
                <c:pt idx="25">
                  <c:v>-1078.54431309747</c:v>
                </c:pt>
                <c:pt idx="26">
                  <c:v>1018.9038200412069</c:v>
                </c:pt>
                <c:pt idx="27">
                  <c:v>1320.9648712170492</c:v>
                </c:pt>
                <c:pt idx="28">
                  <c:v>1832.5958299970484</c:v>
                </c:pt>
                <c:pt idx="29">
                  <c:v>315.29235767279624</c:v>
                </c:pt>
                <c:pt idx="30">
                  <c:v>315.29235767279624</c:v>
                </c:pt>
                <c:pt idx="31">
                  <c:v>315.29235767279624</c:v>
                </c:pt>
                <c:pt idx="32">
                  <c:v>315.29235767279624</c:v>
                </c:pt>
                <c:pt idx="33">
                  <c:v>315.29235767279624</c:v>
                </c:pt>
                <c:pt idx="34">
                  <c:v>-676.03737726932911</c:v>
                </c:pt>
                <c:pt idx="35">
                  <c:v>-355.53561074789525</c:v>
                </c:pt>
                <c:pt idx="36">
                  <c:v>1495.10781447984</c:v>
                </c:pt>
                <c:pt idx="37">
                  <c:v>1385.0558483548643</c:v>
                </c:pt>
                <c:pt idx="38">
                  <c:v>-118.00197422615531</c:v>
                </c:pt>
                <c:pt idx="39">
                  <c:v>-1360.3530087458048</c:v>
                </c:pt>
                <c:pt idx="40">
                  <c:v>86.928365107445771</c:v>
                </c:pt>
                <c:pt idx="41">
                  <c:v>86.928365107445771</c:v>
                </c:pt>
                <c:pt idx="42">
                  <c:v>86.928365107445771</c:v>
                </c:pt>
                <c:pt idx="43">
                  <c:v>660.20154789543915</c:v>
                </c:pt>
                <c:pt idx="44">
                  <c:v>-14.118685052918181</c:v>
                </c:pt>
                <c:pt idx="45">
                  <c:v>74.520160889347608</c:v>
                </c:pt>
                <c:pt idx="46">
                  <c:v>152.63094858320125</c:v>
                </c:pt>
                <c:pt idx="47">
                  <c:v>223.35793468367604</c:v>
                </c:pt>
                <c:pt idx="48">
                  <c:v>288.87791225964338</c:v>
                </c:pt>
                <c:pt idx="49">
                  <c:v>350.74573350315808</c:v>
                </c:pt>
                <c:pt idx="50">
                  <c:v>130.85502256314464</c:v>
                </c:pt>
                <c:pt idx="51">
                  <c:v>145.15079084580236</c:v>
                </c:pt>
                <c:pt idx="52">
                  <c:v>744.16686439642899</c:v>
                </c:pt>
                <c:pt idx="53">
                  <c:v>271.05184316324994</c:v>
                </c:pt>
                <c:pt idx="54">
                  <c:v>898.00859001703361</c:v>
                </c:pt>
                <c:pt idx="55">
                  <c:v>1697.542786778572</c:v>
                </c:pt>
                <c:pt idx="56">
                  <c:v>974.08017905516579</c:v>
                </c:pt>
                <c:pt idx="57">
                  <c:v>983.55665777442789</c:v>
                </c:pt>
                <c:pt idx="58">
                  <c:v>993.54537858662377</c:v>
                </c:pt>
                <c:pt idx="59">
                  <c:v>1004.0463414917539</c:v>
                </c:pt>
                <c:pt idx="60">
                  <c:v>1015.0595464898148</c:v>
                </c:pt>
                <c:pt idx="61">
                  <c:v>-420.68462094483402</c:v>
                </c:pt>
                <c:pt idx="62">
                  <c:v>1386.8636831632496</c:v>
                </c:pt>
                <c:pt idx="63">
                  <c:v>1139.6368667785719</c:v>
                </c:pt>
                <c:pt idx="64">
                  <c:v>1176.9615500170339</c:v>
                </c:pt>
                <c:pt idx="65">
                  <c:v>993.81325896069677</c:v>
                </c:pt>
                <c:pt idx="66">
                  <c:v>1128.724206853311</c:v>
                </c:pt>
                <c:pt idx="67">
                  <c:v>1324.9758200412068</c:v>
                </c:pt>
                <c:pt idx="68">
                  <c:v>1627.0368712170493</c:v>
                </c:pt>
                <c:pt idx="69">
                  <c:v>2138.6678299970486</c:v>
                </c:pt>
                <c:pt idx="70">
                  <c:v>-369.96537726932911</c:v>
                </c:pt>
                <c:pt idx="71">
                  <c:v>2628.4290944798399</c:v>
                </c:pt>
                <c:pt idx="72">
                  <c:v>330.8741912541949</c:v>
                </c:pt>
                <c:pt idx="73">
                  <c:v>457.41338577384488</c:v>
                </c:pt>
                <c:pt idx="74">
                  <c:v>232.68909807910018</c:v>
                </c:pt>
                <c:pt idx="75">
                  <c:v>282.34371494708182</c:v>
                </c:pt>
                <c:pt idx="76">
                  <c:v>328.22737598782203</c:v>
                </c:pt>
                <c:pt idx="77">
                  <c:v>993.54537858662377</c:v>
                </c:pt>
                <c:pt idx="78">
                  <c:v>1004.0463414917539</c:v>
                </c:pt>
                <c:pt idx="79">
                  <c:v>1015.0595464898148</c:v>
                </c:pt>
                <c:pt idx="80">
                  <c:v>1317.5756427647391</c:v>
                </c:pt>
                <c:pt idx="81">
                  <c:v>1343.187747411394</c:v>
                </c:pt>
                <c:pt idx="82">
                  <c:v>1370.8488204297837</c:v>
                </c:pt>
                <c:pt idx="83">
                  <c:v>1400.5588618199033</c:v>
                </c:pt>
                <c:pt idx="84">
                  <c:v>255.03698042978397</c:v>
                </c:pt>
                <c:pt idx="85">
                  <c:v>227.37590741139434</c:v>
                </c:pt>
                <c:pt idx="86">
                  <c:v>201.76380276473947</c:v>
                </c:pt>
                <c:pt idx="87">
                  <c:v>-401.21942141337661</c:v>
                </c:pt>
                <c:pt idx="88">
                  <c:v>714.59241858662415</c:v>
                </c:pt>
                <c:pt idx="89">
                  <c:v>411.12937225625342</c:v>
                </c:pt>
                <c:pt idx="90">
                  <c:v>449.09334858320062</c:v>
                </c:pt>
                <c:pt idx="91">
                  <c:v>485.22602167013554</c:v>
                </c:pt>
                <c:pt idx="92">
                  <c:v>519.82033468367649</c:v>
                </c:pt>
                <c:pt idx="93">
                  <c:v>553.12235988377938</c:v>
                </c:pt>
                <c:pt idx="94">
                  <c:v>999.51911084580206</c:v>
                </c:pt>
                <c:pt idx="95">
                  <c:v>1010.0380454914841</c:v>
                </c:pt>
                <c:pt idx="96">
                  <c:v>1023.1198243964297</c:v>
                </c:pt>
                <c:pt idx="97">
                  <c:v>1039.057390727254</c:v>
                </c:pt>
                <c:pt idx="98">
                  <c:v>1581.025744396429</c:v>
                </c:pt>
                <c:pt idx="99">
                  <c:v>1026.5849935808101</c:v>
                </c:pt>
                <c:pt idx="100">
                  <c:v>542.78604276473936</c:v>
                </c:pt>
                <c:pt idx="101">
                  <c:v>847.35110741139374</c:v>
                </c:pt>
                <c:pt idx="102">
                  <c:v>-2.5699459583996145</c:v>
                </c:pt>
                <c:pt idx="103">
                  <c:v>503.68247084580196</c:v>
                </c:pt>
                <c:pt idx="104">
                  <c:v>248.33022439642889</c:v>
                </c:pt>
                <c:pt idx="105">
                  <c:v>283.41267628389915</c:v>
                </c:pt>
                <c:pt idx="106">
                  <c:v>-155.73396998296585</c:v>
                </c:pt>
                <c:pt idx="107">
                  <c:v>74.981646853311076</c:v>
                </c:pt>
                <c:pt idx="108">
                  <c:v>-519.24417345065262</c:v>
                </c:pt>
                <c:pt idx="109">
                  <c:v>-98.243241474724982</c:v>
                </c:pt>
                <c:pt idx="110">
                  <c:v>-317.37621422615496</c:v>
                </c:pt>
                <c:pt idx="111">
                  <c:v>65.460034947081851</c:v>
                </c:pt>
                <c:pt idx="112">
                  <c:v>154.09888088934764</c:v>
                </c:pt>
                <c:pt idx="113">
                  <c:v>798.17586648981546</c:v>
                </c:pt>
                <c:pt idx="114">
                  <c:v>821.73900276473898</c:v>
                </c:pt>
                <c:pt idx="115">
                  <c:v>847.35110741139374</c:v>
                </c:pt>
                <c:pt idx="116">
                  <c:v>875.01218042978348</c:v>
                </c:pt>
                <c:pt idx="117">
                  <c:v>904.72222181990321</c:v>
                </c:pt>
                <c:pt idx="118">
                  <c:v>936.48123158175781</c:v>
                </c:pt>
                <c:pt idx="119">
                  <c:v>970.28920971534376</c:v>
                </c:pt>
                <c:pt idx="120">
                  <c:v>1006.1461562206622</c:v>
                </c:pt>
                <c:pt idx="121">
                  <c:v>448.24023622066181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CF79-4B67-A252-E6A4BF041A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3241680"/>
        <c:axId val="333239056"/>
      </c:lineChart>
      <c:catAx>
        <c:axId val="3332416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239056"/>
        <c:crosses val="autoZero"/>
        <c:auto val="1"/>
        <c:lblAlgn val="ctr"/>
        <c:lblOffset val="100"/>
        <c:noMultiLvlLbl val="0"/>
      </c:catAx>
      <c:valAx>
        <c:axId val="333239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Foces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241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Power</a:t>
            </a:r>
            <a:r>
              <a:rPr lang="en-US" baseline="0"/>
              <a:t> Vs Time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Sheet1!$N$1</c:f>
              <c:strCache>
                <c:ptCount val="1"/>
                <c:pt idx="0">
                  <c:v>Power (Kw)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Sheet1!$N$2:$N$123</c:f>
              <c:numCache>
                <c:formatCode>0.000</c:formatCode>
                <c:ptCount val="122"/>
                <c:pt idx="1">
                  <c:v>0</c:v>
                </c:pt>
                <c:pt idx="2">
                  <c:v>0.57087823775209934</c:v>
                </c:pt>
                <c:pt idx="3">
                  <c:v>1.1472523004295943</c:v>
                </c:pt>
                <c:pt idx="4">
                  <c:v>1.734618012957881</c:v>
                </c:pt>
                <c:pt idx="5">
                  <c:v>2.3384712002623536</c:v>
                </c:pt>
                <c:pt idx="6">
                  <c:v>6.6104984486230487</c:v>
                </c:pt>
                <c:pt idx="7">
                  <c:v>4.3039138600868547</c:v>
                </c:pt>
                <c:pt idx="8">
                  <c:v>5.0286751957500337</c:v>
                </c:pt>
                <c:pt idx="9">
                  <c:v>5.7974031308163836</c:v>
                </c:pt>
                <c:pt idx="10">
                  <c:v>6.6155934902112801</c:v>
                </c:pt>
                <c:pt idx="11">
                  <c:v>7.4887420988601558</c:v>
                </c:pt>
                <c:pt idx="12">
                  <c:v>8.4223447816883752</c:v>
                </c:pt>
                <c:pt idx="13">
                  <c:v>9.4218973636213263</c:v>
                </c:pt>
                <c:pt idx="14">
                  <c:v>10.492895669584453</c:v>
                </c:pt>
                <c:pt idx="15">
                  <c:v>11.640835524503085</c:v>
                </c:pt>
                <c:pt idx="16">
                  <c:v>-3.4738550291163444</c:v>
                </c:pt>
                <c:pt idx="17">
                  <c:v>-3.547228285172269</c:v>
                </c:pt>
                <c:pt idx="18">
                  <c:v>-8.9720712246086443</c:v>
                </c:pt>
                <c:pt idx="19">
                  <c:v>-1.3356258910367151</c:v>
                </c:pt>
                <c:pt idx="20">
                  <c:v>-1.3586943123068129</c:v>
                </c:pt>
                <c:pt idx="21">
                  <c:v>-1.3323003092483667</c:v>
                </c:pt>
                <c:pt idx="22">
                  <c:v>8.2244095308482379</c:v>
                </c:pt>
                <c:pt idx="23">
                  <c:v>6.1344842651586875</c:v>
                </c:pt>
                <c:pt idx="24">
                  <c:v>6.0501137710186601</c:v>
                </c:pt>
                <c:pt idx="25">
                  <c:v>-5.7858293967251155</c:v>
                </c:pt>
                <c:pt idx="26">
                  <c:v>4.554907637112211</c:v>
                </c:pt>
                <c:pt idx="27">
                  <c:v>4.7241930882309573</c:v>
                </c:pt>
                <c:pt idx="28">
                  <c:v>4.9154618390512832</c:v>
                </c:pt>
                <c:pt idx="29">
                  <c:v>0.84568977344428109</c:v>
                </c:pt>
                <c:pt idx="30">
                  <c:v>0.84568977344428109</c:v>
                </c:pt>
                <c:pt idx="31">
                  <c:v>0.84568977344428109</c:v>
                </c:pt>
                <c:pt idx="32">
                  <c:v>0.84568977344428109</c:v>
                </c:pt>
                <c:pt idx="33">
                  <c:v>0.84568977344428109</c:v>
                </c:pt>
                <c:pt idx="34">
                  <c:v>-2.4177259930758468</c:v>
                </c:pt>
                <c:pt idx="35">
                  <c:v>-1.5893863942873909</c:v>
                </c:pt>
                <c:pt idx="36">
                  <c:v>8.0204759686208131</c:v>
                </c:pt>
                <c:pt idx="37">
                  <c:v>8.6684551302798187</c:v>
                </c:pt>
                <c:pt idx="38">
                  <c:v>-0.84402564092896748</c:v>
                </c:pt>
                <c:pt idx="39">
                  <c:v>-8.5138509264161435</c:v>
                </c:pt>
                <c:pt idx="40">
                  <c:v>0.54404638872685585</c:v>
                </c:pt>
                <c:pt idx="41">
                  <c:v>0.54404638872685585</c:v>
                </c:pt>
                <c:pt idx="42">
                  <c:v>0.54404638872685585</c:v>
                </c:pt>
                <c:pt idx="43">
                  <c:v>4.7221839995388333</c:v>
                </c:pt>
                <c:pt idx="44">
                  <c:v>-0.11360910538901779</c:v>
                </c:pt>
                <c:pt idx="45">
                  <c:v>0.66626985447947906</c:v>
                </c:pt>
                <c:pt idx="46">
                  <c:v>1.5011070636019541</c:v>
                </c:pt>
                <c:pt idx="47">
                  <c:v>2.3963983469037728</c:v>
                </c:pt>
                <c:pt idx="48">
                  <c:v>3.3576395293103252</c:v>
                </c:pt>
                <c:pt idx="49">
                  <c:v>4.3903264357470499</c:v>
                </c:pt>
                <c:pt idx="50">
                  <c:v>1.5209331614523325</c:v>
                </c:pt>
                <c:pt idx="51">
                  <c:v>1.5573170289529799</c:v>
                </c:pt>
                <c:pt idx="52">
                  <c:v>7.318791811315152</c:v>
                </c:pt>
                <c:pt idx="53">
                  <c:v>2.1810782874185866</c:v>
                </c:pt>
                <c:pt idx="54">
                  <c:v>6.423132161299435</c:v>
                </c:pt>
                <c:pt idx="55">
                  <c:v>12.900781965825379</c:v>
                </c:pt>
                <c:pt idx="56">
                  <c:v>7.8381504584067843</c:v>
                </c:pt>
                <c:pt idx="57">
                  <c:v>8.3540941975381244</c:v>
                </c:pt>
                <c:pt idx="58">
                  <c:v>8.8830905208672846</c:v>
                </c:pt>
                <c:pt idx="59">
                  <c:v>9.4258264065099464</c:v>
                </c:pt>
                <c:pt idx="60">
                  <c:v>9.98298883258175</c:v>
                </c:pt>
                <c:pt idx="61">
                  <c:v>-3.3851313530492151</c:v>
                </c:pt>
                <c:pt idx="62">
                  <c:v>11.159703736583383</c:v>
                </c:pt>
                <c:pt idx="63">
                  <c:v>8.6608755037197778</c:v>
                </c:pt>
                <c:pt idx="64">
                  <c:v>8.4183822611138375</c:v>
                </c:pt>
                <c:pt idx="65">
                  <c:v>6.219839910001058</c:v>
                </c:pt>
                <c:pt idx="66">
                  <c:v>6.0550184331804502</c:v>
                </c:pt>
                <c:pt idx="67">
                  <c:v>5.923171905912211</c:v>
                </c:pt>
                <c:pt idx="68">
                  <c:v>5.8188045032709574</c:v>
                </c:pt>
                <c:pt idx="69">
                  <c:v>5.7364204003312844</c:v>
                </c:pt>
                <c:pt idx="70">
                  <c:v>-1.3231145780358471</c:v>
                </c:pt>
                <c:pt idx="71">
                  <c:v>14.100155308755213</c:v>
                </c:pt>
                <c:pt idx="72">
                  <c:v>2.0707959784158545</c:v>
                </c:pt>
                <c:pt idx="73">
                  <c:v>3.2717132796214337</c:v>
                </c:pt>
                <c:pt idx="74">
                  <c:v>1.7683626848897762</c:v>
                </c:pt>
                <c:pt idx="75">
                  <c:v>2.2719408179389826</c:v>
                </c:pt>
                <c:pt idx="76">
                  <c:v>2.7878845570703232</c:v>
                </c:pt>
                <c:pt idx="77">
                  <c:v>8.8830905208672846</c:v>
                </c:pt>
                <c:pt idx="78">
                  <c:v>9.4258264065099464</c:v>
                </c:pt>
                <c:pt idx="79">
                  <c:v>9.98298883258175</c:v>
                </c:pt>
                <c:pt idx="80">
                  <c:v>14.136216368197177</c:v>
                </c:pt>
                <c:pt idx="81">
                  <c:v>15.611924915672528</c:v>
                </c:pt>
                <c:pt idx="82">
                  <c:v>17.159079187178055</c:v>
                </c:pt>
                <c:pt idx="83">
                  <c:v>18.783175007639084</c:v>
                </c:pt>
                <c:pt idx="84">
                  <c:v>3.1923284884772576</c:v>
                </c:pt>
                <c:pt idx="85">
                  <c:v>2.6427992668789329</c:v>
                </c:pt>
                <c:pt idx="86">
                  <c:v>2.1647157693107792</c:v>
                </c:pt>
                <c:pt idx="87">
                  <c:v>-3.5872226029727172</c:v>
                </c:pt>
                <c:pt idx="88">
                  <c:v>6.3890278960992894</c:v>
                </c:pt>
                <c:pt idx="89">
                  <c:v>3.8596167660421465</c:v>
                </c:pt>
                <c:pt idx="90">
                  <c:v>4.4167791921139479</c:v>
                </c:pt>
                <c:pt idx="91">
                  <c:v>4.9890551367305997</c:v>
                </c:pt>
                <c:pt idx="92">
                  <c:v>5.5771315780077781</c:v>
                </c:pt>
                <c:pt idx="93">
                  <c:v>6.1816954940611186</c:v>
                </c:pt>
                <c:pt idx="94">
                  <c:v>10.723800559500178</c:v>
                </c:pt>
                <c:pt idx="95">
                  <c:v>10.385130380699801</c:v>
                </c:pt>
                <c:pt idx="96">
                  <c:v>10.06226069855996</c:v>
                </c:pt>
                <c:pt idx="97">
                  <c:v>9.7545045349649442</c:v>
                </c:pt>
                <c:pt idx="98">
                  <c:v>15.549198473049552</c:v>
                </c:pt>
                <c:pt idx="99">
                  <c:v>10.555264777198403</c:v>
                </c:pt>
                <c:pt idx="100">
                  <c:v>5.8235297413811784</c:v>
                </c:pt>
                <c:pt idx="101">
                  <c:v>9.8487958154869251</c:v>
                </c:pt>
                <c:pt idx="102">
                  <c:v>-2.8721716031074093E-2</c:v>
                </c:pt>
                <c:pt idx="103">
                  <c:v>5.4039890824057757</c:v>
                </c:pt>
                <c:pt idx="104">
                  <c:v>2.4422979573119505</c:v>
                </c:pt>
                <c:pt idx="105">
                  <c:v>2.5339360561190851</c:v>
                </c:pt>
                <c:pt idx="106">
                  <c:v>-1.1139090230589608</c:v>
                </c:pt>
                <c:pt idx="107">
                  <c:v>0.4022375449116502</c:v>
                </c:pt>
                <c:pt idx="108">
                  <c:v>-3.0175978988919363</c:v>
                </c:pt>
                <c:pt idx="109">
                  <c:v>-0.65877988003291577</c:v>
                </c:pt>
                <c:pt idx="110">
                  <c:v>-2.2700778049225652</c:v>
                </c:pt>
                <c:pt idx="111">
                  <c:v>0.52673857240938249</c:v>
                </c:pt>
                <c:pt idx="112">
                  <c:v>1.3777672742554794</c:v>
                </c:pt>
                <c:pt idx="113">
                  <c:v>7.8499638658233559</c:v>
                </c:pt>
                <c:pt idx="114">
                  <c:v>8.8164048911027741</c:v>
                </c:pt>
                <c:pt idx="115">
                  <c:v>9.8487958154869251</c:v>
                </c:pt>
                <c:pt idx="116">
                  <c:v>10.952632463901251</c:v>
                </c:pt>
                <c:pt idx="117">
                  <c:v>12.133410661271085</c:v>
                </c:pt>
                <c:pt idx="118">
                  <c:v>13.396626232521889</c:v>
                </c:pt>
                <c:pt idx="119">
                  <c:v>14.747775002579008</c:v>
                </c:pt>
                <c:pt idx="120">
                  <c:v>16.192352796367857</c:v>
                </c:pt>
                <c:pt idx="121">
                  <c:v>7.2137273472030481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14D-4CD4-9258-2BF3074DDD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151792"/>
        <c:axId val="377148184"/>
      </c:lineChart>
      <c:catAx>
        <c:axId val="3771517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7148184"/>
        <c:crosses val="autoZero"/>
        <c:auto val="1"/>
        <c:lblAlgn val="ctr"/>
        <c:lblOffset val="100"/>
        <c:noMultiLvlLbl val="0"/>
      </c:catAx>
      <c:valAx>
        <c:axId val="377148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71517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Vs Average Power Vs Time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Sheet1!$N$1</c:f>
              <c:strCache>
                <c:ptCount val="1"/>
                <c:pt idx="0">
                  <c:v>Power (Kw)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Sheet1!$N$2:$N$123</c:f>
              <c:numCache>
                <c:formatCode>0.000</c:formatCode>
                <c:ptCount val="122"/>
                <c:pt idx="1">
                  <c:v>0</c:v>
                </c:pt>
                <c:pt idx="2">
                  <c:v>0.57087823775209934</c:v>
                </c:pt>
                <c:pt idx="3">
                  <c:v>1.1472523004295943</c:v>
                </c:pt>
                <c:pt idx="4">
                  <c:v>1.734618012957881</c:v>
                </c:pt>
                <c:pt idx="5">
                  <c:v>2.3384712002623536</c:v>
                </c:pt>
                <c:pt idx="6">
                  <c:v>6.6104984486230487</c:v>
                </c:pt>
                <c:pt idx="7">
                  <c:v>4.3039138600868547</c:v>
                </c:pt>
                <c:pt idx="8">
                  <c:v>5.0286751957500337</c:v>
                </c:pt>
                <c:pt idx="9">
                  <c:v>5.7974031308163836</c:v>
                </c:pt>
                <c:pt idx="10">
                  <c:v>6.6155934902112801</c:v>
                </c:pt>
                <c:pt idx="11">
                  <c:v>7.4887420988601558</c:v>
                </c:pt>
                <c:pt idx="12">
                  <c:v>8.4223447816883752</c:v>
                </c:pt>
                <c:pt idx="13">
                  <c:v>9.4218973636213263</c:v>
                </c:pt>
                <c:pt idx="14">
                  <c:v>10.492895669584453</c:v>
                </c:pt>
                <c:pt idx="15">
                  <c:v>11.640835524503085</c:v>
                </c:pt>
                <c:pt idx="16">
                  <c:v>-3.4738550291163444</c:v>
                </c:pt>
                <c:pt idx="17">
                  <c:v>-3.547228285172269</c:v>
                </c:pt>
                <c:pt idx="18">
                  <c:v>-8.9720712246086443</c:v>
                </c:pt>
                <c:pt idx="19">
                  <c:v>-1.3356258910367151</c:v>
                </c:pt>
                <c:pt idx="20">
                  <c:v>-1.3586943123068129</c:v>
                </c:pt>
                <c:pt idx="21">
                  <c:v>-1.3323003092483667</c:v>
                </c:pt>
                <c:pt idx="22">
                  <c:v>8.2244095308482379</c:v>
                </c:pt>
                <c:pt idx="23">
                  <c:v>6.1344842651586875</c:v>
                </c:pt>
                <c:pt idx="24">
                  <c:v>6.0501137710186601</c:v>
                </c:pt>
                <c:pt idx="25">
                  <c:v>-5.7858293967251155</c:v>
                </c:pt>
                <c:pt idx="26">
                  <c:v>4.554907637112211</c:v>
                </c:pt>
                <c:pt idx="27">
                  <c:v>4.7241930882309573</c:v>
                </c:pt>
                <c:pt idx="28">
                  <c:v>4.9154618390512832</c:v>
                </c:pt>
                <c:pt idx="29">
                  <c:v>0.84568977344428109</c:v>
                </c:pt>
                <c:pt idx="30">
                  <c:v>0.84568977344428109</c:v>
                </c:pt>
                <c:pt idx="31">
                  <c:v>0.84568977344428109</c:v>
                </c:pt>
                <c:pt idx="32">
                  <c:v>0.84568977344428109</c:v>
                </c:pt>
                <c:pt idx="33">
                  <c:v>0.84568977344428109</c:v>
                </c:pt>
                <c:pt idx="34">
                  <c:v>-2.4177259930758468</c:v>
                </c:pt>
                <c:pt idx="35">
                  <c:v>-1.5893863942873909</c:v>
                </c:pt>
                <c:pt idx="36">
                  <c:v>8.0204759686208131</c:v>
                </c:pt>
                <c:pt idx="37">
                  <c:v>8.6684551302798187</c:v>
                </c:pt>
                <c:pt idx="38">
                  <c:v>-0.84402564092896748</c:v>
                </c:pt>
                <c:pt idx="39">
                  <c:v>-8.5138509264161435</c:v>
                </c:pt>
                <c:pt idx="40">
                  <c:v>0.54404638872685585</c:v>
                </c:pt>
                <c:pt idx="41">
                  <c:v>0.54404638872685585</c:v>
                </c:pt>
                <c:pt idx="42">
                  <c:v>0.54404638872685585</c:v>
                </c:pt>
                <c:pt idx="43">
                  <c:v>4.7221839995388333</c:v>
                </c:pt>
                <c:pt idx="44">
                  <c:v>-0.11360910538901779</c:v>
                </c:pt>
                <c:pt idx="45">
                  <c:v>0.66626985447947906</c:v>
                </c:pt>
                <c:pt idx="46">
                  <c:v>1.5011070636019541</c:v>
                </c:pt>
                <c:pt idx="47">
                  <c:v>2.3963983469037728</c:v>
                </c:pt>
                <c:pt idx="48">
                  <c:v>3.3576395293103252</c:v>
                </c:pt>
                <c:pt idx="49">
                  <c:v>4.3903264357470499</c:v>
                </c:pt>
                <c:pt idx="50">
                  <c:v>1.5209331614523325</c:v>
                </c:pt>
                <c:pt idx="51">
                  <c:v>1.5573170289529799</c:v>
                </c:pt>
                <c:pt idx="52">
                  <c:v>7.318791811315152</c:v>
                </c:pt>
                <c:pt idx="53">
                  <c:v>2.1810782874185866</c:v>
                </c:pt>
                <c:pt idx="54">
                  <c:v>6.423132161299435</c:v>
                </c:pt>
                <c:pt idx="55">
                  <c:v>12.900781965825379</c:v>
                </c:pt>
                <c:pt idx="56">
                  <c:v>7.8381504584067843</c:v>
                </c:pt>
                <c:pt idx="57">
                  <c:v>8.3540941975381244</c:v>
                </c:pt>
                <c:pt idx="58">
                  <c:v>8.8830905208672846</c:v>
                </c:pt>
                <c:pt idx="59">
                  <c:v>9.4258264065099464</c:v>
                </c:pt>
                <c:pt idx="60">
                  <c:v>9.98298883258175</c:v>
                </c:pt>
                <c:pt idx="61">
                  <c:v>-3.3851313530492151</c:v>
                </c:pt>
                <c:pt idx="62">
                  <c:v>11.159703736583383</c:v>
                </c:pt>
                <c:pt idx="63">
                  <c:v>8.6608755037197778</c:v>
                </c:pt>
                <c:pt idx="64">
                  <c:v>8.4183822611138375</c:v>
                </c:pt>
                <c:pt idx="65">
                  <c:v>6.219839910001058</c:v>
                </c:pt>
                <c:pt idx="66">
                  <c:v>6.0550184331804502</c:v>
                </c:pt>
                <c:pt idx="67">
                  <c:v>5.923171905912211</c:v>
                </c:pt>
                <c:pt idx="68">
                  <c:v>5.8188045032709574</c:v>
                </c:pt>
                <c:pt idx="69">
                  <c:v>5.7364204003312844</c:v>
                </c:pt>
                <c:pt idx="70">
                  <c:v>-1.3231145780358471</c:v>
                </c:pt>
                <c:pt idx="71">
                  <c:v>14.100155308755213</c:v>
                </c:pt>
                <c:pt idx="72">
                  <c:v>2.0707959784158545</c:v>
                </c:pt>
                <c:pt idx="73">
                  <c:v>3.2717132796214337</c:v>
                </c:pt>
                <c:pt idx="74">
                  <c:v>1.7683626848897762</c:v>
                </c:pt>
                <c:pt idx="75">
                  <c:v>2.2719408179389826</c:v>
                </c:pt>
                <c:pt idx="76">
                  <c:v>2.7878845570703232</c:v>
                </c:pt>
                <c:pt idx="77">
                  <c:v>8.8830905208672846</c:v>
                </c:pt>
                <c:pt idx="78">
                  <c:v>9.4258264065099464</c:v>
                </c:pt>
                <c:pt idx="79">
                  <c:v>9.98298883258175</c:v>
                </c:pt>
                <c:pt idx="80">
                  <c:v>14.136216368197177</c:v>
                </c:pt>
                <c:pt idx="81">
                  <c:v>15.611924915672528</c:v>
                </c:pt>
                <c:pt idx="82">
                  <c:v>17.159079187178055</c:v>
                </c:pt>
                <c:pt idx="83">
                  <c:v>18.783175007639084</c:v>
                </c:pt>
                <c:pt idx="84">
                  <c:v>3.1923284884772576</c:v>
                </c:pt>
                <c:pt idx="85">
                  <c:v>2.6427992668789329</c:v>
                </c:pt>
                <c:pt idx="86">
                  <c:v>2.1647157693107792</c:v>
                </c:pt>
                <c:pt idx="87">
                  <c:v>-3.5872226029727172</c:v>
                </c:pt>
                <c:pt idx="88">
                  <c:v>6.3890278960992894</c:v>
                </c:pt>
                <c:pt idx="89">
                  <c:v>3.8596167660421465</c:v>
                </c:pt>
                <c:pt idx="90">
                  <c:v>4.4167791921139479</c:v>
                </c:pt>
                <c:pt idx="91">
                  <c:v>4.9890551367305997</c:v>
                </c:pt>
                <c:pt idx="92">
                  <c:v>5.5771315780077781</c:v>
                </c:pt>
                <c:pt idx="93">
                  <c:v>6.1816954940611186</c:v>
                </c:pt>
                <c:pt idx="94">
                  <c:v>10.723800559500178</c:v>
                </c:pt>
                <c:pt idx="95">
                  <c:v>10.385130380699801</c:v>
                </c:pt>
                <c:pt idx="96">
                  <c:v>10.06226069855996</c:v>
                </c:pt>
                <c:pt idx="97">
                  <c:v>9.7545045349649442</c:v>
                </c:pt>
                <c:pt idx="98">
                  <c:v>15.549198473049552</c:v>
                </c:pt>
                <c:pt idx="99">
                  <c:v>10.555264777198403</c:v>
                </c:pt>
                <c:pt idx="100">
                  <c:v>5.8235297413811784</c:v>
                </c:pt>
                <c:pt idx="101">
                  <c:v>9.8487958154869251</c:v>
                </c:pt>
                <c:pt idx="102">
                  <c:v>-2.8721716031074093E-2</c:v>
                </c:pt>
                <c:pt idx="103">
                  <c:v>5.4039890824057757</c:v>
                </c:pt>
                <c:pt idx="104">
                  <c:v>2.4422979573119505</c:v>
                </c:pt>
                <c:pt idx="105">
                  <c:v>2.5339360561190851</c:v>
                </c:pt>
                <c:pt idx="106">
                  <c:v>-1.1139090230589608</c:v>
                </c:pt>
                <c:pt idx="107">
                  <c:v>0.4022375449116502</c:v>
                </c:pt>
                <c:pt idx="108">
                  <c:v>-3.0175978988919363</c:v>
                </c:pt>
                <c:pt idx="109">
                  <c:v>-0.65877988003291577</c:v>
                </c:pt>
                <c:pt idx="110">
                  <c:v>-2.2700778049225652</c:v>
                </c:pt>
                <c:pt idx="111">
                  <c:v>0.52673857240938249</c:v>
                </c:pt>
                <c:pt idx="112">
                  <c:v>1.3777672742554794</c:v>
                </c:pt>
                <c:pt idx="113">
                  <c:v>7.8499638658233559</c:v>
                </c:pt>
                <c:pt idx="114">
                  <c:v>8.8164048911027741</c:v>
                </c:pt>
                <c:pt idx="115">
                  <c:v>9.8487958154869251</c:v>
                </c:pt>
                <c:pt idx="116">
                  <c:v>10.952632463901251</c:v>
                </c:pt>
                <c:pt idx="117">
                  <c:v>12.133410661271085</c:v>
                </c:pt>
                <c:pt idx="118">
                  <c:v>13.396626232521889</c:v>
                </c:pt>
                <c:pt idx="119">
                  <c:v>14.747775002579008</c:v>
                </c:pt>
                <c:pt idx="120">
                  <c:v>16.192352796367857</c:v>
                </c:pt>
                <c:pt idx="121">
                  <c:v>7.2137273472030481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932-4BD1-8141-26C7D21299C3}"/>
            </c:ext>
          </c:extLst>
        </c:ser>
        <c:ser>
          <c:idx val="2"/>
          <c:order val="1"/>
          <c:tx>
            <c:strRef>
              <c:f>Sheet1!$P$1</c:f>
              <c:strCache>
                <c:ptCount val="1"/>
                <c:pt idx="0">
                  <c:v>Average power (Kw)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val>
            <c:numRef>
              <c:f>Sheet1!$P$2:$P$123</c:f>
              <c:numCache>
                <c:formatCode>0.000</c:formatCode>
                <c:ptCount val="122"/>
                <c:pt idx="1">
                  <c:v>4.9309843493916281</c:v>
                </c:pt>
                <c:pt idx="2">
                  <c:v>4.9309843493916281</c:v>
                </c:pt>
                <c:pt idx="3">
                  <c:v>4.9309843493916281</c:v>
                </c:pt>
                <c:pt idx="4">
                  <c:v>4.9309843493916299</c:v>
                </c:pt>
                <c:pt idx="5">
                  <c:v>4.9309843493916281</c:v>
                </c:pt>
                <c:pt idx="6">
                  <c:v>4.9309843493916281</c:v>
                </c:pt>
                <c:pt idx="7">
                  <c:v>4.9309843493916281</c:v>
                </c:pt>
                <c:pt idx="8">
                  <c:v>4.9309843493916281</c:v>
                </c:pt>
                <c:pt idx="9">
                  <c:v>4.9309843493916281</c:v>
                </c:pt>
                <c:pt idx="10">
                  <c:v>4.9309843493916281</c:v>
                </c:pt>
                <c:pt idx="11">
                  <c:v>4.9309843493916281</c:v>
                </c:pt>
                <c:pt idx="12">
                  <c:v>4.9309843493916281</c:v>
                </c:pt>
                <c:pt idx="13">
                  <c:v>4.9309843493916281</c:v>
                </c:pt>
                <c:pt idx="14">
                  <c:v>4.9309843493916281</c:v>
                </c:pt>
                <c:pt idx="15">
                  <c:v>4.9309843493916281</c:v>
                </c:pt>
                <c:pt idx="16">
                  <c:v>4.9309843493916281</c:v>
                </c:pt>
                <c:pt idx="17">
                  <c:v>4.9309843493916281</c:v>
                </c:pt>
                <c:pt idx="18">
                  <c:v>4.9309843493916281</c:v>
                </c:pt>
                <c:pt idx="19">
                  <c:v>4.9309843493916281</c:v>
                </c:pt>
                <c:pt idx="20">
                  <c:v>4.9309843493916281</c:v>
                </c:pt>
                <c:pt idx="21">
                  <c:v>4.9309843493916281</c:v>
                </c:pt>
                <c:pt idx="22">
                  <c:v>4.9309843493916281</c:v>
                </c:pt>
                <c:pt idx="23">
                  <c:v>4.9309843493916281</c:v>
                </c:pt>
                <c:pt idx="24">
                  <c:v>4.9309843493916281</c:v>
                </c:pt>
                <c:pt idx="25">
                  <c:v>4.9309843493916281</c:v>
                </c:pt>
                <c:pt idx="26">
                  <c:v>4.9309843493916281</c:v>
                </c:pt>
                <c:pt idx="27">
                  <c:v>4.9309843493916281</c:v>
                </c:pt>
                <c:pt idx="28">
                  <c:v>4.9309843493916281</c:v>
                </c:pt>
                <c:pt idx="29">
                  <c:v>4.9309843493916281</c:v>
                </c:pt>
                <c:pt idx="30">
                  <c:v>4.9309843493916281</c:v>
                </c:pt>
                <c:pt idx="31">
                  <c:v>4.9309843493916281</c:v>
                </c:pt>
                <c:pt idx="32">
                  <c:v>4.9309843493916281</c:v>
                </c:pt>
                <c:pt idx="33">
                  <c:v>4.9309843493916281</c:v>
                </c:pt>
                <c:pt idx="34">
                  <c:v>4.9309843493916281</c:v>
                </c:pt>
                <c:pt idx="35">
                  <c:v>4.9309843493916281</c:v>
                </c:pt>
                <c:pt idx="36">
                  <c:v>4.9309843493916281</c:v>
                </c:pt>
                <c:pt idx="37">
                  <c:v>4.9309843493916281</c:v>
                </c:pt>
                <c:pt idx="38">
                  <c:v>4.9309843493916281</c:v>
                </c:pt>
                <c:pt idx="39">
                  <c:v>4.9309843493916281</c:v>
                </c:pt>
                <c:pt idx="40">
                  <c:v>4.9309843493916281</c:v>
                </c:pt>
                <c:pt idx="41">
                  <c:v>4.9309843493916281</c:v>
                </c:pt>
                <c:pt idx="42">
                  <c:v>4.9309843493916281</c:v>
                </c:pt>
                <c:pt idx="43">
                  <c:v>4.9309843493916281</c:v>
                </c:pt>
                <c:pt idx="44">
                  <c:v>4.9309843493916281</c:v>
                </c:pt>
                <c:pt idx="45">
                  <c:v>4.9309843493916281</c:v>
                </c:pt>
                <c:pt idx="46">
                  <c:v>4.9309843493916281</c:v>
                </c:pt>
                <c:pt idx="47">
                  <c:v>4.9309843493916281</c:v>
                </c:pt>
                <c:pt idx="48">
                  <c:v>4.9309843493916281</c:v>
                </c:pt>
                <c:pt idx="49">
                  <c:v>4.9309843493916281</c:v>
                </c:pt>
                <c:pt idx="50">
                  <c:v>4.9309843493916281</c:v>
                </c:pt>
                <c:pt idx="51">
                  <c:v>4.9309843493916281</c:v>
                </c:pt>
                <c:pt idx="52">
                  <c:v>4.9309843493916281</c:v>
                </c:pt>
                <c:pt idx="53">
                  <c:v>4.9309843493916281</c:v>
                </c:pt>
                <c:pt idx="54">
                  <c:v>4.9309843493916281</c:v>
                </c:pt>
                <c:pt idx="55">
                  <c:v>4.9309843493916281</c:v>
                </c:pt>
                <c:pt idx="56">
                  <c:v>4.9309843493916281</c:v>
                </c:pt>
                <c:pt idx="57">
                  <c:v>4.9309843493916281</c:v>
                </c:pt>
                <c:pt idx="58">
                  <c:v>4.9309843493916281</c:v>
                </c:pt>
                <c:pt idx="59">
                  <c:v>4.9309843493916281</c:v>
                </c:pt>
                <c:pt idx="60">
                  <c:v>4.9309843493916281</c:v>
                </c:pt>
                <c:pt idx="61">
                  <c:v>4.9309843493916281</c:v>
                </c:pt>
                <c:pt idx="62">
                  <c:v>4.9309843493916281</c:v>
                </c:pt>
                <c:pt idx="63">
                  <c:v>4.9309843493916281</c:v>
                </c:pt>
                <c:pt idx="64">
                  <c:v>4.9309843493916281</c:v>
                </c:pt>
                <c:pt idx="65">
                  <c:v>4.9309843493916281</c:v>
                </c:pt>
                <c:pt idx="66">
                  <c:v>4.9309843493916281</c:v>
                </c:pt>
                <c:pt idx="67">
                  <c:v>4.9309843493916281</c:v>
                </c:pt>
                <c:pt idx="68">
                  <c:v>4.9309843493916281</c:v>
                </c:pt>
                <c:pt idx="69">
                  <c:v>4.9309843493916281</c:v>
                </c:pt>
                <c:pt idx="70">
                  <c:v>4.9309843493916281</c:v>
                </c:pt>
                <c:pt idx="71">
                  <c:v>4.9309843493916281</c:v>
                </c:pt>
                <c:pt idx="72">
                  <c:v>4.9309843493916281</c:v>
                </c:pt>
                <c:pt idx="73">
                  <c:v>4.9309843493916281</c:v>
                </c:pt>
                <c:pt idx="74">
                  <c:v>4.9309843493916281</c:v>
                </c:pt>
                <c:pt idx="75">
                  <c:v>4.9309843493916281</c:v>
                </c:pt>
                <c:pt idx="76">
                  <c:v>4.9309843493916281</c:v>
                </c:pt>
                <c:pt idx="77">
                  <c:v>4.9309843493916281</c:v>
                </c:pt>
                <c:pt idx="78">
                  <c:v>4.9309843493916281</c:v>
                </c:pt>
                <c:pt idx="79">
                  <c:v>4.9309843493916281</c:v>
                </c:pt>
                <c:pt idx="80">
                  <c:v>4.9309843493916281</c:v>
                </c:pt>
                <c:pt idx="81">
                  <c:v>4.9309843493916281</c:v>
                </c:pt>
                <c:pt idx="82">
                  <c:v>4.9309843493916281</c:v>
                </c:pt>
                <c:pt idx="83">
                  <c:v>4.9309843493916281</c:v>
                </c:pt>
                <c:pt idx="84">
                  <c:v>4.9309843493916281</c:v>
                </c:pt>
                <c:pt idx="85">
                  <c:v>4.9309843493916281</c:v>
                </c:pt>
                <c:pt idx="86">
                  <c:v>4.9309843493916281</c:v>
                </c:pt>
                <c:pt idx="87">
                  <c:v>4.9309843493916281</c:v>
                </c:pt>
                <c:pt idx="88">
                  <c:v>4.9309843493916281</c:v>
                </c:pt>
                <c:pt idx="89">
                  <c:v>4.9309843493916281</c:v>
                </c:pt>
                <c:pt idx="90">
                  <c:v>4.9309843493916281</c:v>
                </c:pt>
                <c:pt idx="91">
                  <c:v>4.9309843493916281</c:v>
                </c:pt>
                <c:pt idx="92">
                  <c:v>4.9309843493916281</c:v>
                </c:pt>
                <c:pt idx="93">
                  <c:v>4.9309843493916281</c:v>
                </c:pt>
                <c:pt idx="94">
                  <c:v>4.9309843493916281</c:v>
                </c:pt>
                <c:pt idx="95">
                  <c:v>4.9309843493916281</c:v>
                </c:pt>
                <c:pt idx="96">
                  <c:v>4.9309843493916281</c:v>
                </c:pt>
                <c:pt idx="97">
                  <c:v>4.9309843493916281</c:v>
                </c:pt>
                <c:pt idx="98">
                  <c:v>4.9309843493916281</c:v>
                </c:pt>
                <c:pt idx="99">
                  <c:v>4.9309843493916281</c:v>
                </c:pt>
                <c:pt idx="100">
                  <c:v>4.9309843493916281</c:v>
                </c:pt>
                <c:pt idx="101">
                  <c:v>4.9309843493916281</c:v>
                </c:pt>
                <c:pt idx="102">
                  <c:v>4.9309843493916281</c:v>
                </c:pt>
                <c:pt idx="103">
                  <c:v>4.9309843493916281</c:v>
                </c:pt>
                <c:pt idx="104">
                  <c:v>4.9309843493916281</c:v>
                </c:pt>
                <c:pt idx="105">
                  <c:v>4.9309843493916281</c:v>
                </c:pt>
                <c:pt idx="106">
                  <c:v>4.9309843493916281</c:v>
                </c:pt>
                <c:pt idx="107">
                  <c:v>4.9309843493916281</c:v>
                </c:pt>
                <c:pt idx="108">
                  <c:v>4.9309843493916281</c:v>
                </c:pt>
                <c:pt idx="109">
                  <c:v>4.9309843493916281</c:v>
                </c:pt>
                <c:pt idx="110">
                  <c:v>4.9309843493916281</c:v>
                </c:pt>
                <c:pt idx="111">
                  <c:v>4.9309843493916281</c:v>
                </c:pt>
                <c:pt idx="112">
                  <c:v>4.9309843493916281</c:v>
                </c:pt>
                <c:pt idx="113">
                  <c:v>4.9309843493916281</c:v>
                </c:pt>
                <c:pt idx="114">
                  <c:v>4.9309843493916281</c:v>
                </c:pt>
                <c:pt idx="115">
                  <c:v>4.9309843493916281</c:v>
                </c:pt>
                <c:pt idx="116">
                  <c:v>4.9309843493916281</c:v>
                </c:pt>
                <c:pt idx="117">
                  <c:v>4.9309843493916281</c:v>
                </c:pt>
                <c:pt idx="118">
                  <c:v>4.9309843493916281</c:v>
                </c:pt>
                <c:pt idx="119">
                  <c:v>4.9309843493916281</c:v>
                </c:pt>
                <c:pt idx="120">
                  <c:v>4.9309843493916281</c:v>
                </c:pt>
                <c:pt idx="121">
                  <c:v>4.9309843493916281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932-4BD1-8141-26C7D21299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0653992"/>
        <c:axId val="330651368"/>
      </c:lineChart>
      <c:catAx>
        <c:axId val="3306539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0651368"/>
        <c:crosses val="autoZero"/>
        <c:auto val="1"/>
        <c:lblAlgn val="ctr"/>
        <c:lblOffset val="100"/>
        <c:noMultiLvlLbl val="0"/>
      </c:catAx>
      <c:valAx>
        <c:axId val="330651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and Average Power (Kw) 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06539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885825</xdr:colOff>
      <xdr:row>9</xdr:row>
      <xdr:rowOff>114300</xdr:rowOff>
    </xdr:from>
    <xdr:ext cx="65" cy="172227"/>
    <xdr:sp macro="" textlink="">
      <xdr:nvSpPr>
        <xdr:cNvPr id="2" name="TextBox 1"/>
        <xdr:cNvSpPr txBox="1"/>
      </xdr:nvSpPr>
      <xdr:spPr>
        <a:xfrm>
          <a:off x="5943600" y="1828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4</xdr:col>
      <xdr:colOff>1189264</xdr:colOff>
      <xdr:row>0</xdr:row>
      <xdr:rowOff>133350</xdr:rowOff>
    </xdr:from>
    <xdr:ext cx="170110" cy="17966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/>
            <xdr:cNvSpPr txBox="1"/>
          </xdr:nvSpPr>
          <xdr:spPr>
            <a:xfrm>
              <a:off x="4780189" y="133350"/>
              <a:ext cx="170110" cy="1796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100" b="1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GB" sz="1100" b="1" i="0">
                            <a:latin typeface="Cambria Math" panose="02040503050406030204" pitchFamily="18" charset="0"/>
                          </a:rPr>
                          <m:t>𝐬</m:t>
                        </m:r>
                      </m:e>
                      <m:sup>
                        <m:r>
                          <a:rPr lang="en-GB" sz="1100" b="1" i="0">
                            <a:latin typeface="Cambria Math" panose="02040503050406030204" pitchFamily="18" charset="0"/>
                          </a:rPr>
                          <m:t>𝟐</m:t>
                        </m:r>
                      </m:sup>
                    </m:sSup>
                  </m:oMath>
                </m:oMathPara>
              </a14:m>
              <a:endParaRPr lang="en-GB" sz="1100" b="1" i="0"/>
            </a:p>
          </xdr:txBody>
        </xdr:sp>
      </mc:Choice>
      <mc:Fallback xmlns="">
        <xdr:sp macro="" textlink="">
          <xdr:nvSpPr>
            <xdr:cNvPr id="3" name="TextBox 2"/>
            <xdr:cNvSpPr txBox="1"/>
          </xdr:nvSpPr>
          <xdr:spPr>
            <a:xfrm>
              <a:off x="4780189" y="133350"/>
              <a:ext cx="170110" cy="1796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1" i="0">
                  <a:latin typeface="Cambria Math" panose="02040503050406030204" pitchFamily="18" charset="0"/>
                </a:rPr>
                <a:t>𝐬^𝟐</a:t>
              </a:r>
              <a:endParaRPr lang="en-GB" sz="1100" b="1" i="0"/>
            </a:p>
          </xdr:txBody>
        </xdr:sp>
      </mc:Fallback>
    </mc:AlternateContent>
    <xdr:clientData/>
  </xdr:oneCellAnchor>
  <xdr:twoCellAnchor>
    <xdr:from>
      <xdr:col>16</xdr:col>
      <xdr:colOff>95248</xdr:colOff>
      <xdr:row>11</xdr:row>
      <xdr:rowOff>54427</xdr:rowOff>
    </xdr:from>
    <xdr:to>
      <xdr:col>22</xdr:col>
      <xdr:colOff>530677</xdr:colOff>
      <xdr:row>31</xdr:row>
      <xdr:rowOff>190499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81643</xdr:colOff>
      <xdr:row>32</xdr:row>
      <xdr:rowOff>91167</xdr:rowOff>
    </xdr:from>
    <xdr:to>
      <xdr:col>22</xdr:col>
      <xdr:colOff>557893</xdr:colOff>
      <xdr:row>49</xdr:row>
      <xdr:rowOff>163285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217715</xdr:colOff>
      <xdr:row>50</xdr:row>
      <xdr:rowOff>186415</xdr:rowOff>
    </xdr:from>
    <xdr:to>
      <xdr:col>23</xdr:col>
      <xdr:colOff>0</xdr:colOff>
      <xdr:row>67</xdr:row>
      <xdr:rowOff>54427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176892</xdr:colOff>
      <xdr:row>68</xdr:row>
      <xdr:rowOff>91167</xdr:rowOff>
    </xdr:from>
    <xdr:to>
      <xdr:col>23</xdr:col>
      <xdr:colOff>13606</xdr:colOff>
      <xdr:row>86</xdr:row>
      <xdr:rowOff>40821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16</xdr:col>
      <xdr:colOff>231321</xdr:colOff>
      <xdr:row>87</xdr:row>
      <xdr:rowOff>23131</xdr:rowOff>
    </xdr:from>
    <xdr:to>
      <xdr:col>22</xdr:col>
      <xdr:colOff>544286</xdr:colOff>
      <xdr:row>105</xdr:row>
      <xdr:rowOff>122464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122463</xdr:colOff>
      <xdr:row>106</xdr:row>
      <xdr:rowOff>104774</xdr:rowOff>
    </xdr:from>
    <xdr:to>
      <xdr:col>23</xdr:col>
      <xdr:colOff>40821</xdr:colOff>
      <xdr:row>122</xdr:row>
      <xdr:rowOff>95250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15</xdr:col>
      <xdr:colOff>1093675</xdr:colOff>
      <xdr:row>123</xdr:row>
      <xdr:rowOff>173492</xdr:rowOff>
    </xdr:from>
    <xdr:to>
      <xdr:col>30</xdr:col>
      <xdr:colOff>15309</xdr:colOff>
      <xdr:row>153</xdr:row>
      <xdr:rowOff>35719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495300</xdr:colOff>
      <xdr:row>125</xdr:row>
      <xdr:rowOff>119744</xdr:rowOff>
    </xdr:from>
    <xdr:to>
      <xdr:col>10</xdr:col>
      <xdr:colOff>2148567</xdr:colOff>
      <xdr:row>143</xdr:row>
      <xdr:rowOff>123825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11</xdr:col>
      <xdr:colOff>133350</xdr:colOff>
      <xdr:row>125</xdr:row>
      <xdr:rowOff>166687</xdr:rowOff>
    </xdr:from>
    <xdr:to>
      <xdr:col>15</xdr:col>
      <xdr:colOff>809625</xdr:colOff>
      <xdr:row>141</xdr:row>
      <xdr:rowOff>47625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2"/>
  <sheetViews>
    <sheetView tabSelected="1" topLeftCell="A28" zoomScale="80" zoomScaleNormal="80" workbookViewId="0">
      <selection activeCell="L41" sqref="L41"/>
    </sheetView>
  </sheetViews>
  <sheetFormatPr defaultRowHeight="15" x14ac:dyDescent="0.25"/>
  <cols>
    <col min="2" max="2" width="13.7109375" bestFit="1" customWidth="1"/>
    <col min="3" max="3" width="13.7109375" customWidth="1"/>
    <col min="4" max="4" width="17.28515625" bestFit="1" customWidth="1"/>
    <col min="5" max="5" width="24" bestFit="1" customWidth="1"/>
    <col min="6" max="6" width="12.140625" bestFit="1" customWidth="1"/>
    <col min="7" max="7" width="15.85546875" bestFit="1" customWidth="1"/>
    <col min="8" max="8" width="25.42578125" bestFit="1" customWidth="1"/>
    <col min="9" max="9" width="18.28515625" bestFit="1" customWidth="1"/>
    <col min="10" max="10" width="29.7109375" bestFit="1" customWidth="1"/>
    <col min="11" max="11" width="33.42578125" bestFit="1" customWidth="1"/>
    <col min="12" max="12" width="25" bestFit="1" customWidth="1"/>
    <col min="13" max="13" width="12.5703125" customWidth="1"/>
    <col min="14" max="14" width="14.28515625" bestFit="1" customWidth="1"/>
    <col min="15" max="15" width="22.85546875" bestFit="1" customWidth="1"/>
    <col min="16" max="16" width="24.42578125" bestFit="1" customWidth="1"/>
    <col min="17" max="17" width="29.85546875" bestFit="1" customWidth="1"/>
    <col min="18" max="18" width="6.5703125" bestFit="1" customWidth="1"/>
    <col min="19" max="19" width="31.5703125" bestFit="1" customWidth="1"/>
  </cols>
  <sheetData>
    <row r="1" spans="1:20" x14ac:dyDescent="0.25">
      <c r="A1" s="131" t="s">
        <v>0</v>
      </c>
      <c r="B1" s="131" t="s">
        <v>13</v>
      </c>
      <c r="C1" s="130" t="s">
        <v>15</v>
      </c>
      <c r="D1" s="130"/>
      <c r="E1" s="131" t="s">
        <v>19</v>
      </c>
      <c r="F1" s="131" t="s">
        <v>12</v>
      </c>
      <c r="G1" s="131" t="s">
        <v>14</v>
      </c>
      <c r="H1" s="131" t="s">
        <v>8</v>
      </c>
      <c r="I1" s="131" t="s">
        <v>9</v>
      </c>
      <c r="J1" s="131" t="s">
        <v>17</v>
      </c>
      <c r="K1" s="131" t="s">
        <v>18</v>
      </c>
      <c r="L1" s="131" t="s">
        <v>10</v>
      </c>
      <c r="M1" s="131" t="s">
        <v>11</v>
      </c>
      <c r="N1" s="131" t="s">
        <v>27</v>
      </c>
      <c r="O1" s="131" t="s">
        <v>25</v>
      </c>
      <c r="P1" s="135" t="s">
        <v>28</v>
      </c>
      <c r="Q1" s="132" t="s">
        <v>1</v>
      </c>
      <c r="R1" s="133"/>
      <c r="S1" t="s">
        <v>6</v>
      </c>
      <c r="T1">
        <v>62</v>
      </c>
    </row>
    <row r="2" spans="1:20" ht="15.75" thickBot="1" x14ac:dyDescent="0.3">
      <c r="A2" s="131"/>
      <c r="B2" s="131"/>
      <c r="C2" s="1" t="s">
        <v>16</v>
      </c>
      <c r="D2" s="1" t="s">
        <v>29</v>
      </c>
      <c r="E2" s="131"/>
      <c r="F2" s="131"/>
      <c r="G2" s="131"/>
      <c r="H2" s="131"/>
      <c r="I2" s="131"/>
      <c r="J2" s="131"/>
      <c r="K2" s="131"/>
      <c r="L2" s="131"/>
      <c r="M2" s="131"/>
      <c r="N2" s="134"/>
      <c r="O2" s="131"/>
      <c r="P2" s="135"/>
      <c r="Q2" s="64" t="s">
        <v>7</v>
      </c>
      <c r="R2" s="65">
        <f>500+(T1*2)</f>
        <v>624</v>
      </c>
      <c r="S2" t="s">
        <v>26</v>
      </c>
      <c r="T2" s="63">
        <v>591718.12192699534</v>
      </c>
    </row>
    <row r="3" spans="1:20" x14ac:dyDescent="0.25">
      <c r="A3" s="3">
        <v>0</v>
      </c>
      <c r="B3" s="4">
        <v>0</v>
      </c>
      <c r="C3" s="4">
        <v>0</v>
      </c>
      <c r="D3" s="5">
        <f>C3*0.44704</f>
        <v>0</v>
      </c>
      <c r="E3" s="5">
        <v>0</v>
      </c>
      <c r="F3" s="5">
        <v>0</v>
      </c>
      <c r="G3" s="71">
        <v>0</v>
      </c>
      <c r="H3" s="86">
        <f>$R$2*9.81*$R$7</f>
        <v>79.578720000000004</v>
      </c>
      <c r="I3" s="96">
        <f>0.5*$R$3*$R$4*$R$5*(D3^2)</f>
        <v>0</v>
      </c>
      <c r="J3" s="5">
        <f>$R$2*9.81*SIN(0)</f>
        <v>0</v>
      </c>
      <c r="K3" s="5">
        <f>$R$2*E3</f>
        <v>0</v>
      </c>
      <c r="L3" s="5">
        <f>H3+I3+J3+K3</f>
        <v>79.578720000000004</v>
      </c>
      <c r="M3" s="5">
        <f>D3*L3</f>
        <v>0</v>
      </c>
      <c r="N3" s="5">
        <f>M3/1000</f>
        <v>0</v>
      </c>
      <c r="O3" s="97">
        <v>4930.9843493916278</v>
      </c>
      <c r="P3" s="98">
        <f>O3/1000</f>
        <v>4.9309843493916281</v>
      </c>
      <c r="Q3" s="89" t="s">
        <v>2</v>
      </c>
      <c r="R3" s="65">
        <v>1.2</v>
      </c>
      <c r="S3" t="s">
        <v>25</v>
      </c>
      <c r="T3" s="63">
        <f>T2/120</f>
        <v>4930.9843493916278</v>
      </c>
    </row>
    <row r="4" spans="1:20" x14ac:dyDescent="0.25">
      <c r="A4" s="6">
        <v>1</v>
      </c>
      <c r="B4" s="7">
        <v>0</v>
      </c>
      <c r="C4" s="7">
        <v>2</v>
      </c>
      <c r="D4" s="8">
        <f t="shared" ref="D4:D67" si="0">C4*0.44704</f>
        <v>0.89407999999999999</v>
      </c>
      <c r="E4" s="9">
        <f>(D4-D3)/1</f>
        <v>0.89407999999999999</v>
      </c>
      <c r="F4" s="9">
        <f>D4*1</f>
        <v>0.89407999999999999</v>
      </c>
      <c r="G4" s="72">
        <f>F4+G3</f>
        <v>0.89407999999999999</v>
      </c>
      <c r="H4" s="87">
        <f t="shared" ref="H4:H20" si="1">$R$2*9.81*$R$7</f>
        <v>79.578720000000004</v>
      </c>
      <c r="I4" s="99">
        <f t="shared" ref="I4:I34" si="2">0.5*$R$3*$R$4*$R$5*(D4^2)</f>
        <v>1.0244841858662401</v>
      </c>
      <c r="J4" s="8">
        <f>$R$2*9.81*SIN(B4-B3)/F4</f>
        <v>0</v>
      </c>
      <c r="K4" s="8">
        <f>$R$2*E4</f>
        <v>557.90592000000004</v>
      </c>
      <c r="L4" s="8">
        <f>H4+I4+J4+K4</f>
        <v>638.50912418586631</v>
      </c>
      <c r="M4" s="8">
        <f>D4*L4</f>
        <v>570.87823775209938</v>
      </c>
      <c r="N4" s="8">
        <f t="shared" ref="N4:N67" si="3">M4/1000</f>
        <v>0.57087823775209934</v>
      </c>
      <c r="O4" s="95">
        <v>4930.9843493916278</v>
      </c>
      <c r="P4" s="100">
        <f t="shared" ref="P4:P67" si="4">O4/1000</f>
        <v>4.9309843493916281</v>
      </c>
      <c r="Q4" s="89" t="s">
        <v>3</v>
      </c>
      <c r="R4" s="65">
        <v>2.67</v>
      </c>
    </row>
    <row r="5" spans="1:20" x14ac:dyDescent="0.25">
      <c r="A5" s="6">
        <v>2</v>
      </c>
      <c r="B5" s="7">
        <v>0</v>
      </c>
      <c r="C5" s="7">
        <v>4</v>
      </c>
      <c r="D5" s="8">
        <f t="shared" si="0"/>
        <v>1.78816</v>
      </c>
      <c r="E5" s="9">
        <f t="shared" ref="E5:E68" si="5">(D5-D4)/1</f>
        <v>0.89407999999999999</v>
      </c>
      <c r="F5" s="9">
        <f t="shared" ref="F5:F68" si="6">D5*1</f>
        <v>1.78816</v>
      </c>
      <c r="G5" s="72">
        <f t="shared" ref="G5:G68" si="7">F5+G4</f>
        <v>2.6822400000000002</v>
      </c>
      <c r="H5" s="87">
        <f t="shared" si="1"/>
        <v>79.578720000000004</v>
      </c>
      <c r="I5" s="99">
        <f t="shared" si="2"/>
        <v>4.0979367434649605</v>
      </c>
      <c r="J5" s="8">
        <f t="shared" ref="J5:J35" si="8">$R$2*9.81*SIN(B5-B4)/F5</f>
        <v>0</v>
      </c>
      <c r="K5" s="8">
        <f t="shared" ref="K5:K34" si="9">$R$2*E5</f>
        <v>557.90592000000004</v>
      </c>
      <c r="L5" s="8">
        <f t="shared" ref="L5:L67" si="10">H5+I5+J5+K5</f>
        <v>641.58257674346498</v>
      </c>
      <c r="M5" s="8">
        <f t="shared" ref="M5:M67" si="11">D5*L5</f>
        <v>1147.2523004295942</v>
      </c>
      <c r="N5" s="8">
        <f t="shared" si="3"/>
        <v>1.1472523004295943</v>
      </c>
      <c r="O5" s="95">
        <v>4930.9843493916278</v>
      </c>
      <c r="P5" s="100">
        <f t="shared" si="4"/>
        <v>4.9309843493916281</v>
      </c>
      <c r="Q5" s="89" t="s">
        <v>4</v>
      </c>
      <c r="R5" s="65">
        <v>0.8</v>
      </c>
    </row>
    <row r="6" spans="1:20" x14ac:dyDescent="0.25">
      <c r="A6" s="6">
        <v>3</v>
      </c>
      <c r="B6" s="7">
        <v>0</v>
      </c>
      <c r="C6" s="7">
        <v>6</v>
      </c>
      <c r="D6" s="8">
        <f t="shared" si="0"/>
        <v>2.6822400000000002</v>
      </c>
      <c r="E6" s="9">
        <f t="shared" si="5"/>
        <v>0.89408000000000021</v>
      </c>
      <c r="F6" s="9">
        <f t="shared" si="6"/>
        <v>2.6822400000000002</v>
      </c>
      <c r="G6" s="72">
        <f t="shared" si="7"/>
        <v>5.3644800000000004</v>
      </c>
      <c r="H6" s="87">
        <f t="shared" si="1"/>
        <v>79.578720000000004</v>
      </c>
      <c r="I6" s="99">
        <f>0.5*$R$3*$R$4*$R$5*(D6^2)</f>
        <v>9.2203576727961618</v>
      </c>
      <c r="J6" s="8">
        <f t="shared" si="8"/>
        <v>0</v>
      </c>
      <c r="K6" s="8">
        <f t="shared" si="9"/>
        <v>557.90592000000015</v>
      </c>
      <c r="L6" s="8">
        <f t="shared" si="10"/>
        <v>646.70499767279625</v>
      </c>
      <c r="M6" s="8">
        <f>D6*L6</f>
        <v>1734.6180129578811</v>
      </c>
      <c r="N6" s="8">
        <f t="shared" si="3"/>
        <v>1.734618012957881</v>
      </c>
      <c r="O6" s="95">
        <v>4930.9843493916296</v>
      </c>
      <c r="P6" s="100">
        <f t="shared" si="4"/>
        <v>4.9309843493916299</v>
      </c>
      <c r="Q6" s="89" t="s">
        <v>5</v>
      </c>
      <c r="R6" s="65">
        <v>0.3</v>
      </c>
    </row>
    <row r="7" spans="1:20" x14ac:dyDescent="0.25">
      <c r="A7" s="6">
        <v>4</v>
      </c>
      <c r="B7" s="7">
        <v>0</v>
      </c>
      <c r="C7" s="7">
        <v>8</v>
      </c>
      <c r="D7" s="8">
        <f t="shared" si="0"/>
        <v>3.5763199999999999</v>
      </c>
      <c r="E7" s="9">
        <f t="shared" si="5"/>
        <v>0.89407999999999976</v>
      </c>
      <c r="F7" s="9">
        <f>D7*1</f>
        <v>3.5763199999999999</v>
      </c>
      <c r="G7" s="72">
        <f>F7+G6</f>
        <v>8.9407999999999994</v>
      </c>
      <c r="H7" s="87">
        <f t="shared" si="1"/>
        <v>79.578720000000004</v>
      </c>
      <c r="I7" s="99">
        <f t="shared" si="2"/>
        <v>16.391746973859842</v>
      </c>
      <c r="J7" s="8">
        <f t="shared" si="8"/>
        <v>0</v>
      </c>
      <c r="K7" s="8">
        <f t="shared" si="9"/>
        <v>557.90591999999981</v>
      </c>
      <c r="L7" s="8">
        <f t="shared" si="10"/>
        <v>653.87638697385967</v>
      </c>
      <c r="M7" s="8">
        <f t="shared" si="11"/>
        <v>2338.4712002623537</v>
      </c>
      <c r="N7" s="8">
        <f t="shared" si="3"/>
        <v>2.3384712002623536</v>
      </c>
      <c r="O7" s="95">
        <v>4930.9843493916278</v>
      </c>
      <c r="P7" s="100">
        <f t="shared" si="4"/>
        <v>4.9309843493916281</v>
      </c>
      <c r="Q7" s="90" t="s">
        <v>20</v>
      </c>
      <c r="R7" s="66">
        <v>1.2999999999999999E-2</v>
      </c>
    </row>
    <row r="8" spans="1:20" x14ac:dyDescent="0.25">
      <c r="A8" s="6">
        <v>5</v>
      </c>
      <c r="B8" s="7">
        <v>0</v>
      </c>
      <c r="C8" s="7">
        <v>12</v>
      </c>
      <c r="D8" s="8">
        <f t="shared" si="0"/>
        <v>5.3644800000000004</v>
      </c>
      <c r="E8" s="9">
        <f>(D8-D7)/1</f>
        <v>1.7881600000000004</v>
      </c>
      <c r="F8" s="9">
        <f t="shared" si="6"/>
        <v>5.3644800000000004</v>
      </c>
      <c r="G8" s="72">
        <f t="shared" si="7"/>
        <v>14.30528</v>
      </c>
      <c r="H8" s="87">
        <f t="shared" si="1"/>
        <v>79.578720000000004</v>
      </c>
      <c r="I8" s="99">
        <f t="shared" si="2"/>
        <v>36.881430691184647</v>
      </c>
      <c r="J8" s="8">
        <f t="shared" si="8"/>
        <v>0</v>
      </c>
      <c r="K8" s="8">
        <f>$R$2*E8</f>
        <v>1115.8118400000003</v>
      </c>
      <c r="L8" s="8">
        <f>H8+I8+J8+K8</f>
        <v>1232.271990691185</v>
      </c>
      <c r="M8" s="8">
        <f>D8*L8</f>
        <v>6610.4984486230487</v>
      </c>
      <c r="N8" s="8">
        <f t="shared" si="3"/>
        <v>6.6104984486230487</v>
      </c>
      <c r="O8" s="95">
        <v>4930.9843493916278</v>
      </c>
      <c r="P8" s="100">
        <f t="shared" si="4"/>
        <v>4.9309843493916281</v>
      </c>
      <c r="Q8" s="91" t="s">
        <v>23</v>
      </c>
      <c r="R8" s="67">
        <v>0.05</v>
      </c>
    </row>
    <row r="9" spans="1:20" x14ac:dyDescent="0.25">
      <c r="A9" s="6">
        <v>6</v>
      </c>
      <c r="B9" s="7">
        <v>0</v>
      </c>
      <c r="C9" s="7">
        <v>14</v>
      </c>
      <c r="D9" s="8">
        <f t="shared" si="0"/>
        <v>6.2585600000000001</v>
      </c>
      <c r="E9" s="9">
        <f>(D9-D8)/1</f>
        <v>0.89407999999999976</v>
      </c>
      <c r="F9" s="9">
        <f t="shared" si="6"/>
        <v>6.2585600000000001</v>
      </c>
      <c r="G9" s="72">
        <f t="shared" si="7"/>
        <v>20.563839999999999</v>
      </c>
      <c r="H9" s="87">
        <f t="shared" si="1"/>
        <v>79.578720000000004</v>
      </c>
      <c r="I9" s="99">
        <f t="shared" si="2"/>
        <v>50.199725107445765</v>
      </c>
      <c r="J9" s="8">
        <f t="shared" si="8"/>
        <v>0</v>
      </c>
      <c r="K9" s="8">
        <f t="shared" si="9"/>
        <v>557.90591999999981</v>
      </c>
      <c r="L9" s="8">
        <f t="shared" si="10"/>
        <v>687.68436510744561</v>
      </c>
      <c r="M9" s="8">
        <f t="shared" si="11"/>
        <v>4303.9138600868546</v>
      </c>
      <c r="N9" s="8">
        <f t="shared" si="3"/>
        <v>4.3039138600868547</v>
      </c>
      <c r="O9" s="95">
        <v>4930.9843493916278</v>
      </c>
      <c r="P9" s="100">
        <f t="shared" si="4"/>
        <v>4.9309843493916281</v>
      </c>
      <c r="Q9" s="92" t="s">
        <v>24</v>
      </c>
      <c r="R9" s="68">
        <v>6.0000000000000001E-3</v>
      </c>
    </row>
    <row r="10" spans="1:20" x14ac:dyDescent="0.25">
      <c r="A10" s="6">
        <v>7</v>
      </c>
      <c r="B10" s="7">
        <v>0</v>
      </c>
      <c r="C10" s="7">
        <v>16</v>
      </c>
      <c r="D10" s="8">
        <f t="shared" si="0"/>
        <v>7.1526399999999999</v>
      </c>
      <c r="E10" s="9">
        <f t="shared" si="5"/>
        <v>0.89407999999999976</v>
      </c>
      <c r="F10" s="9">
        <f t="shared" si="6"/>
        <v>7.1526399999999999</v>
      </c>
      <c r="G10" s="72">
        <f t="shared" si="7"/>
        <v>27.716479999999997</v>
      </c>
      <c r="H10" s="87">
        <f t="shared" si="1"/>
        <v>79.578720000000004</v>
      </c>
      <c r="I10" s="99">
        <f t="shared" si="2"/>
        <v>65.566987895439368</v>
      </c>
      <c r="J10" s="8">
        <f t="shared" si="8"/>
        <v>0</v>
      </c>
      <c r="K10" s="8">
        <f>$R$2*E10</f>
        <v>557.90591999999981</v>
      </c>
      <c r="L10" s="8">
        <f t="shared" si="10"/>
        <v>703.0516278954392</v>
      </c>
      <c r="M10" s="8">
        <f t="shared" si="11"/>
        <v>5028.6751957500337</v>
      </c>
      <c r="N10" s="8">
        <f t="shared" si="3"/>
        <v>5.0286751957500337</v>
      </c>
      <c r="O10" s="95">
        <v>4930.9843493916278</v>
      </c>
      <c r="P10" s="100">
        <f t="shared" si="4"/>
        <v>4.9309843493916281</v>
      </c>
      <c r="Q10" s="93" t="s">
        <v>21</v>
      </c>
      <c r="R10" s="69">
        <v>0.1</v>
      </c>
    </row>
    <row r="11" spans="1:20" ht="15.75" thickBot="1" x14ac:dyDescent="0.3">
      <c r="A11" s="6">
        <v>8</v>
      </c>
      <c r="B11" s="7">
        <v>0</v>
      </c>
      <c r="C11" s="7">
        <v>18</v>
      </c>
      <c r="D11" s="8">
        <f t="shared" si="0"/>
        <v>8.0467200000000005</v>
      </c>
      <c r="E11" s="9">
        <f t="shared" si="5"/>
        <v>0.89408000000000065</v>
      </c>
      <c r="F11" s="9">
        <f t="shared" si="6"/>
        <v>8.0467200000000005</v>
      </c>
      <c r="G11" s="72">
        <f t="shared" si="7"/>
        <v>35.763199999999998</v>
      </c>
      <c r="H11" s="87">
        <f t="shared" si="1"/>
        <v>79.578720000000004</v>
      </c>
      <c r="I11" s="99">
        <f t="shared" si="2"/>
        <v>82.983219055165449</v>
      </c>
      <c r="J11" s="8">
        <f t="shared" si="8"/>
        <v>0</v>
      </c>
      <c r="K11" s="8">
        <f t="shared" si="9"/>
        <v>557.90592000000038</v>
      </c>
      <c r="L11" s="8">
        <f>H11+I11+J11+K11</f>
        <v>720.46785905516583</v>
      </c>
      <c r="M11" s="8">
        <f t="shared" si="11"/>
        <v>5797.403130816384</v>
      </c>
      <c r="N11" s="8">
        <f t="shared" si="3"/>
        <v>5.7974031308163836</v>
      </c>
      <c r="O11" s="95">
        <v>4930.9843493916278</v>
      </c>
      <c r="P11" s="100">
        <f t="shared" si="4"/>
        <v>4.9309843493916281</v>
      </c>
      <c r="Q11" s="94" t="s">
        <v>22</v>
      </c>
      <c r="R11" s="70">
        <v>1.9E-2</v>
      </c>
    </row>
    <row r="12" spans="1:20" x14ac:dyDescent="0.25">
      <c r="A12" s="6">
        <v>9</v>
      </c>
      <c r="B12" s="7">
        <v>0</v>
      </c>
      <c r="C12" s="7">
        <v>20</v>
      </c>
      <c r="D12" s="8">
        <f t="shared" si="0"/>
        <v>8.9407999999999994</v>
      </c>
      <c r="E12" s="9">
        <f t="shared" si="5"/>
        <v>0.89407999999999888</v>
      </c>
      <c r="F12" s="9">
        <f t="shared" si="6"/>
        <v>8.9407999999999994</v>
      </c>
      <c r="G12" s="72">
        <f t="shared" si="7"/>
        <v>44.703999999999994</v>
      </c>
      <c r="H12" s="87">
        <f t="shared" si="1"/>
        <v>79.578720000000004</v>
      </c>
      <c r="I12" s="99">
        <f t="shared" si="2"/>
        <v>102.44841858662399</v>
      </c>
      <c r="J12" s="8">
        <f t="shared" si="8"/>
        <v>0</v>
      </c>
      <c r="K12" s="8">
        <f t="shared" si="9"/>
        <v>557.90591999999924</v>
      </c>
      <c r="L12" s="8">
        <f t="shared" si="10"/>
        <v>739.93305858662325</v>
      </c>
      <c r="M12" s="8">
        <f t="shared" si="11"/>
        <v>6615.5934902112804</v>
      </c>
      <c r="N12" s="8">
        <f t="shared" si="3"/>
        <v>6.6155934902112801</v>
      </c>
      <c r="O12" s="95">
        <v>4930.9843493916278</v>
      </c>
      <c r="P12" s="100">
        <f t="shared" si="4"/>
        <v>4.9309843493916281</v>
      </c>
    </row>
    <row r="13" spans="1:20" x14ac:dyDescent="0.25">
      <c r="A13" s="6">
        <v>10</v>
      </c>
      <c r="B13" s="7">
        <v>0</v>
      </c>
      <c r="C13" s="7">
        <v>22</v>
      </c>
      <c r="D13" s="8">
        <f t="shared" si="0"/>
        <v>9.8348800000000001</v>
      </c>
      <c r="E13" s="9">
        <f t="shared" si="5"/>
        <v>0.89408000000000065</v>
      </c>
      <c r="F13" s="9">
        <f t="shared" si="6"/>
        <v>9.8348800000000001</v>
      </c>
      <c r="G13" s="72">
        <f t="shared" si="7"/>
        <v>54.538879999999992</v>
      </c>
      <c r="H13" s="87">
        <f t="shared" si="1"/>
        <v>79.578720000000004</v>
      </c>
      <c r="I13" s="99">
        <f t="shared" si="2"/>
        <v>123.96258648981505</v>
      </c>
      <c r="J13" s="8">
        <f t="shared" si="8"/>
        <v>0</v>
      </c>
      <c r="K13" s="8">
        <f t="shared" si="9"/>
        <v>557.90592000000038</v>
      </c>
      <c r="L13" s="8">
        <f t="shared" si="10"/>
        <v>761.44722648981542</v>
      </c>
      <c r="M13" s="8">
        <f t="shared" si="11"/>
        <v>7488.7420988601561</v>
      </c>
      <c r="N13" s="8">
        <f t="shared" si="3"/>
        <v>7.4887420988601558</v>
      </c>
      <c r="O13" s="95">
        <v>4930.9843493916278</v>
      </c>
      <c r="P13" s="100">
        <f t="shared" si="4"/>
        <v>4.9309843493916281</v>
      </c>
    </row>
    <row r="14" spans="1:20" x14ac:dyDescent="0.25">
      <c r="A14" s="6">
        <v>11</v>
      </c>
      <c r="B14" s="7">
        <v>0</v>
      </c>
      <c r="C14" s="7">
        <v>24</v>
      </c>
      <c r="D14" s="8">
        <f t="shared" si="0"/>
        <v>10.728960000000001</v>
      </c>
      <c r="E14" s="9">
        <f t="shared" si="5"/>
        <v>0.89408000000000065</v>
      </c>
      <c r="F14" s="9">
        <f t="shared" si="6"/>
        <v>10.728960000000001</v>
      </c>
      <c r="G14" s="72">
        <f t="shared" si="7"/>
        <v>65.267839999999993</v>
      </c>
      <c r="H14" s="87">
        <f t="shared" si="1"/>
        <v>79.578720000000004</v>
      </c>
      <c r="I14" s="99">
        <f t="shared" si="2"/>
        <v>147.52572276473859</v>
      </c>
      <c r="J14" s="8">
        <f t="shared" si="8"/>
        <v>0</v>
      </c>
      <c r="K14" s="8">
        <f t="shared" si="9"/>
        <v>557.90592000000038</v>
      </c>
      <c r="L14" s="8">
        <f t="shared" si="10"/>
        <v>785.01036276473894</v>
      </c>
      <c r="M14" s="8">
        <f t="shared" si="11"/>
        <v>8422.3447816883745</v>
      </c>
      <c r="N14" s="8">
        <f t="shared" si="3"/>
        <v>8.4223447816883752</v>
      </c>
      <c r="O14" s="95">
        <v>4930.9843493916278</v>
      </c>
      <c r="P14" s="100">
        <f t="shared" si="4"/>
        <v>4.9309843493916281</v>
      </c>
    </row>
    <row r="15" spans="1:20" x14ac:dyDescent="0.25">
      <c r="A15" s="6">
        <v>12</v>
      </c>
      <c r="B15" s="7">
        <v>0</v>
      </c>
      <c r="C15" s="7">
        <v>26</v>
      </c>
      <c r="D15" s="8">
        <f t="shared" si="0"/>
        <v>11.62304</v>
      </c>
      <c r="E15" s="9">
        <f t="shared" si="5"/>
        <v>0.89407999999999888</v>
      </c>
      <c r="F15" s="9">
        <f t="shared" si="6"/>
        <v>11.62304</v>
      </c>
      <c r="G15" s="72">
        <f t="shared" si="7"/>
        <v>76.890879999999996</v>
      </c>
      <c r="H15" s="87">
        <f t="shared" si="1"/>
        <v>79.578720000000004</v>
      </c>
      <c r="I15" s="99">
        <f t="shared" si="2"/>
        <v>173.13782741139454</v>
      </c>
      <c r="J15" s="8">
        <f t="shared" si="8"/>
        <v>0</v>
      </c>
      <c r="K15" s="8">
        <f t="shared" si="9"/>
        <v>557.90591999999924</v>
      </c>
      <c r="L15" s="8">
        <f t="shared" si="10"/>
        <v>810.62246741139381</v>
      </c>
      <c r="M15" s="8">
        <f t="shared" si="11"/>
        <v>9421.8973636213268</v>
      </c>
      <c r="N15" s="8">
        <f t="shared" si="3"/>
        <v>9.4218973636213263</v>
      </c>
      <c r="O15" s="95">
        <v>4930.9843493916278</v>
      </c>
      <c r="P15" s="100">
        <f t="shared" si="4"/>
        <v>4.9309843493916281</v>
      </c>
    </row>
    <row r="16" spans="1:20" x14ac:dyDescent="0.25">
      <c r="A16" s="6">
        <v>13</v>
      </c>
      <c r="B16" s="7">
        <v>0</v>
      </c>
      <c r="C16" s="7">
        <v>28</v>
      </c>
      <c r="D16" s="8">
        <f t="shared" si="0"/>
        <v>12.51712</v>
      </c>
      <c r="E16" s="9">
        <f t="shared" si="5"/>
        <v>0.89408000000000065</v>
      </c>
      <c r="F16" s="9">
        <f t="shared" si="6"/>
        <v>12.51712</v>
      </c>
      <c r="G16" s="72">
        <f t="shared" si="7"/>
        <v>89.408000000000001</v>
      </c>
      <c r="H16" s="87">
        <f t="shared" si="1"/>
        <v>79.578720000000004</v>
      </c>
      <c r="I16" s="99">
        <f t="shared" si="2"/>
        <v>200.79890042978306</v>
      </c>
      <c r="J16" s="8">
        <f t="shared" si="8"/>
        <v>0</v>
      </c>
      <c r="K16" s="8">
        <f t="shared" si="9"/>
        <v>557.90592000000038</v>
      </c>
      <c r="L16" s="8">
        <f t="shared" si="10"/>
        <v>838.28354042978344</v>
      </c>
      <c r="M16" s="8">
        <f t="shared" si="11"/>
        <v>10492.895669584452</v>
      </c>
      <c r="N16" s="8">
        <f t="shared" si="3"/>
        <v>10.492895669584453</v>
      </c>
      <c r="O16" s="95">
        <v>4930.9843493916278</v>
      </c>
      <c r="P16" s="100">
        <f t="shared" si="4"/>
        <v>4.9309843493916281</v>
      </c>
    </row>
    <row r="17" spans="1:16" x14ac:dyDescent="0.25">
      <c r="A17" s="6">
        <v>14</v>
      </c>
      <c r="B17" s="7">
        <v>0</v>
      </c>
      <c r="C17" s="7">
        <v>30</v>
      </c>
      <c r="D17" s="8">
        <f t="shared" si="0"/>
        <v>13.411199999999999</v>
      </c>
      <c r="E17" s="9">
        <f t="shared" si="5"/>
        <v>0.89407999999999888</v>
      </c>
      <c r="F17" s="9">
        <f t="shared" si="6"/>
        <v>13.411199999999999</v>
      </c>
      <c r="G17" s="72">
        <f t="shared" si="7"/>
        <v>102.8192</v>
      </c>
      <c r="H17" s="87">
        <f t="shared" si="1"/>
        <v>79.578720000000004</v>
      </c>
      <c r="I17" s="99">
        <f t="shared" si="2"/>
        <v>230.50894181990398</v>
      </c>
      <c r="J17" s="8">
        <f t="shared" si="8"/>
        <v>0</v>
      </c>
      <c r="K17" s="8">
        <f t="shared" si="9"/>
        <v>557.90591999999924</v>
      </c>
      <c r="L17" s="8">
        <f t="shared" si="10"/>
        <v>867.99358181990328</v>
      </c>
      <c r="M17" s="8">
        <f t="shared" si="11"/>
        <v>11640.835524503085</v>
      </c>
      <c r="N17" s="8">
        <f t="shared" si="3"/>
        <v>11.640835524503085</v>
      </c>
      <c r="O17" s="95">
        <v>4930.9843493916278</v>
      </c>
      <c r="P17" s="100">
        <f t="shared" si="4"/>
        <v>4.9309843493916281</v>
      </c>
    </row>
    <row r="18" spans="1:16" x14ac:dyDescent="0.25">
      <c r="A18" s="6">
        <v>15</v>
      </c>
      <c r="B18" s="7">
        <v>0</v>
      </c>
      <c r="C18" s="7">
        <v>28</v>
      </c>
      <c r="D18" s="8">
        <f t="shared" si="0"/>
        <v>12.51712</v>
      </c>
      <c r="E18" s="9">
        <f>(D18-D17)/1</f>
        <v>-0.89407999999999888</v>
      </c>
      <c r="F18" s="9">
        <f t="shared" si="6"/>
        <v>12.51712</v>
      </c>
      <c r="G18" s="72">
        <f t="shared" si="7"/>
        <v>115.33632</v>
      </c>
      <c r="H18" s="87">
        <f t="shared" si="1"/>
        <v>79.578720000000004</v>
      </c>
      <c r="I18" s="99">
        <f t="shared" si="2"/>
        <v>200.79890042978306</v>
      </c>
      <c r="J18" s="8">
        <f t="shared" si="8"/>
        <v>0</v>
      </c>
      <c r="K18" s="8">
        <f t="shared" si="9"/>
        <v>-557.90591999999924</v>
      </c>
      <c r="L18" s="8">
        <f t="shared" si="10"/>
        <v>-277.52829957021618</v>
      </c>
      <c r="M18" s="8">
        <f t="shared" si="11"/>
        <v>-3473.8550291163442</v>
      </c>
      <c r="N18" s="8">
        <f t="shared" si="3"/>
        <v>-3.4738550291163444</v>
      </c>
      <c r="O18" s="95">
        <v>4930.9843493916278</v>
      </c>
      <c r="P18" s="100">
        <f t="shared" si="4"/>
        <v>4.9309843493916281</v>
      </c>
    </row>
    <row r="19" spans="1:16" x14ac:dyDescent="0.25">
      <c r="A19" s="6">
        <v>16</v>
      </c>
      <c r="B19" s="7">
        <v>0</v>
      </c>
      <c r="C19" s="7">
        <v>26</v>
      </c>
      <c r="D19" s="8">
        <f t="shared" si="0"/>
        <v>11.62304</v>
      </c>
      <c r="E19" s="9">
        <f t="shared" si="5"/>
        <v>-0.89408000000000065</v>
      </c>
      <c r="F19" s="9">
        <f t="shared" si="6"/>
        <v>11.62304</v>
      </c>
      <c r="G19" s="72">
        <f t="shared" si="7"/>
        <v>126.95936</v>
      </c>
      <c r="H19" s="87">
        <f t="shared" si="1"/>
        <v>79.578720000000004</v>
      </c>
      <c r="I19" s="99">
        <f t="shared" si="2"/>
        <v>173.13782741139454</v>
      </c>
      <c r="J19" s="8">
        <f t="shared" si="8"/>
        <v>0</v>
      </c>
      <c r="K19" s="8">
        <f t="shared" si="9"/>
        <v>-557.90592000000038</v>
      </c>
      <c r="L19" s="8">
        <f t="shared" si="10"/>
        <v>-305.18937258860581</v>
      </c>
      <c r="M19" s="8">
        <f t="shared" si="11"/>
        <v>-3547.2282851722689</v>
      </c>
      <c r="N19" s="8">
        <f t="shared" si="3"/>
        <v>-3.547228285172269</v>
      </c>
      <c r="O19" s="95">
        <v>4930.9843493916278</v>
      </c>
      <c r="P19" s="100">
        <f t="shared" si="4"/>
        <v>4.9309843493916281</v>
      </c>
    </row>
    <row r="20" spans="1:16" ht="15.75" thickBot="1" x14ac:dyDescent="0.3">
      <c r="A20" s="10">
        <v>17</v>
      </c>
      <c r="B20" s="11">
        <v>0</v>
      </c>
      <c r="C20" s="11">
        <v>22</v>
      </c>
      <c r="D20" s="12">
        <f t="shared" si="0"/>
        <v>9.8348800000000001</v>
      </c>
      <c r="E20" s="13">
        <f t="shared" si="5"/>
        <v>-1.7881599999999995</v>
      </c>
      <c r="F20" s="13">
        <f t="shared" si="6"/>
        <v>9.8348800000000001</v>
      </c>
      <c r="G20" s="73">
        <f t="shared" si="7"/>
        <v>136.79424</v>
      </c>
      <c r="H20" s="88">
        <f t="shared" si="1"/>
        <v>79.578720000000004</v>
      </c>
      <c r="I20" s="106">
        <f t="shared" si="2"/>
        <v>123.96258648981505</v>
      </c>
      <c r="J20" s="12">
        <f t="shared" si="8"/>
        <v>0</v>
      </c>
      <c r="K20" s="12">
        <f t="shared" si="9"/>
        <v>-1115.8118399999996</v>
      </c>
      <c r="L20" s="12">
        <f t="shared" si="10"/>
        <v>-912.27053351018458</v>
      </c>
      <c r="M20" s="12">
        <f t="shared" si="11"/>
        <v>-8972.0712246086441</v>
      </c>
      <c r="N20" s="12">
        <f t="shared" si="3"/>
        <v>-8.9720712246086443</v>
      </c>
      <c r="O20" s="107">
        <v>4930.9843493916278</v>
      </c>
      <c r="P20" s="108">
        <f t="shared" si="4"/>
        <v>4.9309843493916281</v>
      </c>
    </row>
    <row r="21" spans="1:16" x14ac:dyDescent="0.25">
      <c r="A21" s="17">
        <v>18</v>
      </c>
      <c r="B21" s="18">
        <v>0</v>
      </c>
      <c r="C21" s="18">
        <v>20</v>
      </c>
      <c r="D21" s="19">
        <f t="shared" si="0"/>
        <v>8.9407999999999994</v>
      </c>
      <c r="E21" s="20">
        <f t="shared" si="5"/>
        <v>-0.89408000000000065</v>
      </c>
      <c r="F21" s="20">
        <f t="shared" si="6"/>
        <v>8.9407999999999994</v>
      </c>
      <c r="G21" s="74">
        <f t="shared" si="7"/>
        <v>145.73504</v>
      </c>
      <c r="H21" s="103">
        <f t="shared" ref="H21:H37" si="12">$R$2*9.81*$R$8</f>
        <v>306.07200000000006</v>
      </c>
      <c r="I21" s="109">
        <f t="shared" si="2"/>
        <v>102.44841858662399</v>
      </c>
      <c r="J21" s="19">
        <f t="shared" si="8"/>
        <v>0</v>
      </c>
      <c r="K21" s="19">
        <f t="shared" si="9"/>
        <v>-557.90592000000038</v>
      </c>
      <c r="L21" s="19">
        <f t="shared" si="10"/>
        <v>-149.38550141337635</v>
      </c>
      <c r="M21" s="19">
        <f t="shared" si="11"/>
        <v>-1335.6258910367151</v>
      </c>
      <c r="N21" s="19">
        <f t="shared" si="3"/>
        <v>-1.3356258910367151</v>
      </c>
      <c r="O21" s="97">
        <v>4930.9843493916278</v>
      </c>
      <c r="P21" s="98">
        <f t="shared" si="4"/>
        <v>4.9309843493916281</v>
      </c>
    </row>
    <row r="22" spans="1:16" x14ac:dyDescent="0.25">
      <c r="A22" s="21">
        <v>19</v>
      </c>
      <c r="B22" s="14">
        <v>0</v>
      </c>
      <c r="C22" s="14">
        <v>18</v>
      </c>
      <c r="D22" s="15">
        <f t="shared" si="0"/>
        <v>8.0467200000000005</v>
      </c>
      <c r="E22" s="16">
        <f t="shared" si="5"/>
        <v>-0.89407999999999888</v>
      </c>
      <c r="F22" s="16">
        <f t="shared" si="6"/>
        <v>8.0467200000000005</v>
      </c>
      <c r="G22" s="75">
        <f t="shared" si="7"/>
        <v>153.78175999999999</v>
      </c>
      <c r="H22" s="104">
        <f t="shared" si="12"/>
        <v>306.07200000000006</v>
      </c>
      <c r="I22" s="110">
        <f t="shared" si="2"/>
        <v>82.983219055165449</v>
      </c>
      <c r="J22" s="15">
        <f t="shared" si="8"/>
        <v>0</v>
      </c>
      <c r="K22" s="15">
        <f t="shared" si="9"/>
        <v>-557.90591999999924</v>
      </c>
      <c r="L22" s="15">
        <f t="shared" si="10"/>
        <v>-168.85070094483376</v>
      </c>
      <c r="M22" s="15">
        <f t="shared" si="11"/>
        <v>-1358.6943123068129</v>
      </c>
      <c r="N22" s="15">
        <f t="shared" si="3"/>
        <v>-1.3586943123068129</v>
      </c>
      <c r="O22" s="95">
        <v>4930.9843493916278</v>
      </c>
      <c r="P22" s="100">
        <f t="shared" si="4"/>
        <v>4.9309843493916281</v>
      </c>
    </row>
    <row r="23" spans="1:16" x14ac:dyDescent="0.25">
      <c r="A23" s="21">
        <v>20</v>
      </c>
      <c r="B23" s="14">
        <v>0</v>
      </c>
      <c r="C23" s="14">
        <v>16</v>
      </c>
      <c r="D23" s="15">
        <f t="shared" si="0"/>
        <v>7.1526399999999999</v>
      </c>
      <c r="E23" s="16">
        <f t="shared" si="5"/>
        <v>-0.89408000000000065</v>
      </c>
      <c r="F23" s="16">
        <f t="shared" si="6"/>
        <v>7.1526399999999999</v>
      </c>
      <c r="G23" s="75">
        <f t="shared" si="7"/>
        <v>160.93439999999998</v>
      </c>
      <c r="H23" s="104">
        <f t="shared" si="12"/>
        <v>306.07200000000006</v>
      </c>
      <c r="I23" s="110">
        <f t="shared" si="2"/>
        <v>65.566987895439368</v>
      </c>
      <c r="J23" s="15">
        <f t="shared" si="8"/>
        <v>0</v>
      </c>
      <c r="K23" s="15">
        <f t="shared" si="9"/>
        <v>-557.90592000000038</v>
      </c>
      <c r="L23" s="15">
        <f t="shared" si="10"/>
        <v>-186.26693210456096</v>
      </c>
      <c r="M23" s="15">
        <f t="shared" si="11"/>
        <v>-1332.3003092483668</v>
      </c>
      <c r="N23" s="15">
        <f t="shared" si="3"/>
        <v>-1.3323003092483667</v>
      </c>
      <c r="O23" s="95">
        <v>4930.9843493916278</v>
      </c>
      <c r="P23" s="100">
        <f t="shared" si="4"/>
        <v>4.9309843493916281</v>
      </c>
    </row>
    <row r="24" spans="1:16" x14ac:dyDescent="0.25">
      <c r="A24" s="21">
        <v>21</v>
      </c>
      <c r="B24" s="14">
        <v>2</v>
      </c>
      <c r="C24" s="14">
        <v>16</v>
      </c>
      <c r="D24" s="15">
        <f t="shared" si="0"/>
        <v>7.1526399999999999</v>
      </c>
      <c r="E24" s="16">
        <f t="shared" si="5"/>
        <v>0</v>
      </c>
      <c r="F24" s="16">
        <f t="shared" si="6"/>
        <v>7.1526399999999999</v>
      </c>
      <c r="G24" s="75">
        <f t="shared" si="7"/>
        <v>168.08703999999997</v>
      </c>
      <c r="H24" s="104">
        <f t="shared" si="12"/>
        <v>306.07200000000006</v>
      </c>
      <c r="I24" s="110">
        <f t="shared" si="2"/>
        <v>65.566987895439368</v>
      </c>
      <c r="J24" s="15">
        <f t="shared" si="8"/>
        <v>778.20352212159446</v>
      </c>
      <c r="K24" s="15">
        <f t="shared" si="9"/>
        <v>0</v>
      </c>
      <c r="L24" s="15">
        <f t="shared" si="10"/>
        <v>1149.8425100170339</v>
      </c>
      <c r="M24" s="15">
        <f t="shared" si="11"/>
        <v>8224.4095308482374</v>
      </c>
      <c r="N24" s="15">
        <f t="shared" si="3"/>
        <v>8.2244095308482379</v>
      </c>
      <c r="O24" s="95">
        <v>4930.9843493916278</v>
      </c>
      <c r="P24" s="100">
        <f t="shared" si="4"/>
        <v>4.9309843493916281</v>
      </c>
    </row>
    <row r="25" spans="1:16" x14ac:dyDescent="0.25">
      <c r="A25" s="21">
        <v>22</v>
      </c>
      <c r="B25" s="14">
        <v>4</v>
      </c>
      <c r="C25" s="14">
        <v>15</v>
      </c>
      <c r="D25" s="15">
        <f t="shared" si="0"/>
        <v>6.7055999999999996</v>
      </c>
      <c r="E25" s="16">
        <f t="shared" si="5"/>
        <v>-0.44704000000000033</v>
      </c>
      <c r="F25" s="16">
        <f t="shared" si="6"/>
        <v>6.7055999999999996</v>
      </c>
      <c r="G25" s="75">
        <f t="shared" si="7"/>
        <v>174.79263999999998</v>
      </c>
      <c r="H25" s="104">
        <f t="shared" si="12"/>
        <v>306.07200000000006</v>
      </c>
      <c r="I25" s="110">
        <f t="shared" si="2"/>
        <v>57.627235454975995</v>
      </c>
      <c r="J25" s="15">
        <f t="shared" si="8"/>
        <v>830.08375692970083</v>
      </c>
      <c r="K25" s="15">
        <f t="shared" si="9"/>
        <v>-278.95296000000019</v>
      </c>
      <c r="L25" s="15">
        <f t="shared" si="10"/>
        <v>914.83003238467666</v>
      </c>
      <c r="M25" s="15">
        <f t="shared" si="11"/>
        <v>6134.4842651586878</v>
      </c>
      <c r="N25" s="15">
        <f t="shared" si="3"/>
        <v>6.1344842651586875</v>
      </c>
      <c r="O25" s="95">
        <v>4930.9843493916278</v>
      </c>
      <c r="P25" s="100">
        <f t="shared" si="4"/>
        <v>4.9309843493916281</v>
      </c>
    </row>
    <row r="26" spans="1:16" x14ac:dyDescent="0.25">
      <c r="A26" s="21">
        <v>23</v>
      </c>
      <c r="B26" s="14">
        <v>6</v>
      </c>
      <c r="C26" s="14">
        <v>14</v>
      </c>
      <c r="D26" s="15">
        <f t="shared" si="0"/>
        <v>6.2585600000000001</v>
      </c>
      <c r="E26" s="16">
        <f t="shared" si="5"/>
        <v>-0.44703999999999944</v>
      </c>
      <c r="F26" s="16">
        <f t="shared" si="6"/>
        <v>6.2585600000000001</v>
      </c>
      <c r="G26" s="75">
        <f t="shared" si="7"/>
        <v>181.05119999999997</v>
      </c>
      <c r="H26" s="104">
        <f t="shared" si="12"/>
        <v>306.07200000000006</v>
      </c>
      <c r="I26" s="110">
        <f t="shared" si="2"/>
        <v>50.199725107445765</v>
      </c>
      <c r="J26" s="15">
        <f t="shared" si="8"/>
        <v>889.37545385325075</v>
      </c>
      <c r="K26" s="15">
        <f t="shared" si="9"/>
        <v>-278.95295999999962</v>
      </c>
      <c r="L26" s="15">
        <f t="shared" si="10"/>
        <v>966.69421896069707</v>
      </c>
      <c r="M26" s="15">
        <f t="shared" si="11"/>
        <v>6050.1137710186604</v>
      </c>
      <c r="N26" s="15">
        <f t="shared" si="3"/>
        <v>6.0501137710186601</v>
      </c>
      <c r="O26" s="95">
        <v>4930.9843493916278</v>
      </c>
      <c r="P26" s="100">
        <f t="shared" si="4"/>
        <v>4.9309843493916281</v>
      </c>
    </row>
    <row r="27" spans="1:16" x14ac:dyDescent="0.25">
      <c r="A27" s="21">
        <v>24</v>
      </c>
      <c r="B27" s="14">
        <v>10</v>
      </c>
      <c r="C27" s="14">
        <v>12</v>
      </c>
      <c r="D27" s="15">
        <f t="shared" si="0"/>
        <v>5.3644800000000004</v>
      </c>
      <c r="E27" s="16">
        <f t="shared" si="5"/>
        <v>-0.89407999999999976</v>
      </c>
      <c r="F27" s="16">
        <f t="shared" si="6"/>
        <v>5.3644800000000004</v>
      </c>
      <c r="G27" s="75">
        <f t="shared" si="7"/>
        <v>186.41567999999995</v>
      </c>
      <c r="H27" s="104">
        <f t="shared" si="12"/>
        <v>306.07200000000006</v>
      </c>
      <c r="I27" s="110">
        <f t="shared" si="2"/>
        <v>36.881430691184647</v>
      </c>
      <c r="J27" s="15">
        <f>$R$2*9.81*SIN(B27-B26)/F27</f>
        <v>-863.59182378865501</v>
      </c>
      <c r="K27" s="15">
        <f t="shared" si="9"/>
        <v>-557.90591999999981</v>
      </c>
      <c r="L27" s="15">
        <f t="shared" si="10"/>
        <v>-1078.54431309747</v>
      </c>
      <c r="M27" s="15">
        <f t="shared" si="11"/>
        <v>-5785.8293967251157</v>
      </c>
      <c r="N27" s="15">
        <f t="shared" si="3"/>
        <v>-5.7858293967251155</v>
      </c>
      <c r="O27" s="95">
        <v>4930.9843493916278</v>
      </c>
      <c r="P27" s="100">
        <f t="shared" si="4"/>
        <v>4.9309843493916281</v>
      </c>
    </row>
    <row r="28" spans="1:16" x14ac:dyDescent="0.25">
      <c r="A28" s="21">
        <v>25</v>
      </c>
      <c r="B28" s="14">
        <v>12</v>
      </c>
      <c r="C28" s="14">
        <v>10</v>
      </c>
      <c r="D28" s="15">
        <f t="shared" si="0"/>
        <v>4.4703999999999997</v>
      </c>
      <c r="E28" s="16">
        <f t="shared" si="5"/>
        <v>-0.89408000000000065</v>
      </c>
      <c r="F28" s="16">
        <f t="shared" si="6"/>
        <v>4.4703999999999997</v>
      </c>
      <c r="G28" s="75">
        <f t="shared" si="7"/>
        <v>190.88607999999996</v>
      </c>
      <c r="H28" s="104">
        <f t="shared" si="12"/>
        <v>306.07200000000006</v>
      </c>
      <c r="I28" s="110">
        <f t="shared" si="2"/>
        <v>25.612104646655997</v>
      </c>
      <c r="J28" s="15">
        <f>$R$2*9.81*SIN(B28-B27)/F28</f>
        <v>1245.1256353945512</v>
      </c>
      <c r="K28" s="15">
        <f t="shared" si="9"/>
        <v>-557.90592000000038</v>
      </c>
      <c r="L28" s="15">
        <f t="shared" si="10"/>
        <v>1018.9038200412069</v>
      </c>
      <c r="M28" s="15">
        <f t="shared" si="11"/>
        <v>4554.907637112211</v>
      </c>
      <c r="N28" s="15">
        <f t="shared" si="3"/>
        <v>4.554907637112211</v>
      </c>
      <c r="O28" s="95">
        <v>4930.9843493916278</v>
      </c>
      <c r="P28" s="100">
        <f t="shared" si="4"/>
        <v>4.9309843493916281</v>
      </c>
    </row>
    <row r="29" spans="1:16" x14ac:dyDescent="0.25">
      <c r="A29" s="21">
        <v>26</v>
      </c>
      <c r="B29" s="14">
        <v>14</v>
      </c>
      <c r="C29" s="14">
        <v>8</v>
      </c>
      <c r="D29" s="15">
        <f t="shared" si="0"/>
        <v>3.5763199999999999</v>
      </c>
      <c r="E29" s="16">
        <f t="shared" si="5"/>
        <v>-0.89407999999999976</v>
      </c>
      <c r="F29" s="16">
        <f t="shared" si="6"/>
        <v>3.5763199999999999</v>
      </c>
      <c r="G29" s="75">
        <f t="shared" si="7"/>
        <v>194.46239999999997</v>
      </c>
      <c r="H29" s="104">
        <f t="shared" si="12"/>
        <v>306.07200000000006</v>
      </c>
      <c r="I29" s="110">
        <f t="shared" si="2"/>
        <v>16.391746973859842</v>
      </c>
      <c r="J29" s="15">
        <f t="shared" si="8"/>
        <v>1556.4070442431889</v>
      </c>
      <c r="K29" s="15">
        <f t="shared" si="9"/>
        <v>-557.90591999999981</v>
      </c>
      <c r="L29" s="15">
        <f t="shared" si="10"/>
        <v>1320.9648712170492</v>
      </c>
      <c r="M29" s="15">
        <f t="shared" si="11"/>
        <v>4724.1930882309571</v>
      </c>
      <c r="N29" s="15">
        <f t="shared" si="3"/>
        <v>4.7241930882309573</v>
      </c>
      <c r="O29" s="95">
        <v>4930.9843493916278</v>
      </c>
      <c r="P29" s="100">
        <f t="shared" si="4"/>
        <v>4.9309843493916281</v>
      </c>
    </row>
    <row r="30" spans="1:16" x14ac:dyDescent="0.25">
      <c r="A30" s="21">
        <v>27</v>
      </c>
      <c r="B30" s="14">
        <v>16</v>
      </c>
      <c r="C30" s="14">
        <v>6</v>
      </c>
      <c r="D30" s="15">
        <f t="shared" si="0"/>
        <v>2.6822400000000002</v>
      </c>
      <c r="E30" s="16">
        <f t="shared" si="5"/>
        <v>-0.89407999999999976</v>
      </c>
      <c r="F30" s="16">
        <f t="shared" si="6"/>
        <v>2.6822400000000002</v>
      </c>
      <c r="G30" s="75">
        <f t="shared" si="7"/>
        <v>197.14463999999998</v>
      </c>
      <c r="H30" s="104">
        <f t="shared" si="12"/>
        <v>306.07200000000006</v>
      </c>
      <c r="I30" s="110">
        <f t="shared" si="2"/>
        <v>9.2203576727961618</v>
      </c>
      <c r="J30" s="15">
        <f t="shared" si="8"/>
        <v>2075.2093923242519</v>
      </c>
      <c r="K30" s="15">
        <f t="shared" si="9"/>
        <v>-557.90591999999981</v>
      </c>
      <c r="L30" s="15">
        <f t="shared" si="10"/>
        <v>1832.5958299970484</v>
      </c>
      <c r="M30" s="15">
        <f t="shared" si="11"/>
        <v>4915.4618390512833</v>
      </c>
      <c r="N30" s="15">
        <f t="shared" si="3"/>
        <v>4.9154618390512832</v>
      </c>
      <c r="O30" s="95">
        <v>4930.9843493916278</v>
      </c>
      <c r="P30" s="100">
        <f t="shared" si="4"/>
        <v>4.9309843493916281</v>
      </c>
    </row>
    <row r="31" spans="1:16" x14ac:dyDescent="0.25">
      <c r="A31" s="21">
        <v>28</v>
      </c>
      <c r="B31" s="14">
        <v>16</v>
      </c>
      <c r="C31" s="14">
        <v>6</v>
      </c>
      <c r="D31" s="15">
        <f t="shared" si="0"/>
        <v>2.6822400000000002</v>
      </c>
      <c r="E31" s="16">
        <f t="shared" si="5"/>
        <v>0</v>
      </c>
      <c r="F31" s="16">
        <f t="shared" si="6"/>
        <v>2.6822400000000002</v>
      </c>
      <c r="G31" s="75">
        <f t="shared" si="7"/>
        <v>199.82687999999999</v>
      </c>
      <c r="H31" s="104">
        <f t="shared" si="12"/>
        <v>306.07200000000006</v>
      </c>
      <c r="I31" s="110">
        <f t="shared" si="2"/>
        <v>9.2203576727961618</v>
      </c>
      <c r="J31" s="15">
        <f t="shared" si="8"/>
        <v>0</v>
      </c>
      <c r="K31" s="15">
        <f t="shared" si="9"/>
        <v>0</v>
      </c>
      <c r="L31" s="15">
        <f t="shared" si="10"/>
        <v>315.29235767279624</v>
      </c>
      <c r="M31" s="15">
        <f t="shared" si="11"/>
        <v>845.68977344428106</v>
      </c>
      <c r="N31" s="15">
        <f t="shared" si="3"/>
        <v>0.84568977344428109</v>
      </c>
      <c r="O31" s="95">
        <v>4930.9843493916278</v>
      </c>
      <c r="P31" s="100">
        <f t="shared" si="4"/>
        <v>4.9309843493916281</v>
      </c>
    </row>
    <row r="32" spans="1:16" x14ac:dyDescent="0.25">
      <c r="A32" s="21">
        <v>29</v>
      </c>
      <c r="B32" s="14">
        <v>16</v>
      </c>
      <c r="C32" s="14">
        <v>6</v>
      </c>
      <c r="D32" s="15">
        <f t="shared" si="0"/>
        <v>2.6822400000000002</v>
      </c>
      <c r="E32" s="16">
        <f t="shared" si="5"/>
        <v>0</v>
      </c>
      <c r="F32" s="16">
        <f t="shared" si="6"/>
        <v>2.6822400000000002</v>
      </c>
      <c r="G32" s="75">
        <f t="shared" si="7"/>
        <v>202.50912</v>
      </c>
      <c r="H32" s="104">
        <f t="shared" si="12"/>
        <v>306.07200000000006</v>
      </c>
      <c r="I32" s="110">
        <f t="shared" si="2"/>
        <v>9.2203576727961618</v>
      </c>
      <c r="J32" s="15">
        <f t="shared" si="8"/>
        <v>0</v>
      </c>
      <c r="K32" s="15">
        <f t="shared" si="9"/>
        <v>0</v>
      </c>
      <c r="L32" s="15">
        <f t="shared" si="10"/>
        <v>315.29235767279624</v>
      </c>
      <c r="M32" s="15">
        <f t="shared" si="11"/>
        <v>845.68977344428106</v>
      </c>
      <c r="N32" s="15">
        <f t="shared" si="3"/>
        <v>0.84568977344428109</v>
      </c>
      <c r="O32" s="95">
        <v>4930.9843493916278</v>
      </c>
      <c r="P32" s="100">
        <f t="shared" si="4"/>
        <v>4.9309843493916281</v>
      </c>
    </row>
    <row r="33" spans="1:16" x14ac:dyDescent="0.25">
      <c r="A33" s="21">
        <v>30</v>
      </c>
      <c r="B33" s="14">
        <v>16</v>
      </c>
      <c r="C33" s="14">
        <v>6</v>
      </c>
      <c r="D33" s="15">
        <f t="shared" si="0"/>
        <v>2.6822400000000002</v>
      </c>
      <c r="E33" s="16">
        <f t="shared" si="5"/>
        <v>0</v>
      </c>
      <c r="F33" s="16">
        <f t="shared" si="6"/>
        <v>2.6822400000000002</v>
      </c>
      <c r="G33" s="75">
        <f t="shared" si="7"/>
        <v>205.19136</v>
      </c>
      <c r="H33" s="104">
        <f t="shared" si="12"/>
        <v>306.07200000000006</v>
      </c>
      <c r="I33" s="110">
        <f t="shared" si="2"/>
        <v>9.2203576727961618</v>
      </c>
      <c r="J33" s="15">
        <f t="shared" si="8"/>
        <v>0</v>
      </c>
      <c r="K33" s="15">
        <f t="shared" si="9"/>
        <v>0</v>
      </c>
      <c r="L33" s="15">
        <f t="shared" si="10"/>
        <v>315.29235767279624</v>
      </c>
      <c r="M33" s="15">
        <f t="shared" si="11"/>
        <v>845.68977344428106</v>
      </c>
      <c r="N33" s="15">
        <f t="shared" si="3"/>
        <v>0.84568977344428109</v>
      </c>
      <c r="O33" s="95">
        <v>4930.9843493916278</v>
      </c>
      <c r="P33" s="100">
        <f t="shared" si="4"/>
        <v>4.9309843493916281</v>
      </c>
    </row>
    <row r="34" spans="1:16" x14ac:dyDescent="0.25">
      <c r="A34" s="21">
        <v>31</v>
      </c>
      <c r="B34" s="14">
        <v>16</v>
      </c>
      <c r="C34" s="14">
        <v>6</v>
      </c>
      <c r="D34" s="15">
        <f t="shared" si="0"/>
        <v>2.6822400000000002</v>
      </c>
      <c r="E34" s="16">
        <f t="shared" si="5"/>
        <v>0</v>
      </c>
      <c r="F34" s="16">
        <f t="shared" si="6"/>
        <v>2.6822400000000002</v>
      </c>
      <c r="G34" s="75">
        <f t="shared" si="7"/>
        <v>207.87360000000001</v>
      </c>
      <c r="H34" s="104">
        <f t="shared" si="12"/>
        <v>306.07200000000006</v>
      </c>
      <c r="I34" s="110">
        <f t="shared" si="2"/>
        <v>9.2203576727961618</v>
      </c>
      <c r="J34" s="15">
        <f t="shared" si="8"/>
        <v>0</v>
      </c>
      <c r="K34" s="15">
        <f t="shared" si="9"/>
        <v>0</v>
      </c>
      <c r="L34" s="15">
        <f t="shared" si="10"/>
        <v>315.29235767279624</v>
      </c>
      <c r="M34" s="15">
        <f t="shared" si="11"/>
        <v>845.68977344428106</v>
      </c>
      <c r="N34" s="15">
        <f t="shared" si="3"/>
        <v>0.84568977344428109</v>
      </c>
      <c r="O34" s="95">
        <v>4930.9843493916278</v>
      </c>
      <c r="P34" s="100">
        <f t="shared" si="4"/>
        <v>4.9309843493916281</v>
      </c>
    </row>
    <row r="35" spans="1:16" x14ac:dyDescent="0.25">
      <c r="A35" s="21">
        <v>32</v>
      </c>
      <c r="B35" s="14">
        <v>16</v>
      </c>
      <c r="C35" s="14">
        <v>6</v>
      </c>
      <c r="D35" s="15">
        <f t="shared" si="0"/>
        <v>2.6822400000000002</v>
      </c>
      <c r="E35" s="16">
        <f t="shared" si="5"/>
        <v>0</v>
      </c>
      <c r="F35" s="16">
        <f t="shared" si="6"/>
        <v>2.6822400000000002</v>
      </c>
      <c r="G35" s="75">
        <f t="shared" si="7"/>
        <v>210.55584000000002</v>
      </c>
      <c r="H35" s="104">
        <f t="shared" si="12"/>
        <v>306.07200000000006</v>
      </c>
      <c r="I35" s="110">
        <f t="shared" ref="I35:I66" si="13">0.5*$R$3*$R$4*$R$5*(D35^2)</f>
        <v>9.2203576727961618</v>
      </c>
      <c r="J35" s="15">
        <f t="shared" si="8"/>
        <v>0</v>
      </c>
      <c r="K35" s="15">
        <f t="shared" ref="K35:K66" si="14">$R$2*E35</f>
        <v>0</v>
      </c>
      <c r="L35" s="15">
        <f t="shared" si="10"/>
        <v>315.29235767279624</v>
      </c>
      <c r="M35" s="15">
        <f t="shared" si="11"/>
        <v>845.68977344428106</v>
      </c>
      <c r="N35" s="15">
        <f t="shared" si="3"/>
        <v>0.84568977344428109</v>
      </c>
      <c r="O35" s="95">
        <v>4930.9843493916278</v>
      </c>
      <c r="P35" s="100">
        <f t="shared" si="4"/>
        <v>4.9309843493916281</v>
      </c>
    </row>
    <row r="36" spans="1:16" x14ac:dyDescent="0.25">
      <c r="A36" s="21">
        <v>33</v>
      </c>
      <c r="B36" s="14">
        <v>14</v>
      </c>
      <c r="C36" s="14">
        <v>8</v>
      </c>
      <c r="D36" s="15">
        <f t="shared" si="0"/>
        <v>3.5763199999999999</v>
      </c>
      <c r="E36" s="16">
        <f t="shared" si="5"/>
        <v>0.89407999999999976</v>
      </c>
      <c r="F36" s="16">
        <f t="shared" si="6"/>
        <v>3.5763199999999999</v>
      </c>
      <c r="G36" s="75">
        <f t="shared" si="7"/>
        <v>214.13216000000003</v>
      </c>
      <c r="H36" s="104">
        <f t="shared" si="12"/>
        <v>306.07200000000006</v>
      </c>
      <c r="I36" s="110">
        <f t="shared" si="13"/>
        <v>16.391746973859842</v>
      </c>
      <c r="J36" s="15">
        <f t="shared" ref="J36:J67" si="15">$R$2*9.81*SIN(B36-B35)/F36</f>
        <v>-1556.4070442431889</v>
      </c>
      <c r="K36" s="15">
        <f t="shared" si="14"/>
        <v>557.90591999999981</v>
      </c>
      <c r="L36" s="15">
        <f t="shared" si="10"/>
        <v>-676.03737726932911</v>
      </c>
      <c r="M36" s="15">
        <f t="shared" si="11"/>
        <v>-2417.7259930758469</v>
      </c>
      <c r="N36" s="15">
        <f t="shared" si="3"/>
        <v>-2.4177259930758468</v>
      </c>
      <c r="O36" s="95">
        <v>4930.9843493916278</v>
      </c>
      <c r="P36" s="100">
        <f t="shared" si="4"/>
        <v>4.9309843493916281</v>
      </c>
    </row>
    <row r="37" spans="1:16" ht="15.75" thickBot="1" x14ac:dyDescent="0.3">
      <c r="A37" s="22">
        <v>34</v>
      </c>
      <c r="B37" s="23">
        <v>12</v>
      </c>
      <c r="C37" s="23">
        <v>10</v>
      </c>
      <c r="D37" s="24">
        <f t="shared" si="0"/>
        <v>4.4703999999999997</v>
      </c>
      <c r="E37" s="25">
        <f t="shared" si="5"/>
        <v>0.89407999999999976</v>
      </c>
      <c r="F37" s="25">
        <f t="shared" si="6"/>
        <v>4.4703999999999997</v>
      </c>
      <c r="G37" s="76">
        <f t="shared" si="7"/>
        <v>218.60256000000004</v>
      </c>
      <c r="H37" s="105">
        <f t="shared" si="12"/>
        <v>306.07200000000006</v>
      </c>
      <c r="I37" s="114">
        <f t="shared" si="13"/>
        <v>25.612104646655997</v>
      </c>
      <c r="J37" s="24">
        <f t="shared" si="15"/>
        <v>-1245.1256353945512</v>
      </c>
      <c r="K37" s="24">
        <f t="shared" si="14"/>
        <v>557.90591999999981</v>
      </c>
      <c r="L37" s="24">
        <f t="shared" si="10"/>
        <v>-355.53561074789525</v>
      </c>
      <c r="M37" s="24">
        <f t="shared" si="11"/>
        <v>-1589.3863942873909</v>
      </c>
      <c r="N37" s="24">
        <f t="shared" si="3"/>
        <v>-1.5893863942873909</v>
      </c>
      <c r="O37" s="107">
        <v>4930.9843493916278</v>
      </c>
      <c r="P37" s="108">
        <f t="shared" si="4"/>
        <v>4.9309843493916281</v>
      </c>
    </row>
    <row r="38" spans="1:16" x14ac:dyDescent="0.25">
      <c r="A38" s="29">
        <v>35</v>
      </c>
      <c r="B38" s="30">
        <v>8</v>
      </c>
      <c r="C38" s="30">
        <v>12</v>
      </c>
      <c r="D38" s="31">
        <f t="shared" si="0"/>
        <v>5.3644800000000004</v>
      </c>
      <c r="E38" s="32">
        <f t="shared" si="5"/>
        <v>0.89408000000000065</v>
      </c>
      <c r="F38" s="32">
        <f t="shared" si="6"/>
        <v>5.3644800000000004</v>
      </c>
      <c r="G38" s="77">
        <f t="shared" si="7"/>
        <v>223.96704000000005</v>
      </c>
      <c r="H38" s="111">
        <f t="shared" ref="H38:H53" si="16">$R$2*9.81*$R$9</f>
        <v>36.728640000000006</v>
      </c>
      <c r="I38" s="115">
        <f t="shared" si="13"/>
        <v>36.881430691184647</v>
      </c>
      <c r="J38" s="31">
        <f t="shared" si="15"/>
        <v>863.59182378865501</v>
      </c>
      <c r="K38" s="31">
        <f t="shared" si="14"/>
        <v>557.90592000000038</v>
      </c>
      <c r="L38" s="31">
        <f t="shared" si="10"/>
        <v>1495.10781447984</v>
      </c>
      <c r="M38" s="31">
        <f t="shared" si="11"/>
        <v>8020.4759686208126</v>
      </c>
      <c r="N38" s="31">
        <f t="shared" si="3"/>
        <v>8.0204759686208131</v>
      </c>
      <c r="O38" s="97">
        <v>4930.9843493916278</v>
      </c>
      <c r="P38" s="98">
        <f t="shared" si="4"/>
        <v>4.9309843493916281</v>
      </c>
    </row>
    <row r="39" spans="1:16" x14ac:dyDescent="0.25">
      <c r="A39" s="33">
        <v>36</v>
      </c>
      <c r="B39" s="26">
        <v>4</v>
      </c>
      <c r="C39" s="26">
        <v>14</v>
      </c>
      <c r="D39" s="27">
        <f t="shared" si="0"/>
        <v>6.2585600000000001</v>
      </c>
      <c r="E39" s="28">
        <f t="shared" si="5"/>
        <v>0.89407999999999976</v>
      </c>
      <c r="F39" s="28">
        <f t="shared" si="6"/>
        <v>6.2585600000000001</v>
      </c>
      <c r="G39" s="78">
        <f t="shared" si="7"/>
        <v>230.22560000000004</v>
      </c>
      <c r="H39" s="112">
        <f t="shared" si="16"/>
        <v>36.728640000000006</v>
      </c>
      <c r="I39" s="116">
        <f t="shared" si="13"/>
        <v>50.199725107445765</v>
      </c>
      <c r="J39" s="27">
        <f t="shared" si="15"/>
        <v>740.22156324741866</v>
      </c>
      <c r="K39" s="27">
        <f t="shared" si="14"/>
        <v>557.90591999999981</v>
      </c>
      <c r="L39" s="27">
        <f t="shared" si="10"/>
        <v>1385.0558483548643</v>
      </c>
      <c r="M39" s="27">
        <f t="shared" si="11"/>
        <v>8668.4551302798191</v>
      </c>
      <c r="N39" s="27">
        <f t="shared" si="3"/>
        <v>8.6684551302798187</v>
      </c>
      <c r="O39" s="95">
        <v>4930.9843493916278</v>
      </c>
      <c r="P39" s="100">
        <f t="shared" si="4"/>
        <v>4.9309843493916281</v>
      </c>
    </row>
    <row r="40" spans="1:16" x14ac:dyDescent="0.25">
      <c r="A40" s="33">
        <v>37</v>
      </c>
      <c r="B40" s="26">
        <v>2</v>
      </c>
      <c r="C40" s="26">
        <v>16</v>
      </c>
      <c r="D40" s="27">
        <f t="shared" si="0"/>
        <v>7.1526399999999999</v>
      </c>
      <c r="E40" s="28">
        <f t="shared" si="5"/>
        <v>0.89407999999999976</v>
      </c>
      <c r="F40" s="28">
        <f t="shared" si="6"/>
        <v>7.1526399999999999</v>
      </c>
      <c r="G40" s="78">
        <f t="shared" si="7"/>
        <v>237.37824000000003</v>
      </c>
      <c r="H40" s="112">
        <f t="shared" si="16"/>
        <v>36.728640000000006</v>
      </c>
      <c r="I40" s="116">
        <f t="shared" si="13"/>
        <v>65.566987895439368</v>
      </c>
      <c r="J40" s="27">
        <f t="shared" si="15"/>
        <v>-778.20352212159446</v>
      </c>
      <c r="K40" s="27">
        <f t="shared" si="14"/>
        <v>557.90591999999981</v>
      </c>
      <c r="L40" s="27">
        <f t="shared" si="10"/>
        <v>-118.00197422615531</v>
      </c>
      <c r="M40" s="27">
        <f t="shared" si="11"/>
        <v>-844.0256409289675</v>
      </c>
      <c r="N40" s="27">
        <f t="shared" si="3"/>
        <v>-0.84402564092896748</v>
      </c>
      <c r="O40" s="95">
        <v>4930.9843493916278</v>
      </c>
      <c r="P40" s="100">
        <f t="shared" si="4"/>
        <v>4.9309843493916281</v>
      </c>
    </row>
    <row r="41" spans="1:16" x14ac:dyDescent="0.25">
      <c r="A41" s="33">
        <v>38</v>
      </c>
      <c r="B41" s="26">
        <v>0</v>
      </c>
      <c r="C41" s="26">
        <v>14</v>
      </c>
      <c r="D41" s="27">
        <f t="shared" si="0"/>
        <v>6.2585600000000001</v>
      </c>
      <c r="E41" s="28">
        <f t="shared" si="5"/>
        <v>-0.89407999999999976</v>
      </c>
      <c r="F41" s="28">
        <f t="shared" si="6"/>
        <v>6.2585600000000001</v>
      </c>
      <c r="G41" s="78">
        <f t="shared" si="7"/>
        <v>243.63680000000002</v>
      </c>
      <c r="H41" s="112">
        <f t="shared" si="16"/>
        <v>36.728640000000006</v>
      </c>
      <c r="I41" s="116">
        <f t="shared" si="13"/>
        <v>50.199725107445765</v>
      </c>
      <c r="J41" s="27">
        <f t="shared" si="15"/>
        <v>-889.37545385325075</v>
      </c>
      <c r="K41" s="27">
        <f t="shared" si="14"/>
        <v>-557.90591999999981</v>
      </c>
      <c r="L41" s="27">
        <f t="shared" si="10"/>
        <v>-1360.3530087458048</v>
      </c>
      <c r="M41" s="27">
        <f t="shared" si="11"/>
        <v>-8513.8509264161439</v>
      </c>
      <c r="N41" s="27">
        <f t="shared" si="3"/>
        <v>-8.5138509264161435</v>
      </c>
      <c r="O41" s="95">
        <v>4930.9843493916278</v>
      </c>
      <c r="P41" s="100">
        <f t="shared" si="4"/>
        <v>4.9309843493916281</v>
      </c>
    </row>
    <row r="42" spans="1:16" x14ac:dyDescent="0.25">
      <c r="A42" s="33">
        <v>39</v>
      </c>
      <c r="B42" s="26">
        <v>0</v>
      </c>
      <c r="C42" s="26">
        <v>14</v>
      </c>
      <c r="D42" s="27">
        <f t="shared" si="0"/>
        <v>6.2585600000000001</v>
      </c>
      <c r="E42" s="28">
        <f t="shared" si="5"/>
        <v>0</v>
      </c>
      <c r="F42" s="28">
        <f t="shared" si="6"/>
        <v>6.2585600000000001</v>
      </c>
      <c r="G42" s="78">
        <f t="shared" si="7"/>
        <v>249.89536000000001</v>
      </c>
      <c r="H42" s="112">
        <f t="shared" si="16"/>
        <v>36.728640000000006</v>
      </c>
      <c r="I42" s="116">
        <f t="shared" si="13"/>
        <v>50.199725107445765</v>
      </c>
      <c r="J42" s="27">
        <f t="shared" si="15"/>
        <v>0</v>
      </c>
      <c r="K42" s="27">
        <f t="shared" si="14"/>
        <v>0</v>
      </c>
      <c r="L42" s="27">
        <f t="shared" si="10"/>
        <v>86.928365107445771</v>
      </c>
      <c r="M42" s="27">
        <f t="shared" si="11"/>
        <v>544.04638872685587</v>
      </c>
      <c r="N42" s="27">
        <f t="shared" si="3"/>
        <v>0.54404638872685585</v>
      </c>
      <c r="O42" s="95">
        <v>4930.9843493916278</v>
      </c>
      <c r="P42" s="100">
        <f t="shared" si="4"/>
        <v>4.9309843493916281</v>
      </c>
    </row>
    <row r="43" spans="1:16" x14ac:dyDescent="0.25">
      <c r="A43" s="33">
        <v>40</v>
      </c>
      <c r="B43" s="26">
        <v>0</v>
      </c>
      <c r="C43" s="26">
        <v>14</v>
      </c>
      <c r="D43" s="27">
        <f t="shared" si="0"/>
        <v>6.2585600000000001</v>
      </c>
      <c r="E43" s="28">
        <f t="shared" si="5"/>
        <v>0</v>
      </c>
      <c r="F43" s="28">
        <f t="shared" si="6"/>
        <v>6.2585600000000001</v>
      </c>
      <c r="G43" s="78">
        <f t="shared" si="7"/>
        <v>256.15392000000003</v>
      </c>
      <c r="H43" s="112">
        <f t="shared" si="16"/>
        <v>36.728640000000006</v>
      </c>
      <c r="I43" s="116">
        <f t="shared" si="13"/>
        <v>50.199725107445765</v>
      </c>
      <c r="J43" s="27">
        <f t="shared" si="15"/>
        <v>0</v>
      </c>
      <c r="K43" s="27">
        <f t="shared" si="14"/>
        <v>0</v>
      </c>
      <c r="L43" s="27">
        <f t="shared" si="10"/>
        <v>86.928365107445771</v>
      </c>
      <c r="M43" s="27">
        <f t="shared" si="11"/>
        <v>544.04638872685587</v>
      </c>
      <c r="N43" s="27">
        <f t="shared" si="3"/>
        <v>0.54404638872685585</v>
      </c>
      <c r="O43" s="95">
        <v>4930.9843493916278</v>
      </c>
      <c r="P43" s="100">
        <f t="shared" si="4"/>
        <v>4.9309843493916281</v>
      </c>
    </row>
    <row r="44" spans="1:16" x14ac:dyDescent="0.25">
      <c r="A44" s="33">
        <v>41</v>
      </c>
      <c r="B44" s="26">
        <v>0</v>
      </c>
      <c r="C44" s="26">
        <v>14</v>
      </c>
      <c r="D44" s="27">
        <f t="shared" si="0"/>
        <v>6.2585600000000001</v>
      </c>
      <c r="E44" s="28">
        <f t="shared" si="5"/>
        <v>0</v>
      </c>
      <c r="F44" s="28">
        <f t="shared" si="6"/>
        <v>6.2585600000000001</v>
      </c>
      <c r="G44" s="78">
        <f t="shared" si="7"/>
        <v>262.41248000000002</v>
      </c>
      <c r="H44" s="112">
        <f t="shared" si="16"/>
        <v>36.728640000000006</v>
      </c>
      <c r="I44" s="116">
        <f t="shared" si="13"/>
        <v>50.199725107445765</v>
      </c>
      <c r="J44" s="27">
        <f t="shared" si="15"/>
        <v>0</v>
      </c>
      <c r="K44" s="27">
        <f t="shared" si="14"/>
        <v>0</v>
      </c>
      <c r="L44" s="27">
        <f t="shared" si="10"/>
        <v>86.928365107445771</v>
      </c>
      <c r="M44" s="27">
        <f t="shared" si="11"/>
        <v>544.04638872685587</v>
      </c>
      <c r="N44" s="27">
        <f t="shared" si="3"/>
        <v>0.54404638872685585</v>
      </c>
      <c r="O44" s="95">
        <v>4930.9843493916278</v>
      </c>
      <c r="P44" s="100">
        <f t="shared" si="4"/>
        <v>4.9309843493916281</v>
      </c>
    </row>
    <row r="45" spans="1:16" x14ac:dyDescent="0.25">
      <c r="A45" s="33">
        <v>42</v>
      </c>
      <c r="B45" s="26">
        <v>0</v>
      </c>
      <c r="C45" s="26">
        <v>16</v>
      </c>
      <c r="D45" s="27">
        <f t="shared" si="0"/>
        <v>7.1526399999999999</v>
      </c>
      <c r="E45" s="28">
        <f t="shared" si="5"/>
        <v>0.89407999999999976</v>
      </c>
      <c r="F45" s="28">
        <f t="shared" si="6"/>
        <v>7.1526399999999999</v>
      </c>
      <c r="G45" s="78">
        <f t="shared" si="7"/>
        <v>269.56512000000004</v>
      </c>
      <c r="H45" s="112">
        <f t="shared" si="16"/>
        <v>36.728640000000006</v>
      </c>
      <c r="I45" s="116">
        <f t="shared" si="13"/>
        <v>65.566987895439368</v>
      </c>
      <c r="J45" s="27">
        <f t="shared" si="15"/>
        <v>0</v>
      </c>
      <c r="K45" s="27">
        <f t="shared" si="14"/>
        <v>557.90591999999981</v>
      </c>
      <c r="L45" s="27">
        <f t="shared" si="10"/>
        <v>660.20154789543915</v>
      </c>
      <c r="M45" s="27">
        <f t="shared" si="11"/>
        <v>4722.1839995388336</v>
      </c>
      <c r="N45" s="27">
        <f t="shared" si="3"/>
        <v>4.7221839995388333</v>
      </c>
      <c r="O45" s="95">
        <v>4930.9843493916278</v>
      </c>
      <c r="P45" s="100">
        <f t="shared" si="4"/>
        <v>4.9309843493916281</v>
      </c>
    </row>
    <row r="46" spans="1:16" x14ac:dyDescent="0.25">
      <c r="A46" s="33">
        <v>43</v>
      </c>
      <c r="B46" s="26">
        <v>-2</v>
      </c>
      <c r="C46" s="26">
        <v>18</v>
      </c>
      <c r="D46" s="27">
        <f t="shared" si="0"/>
        <v>8.0467200000000005</v>
      </c>
      <c r="E46" s="28">
        <f t="shared" si="5"/>
        <v>0.89408000000000065</v>
      </c>
      <c r="F46" s="28">
        <f t="shared" si="6"/>
        <v>8.0467200000000005</v>
      </c>
      <c r="G46" s="78">
        <f t="shared" si="7"/>
        <v>277.61184000000003</v>
      </c>
      <c r="H46" s="112">
        <f t="shared" si="16"/>
        <v>36.728640000000006</v>
      </c>
      <c r="I46" s="116">
        <f t="shared" si="13"/>
        <v>82.983219055165449</v>
      </c>
      <c r="J46" s="27">
        <f t="shared" si="15"/>
        <v>-691.73646410808396</v>
      </c>
      <c r="K46" s="27">
        <f t="shared" si="14"/>
        <v>557.90592000000038</v>
      </c>
      <c r="L46" s="27">
        <f t="shared" si="10"/>
        <v>-14.118685052918181</v>
      </c>
      <c r="M46" s="27">
        <f t="shared" si="11"/>
        <v>-113.6091053890178</v>
      </c>
      <c r="N46" s="27">
        <f t="shared" si="3"/>
        <v>-0.11360910538901779</v>
      </c>
      <c r="O46" s="95">
        <v>4930.9843493916278</v>
      </c>
      <c r="P46" s="100">
        <f t="shared" si="4"/>
        <v>4.9309843493916281</v>
      </c>
    </row>
    <row r="47" spans="1:16" x14ac:dyDescent="0.25">
      <c r="A47" s="33">
        <v>44</v>
      </c>
      <c r="B47" s="26">
        <v>-4</v>
      </c>
      <c r="C47" s="26">
        <v>20</v>
      </c>
      <c r="D47" s="27">
        <f t="shared" si="0"/>
        <v>8.9407999999999994</v>
      </c>
      <c r="E47" s="28">
        <f t="shared" si="5"/>
        <v>0.89407999999999888</v>
      </c>
      <c r="F47" s="28">
        <f t="shared" si="6"/>
        <v>8.9407999999999994</v>
      </c>
      <c r="G47" s="78">
        <f t="shared" si="7"/>
        <v>286.55264000000005</v>
      </c>
      <c r="H47" s="112">
        <f t="shared" si="16"/>
        <v>36.728640000000006</v>
      </c>
      <c r="I47" s="116">
        <f t="shared" si="13"/>
        <v>102.44841858662399</v>
      </c>
      <c r="J47" s="27">
        <f t="shared" si="15"/>
        <v>-622.56281769727559</v>
      </c>
      <c r="K47" s="27">
        <f t="shared" si="14"/>
        <v>557.90591999999924</v>
      </c>
      <c r="L47" s="27">
        <f t="shared" si="10"/>
        <v>74.520160889347608</v>
      </c>
      <c r="M47" s="27">
        <f t="shared" si="11"/>
        <v>666.26985447947902</v>
      </c>
      <c r="N47" s="27">
        <f t="shared" si="3"/>
        <v>0.66626985447947906</v>
      </c>
      <c r="O47" s="95">
        <v>4930.9843493916278</v>
      </c>
      <c r="P47" s="100">
        <f t="shared" si="4"/>
        <v>4.9309843493916281</v>
      </c>
    </row>
    <row r="48" spans="1:16" x14ac:dyDescent="0.25">
      <c r="A48" s="33">
        <v>45</v>
      </c>
      <c r="B48" s="26">
        <v>-6</v>
      </c>
      <c r="C48" s="26">
        <v>22</v>
      </c>
      <c r="D48" s="27">
        <f t="shared" si="0"/>
        <v>9.8348800000000001</v>
      </c>
      <c r="E48" s="28">
        <f t="shared" si="5"/>
        <v>0.89408000000000065</v>
      </c>
      <c r="F48" s="28">
        <f t="shared" si="6"/>
        <v>9.8348800000000001</v>
      </c>
      <c r="G48" s="78">
        <f t="shared" si="7"/>
        <v>296.38752000000005</v>
      </c>
      <c r="H48" s="112">
        <f t="shared" si="16"/>
        <v>36.728640000000006</v>
      </c>
      <c r="I48" s="116">
        <f t="shared" si="13"/>
        <v>123.96258648981505</v>
      </c>
      <c r="J48" s="27">
        <f t="shared" si="15"/>
        <v>-565.96619790661418</v>
      </c>
      <c r="K48" s="27">
        <f t="shared" si="14"/>
        <v>557.90592000000038</v>
      </c>
      <c r="L48" s="27">
        <f t="shared" si="10"/>
        <v>152.63094858320125</v>
      </c>
      <c r="M48" s="27">
        <f t="shared" si="11"/>
        <v>1501.1070636019542</v>
      </c>
      <c r="N48" s="27">
        <f t="shared" si="3"/>
        <v>1.5011070636019541</v>
      </c>
      <c r="O48" s="95">
        <v>4930.9843493916278</v>
      </c>
      <c r="P48" s="100">
        <f t="shared" si="4"/>
        <v>4.9309843493916281</v>
      </c>
    </row>
    <row r="49" spans="1:16" x14ac:dyDescent="0.25">
      <c r="A49" s="33">
        <v>46</v>
      </c>
      <c r="B49" s="26">
        <v>-8</v>
      </c>
      <c r="C49" s="26">
        <v>24</v>
      </c>
      <c r="D49" s="27">
        <f t="shared" si="0"/>
        <v>10.728960000000001</v>
      </c>
      <c r="E49" s="28">
        <f t="shared" si="5"/>
        <v>0.89408000000000065</v>
      </c>
      <c r="F49" s="28">
        <f t="shared" si="6"/>
        <v>10.728960000000001</v>
      </c>
      <c r="G49" s="78">
        <f t="shared" si="7"/>
        <v>307.11648000000002</v>
      </c>
      <c r="H49" s="112">
        <f t="shared" si="16"/>
        <v>36.728640000000006</v>
      </c>
      <c r="I49" s="116">
        <f t="shared" si="13"/>
        <v>147.52572276473859</v>
      </c>
      <c r="J49" s="27">
        <f t="shared" si="15"/>
        <v>-518.80234808106297</v>
      </c>
      <c r="K49" s="27">
        <f t="shared" si="14"/>
        <v>557.90592000000038</v>
      </c>
      <c r="L49" s="27">
        <f t="shared" si="10"/>
        <v>223.35793468367604</v>
      </c>
      <c r="M49" s="27">
        <f t="shared" si="11"/>
        <v>2396.398346903773</v>
      </c>
      <c r="N49" s="27">
        <f t="shared" si="3"/>
        <v>2.3963983469037728</v>
      </c>
      <c r="O49" s="95">
        <v>4930.9843493916278</v>
      </c>
      <c r="P49" s="100">
        <f t="shared" si="4"/>
        <v>4.9309843493916281</v>
      </c>
    </row>
    <row r="50" spans="1:16" x14ac:dyDescent="0.25">
      <c r="A50" s="33">
        <v>47</v>
      </c>
      <c r="B50" s="26">
        <v>-10</v>
      </c>
      <c r="C50" s="26">
        <v>26</v>
      </c>
      <c r="D50" s="27">
        <f t="shared" si="0"/>
        <v>11.62304</v>
      </c>
      <c r="E50" s="28">
        <f t="shared" si="5"/>
        <v>0.89407999999999888</v>
      </c>
      <c r="F50" s="28">
        <f t="shared" si="6"/>
        <v>11.62304</v>
      </c>
      <c r="G50" s="78">
        <f t="shared" si="7"/>
        <v>318.73952000000003</v>
      </c>
      <c r="H50" s="112">
        <f t="shared" si="16"/>
        <v>36.728640000000006</v>
      </c>
      <c r="I50" s="116">
        <f t="shared" si="13"/>
        <v>173.13782741139454</v>
      </c>
      <c r="J50" s="27">
        <f t="shared" si="15"/>
        <v>-478.89447515175044</v>
      </c>
      <c r="K50" s="27">
        <f t="shared" si="14"/>
        <v>557.90591999999924</v>
      </c>
      <c r="L50" s="27">
        <f t="shared" si="10"/>
        <v>288.87791225964338</v>
      </c>
      <c r="M50" s="27">
        <f t="shared" si="11"/>
        <v>3357.6395293103251</v>
      </c>
      <c r="N50" s="27">
        <f t="shared" si="3"/>
        <v>3.3576395293103252</v>
      </c>
      <c r="O50" s="95">
        <v>4930.9843493916278</v>
      </c>
      <c r="P50" s="100">
        <f t="shared" si="4"/>
        <v>4.9309843493916281</v>
      </c>
    </row>
    <row r="51" spans="1:16" x14ac:dyDescent="0.25">
      <c r="A51" s="33">
        <v>48</v>
      </c>
      <c r="B51" s="26">
        <v>-12</v>
      </c>
      <c r="C51" s="26">
        <v>28</v>
      </c>
      <c r="D51" s="27">
        <f t="shared" si="0"/>
        <v>12.51712</v>
      </c>
      <c r="E51" s="28">
        <f t="shared" si="5"/>
        <v>0.89408000000000065</v>
      </c>
      <c r="F51" s="28">
        <f t="shared" si="6"/>
        <v>12.51712</v>
      </c>
      <c r="G51" s="78">
        <f t="shared" si="7"/>
        <v>331.25664</v>
      </c>
      <c r="H51" s="112">
        <f t="shared" si="16"/>
        <v>36.728640000000006</v>
      </c>
      <c r="I51" s="116">
        <f t="shared" si="13"/>
        <v>200.79890042978306</v>
      </c>
      <c r="J51" s="27">
        <f t="shared" si="15"/>
        <v>-444.68772692662537</v>
      </c>
      <c r="K51" s="27">
        <f t="shared" si="14"/>
        <v>557.90592000000038</v>
      </c>
      <c r="L51" s="27">
        <f t="shared" si="10"/>
        <v>350.74573350315808</v>
      </c>
      <c r="M51" s="27">
        <f t="shared" si="11"/>
        <v>4390.3264357470498</v>
      </c>
      <c r="N51" s="27">
        <f t="shared" si="3"/>
        <v>4.3903264357470499</v>
      </c>
      <c r="O51" s="95">
        <v>4930.9843493916278</v>
      </c>
      <c r="P51" s="100">
        <f t="shared" si="4"/>
        <v>4.9309843493916281</v>
      </c>
    </row>
    <row r="52" spans="1:16" x14ac:dyDescent="0.25">
      <c r="A52" s="33">
        <v>49</v>
      </c>
      <c r="B52" s="26">
        <v>-10</v>
      </c>
      <c r="C52" s="26">
        <v>26</v>
      </c>
      <c r="D52" s="27">
        <f t="shared" si="0"/>
        <v>11.62304</v>
      </c>
      <c r="E52" s="28">
        <f t="shared" si="5"/>
        <v>-0.89408000000000065</v>
      </c>
      <c r="F52" s="28">
        <f t="shared" si="6"/>
        <v>11.62304</v>
      </c>
      <c r="G52" s="78">
        <f t="shared" si="7"/>
        <v>342.87968000000001</v>
      </c>
      <c r="H52" s="112">
        <f t="shared" si="16"/>
        <v>36.728640000000006</v>
      </c>
      <c r="I52" s="116">
        <f t="shared" si="13"/>
        <v>173.13782741139454</v>
      </c>
      <c r="J52" s="27">
        <f t="shared" si="15"/>
        <v>478.89447515175044</v>
      </c>
      <c r="K52" s="27">
        <f t="shared" si="14"/>
        <v>-557.90592000000038</v>
      </c>
      <c r="L52" s="27">
        <f t="shared" si="10"/>
        <v>130.85502256314464</v>
      </c>
      <c r="M52" s="27">
        <f t="shared" si="11"/>
        <v>1520.9331614523326</v>
      </c>
      <c r="N52" s="27">
        <f t="shared" si="3"/>
        <v>1.5209331614523325</v>
      </c>
      <c r="O52" s="95">
        <v>4930.9843493916278</v>
      </c>
      <c r="P52" s="100">
        <f t="shared" si="4"/>
        <v>4.9309843493916281</v>
      </c>
    </row>
    <row r="53" spans="1:16" ht="15.75" thickBot="1" x14ac:dyDescent="0.3">
      <c r="A53" s="34">
        <v>50</v>
      </c>
      <c r="B53" s="35">
        <v>-8</v>
      </c>
      <c r="C53" s="35">
        <v>24</v>
      </c>
      <c r="D53" s="36">
        <f t="shared" si="0"/>
        <v>10.728960000000001</v>
      </c>
      <c r="E53" s="37">
        <f t="shared" si="5"/>
        <v>-0.89407999999999888</v>
      </c>
      <c r="F53" s="37">
        <f t="shared" si="6"/>
        <v>10.728960000000001</v>
      </c>
      <c r="G53" s="79">
        <f t="shared" si="7"/>
        <v>353.60864000000004</v>
      </c>
      <c r="H53" s="113">
        <f t="shared" si="16"/>
        <v>36.728640000000006</v>
      </c>
      <c r="I53" s="120">
        <f t="shared" si="13"/>
        <v>147.52572276473859</v>
      </c>
      <c r="J53" s="36">
        <f t="shared" si="15"/>
        <v>518.80234808106297</v>
      </c>
      <c r="K53" s="36">
        <f t="shared" si="14"/>
        <v>-557.90591999999924</v>
      </c>
      <c r="L53" s="36">
        <f t="shared" si="10"/>
        <v>145.15079084580236</v>
      </c>
      <c r="M53" s="36">
        <f t="shared" si="11"/>
        <v>1557.3170289529799</v>
      </c>
      <c r="N53" s="36">
        <f t="shared" si="3"/>
        <v>1.5573170289529799</v>
      </c>
      <c r="O53" s="107">
        <v>4930.9843493916278</v>
      </c>
      <c r="P53" s="108">
        <f t="shared" si="4"/>
        <v>4.9309843493916281</v>
      </c>
    </row>
    <row r="54" spans="1:16" x14ac:dyDescent="0.25">
      <c r="A54" s="38">
        <v>51</v>
      </c>
      <c r="B54" s="39">
        <v>-6</v>
      </c>
      <c r="C54" s="39">
        <v>22</v>
      </c>
      <c r="D54" s="40">
        <f t="shared" si="0"/>
        <v>9.8348800000000001</v>
      </c>
      <c r="E54" s="41">
        <f t="shared" si="5"/>
        <v>-0.89408000000000065</v>
      </c>
      <c r="F54" s="41">
        <f t="shared" si="6"/>
        <v>9.8348800000000001</v>
      </c>
      <c r="G54" s="80">
        <f t="shared" si="7"/>
        <v>363.44352000000003</v>
      </c>
      <c r="H54" s="117">
        <f t="shared" ref="H54:H101" si="17">$R$2*9.81*$R$10</f>
        <v>612.14400000000012</v>
      </c>
      <c r="I54" s="121">
        <f t="shared" si="13"/>
        <v>123.96258648981505</v>
      </c>
      <c r="J54" s="40">
        <f t="shared" si="15"/>
        <v>565.96619790661418</v>
      </c>
      <c r="K54" s="40">
        <f t="shared" si="14"/>
        <v>-557.90592000000038</v>
      </c>
      <c r="L54" s="40">
        <f t="shared" si="10"/>
        <v>744.16686439642899</v>
      </c>
      <c r="M54" s="40">
        <f t="shared" si="11"/>
        <v>7318.7918113151518</v>
      </c>
      <c r="N54" s="40">
        <f t="shared" si="3"/>
        <v>7.318791811315152</v>
      </c>
      <c r="O54" s="97">
        <v>4930.9843493916278</v>
      </c>
      <c r="P54" s="98">
        <f t="shared" si="4"/>
        <v>4.9309843493916281</v>
      </c>
    </row>
    <row r="55" spans="1:16" x14ac:dyDescent="0.25">
      <c r="A55" s="42">
        <v>52</v>
      </c>
      <c r="B55" s="43">
        <v>-4</v>
      </c>
      <c r="C55" s="43">
        <v>18</v>
      </c>
      <c r="D55" s="44">
        <f t="shared" si="0"/>
        <v>8.0467200000000005</v>
      </c>
      <c r="E55" s="45">
        <f t="shared" si="5"/>
        <v>-1.7881599999999995</v>
      </c>
      <c r="F55" s="45">
        <f t="shared" si="6"/>
        <v>8.0467200000000005</v>
      </c>
      <c r="G55" s="81">
        <f t="shared" si="7"/>
        <v>371.49024000000003</v>
      </c>
      <c r="H55" s="118">
        <f t="shared" si="17"/>
        <v>612.14400000000012</v>
      </c>
      <c r="I55" s="122">
        <f t="shared" si="13"/>
        <v>82.983219055165449</v>
      </c>
      <c r="J55" s="44">
        <f t="shared" si="15"/>
        <v>691.73646410808396</v>
      </c>
      <c r="K55" s="44">
        <f t="shared" si="14"/>
        <v>-1115.8118399999996</v>
      </c>
      <c r="L55" s="44">
        <f t="shared" si="10"/>
        <v>271.05184316324994</v>
      </c>
      <c r="M55" s="44">
        <f t="shared" si="11"/>
        <v>2181.0782874185866</v>
      </c>
      <c r="N55" s="44">
        <f t="shared" si="3"/>
        <v>2.1810782874185866</v>
      </c>
      <c r="O55" s="95">
        <v>4930.9843493916278</v>
      </c>
      <c r="P55" s="100">
        <f t="shared" si="4"/>
        <v>4.9309843493916281</v>
      </c>
    </row>
    <row r="56" spans="1:16" x14ac:dyDescent="0.25">
      <c r="A56" s="42">
        <v>53</v>
      </c>
      <c r="B56" s="43">
        <v>-2</v>
      </c>
      <c r="C56" s="43">
        <v>16</v>
      </c>
      <c r="D56" s="44">
        <f t="shared" si="0"/>
        <v>7.1526399999999999</v>
      </c>
      <c r="E56" s="45">
        <f t="shared" si="5"/>
        <v>-0.89408000000000065</v>
      </c>
      <c r="F56" s="45">
        <f t="shared" si="6"/>
        <v>7.1526399999999999</v>
      </c>
      <c r="G56" s="81">
        <f t="shared" si="7"/>
        <v>378.64288000000005</v>
      </c>
      <c r="H56" s="118">
        <f t="shared" si="17"/>
        <v>612.14400000000012</v>
      </c>
      <c r="I56" s="122">
        <f t="shared" si="13"/>
        <v>65.566987895439368</v>
      </c>
      <c r="J56" s="44">
        <f t="shared" si="15"/>
        <v>778.20352212159446</v>
      </c>
      <c r="K56" s="44">
        <f t="shared" si="14"/>
        <v>-557.90592000000038</v>
      </c>
      <c r="L56" s="44">
        <f t="shared" si="10"/>
        <v>898.00859001703361</v>
      </c>
      <c r="M56" s="44">
        <f t="shared" si="11"/>
        <v>6423.1321612994352</v>
      </c>
      <c r="N56" s="44">
        <f t="shared" si="3"/>
        <v>6.423132161299435</v>
      </c>
      <c r="O56" s="95">
        <v>4930.9843493916278</v>
      </c>
      <c r="P56" s="100">
        <f t="shared" si="4"/>
        <v>4.9309843493916281</v>
      </c>
    </row>
    <row r="57" spans="1:16" x14ac:dyDescent="0.25">
      <c r="A57" s="42">
        <v>54</v>
      </c>
      <c r="B57" s="43">
        <v>0</v>
      </c>
      <c r="C57" s="43">
        <v>17</v>
      </c>
      <c r="D57" s="44">
        <f t="shared" si="0"/>
        <v>7.5996800000000002</v>
      </c>
      <c r="E57" s="45">
        <f t="shared" si="5"/>
        <v>0.44704000000000033</v>
      </c>
      <c r="F57" s="45">
        <f t="shared" si="6"/>
        <v>7.5996800000000002</v>
      </c>
      <c r="G57" s="81">
        <f t="shared" si="7"/>
        <v>386.24256000000003</v>
      </c>
      <c r="H57" s="118">
        <f t="shared" si="17"/>
        <v>612.14400000000012</v>
      </c>
      <c r="I57" s="122">
        <f t="shared" si="13"/>
        <v>74.018982428835841</v>
      </c>
      <c r="J57" s="44">
        <f t="shared" si="15"/>
        <v>732.42684434973592</v>
      </c>
      <c r="K57" s="44">
        <f t="shared" si="14"/>
        <v>278.95296000000019</v>
      </c>
      <c r="L57" s="44">
        <f t="shared" si="10"/>
        <v>1697.542786778572</v>
      </c>
      <c r="M57" s="44">
        <f t="shared" si="11"/>
        <v>12900.781965825379</v>
      </c>
      <c r="N57" s="44">
        <f t="shared" si="3"/>
        <v>12.900781965825379</v>
      </c>
      <c r="O57" s="95">
        <v>4930.9843493916278</v>
      </c>
      <c r="P57" s="100">
        <f t="shared" si="4"/>
        <v>4.9309843493916281</v>
      </c>
    </row>
    <row r="58" spans="1:16" x14ac:dyDescent="0.25">
      <c r="A58" s="42">
        <v>55</v>
      </c>
      <c r="B58" s="43">
        <v>0</v>
      </c>
      <c r="C58" s="43">
        <v>18</v>
      </c>
      <c r="D58" s="44">
        <f t="shared" si="0"/>
        <v>8.0467200000000005</v>
      </c>
      <c r="E58" s="45">
        <f t="shared" si="5"/>
        <v>0.44704000000000033</v>
      </c>
      <c r="F58" s="45">
        <f t="shared" si="6"/>
        <v>8.0467200000000005</v>
      </c>
      <c r="G58" s="81">
        <f t="shared" si="7"/>
        <v>394.28928000000002</v>
      </c>
      <c r="H58" s="118">
        <f t="shared" si="17"/>
        <v>612.14400000000012</v>
      </c>
      <c r="I58" s="122">
        <f t="shared" si="13"/>
        <v>82.983219055165449</v>
      </c>
      <c r="J58" s="44">
        <f t="shared" si="15"/>
        <v>0</v>
      </c>
      <c r="K58" s="44">
        <f t="shared" si="14"/>
        <v>278.95296000000019</v>
      </c>
      <c r="L58" s="44">
        <f t="shared" si="10"/>
        <v>974.08017905516579</v>
      </c>
      <c r="M58" s="44">
        <f t="shared" si="11"/>
        <v>7838.1504584067843</v>
      </c>
      <c r="N58" s="44">
        <f t="shared" si="3"/>
        <v>7.8381504584067843</v>
      </c>
      <c r="O58" s="95">
        <v>4930.9843493916278</v>
      </c>
      <c r="P58" s="100">
        <f t="shared" si="4"/>
        <v>4.9309843493916281</v>
      </c>
    </row>
    <row r="59" spans="1:16" x14ac:dyDescent="0.25">
      <c r="A59" s="42">
        <v>56</v>
      </c>
      <c r="B59" s="43">
        <v>0</v>
      </c>
      <c r="C59" s="43">
        <v>19</v>
      </c>
      <c r="D59" s="44">
        <f t="shared" si="0"/>
        <v>8.49376</v>
      </c>
      <c r="E59" s="45">
        <f t="shared" si="5"/>
        <v>0.44703999999999944</v>
      </c>
      <c r="F59" s="45">
        <f t="shared" si="6"/>
        <v>8.49376</v>
      </c>
      <c r="G59" s="81">
        <f t="shared" si="7"/>
        <v>402.78304000000003</v>
      </c>
      <c r="H59" s="118">
        <f t="shared" si="17"/>
        <v>612.14400000000012</v>
      </c>
      <c r="I59" s="122">
        <f t="shared" si="13"/>
        <v>92.459697774428165</v>
      </c>
      <c r="J59" s="44">
        <f t="shared" si="15"/>
        <v>0</v>
      </c>
      <c r="K59" s="44">
        <f t="shared" si="14"/>
        <v>278.95295999999962</v>
      </c>
      <c r="L59" s="44">
        <f t="shared" si="10"/>
        <v>983.55665777442789</v>
      </c>
      <c r="M59" s="44">
        <f t="shared" si="11"/>
        <v>8354.0941975381247</v>
      </c>
      <c r="N59" s="44">
        <f t="shared" si="3"/>
        <v>8.3540941975381244</v>
      </c>
      <c r="O59" s="95">
        <v>4930.9843493916278</v>
      </c>
      <c r="P59" s="100">
        <f t="shared" si="4"/>
        <v>4.9309843493916281</v>
      </c>
    </row>
    <row r="60" spans="1:16" x14ac:dyDescent="0.25">
      <c r="A60" s="42">
        <v>57</v>
      </c>
      <c r="B60" s="43">
        <v>0</v>
      </c>
      <c r="C60" s="43">
        <v>20</v>
      </c>
      <c r="D60" s="44">
        <f t="shared" si="0"/>
        <v>8.9407999999999994</v>
      </c>
      <c r="E60" s="45">
        <f t="shared" si="5"/>
        <v>0.44703999999999944</v>
      </c>
      <c r="F60" s="45">
        <f t="shared" si="6"/>
        <v>8.9407999999999994</v>
      </c>
      <c r="G60" s="81">
        <f t="shared" si="7"/>
        <v>411.72384000000005</v>
      </c>
      <c r="H60" s="118">
        <f t="shared" si="17"/>
        <v>612.14400000000012</v>
      </c>
      <c r="I60" s="122">
        <f t="shared" si="13"/>
        <v>102.44841858662399</v>
      </c>
      <c r="J60" s="44">
        <f t="shared" si="15"/>
        <v>0</v>
      </c>
      <c r="K60" s="44">
        <f t="shared" si="14"/>
        <v>278.95295999999962</v>
      </c>
      <c r="L60" s="44">
        <f t="shared" si="10"/>
        <v>993.54537858662377</v>
      </c>
      <c r="M60" s="44">
        <f t="shared" si="11"/>
        <v>8883.0905208672848</v>
      </c>
      <c r="N60" s="44">
        <f t="shared" si="3"/>
        <v>8.8830905208672846</v>
      </c>
      <c r="O60" s="95">
        <v>4930.9843493916278</v>
      </c>
      <c r="P60" s="100">
        <f t="shared" si="4"/>
        <v>4.9309843493916281</v>
      </c>
    </row>
    <row r="61" spans="1:16" x14ac:dyDescent="0.25">
      <c r="A61" s="42">
        <v>58</v>
      </c>
      <c r="B61" s="43">
        <v>0</v>
      </c>
      <c r="C61" s="43">
        <v>21</v>
      </c>
      <c r="D61" s="44">
        <f t="shared" si="0"/>
        <v>9.3878400000000006</v>
      </c>
      <c r="E61" s="45">
        <f t="shared" si="5"/>
        <v>0.44704000000000121</v>
      </c>
      <c r="F61" s="45">
        <f t="shared" si="6"/>
        <v>9.3878400000000006</v>
      </c>
      <c r="G61" s="81">
        <f t="shared" si="7"/>
        <v>421.11168000000004</v>
      </c>
      <c r="H61" s="118">
        <f t="shared" si="17"/>
        <v>612.14400000000012</v>
      </c>
      <c r="I61" s="122">
        <f t="shared" si="13"/>
        <v>112.94938149175299</v>
      </c>
      <c r="J61" s="44">
        <f t="shared" si="15"/>
        <v>0</v>
      </c>
      <c r="K61" s="44">
        <f t="shared" si="14"/>
        <v>278.95296000000076</v>
      </c>
      <c r="L61" s="44">
        <f t="shared" si="10"/>
        <v>1004.0463414917539</v>
      </c>
      <c r="M61" s="44">
        <f t="shared" si="11"/>
        <v>9425.8264065099465</v>
      </c>
      <c r="N61" s="44">
        <f t="shared" si="3"/>
        <v>9.4258264065099464</v>
      </c>
      <c r="O61" s="95">
        <v>4930.9843493916278</v>
      </c>
      <c r="P61" s="100">
        <f t="shared" si="4"/>
        <v>4.9309843493916281</v>
      </c>
    </row>
    <row r="62" spans="1:16" x14ac:dyDescent="0.25">
      <c r="A62" s="42">
        <v>59</v>
      </c>
      <c r="B62" s="43">
        <v>0</v>
      </c>
      <c r="C62" s="43">
        <v>22</v>
      </c>
      <c r="D62" s="44">
        <f t="shared" si="0"/>
        <v>9.8348800000000001</v>
      </c>
      <c r="E62" s="45">
        <f t="shared" si="5"/>
        <v>0.44703999999999944</v>
      </c>
      <c r="F62" s="45">
        <f t="shared" si="6"/>
        <v>9.8348800000000001</v>
      </c>
      <c r="G62" s="81">
        <f t="shared" si="7"/>
        <v>430.94656000000003</v>
      </c>
      <c r="H62" s="118">
        <f t="shared" si="17"/>
        <v>612.14400000000012</v>
      </c>
      <c r="I62" s="122">
        <f t="shared" si="13"/>
        <v>123.96258648981505</v>
      </c>
      <c r="J62" s="44">
        <f t="shared" si="15"/>
        <v>0</v>
      </c>
      <c r="K62" s="44">
        <f t="shared" si="14"/>
        <v>278.95295999999962</v>
      </c>
      <c r="L62" s="44">
        <f t="shared" si="10"/>
        <v>1015.0595464898148</v>
      </c>
      <c r="M62" s="44">
        <f t="shared" si="11"/>
        <v>9982.9888325817501</v>
      </c>
      <c r="N62" s="44">
        <f t="shared" si="3"/>
        <v>9.98298883258175</v>
      </c>
      <c r="O62" s="95">
        <v>4930.9843493916278</v>
      </c>
      <c r="P62" s="100">
        <f t="shared" si="4"/>
        <v>4.9309843493916281</v>
      </c>
    </row>
    <row r="63" spans="1:16" x14ac:dyDescent="0.25">
      <c r="A63" s="42">
        <v>60</v>
      </c>
      <c r="B63" s="43">
        <v>0</v>
      </c>
      <c r="C63" s="43">
        <v>18</v>
      </c>
      <c r="D63" s="44">
        <f t="shared" si="0"/>
        <v>8.0467200000000005</v>
      </c>
      <c r="E63" s="45">
        <f t="shared" si="5"/>
        <v>-1.7881599999999995</v>
      </c>
      <c r="F63" s="45">
        <f t="shared" si="6"/>
        <v>8.0467200000000005</v>
      </c>
      <c r="G63" s="81">
        <f t="shared" si="7"/>
        <v>438.99328000000003</v>
      </c>
      <c r="H63" s="118">
        <f t="shared" si="17"/>
        <v>612.14400000000012</v>
      </c>
      <c r="I63" s="122">
        <f t="shared" si="13"/>
        <v>82.983219055165449</v>
      </c>
      <c r="J63" s="44">
        <f t="shared" si="15"/>
        <v>0</v>
      </c>
      <c r="K63" s="44">
        <f t="shared" si="14"/>
        <v>-1115.8118399999996</v>
      </c>
      <c r="L63" s="44">
        <f t="shared" si="10"/>
        <v>-420.68462094483402</v>
      </c>
      <c r="M63" s="44">
        <f t="shared" si="11"/>
        <v>-3385.1313530492152</v>
      </c>
      <c r="N63" s="44">
        <f t="shared" si="3"/>
        <v>-3.3851313530492151</v>
      </c>
      <c r="O63" s="95">
        <v>4930.9843493916278</v>
      </c>
      <c r="P63" s="100">
        <f t="shared" si="4"/>
        <v>4.9309843493916281</v>
      </c>
    </row>
    <row r="64" spans="1:16" x14ac:dyDescent="0.25">
      <c r="A64" s="42">
        <v>61</v>
      </c>
      <c r="B64" s="43">
        <v>2</v>
      </c>
      <c r="C64" s="43">
        <v>18</v>
      </c>
      <c r="D64" s="44">
        <f t="shared" si="0"/>
        <v>8.0467200000000005</v>
      </c>
      <c r="E64" s="45">
        <f t="shared" si="5"/>
        <v>0</v>
      </c>
      <c r="F64" s="45">
        <f t="shared" si="6"/>
        <v>8.0467200000000005</v>
      </c>
      <c r="G64" s="81">
        <f t="shared" si="7"/>
        <v>447.04</v>
      </c>
      <c r="H64" s="118">
        <f t="shared" si="17"/>
        <v>612.14400000000012</v>
      </c>
      <c r="I64" s="122">
        <f t="shared" si="13"/>
        <v>82.983219055165449</v>
      </c>
      <c r="J64" s="44">
        <f t="shared" si="15"/>
        <v>691.73646410808396</v>
      </c>
      <c r="K64" s="44">
        <f t="shared" si="14"/>
        <v>0</v>
      </c>
      <c r="L64" s="44">
        <f t="shared" si="10"/>
        <v>1386.8636831632496</v>
      </c>
      <c r="M64" s="44">
        <f t="shared" si="11"/>
        <v>11159.703736583384</v>
      </c>
      <c r="N64" s="44">
        <f t="shared" si="3"/>
        <v>11.159703736583383</v>
      </c>
      <c r="O64" s="95">
        <v>4930.9843493916278</v>
      </c>
      <c r="P64" s="100">
        <f t="shared" si="4"/>
        <v>4.9309843493916281</v>
      </c>
    </row>
    <row r="65" spans="1:16" x14ac:dyDescent="0.25">
      <c r="A65" s="42">
        <v>62</v>
      </c>
      <c r="B65" s="43">
        <v>4</v>
      </c>
      <c r="C65" s="43">
        <v>17</v>
      </c>
      <c r="D65" s="44">
        <f t="shared" si="0"/>
        <v>7.5996800000000002</v>
      </c>
      <c r="E65" s="45">
        <f t="shared" si="5"/>
        <v>-0.44704000000000033</v>
      </c>
      <c r="F65" s="45">
        <f t="shared" si="6"/>
        <v>7.5996800000000002</v>
      </c>
      <c r="G65" s="81">
        <f t="shared" si="7"/>
        <v>454.63968</v>
      </c>
      <c r="H65" s="118">
        <f t="shared" si="17"/>
        <v>612.14400000000012</v>
      </c>
      <c r="I65" s="122">
        <f t="shared" si="13"/>
        <v>74.018982428835841</v>
      </c>
      <c r="J65" s="44">
        <f t="shared" si="15"/>
        <v>732.42684434973592</v>
      </c>
      <c r="K65" s="44">
        <f t="shared" si="14"/>
        <v>-278.95296000000019</v>
      </c>
      <c r="L65" s="44">
        <f t="shared" si="10"/>
        <v>1139.6368667785719</v>
      </c>
      <c r="M65" s="44">
        <f t="shared" si="11"/>
        <v>8660.875503719777</v>
      </c>
      <c r="N65" s="44">
        <f t="shared" si="3"/>
        <v>8.6608755037197778</v>
      </c>
      <c r="O65" s="95">
        <v>4930.9843493916278</v>
      </c>
      <c r="P65" s="100">
        <f t="shared" si="4"/>
        <v>4.9309843493916281</v>
      </c>
    </row>
    <row r="66" spans="1:16" x14ac:dyDescent="0.25">
      <c r="A66" s="42">
        <v>63</v>
      </c>
      <c r="B66" s="43">
        <v>6</v>
      </c>
      <c r="C66" s="43">
        <v>16</v>
      </c>
      <c r="D66" s="44">
        <f t="shared" si="0"/>
        <v>7.1526399999999999</v>
      </c>
      <c r="E66" s="45">
        <f t="shared" si="5"/>
        <v>-0.44704000000000033</v>
      </c>
      <c r="F66" s="45">
        <f t="shared" si="6"/>
        <v>7.1526399999999999</v>
      </c>
      <c r="G66" s="81">
        <f t="shared" si="7"/>
        <v>461.79232000000002</v>
      </c>
      <c r="H66" s="118">
        <f t="shared" si="17"/>
        <v>612.14400000000012</v>
      </c>
      <c r="I66" s="122">
        <f t="shared" si="13"/>
        <v>65.566987895439368</v>
      </c>
      <c r="J66" s="44">
        <f t="shared" si="15"/>
        <v>778.20352212159446</v>
      </c>
      <c r="K66" s="44">
        <f t="shared" si="14"/>
        <v>-278.95296000000019</v>
      </c>
      <c r="L66" s="44">
        <f t="shared" si="10"/>
        <v>1176.9615500170339</v>
      </c>
      <c r="M66" s="44">
        <f t="shared" si="11"/>
        <v>8418.3822611138366</v>
      </c>
      <c r="N66" s="44">
        <f t="shared" si="3"/>
        <v>8.4183822611138375</v>
      </c>
      <c r="O66" s="95">
        <v>4930.9843493916278</v>
      </c>
      <c r="P66" s="100">
        <f t="shared" si="4"/>
        <v>4.9309843493916281</v>
      </c>
    </row>
    <row r="67" spans="1:16" x14ac:dyDescent="0.25">
      <c r="A67" s="42">
        <v>64</v>
      </c>
      <c r="B67" s="43">
        <v>8</v>
      </c>
      <c r="C67" s="43">
        <v>14</v>
      </c>
      <c r="D67" s="44">
        <f t="shared" si="0"/>
        <v>6.2585600000000001</v>
      </c>
      <c r="E67" s="45">
        <f t="shared" si="5"/>
        <v>-0.89407999999999976</v>
      </c>
      <c r="F67" s="45">
        <f t="shared" si="6"/>
        <v>6.2585600000000001</v>
      </c>
      <c r="G67" s="81">
        <f t="shared" si="7"/>
        <v>468.05088000000001</v>
      </c>
      <c r="H67" s="118">
        <f t="shared" si="17"/>
        <v>612.14400000000012</v>
      </c>
      <c r="I67" s="122">
        <f t="shared" ref="I67:I98" si="18">0.5*$R$3*$R$4*$R$5*(D67^2)</f>
        <v>50.199725107445765</v>
      </c>
      <c r="J67" s="44">
        <f t="shared" si="15"/>
        <v>889.37545385325075</v>
      </c>
      <c r="K67" s="44">
        <f t="shared" ref="K67:K98" si="19">$R$2*E67</f>
        <v>-557.90591999999981</v>
      </c>
      <c r="L67" s="44">
        <f t="shared" si="10"/>
        <v>993.81325896069677</v>
      </c>
      <c r="M67" s="44">
        <f t="shared" si="11"/>
        <v>6219.8399100010583</v>
      </c>
      <c r="N67" s="44">
        <f t="shared" si="3"/>
        <v>6.219839910001058</v>
      </c>
      <c r="O67" s="95">
        <v>4930.9843493916278</v>
      </c>
      <c r="P67" s="100">
        <f t="shared" si="4"/>
        <v>4.9309843493916281</v>
      </c>
    </row>
    <row r="68" spans="1:16" x14ac:dyDescent="0.25">
      <c r="A68" s="42">
        <v>65</v>
      </c>
      <c r="B68" s="43">
        <v>10</v>
      </c>
      <c r="C68" s="43">
        <v>12</v>
      </c>
      <c r="D68" s="44">
        <f t="shared" ref="D68:D123" si="20">C68*0.44704</f>
        <v>5.3644800000000004</v>
      </c>
      <c r="E68" s="45">
        <f t="shared" si="5"/>
        <v>-0.89407999999999976</v>
      </c>
      <c r="F68" s="45">
        <f t="shared" si="6"/>
        <v>5.3644800000000004</v>
      </c>
      <c r="G68" s="81">
        <f t="shared" si="7"/>
        <v>473.41536000000002</v>
      </c>
      <c r="H68" s="118">
        <f t="shared" si="17"/>
        <v>612.14400000000012</v>
      </c>
      <c r="I68" s="122">
        <f t="shared" si="18"/>
        <v>36.881430691184647</v>
      </c>
      <c r="J68" s="44">
        <f t="shared" ref="J68:J99" si="21">$R$2*9.81*SIN(B68-B67)/F68</f>
        <v>1037.6046961621259</v>
      </c>
      <c r="K68" s="44">
        <f t="shared" si="19"/>
        <v>-557.90591999999981</v>
      </c>
      <c r="L68" s="44">
        <f t="shared" ref="L68:L123" si="22">H68+I68+J68+K68</f>
        <v>1128.724206853311</v>
      </c>
      <c r="M68" s="44">
        <f t="shared" ref="M68:M123" si="23">D68*L68</f>
        <v>6055.0184331804503</v>
      </c>
      <c r="N68" s="44">
        <f t="shared" ref="N68:N123" si="24">M68/1000</f>
        <v>6.0550184331804502</v>
      </c>
      <c r="O68" s="95">
        <v>4930.9843493916278</v>
      </c>
      <c r="P68" s="100">
        <f t="shared" ref="P68:P123" si="25">O68/1000</f>
        <v>4.9309843493916281</v>
      </c>
    </row>
    <row r="69" spans="1:16" x14ac:dyDescent="0.25">
      <c r="A69" s="42">
        <v>66</v>
      </c>
      <c r="B69" s="43">
        <v>12</v>
      </c>
      <c r="C69" s="43">
        <v>10</v>
      </c>
      <c r="D69" s="44">
        <f t="shared" si="20"/>
        <v>4.4703999999999997</v>
      </c>
      <c r="E69" s="45">
        <f t="shared" ref="E69:E123" si="26">(D69-D68)/1</f>
        <v>-0.89408000000000065</v>
      </c>
      <c r="F69" s="45">
        <f t="shared" ref="F69:F123" si="27">D69*1</f>
        <v>4.4703999999999997</v>
      </c>
      <c r="G69" s="81">
        <f t="shared" ref="G69:G123" si="28">F69+G68</f>
        <v>477.88576</v>
      </c>
      <c r="H69" s="118">
        <f t="shared" si="17"/>
        <v>612.14400000000012</v>
      </c>
      <c r="I69" s="122">
        <f t="shared" si="18"/>
        <v>25.612104646655997</v>
      </c>
      <c r="J69" s="44">
        <f t="shared" si="21"/>
        <v>1245.1256353945512</v>
      </c>
      <c r="K69" s="44">
        <f t="shared" si="19"/>
        <v>-557.90592000000038</v>
      </c>
      <c r="L69" s="44">
        <f t="shared" si="22"/>
        <v>1324.9758200412068</v>
      </c>
      <c r="M69" s="44">
        <f t="shared" si="23"/>
        <v>5923.1719059122106</v>
      </c>
      <c r="N69" s="44">
        <f t="shared" si="24"/>
        <v>5.923171905912211</v>
      </c>
      <c r="O69" s="95">
        <v>4930.9843493916278</v>
      </c>
      <c r="P69" s="100">
        <f t="shared" si="25"/>
        <v>4.9309843493916281</v>
      </c>
    </row>
    <row r="70" spans="1:16" x14ac:dyDescent="0.25">
      <c r="A70" s="42">
        <v>67</v>
      </c>
      <c r="B70" s="43">
        <v>14</v>
      </c>
      <c r="C70" s="43">
        <v>8</v>
      </c>
      <c r="D70" s="44">
        <f t="shared" si="20"/>
        <v>3.5763199999999999</v>
      </c>
      <c r="E70" s="45">
        <f t="shared" si="26"/>
        <v>-0.89407999999999976</v>
      </c>
      <c r="F70" s="45">
        <f t="shared" si="27"/>
        <v>3.5763199999999999</v>
      </c>
      <c r="G70" s="81">
        <f t="shared" si="28"/>
        <v>481.46208000000001</v>
      </c>
      <c r="H70" s="118">
        <f t="shared" si="17"/>
        <v>612.14400000000012</v>
      </c>
      <c r="I70" s="122">
        <f t="shared" si="18"/>
        <v>16.391746973859842</v>
      </c>
      <c r="J70" s="44">
        <f t="shared" si="21"/>
        <v>1556.4070442431889</v>
      </c>
      <c r="K70" s="44">
        <f t="shared" si="19"/>
        <v>-557.90591999999981</v>
      </c>
      <c r="L70" s="44">
        <f t="shared" si="22"/>
        <v>1627.0368712170493</v>
      </c>
      <c r="M70" s="44">
        <f t="shared" si="23"/>
        <v>5818.8045032709579</v>
      </c>
      <c r="N70" s="44">
        <f t="shared" si="24"/>
        <v>5.8188045032709574</v>
      </c>
      <c r="O70" s="95">
        <v>4930.9843493916278</v>
      </c>
      <c r="P70" s="100">
        <f t="shared" si="25"/>
        <v>4.9309843493916281</v>
      </c>
    </row>
    <row r="71" spans="1:16" x14ac:dyDescent="0.25">
      <c r="A71" s="42">
        <v>68</v>
      </c>
      <c r="B71" s="43">
        <v>16</v>
      </c>
      <c r="C71" s="43">
        <v>6</v>
      </c>
      <c r="D71" s="44">
        <f t="shared" si="20"/>
        <v>2.6822400000000002</v>
      </c>
      <c r="E71" s="45">
        <f t="shared" si="26"/>
        <v>-0.89407999999999976</v>
      </c>
      <c r="F71" s="45">
        <f t="shared" si="27"/>
        <v>2.6822400000000002</v>
      </c>
      <c r="G71" s="81">
        <f t="shared" si="28"/>
        <v>484.14431999999999</v>
      </c>
      <c r="H71" s="118">
        <f t="shared" si="17"/>
        <v>612.14400000000012</v>
      </c>
      <c r="I71" s="122">
        <f t="shared" si="18"/>
        <v>9.2203576727961618</v>
      </c>
      <c r="J71" s="44">
        <f t="shared" si="21"/>
        <v>2075.2093923242519</v>
      </c>
      <c r="K71" s="44">
        <f t="shared" si="19"/>
        <v>-557.90591999999981</v>
      </c>
      <c r="L71" s="44">
        <f t="shared" si="22"/>
        <v>2138.6678299970486</v>
      </c>
      <c r="M71" s="44">
        <f t="shared" si="23"/>
        <v>5736.4204003312843</v>
      </c>
      <c r="N71" s="44">
        <f t="shared" si="24"/>
        <v>5.7364204003312844</v>
      </c>
      <c r="O71" s="95">
        <v>4930.9843493916278</v>
      </c>
      <c r="P71" s="100">
        <f t="shared" si="25"/>
        <v>4.9309843493916281</v>
      </c>
    </row>
    <row r="72" spans="1:16" x14ac:dyDescent="0.25">
      <c r="A72" s="42">
        <v>69</v>
      </c>
      <c r="B72" s="43">
        <v>14</v>
      </c>
      <c r="C72" s="43">
        <v>8</v>
      </c>
      <c r="D72" s="44">
        <f t="shared" si="20"/>
        <v>3.5763199999999999</v>
      </c>
      <c r="E72" s="45">
        <f t="shared" si="26"/>
        <v>0.89407999999999976</v>
      </c>
      <c r="F72" s="45">
        <f t="shared" si="27"/>
        <v>3.5763199999999999</v>
      </c>
      <c r="G72" s="81">
        <f t="shared" si="28"/>
        <v>487.72064</v>
      </c>
      <c r="H72" s="118">
        <f t="shared" si="17"/>
        <v>612.14400000000012</v>
      </c>
      <c r="I72" s="122">
        <f t="shared" si="18"/>
        <v>16.391746973859842</v>
      </c>
      <c r="J72" s="44">
        <f t="shared" si="21"/>
        <v>-1556.4070442431889</v>
      </c>
      <c r="K72" s="44">
        <f t="shared" si="19"/>
        <v>557.90591999999981</v>
      </c>
      <c r="L72" s="44">
        <f t="shared" si="22"/>
        <v>-369.96537726932911</v>
      </c>
      <c r="M72" s="44">
        <f t="shared" si="23"/>
        <v>-1323.114578035847</v>
      </c>
      <c r="N72" s="44">
        <f t="shared" si="24"/>
        <v>-1.3231145780358471</v>
      </c>
      <c r="O72" s="95">
        <v>4930.9843493916278</v>
      </c>
      <c r="P72" s="100">
        <f t="shared" si="25"/>
        <v>4.9309843493916281</v>
      </c>
    </row>
    <row r="73" spans="1:16" x14ac:dyDescent="0.25">
      <c r="A73" s="42">
        <v>70</v>
      </c>
      <c r="B73" s="43">
        <v>10</v>
      </c>
      <c r="C73" s="43">
        <v>12</v>
      </c>
      <c r="D73" s="44">
        <f t="shared" si="20"/>
        <v>5.3644800000000004</v>
      </c>
      <c r="E73" s="45">
        <f t="shared" si="26"/>
        <v>1.7881600000000004</v>
      </c>
      <c r="F73" s="45">
        <f t="shared" si="27"/>
        <v>5.3644800000000004</v>
      </c>
      <c r="G73" s="81">
        <f t="shared" si="28"/>
        <v>493.08512000000002</v>
      </c>
      <c r="H73" s="118">
        <f t="shared" si="17"/>
        <v>612.14400000000012</v>
      </c>
      <c r="I73" s="122">
        <f t="shared" si="18"/>
        <v>36.881430691184647</v>
      </c>
      <c r="J73" s="44">
        <f t="shared" si="21"/>
        <v>863.59182378865501</v>
      </c>
      <c r="K73" s="44">
        <f t="shared" si="19"/>
        <v>1115.8118400000003</v>
      </c>
      <c r="L73" s="44">
        <f>H73+I73+J73+K73</f>
        <v>2628.4290944798399</v>
      </c>
      <c r="M73" s="44">
        <f t="shared" si="23"/>
        <v>14100.155308755213</v>
      </c>
      <c r="N73" s="44">
        <f t="shared" si="24"/>
        <v>14.100155308755213</v>
      </c>
      <c r="O73" s="95">
        <v>4930.9843493916278</v>
      </c>
      <c r="P73" s="100">
        <f t="shared" si="25"/>
        <v>4.9309843493916281</v>
      </c>
    </row>
    <row r="74" spans="1:16" x14ac:dyDescent="0.25">
      <c r="A74" s="42">
        <v>71</v>
      </c>
      <c r="B74" s="43">
        <v>8</v>
      </c>
      <c r="C74" s="43">
        <v>14</v>
      </c>
      <c r="D74" s="44">
        <f t="shared" si="20"/>
        <v>6.2585600000000001</v>
      </c>
      <c r="E74" s="45">
        <f t="shared" si="26"/>
        <v>0.89407999999999976</v>
      </c>
      <c r="F74" s="45">
        <f t="shared" si="27"/>
        <v>6.2585600000000001</v>
      </c>
      <c r="G74" s="81">
        <f t="shared" si="28"/>
        <v>499.34368000000001</v>
      </c>
      <c r="H74" s="118">
        <f t="shared" si="17"/>
        <v>612.14400000000012</v>
      </c>
      <c r="I74" s="122">
        <f t="shared" si="18"/>
        <v>50.199725107445765</v>
      </c>
      <c r="J74" s="44">
        <f t="shared" si="21"/>
        <v>-889.37545385325075</v>
      </c>
      <c r="K74" s="44">
        <f t="shared" si="19"/>
        <v>557.90591999999981</v>
      </c>
      <c r="L74" s="44">
        <f t="shared" si="22"/>
        <v>330.8741912541949</v>
      </c>
      <c r="M74" s="44">
        <f t="shared" si="23"/>
        <v>2070.7959784158543</v>
      </c>
      <c r="N74" s="44">
        <f t="shared" si="24"/>
        <v>2.0707959784158545</v>
      </c>
      <c r="O74" s="95">
        <v>4930.9843493916278</v>
      </c>
      <c r="P74" s="100">
        <f t="shared" si="25"/>
        <v>4.9309843493916281</v>
      </c>
    </row>
    <row r="75" spans="1:16" x14ac:dyDescent="0.25">
      <c r="A75" s="42">
        <v>72</v>
      </c>
      <c r="B75" s="43">
        <v>6</v>
      </c>
      <c r="C75" s="43">
        <v>16</v>
      </c>
      <c r="D75" s="44">
        <f t="shared" si="20"/>
        <v>7.1526399999999999</v>
      </c>
      <c r="E75" s="45">
        <f t="shared" si="26"/>
        <v>0.89407999999999976</v>
      </c>
      <c r="F75" s="45">
        <f t="shared" si="27"/>
        <v>7.1526399999999999</v>
      </c>
      <c r="G75" s="81">
        <f t="shared" si="28"/>
        <v>506.49632000000003</v>
      </c>
      <c r="H75" s="118">
        <f t="shared" si="17"/>
        <v>612.14400000000012</v>
      </c>
      <c r="I75" s="122">
        <f t="shared" si="18"/>
        <v>65.566987895439368</v>
      </c>
      <c r="J75" s="44">
        <f t="shared" si="21"/>
        <v>-778.20352212159446</v>
      </c>
      <c r="K75" s="44">
        <f t="shared" si="19"/>
        <v>557.90591999999981</v>
      </c>
      <c r="L75" s="44">
        <f t="shared" si="22"/>
        <v>457.41338577384488</v>
      </c>
      <c r="M75" s="44">
        <f t="shared" si="23"/>
        <v>3271.7132796214337</v>
      </c>
      <c r="N75" s="44">
        <f t="shared" si="24"/>
        <v>3.2717132796214337</v>
      </c>
      <c r="O75" s="95">
        <v>4930.9843493916278</v>
      </c>
      <c r="P75" s="100">
        <f t="shared" si="25"/>
        <v>4.9309843493916281</v>
      </c>
    </row>
    <row r="76" spans="1:16" x14ac:dyDescent="0.25">
      <c r="A76" s="42">
        <v>73</v>
      </c>
      <c r="B76" s="43">
        <v>4</v>
      </c>
      <c r="C76" s="43">
        <v>17</v>
      </c>
      <c r="D76" s="44">
        <f t="shared" si="20"/>
        <v>7.5996800000000002</v>
      </c>
      <c r="E76" s="45">
        <f t="shared" si="26"/>
        <v>0.44704000000000033</v>
      </c>
      <c r="F76" s="45">
        <f t="shared" si="27"/>
        <v>7.5996800000000002</v>
      </c>
      <c r="G76" s="81">
        <f t="shared" si="28"/>
        <v>514.096</v>
      </c>
      <c r="H76" s="118">
        <f t="shared" si="17"/>
        <v>612.14400000000012</v>
      </c>
      <c r="I76" s="122">
        <f t="shared" si="18"/>
        <v>74.018982428835841</v>
      </c>
      <c r="J76" s="44">
        <f t="shared" si="21"/>
        <v>-732.42684434973592</v>
      </c>
      <c r="K76" s="44">
        <f t="shared" si="19"/>
        <v>278.95296000000019</v>
      </c>
      <c r="L76" s="44">
        <f t="shared" si="22"/>
        <v>232.68909807910018</v>
      </c>
      <c r="M76" s="44">
        <f t="shared" si="23"/>
        <v>1768.3626848897761</v>
      </c>
      <c r="N76" s="44">
        <f t="shared" si="24"/>
        <v>1.7683626848897762</v>
      </c>
      <c r="O76" s="95">
        <v>4930.9843493916278</v>
      </c>
      <c r="P76" s="100">
        <f t="shared" si="25"/>
        <v>4.9309843493916281</v>
      </c>
    </row>
    <row r="77" spans="1:16" x14ac:dyDescent="0.25">
      <c r="A77" s="42">
        <v>74</v>
      </c>
      <c r="B77" s="43">
        <v>2</v>
      </c>
      <c r="C77" s="43">
        <v>18</v>
      </c>
      <c r="D77" s="44">
        <f t="shared" si="20"/>
        <v>8.0467200000000005</v>
      </c>
      <c r="E77" s="45">
        <f t="shared" si="26"/>
        <v>0.44704000000000033</v>
      </c>
      <c r="F77" s="45">
        <f t="shared" si="27"/>
        <v>8.0467200000000005</v>
      </c>
      <c r="G77" s="81">
        <f t="shared" si="28"/>
        <v>522.14272000000005</v>
      </c>
      <c r="H77" s="118">
        <f t="shared" si="17"/>
        <v>612.14400000000012</v>
      </c>
      <c r="I77" s="122">
        <f t="shared" si="18"/>
        <v>82.983219055165449</v>
      </c>
      <c r="J77" s="44">
        <f t="shared" si="21"/>
        <v>-691.73646410808396</v>
      </c>
      <c r="K77" s="44">
        <f t="shared" si="19"/>
        <v>278.95296000000019</v>
      </c>
      <c r="L77" s="44">
        <f t="shared" si="22"/>
        <v>282.34371494708182</v>
      </c>
      <c r="M77" s="44">
        <f t="shared" si="23"/>
        <v>2271.9408179389825</v>
      </c>
      <c r="N77" s="44">
        <f t="shared" si="24"/>
        <v>2.2719408179389826</v>
      </c>
      <c r="O77" s="95">
        <v>4930.9843493916278</v>
      </c>
      <c r="P77" s="100">
        <f t="shared" si="25"/>
        <v>4.9309843493916281</v>
      </c>
    </row>
    <row r="78" spans="1:16" x14ac:dyDescent="0.25">
      <c r="A78" s="42">
        <v>75</v>
      </c>
      <c r="B78" s="43">
        <v>0</v>
      </c>
      <c r="C78" s="43">
        <v>19</v>
      </c>
      <c r="D78" s="44">
        <f t="shared" si="20"/>
        <v>8.49376</v>
      </c>
      <c r="E78" s="45">
        <f t="shared" si="26"/>
        <v>0.44703999999999944</v>
      </c>
      <c r="F78" s="45">
        <f t="shared" si="27"/>
        <v>8.49376</v>
      </c>
      <c r="G78" s="81">
        <f t="shared" si="28"/>
        <v>530.63648000000001</v>
      </c>
      <c r="H78" s="118">
        <f t="shared" si="17"/>
        <v>612.14400000000012</v>
      </c>
      <c r="I78" s="122">
        <f t="shared" si="18"/>
        <v>92.459697774428165</v>
      </c>
      <c r="J78" s="44">
        <f t="shared" si="21"/>
        <v>-655.32928178660586</v>
      </c>
      <c r="K78" s="44">
        <f t="shared" si="19"/>
        <v>278.95295999999962</v>
      </c>
      <c r="L78" s="44">
        <f t="shared" si="22"/>
        <v>328.22737598782203</v>
      </c>
      <c r="M78" s="44">
        <f t="shared" si="23"/>
        <v>2787.8845570703234</v>
      </c>
      <c r="N78" s="44">
        <f t="shared" si="24"/>
        <v>2.7878845570703232</v>
      </c>
      <c r="O78" s="95">
        <v>4930.9843493916278</v>
      </c>
      <c r="P78" s="100">
        <f t="shared" si="25"/>
        <v>4.9309843493916281</v>
      </c>
    </row>
    <row r="79" spans="1:16" x14ac:dyDescent="0.25">
      <c r="A79" s="42">
        <v>76</v>
      </c>
      <c r="B79" s="43">
        <v>0</v>
      </c>
      <c r="C79" s="43">
        <v>20</v>
      </c>
      <c r="D79" s="44">
        <f t="shared" si="20"/>
        <v>8.9407999999999994</v>
      </c>
      <c r="E79" s="45">
        <f t="shared" si="26"/>
        <v>0.44703999999999944</v>
      </c>
      <c r="F79" s="45">
        <f t="shared" si="27"/>
        <v>8.9407999999999994</v>
      </c>
      <c r="G79" s="81">
        <f t="shared" si="28"/>
        <v>539.57727999999997</v>
      </c>
      <c r="H79" s="118">
        <f t="shared" si="17"/>
        <v>612.14400000000012</v>
      </c>
      <c r="I79" s="122">
        <f t="shared" si="18"/>
        <v>102.44841858662399</v>
      </c>
      <c r="J79" s="44">
        <f t="shared" si="21"/>
        <v>0</v>
      </c>
      <c r="K79" s="44">
        <f t="shared" si="19"/>
        <v>278.95295999999962</v>
      </c>
      <c r="L79" s="44">
        <f t="shared" si="22"/>
        <v>993.54537858662377</v>
      </c>
      <c r="M79" s="44">
        <f t="shared" si="23"/>
        <v>8883.0905208672848</v>
      </c>
      <c r="N79" s="44">
        <f t="shared" si="24"/>
        <v>8.8830905208672846</v>
      </c>
      <c r="O79" s="95">
        <v>4930.9843493916278</v>
      </c>
      <c r="P79" s="100">
        <f t="shared" si="25"/>
        <v>4.9309843493916281</v>
      </c>
    </row>
    <row r="80" spans="1:16" x14ac:dyDescent="0.25">
      <c r="A80" s="42">
        <v>77</v>
      </c>
      <c r="B80" s="43">
        <v>0</v>
      </c>
      <c r="C80" s="43">
        <v>21</v>
      </c>
      <c r="D80" s="44">
        <f t="shared" si="20"/>
        <v>9.3878400000000006</v>
      </c>
      <c r="E80" s="45">
        <f t="shared" si="26"/>
        <v>0.44704000000000121</v>
      </c>
      <c r="F80" s="45">
        <f t="shared" si="27"/>
        <v>9.3878400000000006</v>
      </c>
      <c r="G80" s="81">
        <f t="shared" si="28"/>
        <v>548.96511999999996</v>
      </c>
      <c r="H80" s="118">
        <f t="shared" si="17"/>
        <v>612.14400000000012</v>
      </c>
      <c r="I80" s="122">
        <f t="shared" si="18"/>
        <v>112.94938149175299</v>
      </c>
      <c r="J80" s="44">
        <f t="shared" si="21"/>
        <v>0</v>
      </c>
      <c r="K80" s="44">
        <f t="shared" si="19"/>
        <v>278.95296000000076</v>
      </c>
      <c r="L80" s="44">
        <f t="shared" si="22"/>
        <v>1004.0463414917539</v>
      </c>
      <c r="M80" s="44">
        <f t="shared" si="23"/>
        <v>9425.8264065099465</v>
      </c>
      <c r="N80" s="44">
        <f t="shared" si="24"/>
        <v>9.4258264065099464</v>
      </c>
      <c r="O80" s="95">
        <v>4930.9843493916278</v>
      </c>
      <c r="P80" s="100">
        <f t="shared" si="25"/>
        <v>4.9309843493916281</v>
      </c>
    </row>
    <row r="81" spans="1:16" x14ac:dyDescent="0.25">
      <c r="A81" s="42">
        <v>78</v>
      </c>
      <c r="B81" s="43">
        <v>0</v>
      </c>
      <c r="C81" s="43">
        <v>22</v>
      </c>
      <c r="D81" s="44">
        <f t="shared" si="20"/>
        <v>9.8348800000000001</v>
      </c>
      <c r="E81" s="45">
        <f t="shared" si="26"/>
        <v>0.44703999999999944</v>
      </c>
      <c r="F81" s="45">
        <f t="shared" si="27"/>
        <v>9.8348800000000001</v>
      </c>
      <c r="G81" s="81">
        <f t="shared" si="28"/>
        <v>558.79999999999995</v>
      </c>
      <c r="H81" s="118">
        <f t="shared" si="17"/>
        <v>612.14400000000012</v>
      </c>
      <c r="I81" s="122">
        <f t="shared" si="18"/>
        <v>123.96258648981505</v>
      </c>
      <c r="J81" s="44">
        <f t="shared" si="21"/>
        <v>0</v>
      </c>
      <c r="K81" s="44">
        <f t="shared" si="19"/>
        <v>278.95295999999962</v>
      </c>
      <c r="L81" s="44">
        <f t="shared" si="22"/>
        <v>1015.0595464898148</v>
      </c>
      <c r="M81" s="44">
        <f t="shared" si="23"/>
        <v>9982.9888325817501</v>
      </c>
      <c r="N81" s="44">
        <f t="shared" si="24"/>
        <v>9.98298883258175</v>
      </c>
      <c r="O81" s="95">
        <v>4930.9843493916278</v>
      </c>
      <c r="P81" s="100">
        <f t="shared" si="25"/>
        <v>4.9309843493916281</v>
      </c>
    </row>
    <row r="82" spans="1:16" x14ac:dyDescent="0.25">
      <c r="A82" s="42">
        <v>79</v>
      </c>
      <c r="B82" s="43">
        <v>0</v>
      </c>
      <c r="C82" s="43">
        <v>24</v>
      </c>
      <c r="D82" s="44">
        <f t="shared" si="20"/>
        <v>10.728960000000001</v>
      </c>
      <c r="E82" s="45">
        <f t="shared" si="26"/>
        <v>0.89408000000000065</v>
      </c>
      <c r="F82" s="45">
        <f t="shared" si="27"/>
        <v>10.728960000000001</v>
      </c>
      <c r="G82" s="81">
        <f t="shared" si="28"/>
        <v>569.52895999999998</v>
      </c>
      <c r="H82" s="118">
        <f t="shared" si="17"/>
        <v>612.14400000000012</v>
      </c>
      <c r="I82" s="122">
        <f t="shared" si="18"/>
        <v>147.52572276473859</v>
      </c>
      <c r="J82" s="44">
        <f t="shared" si="21"/>
        <v>0</v>
      </c>
      <c r="K82" s="44">
        <f t="shared" si="19"/>
        <v>557.90592000000038</v>
      </c>
      <c r="L82" s="44">
        <f t="shared" si="22"/>
        <v>1317.5756427647391</v>
      </c>
      <c r="M82" s="44">
        <f t="shared" si="23"/>
        <v>14136.216368197176</v>
      </c>
      <c r="N82" s="44">
        <f t="shared" si="24"/>
        <v>14.136216368197177</v>
      </c>
      <c r="O82" s="95">
        <v>4930.9843493916278</v>
      </c>
      <c r="P82" s="100">
        <f t="shared" si="25"/>
        <v>4.9309843493916281</v>
      </c>
    </row>
    <row r="83" spans="1:16" x14ac:dyDescent="0.25">
      <c r="A83" s="42">
        <v>80</v>
      </c>
      <c r="B83" s="43">
        <v>0</v>
      </c>
      <c r="C83" s="43">
        <v>26</v>
      </c>
      <c r="D83" s="44">
        <f t="shared" si="20"/>
        <v>11.62304</v>
      </c>
      <c r="E83" s="45">
        <f t="shared" si="26"/>
        <v>0.89407999999999888</v>
      </c>
      <c r="F83" s="45">
        <f t="shared" si="27"/>
        <v>11.62304</v>
      </c>
      <c r="G83" s="81">
        <f t="shared" si="28"/>
        <v>581.15199999999993</v>
      </c>
      <c r="H83" s="118">
        <f t="shared" si="17"/>
        <v>612.14400000000012</v>
      </c>
      <c r="I83" s="122">
        <f t="shared" si="18"/>
        <v>173.13782741139454</v>
      </c>
      <c r="J83" s="44">
        <f t="shared" si="21"/>
        <v>0</v>
      </c>
      <c r="K83" s="44">
        <f t="shared" si="19"/>
        <v>557.90591999999924</v>
      </c>
      <c r="L83" s="44">
        <f t="shared" si="22"/>
        <v>1343.187747411394</v>
      </c>
      <c r="M83" s="44">
        <f t="shared" si="23"/>
        <v>15611.924915672527</v>
      </c>
      <c r="N83" s="44">
        <f t="shared" si="24"/>
        <v>15.611924915672528</v>
      </c>
      <c r="O83" s="95">
        <v>4930.9843493916278</v>
      </c>
      <c r="P83" s="100">
        <f t="shared" si="25"/>
        <v>4.9309843493916281</v>
      </c>
    </row>
    <row r="84" spans="1:16" x14ac:dyDescent="0.25">
      <c r="A84" s="42">
        <v>81</v>
      </c>
      <c r="B84" s="43">
        <v>0</v>
      </c>
      <c r="C84" s="43">
        <v>28</v>
      </c>
      <c r="D84" s="44">
        <f t="shared" si="20"/>
        <v>12.51712</v>
      </c>
      <c r="E84" s="45">
        <f t="shared" si="26"/>
        <v>0.89408000000000065</v>
      </c>
      <c r="F84" s="45">
        <f t="shared" si="27"/>
        <v>12.51712</v>
      </c>
      <c r="G84" s="81">
        <f t="shared" si="28"/>
        <v>593.66911999999991</v>
      </c>
      <c r="H84" s="118">
        <f t="shared" si="17"/>
        <v>612.14400000000012</v>
      </c>
      <c r="I84" s="122">
        <f t="shared" si="18"/>
        <v>200.79890042978306</v>
      </c>
      <c r="J84" s="44">
        <f t="shared" si="21"/>
        <v>0</v>
      </c>
      <c r="K84" s="44">
        <f t="shared" si="19"/>
        <v>557.90592000000038</v>
      </c>
      <c r="L84" s="44">
        <f t="shared" si="22"/>
        <v>1370.8488204297837</v>
      </c>
      <c r="M84" s="44">
        <f t="shared" si="23"/>
        <v>17159.079187178053</v>
      </c>
      <c r="N84" s="44">
        <f t="shared" si="24"/>
        <v>17.159079187178055</v>
      </c>
      <c r="O84" s="95">
        <v>4930.9843493916278</v>
      </c>
      <c r="P84" s="100">
        <f t="shared" si="25"/>
        <v>4.9309843493916281</v>
      </c>
    </row>
    <row r="85" spans="1:16" x14ac:dyDescent="0.25">
      <c r="A85" s="42">
        <v>82</v>
      </c>
      <c r="B85" s="43">
        <v>0</v>
      </c>
      <c r="C85" s="43">
        <v>30</v>
      </c>
      <c r="D85" s="44">
        <f t="shared" si="20"/>
        <v>13.411199999999999</v>
      </c>
      <c r="E85" s="45">
        <f t="shared" si="26"/>
        <v>0.89407999999999888</v>
      </c>
      <c r="F85" s="45">
        <f t="shared" si="27"/>
        <v>13.411199999999999</v>
      </c>
      <c r="G85" s="81">
        <f t="shared" si="28"/>
        <v>607.08031999999992</v>
      </c>
      <c r="H85" s="118">
        <f t="shared" si="17"/>
        <v>612.14400000000012</v>
      </c>
      <c r="I85" s="122">
        <f t="shared" si="18"/>
        <v>230.50894181990398</v>
      </c>
      <c r="J85" s="44">
        <f t="shared" si="21"/>
        <v>0</v>
      </c>
      <c r="K85" s="44">
        <f t="shared" si="19"/>
        <v>557.90591999999924</v>
      </c>
      <c r="L85" s="44">
        <f t="shared" si="22"/>
        <v>1400.5588618199033</v>
      </c>
      <c r="M85" s="44">
        <f t="shared" si="23"/>
        <v>18783.175007639085</v>
      </c>
      <c r="N85" s="44">
        <f t="shared" si="24"/>
        <v>18.783175007639084</v>
      </c>
      <c r="O85" s="95">
        <v>4930.9843493916278</v>
      </c>
      <c r="P85" s="100">
        <f t="shared" si="25"/>
        <v>4.9309843493916281</v>
      </c>
    </row>
    <row r="86" spans="1:16" x14ac:dyDescent="0.25">
      <c r="A86" s="42">
        <v>83</v>
      </c>
      <c r="B86" s="43">
        <v>0</v>
      </c>
      <c r="C86" s="43">
        <v>28</v>
      </c>
      <c r="D86" s="44">
        <f t="shared" si="20"/>
        <v>12.51712</v>
      </c>
      <c r="E86" s="45">
        <f t="shared" si="26"/>
        <v>-0.89407999999999888</v>
      </c>
      <c r="F86" s="45">
        <f t="shared" si="27"/>
        <v>12.51712</v>
      </c>
      <c r="G86" s="81">
        <f t="shared" si="28"/>
        <v>619.59743999999989</v>
      </c>
      <c r="H86" s="118">
        <f t="shared" si="17"/>
        <v>612.14400000000012</v>
      </c>
      <c r="I86" s="122">
        <f t="shared" si="18"/>
        <v>200.79890042978306</v>
      </c>
      <c r="J86" s="44">
        <f t="shared" si="21"/>
        <v>0</v>
      </c>
      <c r="K86" s="44">
        <f t="shared" si="19"/>
        <v>-557.90591999999924</v>
      </c>
      <c r="L86" s="44">
        <f t="shared" si="22"/>
        <v>255.03698042978397</v>
      </c>
      <c r="M86" s="44">
        <f t="shared" si="23"/>
        <v>3192.3284884772575</v>
      </c>
      <c r="N86" s="44">
        <f t="shared" si="24"/>
        <v>3.1923284884772576</v>
      </c>
      <c r="O86" s="95">
        <v>4930.9843493916278</v>
      </c>
      <c r="P86" s="100">
        <f t="shared" si="25"/>
        <v>4.9309843493916281</v>
      </c>
    </row>
    <row r="87" spans="1:16" x14ac:dyDescent="0.25">
      <c r="A87" s="42">
        <v>84</v>
      </c>
      <c r="B87" s="43">
        <v>0</v>
      </c>
      <c r="C87" s="43">
        <v>26</v>
      </c>
      <c r="D87" s="44">
        <f t="shared" si="20"/>
        <v>11.62304</v>
      </c>
      <c r="E87" s="45">
        <f t="shared" si="26"/>
        <v>-0.89408000000000065</v>
      </c>
      <c r="F87" s="45">
        <f t="shared" si="27"/>
        <v>11.62304</v>
      </c>
      <c r="G87" s="81">
        <f t="shared" si="28"/>
        <v>631.22047999999984</v>
      </c>
      <c r="H87" s="118">
        <f t="shared" si="17"/>
        <v>612.14400000000012</v>
      </c>
      <c r="I87" s="122">
        <f t="shared" si="18"/>
        <v>173.13782741139454</v>
      </c>
      <c r="J87" s="44">
        <f t="shared" si="21"/>
        <v>0</v>
      </c>
      <c r="K87" s="44">
        <f t="shared" si="19"/>
        <v>-557.90592000000038</v>
      </c>
      <c r="L87" s="44">
        <f t="shared" si="22"/>
        <v>227.37590741139434</v>
      </c>
      <c r="M87" s="44">
        <f t="shared" si="23"/>
        <v>2642.7992668789329</v>
      </c>
      <c r="N87" s="44">
        <f t="shared" si="24"/>
        <v>2.6427992668789329</v>
      </c>
      <c r="O87" s="95">
        <v>4930.9843493916278</v>
      </c>
      <c r="P87" s="100">
        <f t="shared" si="25"/>
        <v>4.9309843493916281</v>
      </c>
    </row>
    <row r="88" spans="1:16" x14ac:dyDescent="0.25">
      <c r="A88" s="42">
        <v>85</v>
      </c>
      <c r="B88" s="43">
        <v>0</v>
      </c>
      <c r="C88" s="43">
        <v>24</v>
      </c>
      <c r="D88" s="44">
        <f t="shared" si="20"/>
        <v>10.728960000000001</v>
      </c>
      <c r="E88" s="45">
        <f t="shared" si="26"/>
        <v>-0.89407999999999888</v>
      </c>
      <c r="F88" s="45">
        <f t="shared" si="27"/>
        <v>10.728960000000001</v>
      </c>
      <c r="G88" s="81">
        <f t="shared" si="28"/>
        <v>641.94943999999987</v>
      </c>
      <c r="H88" s="118">
        <f t="shared" si="17"/>
        <v>612.14400000000012</v>
      </c>
      <c r="I88" s="122">
        <f t="shared" si="18"/>
        <v>147.52572276473859</v>
      </c>
      <c r="J88" s="44">
        <f t="shared" si="21"/>
        <v>0</v>
      </c>
      <c r="K88" s="44">
        <f t="shared" si="19"/>
        <v>-557.90591999999924</v>
      </c>
      <c r="L88" s="44">
        <f t="shared" si="22"/>
        <v>201.76380276473947</v>
      </c>
      <c r="M88" s="44">
        <f t="shared" si="23"/>
        <v>2164.7157693107793</v>
      </c>
      <c r="N88" s="44">
        <f t="shared" si="24"/>
        <v>2.1647157693107792</v>
      </c>
      <c r="O88" s="95">
        <v>4930.9843493916278</v>
      </c>
      <c r="P88" s="100">
        <f t="shared" si="25"/>
        <v>4.9309843493916281</v>
      </c>
    </row>
    <row r="89" spans="1:16" x14ac:dyDescent="0.25">
      <c r="A89" s="42">
        <v>86</v>
      </c>
      <c r="B89" s="43">
        <v>0</v>
      </c>
      <c r="C89" s="43">
        <v>20</v>
      </c>
      <c r="D89" s="44">
        <f t="shared" si="20"/>
        <v>8.9407999999999994</v>
      </c>
      <c r="E89" s="45">
        <f t="shared" si="26"/>
        <v>-1.7881600000000013</v>
      </c>
      <c r="F89" s="45">
        <f t="shared" si="27"/>
        <v>8.9407999999999994</v>
      </c>
      <c r="G89" s="81">
        <f t="shared" si="28"/>
        <v>650.89023999999984</v>
      </c>
      <c r="H89" s="118">
        <f t="shared" si="17"/>
        <v>612.14400000000012</v>
      </c>
      <c r="I89" s="122">
        <f t="shared" si="18"/>
        <v>102.44841858662399</v>
      </c>
      <c r="J89" s="44">
        <f t="shared" si="21"/>
        <v>0</v>
      </c>
      <c r="K89" s="44">
        <f t="shared" si="19"/>
        <v>-1115.8118400000008</v>
      </c>
      <c r="L89" s="44">
        <f t="shared" si="22"/>
        <v>-401.21942141337661</v>
      </c>
      <c r="M89" s="44">
        <f t="shared" si="23"/>
        <v>-3587.2226029727171</v>
      </c>
      <c r="N89" s="44">
        <f t="shared" si="24"/>
        <v>-3.5872226029727172</v>
      </c>
      <c r="O89" s="95">
        <v>4930.9843493916278</v>
      </c>
      <c r="P89" s="100">
        <f t="shared" si="25"/>
        <v>4.9309843493916281</v>
      </c>
    </row>
    <row r="90" spans="1:16" x14ac:dyDescent="0.25">
      <c r="A90" s="42">
        <v>87</v>
      </c>
      <c r="B90" s="43">
        <v>0</v>
      </c>
      <c r="C90" s="43">
        <v>20</v>
      </c>
      <c r="D90" s="44">
        <f t="shared" si="20"/>
        <v>8.9407999999999994</v>
      </c>
      <c r="E90" s="45">
        <f t="shared" si="26"/>
        <v>0</v>
      </c>
      <c r="F90" s="45">
        <f t="shared" si="27"/>
        <v>8.9407999999999994</v>
      </c>
      <c r="G90" s="81">
        <f t="shared" si="28"/>
        <v>659.8310399999998</v>
      </c>
      <c r="H90" s="118">
        <f t="shared" si="17"/>
        <v>612.14400000000012</v>
      </c>
      <c r="I90" s="122">
        <f t="shared" si="18"/>
        <v>102.44841858662399</v>
      </c>
      <c r="J90" s="44">
        <f t="shared" si="21"/>
        <v>0</v>
      </c>
      <c r="K90" s="44">
        <f t="shared" si="19"/>
        <v>0</v>
      </c>
      <c r="L90" s="44">
        <f t="shared" si="22"/>
        <v>714.59241858662415</v>
      </c>
      <c r="M90" s="44">
        <f t="shared" si="23"/>
        <v>6389.0278960992891</v>
      </c>
      <c r="N90" s="44">
        <f t="shared" si="24"/>
        <v>6.3890278960992894</v>
      </c>
      <c r="O90" s="95">
        <v>4930.9843493916278</v>
      </c>
      <c r="P90" s="100">
        <f t="shared" si="25"/>
        <v>4.9309843493916281</v>
      </c>
    </row>
    <row r="91" spans="1:16" x14ac:dyDescent="0.25">
      <c r="A91" s="42">
        <v>88</v>
      </c>
      <c r="B91" s="43">
        <v>-2</v>
      </c>
      <c r="C91" s="43">
        <v>21</v>
      </c>
      <c r="D91" s="44">
        <f t="shared" si="20"/>
        <v>9.3878400000000006</v>
      </c>
      <c r="E91" s="45">
        <f t="shared" si="26"/>
        <v>0.44704000000000121</v>
      </c>
      <c r="F91" s="45">
        <f t="shared" si="27"/>
        <v>9.3878400000000006</v>
      </c>
      <c r="G91" s="81">
        <f t="shared" si="28"/>
        <v>669.21887999999979</v>
      </c>
      <c r="H91" s="118">
        <f t="shared" si="17"/>
        <v>612.14400000000012</v>
      </c>
      <c r="I91" s="122">
        <f t="shared" si="18"/>
        <v>112.94938149175299</v>
      </c>
      <c r="J91" s="44">
        <f t="shared" si="21"/>
        <v>-592.91696923550046</v>
      </c>
      <c r="K91" s="44">
        <f t="shared" si="19"/>
        <v>278.95296000000076</v>
      </c>
      <c r="L91" s="44">
        <f t="shared" si="22"/>
        <v>411.12937225625342</v>
      </c>
      <c r="M91" s="44">
        <f t="shared" si="23"/>
        <v>3859.6167660421465</v>
      </c>
      <c r="N91" s="44">
        <f t="shared" si="24"/>
        <v>3.8596167660421465</v>
      </c>
      <c r="O91" s="95">
        <v>4930.9843493916278</v>
      </c>
      <c r="P91" s="100">
        <f t="shared" si="25"/>
        <v>4.9309843493916281</v>
      </c>
    </row>
    <row r="92" spans="1:16" x14ac:dyDescent="0.25">
      <c r="A92" s="42">
        <v>89</v>
      </c>
      <c r="B92" s="43">
        <v>-4</v>
      </c>
      <c r="C92" s="43">
        <v>22</v>
      </c>
      <c r="D92" s="44">
        <f t="shared" si="20"/>
        <v>9.8348800000000001</v>
      </c>
      <c r="E92" s="45">
        <f t="shared" si="26"/>
        <v>0.44703999999999944</v>
      </c>
      <c r="F92" s="45">
        <f t="shared" si="27"/>
        <v>9.8348800000000001</v>
      </c>
      <c r="G92" s="81">
        <f t="shared" si="28"/>
        <v>679.05375999999978</v>
      </c>
      <c r="H92" s="118">
        <f t="shared" si="17"/>
        <v>612.14400000000012</v>
      </c>
      <c r="I92" s="122">
        <f t="shared" si="18"/>
        <v>123.96258648981505</v>
      </c>
      <c r="J92" s="44">
        <f t="shared" si="21"/>
        <v>-565.96619790661418</v>
      </c>
      <c r="K92" s="44">
        <f t="shared" si="19"/>
        <v>278.95295999999962</v>
      </c>
      <c r="L92" s="44">
        <f t="shared" si="22"/>
        <v>449.09334858320062</v>
      </c>
      <c r="M92" s="44">
        <f t="shared" si="23"/>
        <v>4416.7791921139478</v>
      </c>
      <c r="N92" s="44">
        <f t="shared" si="24"/>
        <v>4.4167791921139479</v>
      </c>
      <c r="O92" s="95">
        <v>4930.9843493916278</v>
      </c>
      <c r="P92" s="100">
        <f t="shared" si="25"/>
        <v>4.9309843493916281</v>
      </c>
    </row>
    <row r="93" spans="1:16" x14ac:dyDescent="0.25">
      <c r="A93" s="42">
        <v>90</v>
      </c>
      <c r="B93" s="43">
        <v>-6</v>
      </c>
      <c r="C93" s="43">
        <v>23</v>
      </c>
      <c r="D93" s="44">
        <f t="shared" si="20"/>
        <v>10.28192</v>
      </c>
      <c r="E93" s="45">
        <f t="shared" si="26"/>
        <v>0.44703999999999944</v>
      </c>
      <c r="F93" s="45">
        <f t="shared" si="27"/>
        <v>10.28192</v>
      </c>
      <c r="G93" s="81">
        <f t="shared" si="28"/>
        <v>689.3356799999998</v>
      </c>
      <c r="H93" s="118">
        <f t="shared" si="17"/>
        <v>612.14400000000012</v>
      </c>
      <c r="I93" s="122">
        <f t="shared" si="18"/>
        <v>135.48803358081022</v>
      </c>
      <c r="J93" s="44">
        <f t="shared" si="21"/>
        <v>-541.35897191067443</v>
      </c>
      <c r="K93" s="44">
        <f t="shared" si="19"/>
        <v>278.95295999999962</v>
      </c>
      <c r="L93" s="44">
        <f t="shared" si="22"/>
        <v>485.22602167013554</v>
      </c>
      <c r="M93" s="44">
        <f t="shared" si="23"/>
        <v>4989.0551367305998</v>
      </c>
      <c r="N93" s="44">
        <f t="shared" si="24"/>
        <v>4.9890551367305997</v>
      </c>
      <c r="O93" s="95">
        <v>4930.9843493916278</v>
      </c>
      <c r="P93" s="100">
        <f t="shared" si="25"/>
        <v>4.9309843493916281</v>
      </c>
    </row>
    <row r="94" spans="1:16" x14ac:dyDescent="0.25">
      <c r="A94" s="42">
        <v>91</v>
      </c>
      <c r="B94" s="43">
        <v>-8</v>
      </c>
      <c r="C94" s="43">
        <v>24</v>
      </c>
      <c r="D94" s="44">
        <f t="shared" si="20"/>
        <v>10.728960000000001</v>
      </c>
      <c r="E94" s="45">
        <f t="shared" si="26"/>
        <v>0.44704000000000121</v>
      </c>
      <c r="F94" s="45">
        <f t="shared" si="27"/>
        <v>10.728960000000001</v>
      </c>
      <c r="G94" s="81">
        <f t="shared" si="28"/>
        <v>700.06463999999983</v>
      </c>
      <c r="H94" s="118">
        <f t="shared" si="17"/>
        <v>612.14400000000012</v>
      </c>
      <c r="I94" s="122">
        <f t="shared" si="18"/>
        <v>147.52572276473859</v>
      </c>
      <c r="J94" s="44">
        <f t="shared" si="21"/>
        <v>-518.80234808106297</v>
      </c>
      <c r="K94" s="44">
        <f t="shared" si="19"/>
        <v>278.95296000000076</v>
      </c>
      <c r="L94" s="44">
        <f t="shared" si="22"/>
        <v>519.82033468367649</v>
      </c>
      <c r="M94" s="44">
        <f t="shared" si="23"/>
        <v>5577.1315780077784</v>
      </c>
      <c r="N94" s="44">
        <f t="shared" si="24"/>
        <v>5.5771315780077781</v>
      </c>
      <c r="O94" s="95">
        <v>4930.9843493916278</v>
      </c>
      <c r="P94" s="100">
        <f t="shared" si="25"/>
        <v>4.9309843493916281</v>
      </c>
    </row>
    <row r="95" spans="1:16" x14ac:dyDescent="0.25">
      <c r="A95" s="42">
        <v>92</v>
      </c>
      <c r="B95" s="43">
        <v>-10</v>
      </c>
      <c r="C95" s="43">
        <v>25</v>
      </c>
      <c r="D95" s="44">
        <f t="shared" si="20"/>
        <v>11.176</v>
      </c>
      <c r="E95" s="45">
        <f t="shared" si="26"/>
        <v>0.44703999999999944</v>
      </c>
      <c r="F95" s="45">
        <f t="shared" si="27"/>
        <v>11.176</v>
      </c>
      <c r="G95" s="81">
        <f t="shared" si="28"/>
        <v>711.24063999999987</v>
      </c>
      <c r="H95" s="118">
        <f t="shared" si="17"/>
        <v>612.14400000000012</v>
      </c>
      <c r="I95" s="122">
        <f t="shared" si="18"/>
        <v>160.07565404160002</v>
      </c>
      <c r="J95" s="44">
        <f t="shared" si="21"/>
        <v>-498.05025415782046</v>
      </c>
      <c r="K95" s="44">
        <f t="shared" si="19"/>
        <v>278.95295999999962</v>
      </c>
      <c r="L95" s="44">
        <f t="shared" si="22"/>
        <v>553.12235988377938</v>
      </c>
      <c r="M95" s="44">
        <f t="shared" si="23"/>
        <v>6181.6954940611186</v>
      </c>
      <c r="N95" s="44">
        <f t="shared" si="24"/>
        <v>6.1816954940611186</v>
      </c>
      <c r="O95" s="95">
        <v>4930.9843493916278</v>
      </c>
      <c r="P95" s="100">
        <f t="shared" si="25"/>
        <v>4.9309843493916281</v>
      </c>
    </row>
    <row r="96" spans="1:16" x14ac:dyDescent="0.25">
      <c r="A96" s="42">
        <v>93</v>
      </c>
      <c r="B96" s="43">
        <v>-8</v>
      </c>
      <c r="C96" s="43">
        <v>24</v>
      </c>
      <c r="D96" s="44">
        <f t="shared" si="20"/>
        <v>10.728960000000001</v>
      </c>
      <c r="E96" s="45">
        <f t="shared" si="26"/>
        <v>-0.44703999999999944</v>
      </c>
      <c r="F96" s="45">
        <f t="shared" si="27"/>
        <v>10.728960000000001</v>
      </c>
      <c r="G96" s="81">
        <f t="shared" si="28"/>
        <v>721.9695999999999</v>
      </c>
      <c r="H96" s="118">
        <f t="shared" si="17"/>
        <v>612.14400000000012</v>
      </c>
      <c r="I96" s="122">
        <f t="shared" si="18"/>
        <v>147.52572276473859</v>
      </c>
      <c r="J96" s="44">
        <f t="shared" si="21"/>
        <v>518.80234808106297</v>
      </c>
      <c r="K96" s="44">
        <f t="shared" si="19"/>
        <v>-278.95295999999962</v>
      </c>
      <c r="L96" s="44">
        <f t="shared" si="22"/>
        <v>999.51911084580206</v>
      </c>
      <c r="M96" s="44">
        <f t="shared" si="23"/>
        <v>10723.800559500178</v>
      </c>
      <c r="N96" s="44">
        <f t="shared" si="24"/>
        <v>10.723800559500178</v>
      </c>
      <c r="O96" s="95">
        <v>4930.9843493916278</v>
      </c>
      <c r="P96" s="100">
        <f t="shared" si="25"/>
        <v>4.9309843493916281</v>
      </c>
    </row>
    <row r="97" spans="1:16" x14ac:dyDescent="0.25">
      <c r="A97" s="42">
        <v>94</v>
      </c>
      <c r="B97" s="43">
        <v>-6</v>
      </c>
      <c r="C97" s="43">
        <v>23</v>
      </c>
      <c r="D97" s="44">
        <f t="shared" si="20"/>
        <v>10.28192</v>
      </c>
      <c r="E97" s="45">
        <f t="shared" si="26"/>
        <v>-0.44704000000000121</v>
      </c>
      <c r="F97" s="45">
        <f t="shared" si="27"/>
        <v>10.28192</v>
      </c>
      <c r="G97" s="81">
        <f t="shared" si="28"/>
        <v>732.25151999999991</v>
      </c>
      <c r="H97" s="118">
        <f t="shared" si="17"/>
        <v>612.14400000000012</v>
      </c>
      <c r="I97" s="122">
        <f t="shared" si="18"/>
        <v>135.48803358081022</v>
      </c>
      <c r="J97" s="44">
        <f t="shared" si="21"/>
        <v>541.35897191067443</v>
      </c>
      <c r="K97" s="44">
        <f t="shared" si="19"/>
        <v>-278.95296000000076</v>
      </c>
      <c r="L97" s="44">
        <f t="shared" si="22"/>
        <v>1010.0380454914841</v>
      </c>
      <c r="M97" s="44">
        <f t="shared" si="23"/>
        <v>10385.1303806998</v>
      </c>
      <c r="N97" s="44">
        <f t="shared" si="24"/>
        <v>10.385130380699801</v>
      </c>
      <c r="O97" s="95">
        <v>4930.9843493916278</v>
      </c>
      <c r="P97" s="100">
        <f t="shared" si="25"/>
        <v>4.9309843493916281</v>
      </c>
    </row>
    <row r="98" spans="1:16" x14ac:dyDescent="0.25">
      <c r="A98" s="42">
        <v>95</v>
      </c>
      <c r="B98" s="43">
        <v>-4</v>
      </c>
      <c r="C98" s="43">
        <v>22</v>
      </c>
      <c r="D98" s="44">
        <f t="shared" si="20"/>
        <v>9.8348800000000001</v>
      </c>
      <c r="E98" s="45">
        <f t="shared" si="26"/>
        <v>-0.44703999999999944</v>
      </c>
      <c r="F98" s="45">
        <f t="shared" si="27"/>
        <v>9.8348800000000001</v>
      </c>
      <c r="G98" s="81">
        <f t="shared" si="28"/>
        <v>742.08639999999991</v>
      </c>
      <c r="H98" s="118">
        <f t="shared" si="17"/>
        <v>612.14400000000012</v>
      </c>
      <c r="I98" s="122">
        <f t="shared" si="18"/>
        <v>123.96258648981505</v>
      </c>
      <c r="J98" s="44">
        <f t="shared" si="21"/>
        <v>565.96619790661418</v>
      </c>
      <c r="K98" s="44">
        <f t="shared" si="19"/>
        <v>-278.95295999999962</v>
      </c>
      <c r="L98" s="44">
        <f t="shared" si="22"/>
        <v>1023.1198243964297</v>
      </c>
      <c r="M98" s="44">
        <f t="shared" si="23"/>
        <v>10062.26069855996</v>
      </c>
      <c r="N98" s="44">
        <f t="shared" si="24"/>
        <v>10.06226069855996</v>
      </c>
      <c r="O98" s="95">
        <v>4930.9843493916278</v>
      </c>
      <c r="P98" s="100">
        <f t="shared" si="25"/>
        <v>4.9309843493916281</v>
      </c>
    </row>
    <row r="99" spans="1:16" x14ac:dyDescent="0.25">
      <c r="A99" s="42">
        <v>96</v>
      </c>
      <c r="B99" s="43">
        <v>-2</v>
      </c>
      <c r="C99" s="43">
        <v>21</v>
      </c>
      <c r="D99" s="44">
        <f t="shared" si="20"/>
        <v>9.3878400000000006</v>
      </c>
      <c r="E99" s="45">
        <f t="shared" si="26"/>
        <v>-0.44703999999999944</v>
      </c>
      <c r="F99" s="45">
        <f t="shared" si="27"/>
        <v>9.3878400000000006</v>
      </c>
      <c r="G99" s="81">
        <f t="shared" si="28"/>
        <v>751.4742399999999</v>
      </c>
      <c r="H99" s="118">
        <f t="shared" si="17"/>
        <v>612.14400000000012</v>
      </c>
      <c r="I99" s="122">
        <f t="shared" ref="I99:I123" si="29">0.5*$R$3*$R$4*$R$5*(D99^2)</f>
        <v>112.94938149175299</v>
      </c>
      <c r="J99" s="44">
        <f t="shared" si="21"/>
        <v>592.91696923550046</v>
      </c>
      <c r="K99" s="44">
        <f t="shared" ref="K99:K123" si="30">$R$2*E99</f>
        <v>-278.95295999999962</v>
      </c>
      <c r="L99" s="44">
        <f t="shared" si="22"/>
        <v>1039.057390727254</v>
      </c>
      <c r="M99" s="44">
        <f t="shared" si="23"/>
        <v>9754.5045349649445</v>
      </c>
      <c r="N99" s="44">
        <f t="shared" si="24"/>
        <v>9.7545045349649442</v>
      </c>
      <c r="O99" s="95">
        <v>4930.9843493916278</v>
      </c>
      <c r="P99" s="100">
        <f t="shared" si="25"/>
        <v>4.9309843493916281</v>
      </c>
    </row>
    <row r="100" spans="1:16" x14ac:dyDescent="0.25">
      <c r="A100" s="42">
        <v>97</v>
      </c>
      <c r="B100" s="43">
        <v>0</v>
      </c>
      <c r="C100" s="43">
        <v>22</v>
      </c>
      <c r="D100" s="44">
        <f t="shared" si="20"/>
        <v>9.8348800000000001</v>
      </c>
      <c r="E100" s="45">
        <f t="shared" si="26"/>
        <v>0.44703999999999944</v>
      </c>
      <c r="F100" s="45">
        <f t="shared" si="27"/>
        <v>9.8348800000000001</v>
      </c>
      <c r="G100" s="81">
        <f t="shared" si="28"/>
        <v>761.30911999999989</v>
      </c>
      <c r="H100" s="118">
        <f t="shared" si="17"/>
        <v>612.14400000000012</v>
      </c>
      <c r="I100" s="122">
        <f t="shared" si="29"/>
        <v>123.96258648981505</v>
      </c>
      <c r="J100" s="44">
        <f t="shared" ref="J100:J123" si="31">$R$2*9.81*SIN(B100-B99)/F100</f>
        <v>565.96619790661418</v>
      </c>
      <c r="K100" s="44">
        <f t="shared" si="30"/>
        <v>278.95295999999962</v>
      </c>
      <c r="L100" s="44">
        <f t="shared" si="22"/>
        <v>1581.025744396429</v>
      </c>
      <c r="M100" s="44">
        <f t="shared" si="23"/>
        <v>15549.198473049551</v>
      </c>
      <c r="N100" s="44">
        <f t="shared" si="24"/>
        <v>15.549198473049552</v>
      </c>
      <c r="O100" s="95">
        <v>4930.9843493916278</v>
      </c>
      <c r="P100" s="100">
        <f t="shared" si="25"/>
        <v>4.9309843493916281</v>
      </c>
    </row>
    <row r="101" spans="1:16" ht="15.75" thickBot="1" x14ac:dyDescent="0.3">
      <c r="A101" s="46">
        <v>98</v>
      </c>
      <c r="B101" s="47">
        <v>0</v>
      </c>
      <c r="C101" s="47">
        <v>23</v>
      </c>
      <c r="D101" s="48">
        <f t="shared" si="20"/>
        <v>10.28192</v>
      </c>
      <c r="E101" s="49">
        <f t="shared" si="26"/>
        <v>0.44703999999999944</v>
      </c>
      <c r="F101" s="49">
        <f t="shared" si="27"/>
        <v>10.28192</v>
      </c>
      <c r="G101" s="82">
        <f t="shared" si="28"/>
        <v>771.59103999999991</v>
      </c>
      <c r="H101" s="119">
        <f t="shared" si="17"/>
        <v>612.14400000000012</v>
      </c>
      <c r="I101" s="126">
        <f t="shared" si="29"/>
        <v>135.48803358081022</v>
      </c>
      <c r="J101" s="48">
        <f t="shared" si="31"/>
        <v>0</v>
      </c>
      <c r="K101" s="48">
        <f t="shared" si="30"/>
        <v>278.95295999999962</v>
      </c>
      <c r="L101" s="48">
        <f t="shared" si="22"/>
        <v>1026.5849935808101</v>
      </c>
      <c r="M101" s="48">
        <f t="shared" si="23"/>
        <v>10555.264777198403</v>
      </c>
      <c r="N101" s="48">
        <f t="shared" si="24"/>
        <v>10.555264777198403</v>
      </c>
      <c r="O101" s="107">
        <v>4930.9843493916278</v>
      </c>
      <c r="P101" s="108">
        <f t="shared" si="25"/>
        <v>4.9309843493916281</v>
      </c>
    </row>
    <row r="102" spans="1:16" x14ac:dyDescent="0.25">
      <c r="A102" s="53">
        <v>99</v>
      </c>
      <c r="B102" s="54">
        <v>0</v>
      </c>
      <c r="C102" s="54">
        <v>24</v>
      </c>
      <c r="D102" s="55">
        <f t="shared" si="20"/>
        <v>10.728960000000001</v>
      </c>
      <c r="E102" s="56">
        <f t="shared" si="26"/>
        <v>0.44704000000000121</v>
      </c>
      <c r="F102" s="56">
        <f t="shared" si="27"/>
        <v>10.728960000000001</v>
      </c>
      <c r="G102" s="83">
        <f t="shared" si="28"/>
        <v>782.31999999999994</v>
      </c>
      <c r="H102" s="123">
        <f t="shared" ref="H102:H123" si="32">$R$2*9.81*$R$11</f>
        <v>116.30736</v>
      </c>
      <c r="I102" s="127">
        <f t="shared" si="29"/>
        <v>147.52572276473859</v>
      </c>
      <c r="J102" s="55">
        <f t="shared" si="31"/>
        <v>0</v>
      </c>
      <c r="K102" s="55">
        <f t="shared" si="30"/>
        <v>278.95296000000076</v>
      </c>
      <c r="L102" s="55">
        <f t="shared" si="22"/>
        <v>542.78604276473936</v>
      </c>
      <c r="M102" s="55">
        <f t="shared" si="23"/>
        <v>5823.5297413811786</v>
      </c>
      <c r="N102" s="55">
        <f>M102/1000</f>
        <v>5.8235297413811784</v>
      </c>
      <c r="O102" s="97">
        <v>4930.9843493916278</v>
      </c>
      <c r="P102" s="98">
        <f t="shared" si="25"/>
        <v>4.9309843493916281</v>
      </c>
    </row>
    <row r="103" spans="1:16" x14ac:dyDescent="0.25">
      <c r="A103" s="57">
        <v>100</v>
      </c>
      <c r="B103" s="50">
        <v>0</v>
      </c>
      <c r="C103" s="50">
        <v>26</v>
      </c>
      <c r="D103" s="51">
        <f t="shared" si="20"/>
        <v>11.62304</v>
      </c>
      <c r="E103" s="52">
        <f t="shared" si="26"/>
        <v>0.89407999999999888</v>
      </c>
      <c r="F103" s="52">
        <f t="shared" si="27"/>
        <v>11.62304</v>
      </c>
      <c r="G103" s="84">
        <f t="shared" si="28"/>
        <v>793.94303999999988</v>
      </c>
      <c r="H103" s="124">
        <f t="shared" si="32"/>
        <v>116.30736</v>
      </c>
      <c r="I103" s="128">
        <f t="shared" si="29"/>
        <v>173.13782741139454</v>
      </c>
      <c r="J103" s="51">
        <f t="shared" si="31"/>
        <v>0</v>
      </c>
      <c r="K103" s="51">
        <f t="shared" si="30"/>
        <v>557.90591999999924</v>
      </c>
      <c r="L103" s="51">
        <f t="shared" si="22"/>
        <v>847.35110741139374</v>
      </c>
      <c r="M103" s="51">
        <f t="shared" si="23"/>
        <v>9848.7958154869248</v>
      </c>
      <c r="N103" s="51">
        <f t="shared" si="24"/>
        <v>9.8487958154869251</v>
      </c>
      <c r="O103" s="95">
        <v>4930.9843493916278</v>
      </c>
      <c r="P103" s="100">
        <f t="shared" si="25"/>
        <v>4.9309843493916281</v>
      </c>
    </row>
    <row r="104" spans="1:16" x14ac:dyDescent="0.25">
      <c r="A104" s="57">
        <v>101</v>
      </c>
      <c r="B104" s="50">
        <v>0</v>
      </c>
      <c r="C104" s="50">
        <v>25</v>
      </c>
      <c r="D104" s="51">
        <f t="shared" si="20"/>
        <v>11.176</v>
      </c>
      <c r="E104" s="52">
        <f t="shared" si="26"/>
        <v>-0.44703999999999944</v>
      </c>
      <c r="F104" s="52">
        <f t="shared" si="27"/>
        <v>11.176</v>
      </c>
      <c r="G104" s="84">
        <f t="shared" si="28"/>
        <v>805.11903999999993</v>
      </c>
      <c r="H104" s="124">
        <f t="shared" si="32"/>
        <v>116.30736</v>
      </c>
      <c r="I104" s="128">
        <f t="shared" si="29"/>
        <v>160.07565404160002</v>
      </c>
      <c r="J104" s="51">
        <f t="shared" si="31"/>
        <v>0</v>
      </c>
      <c r="K104" s="51">
        <f t="shared" si="30"/>
        <v>-278.95295999999962</v>
      </c>
      <c r="L104" s="51">
        <f t="shared" si="22"/>
        <v>-2.5699459583996145</v>
      </c>
      <c r="M104" s="51">
        <f t="shared" si="23"/>
        <v>-28.721716031074092</v>
      </c>
      <c r="N104" s="51">
        <f t="shared" si="24"/>
        <v>-2.8721716031074093E-2</v>
      </c>
      <c r="O104" s="95">
        <v>4930.9843493916278</v>
      </c>
      <c r="P104" s="100">
        <f t="shared" si="25"/>
        <v>4.9309843493916281</v>
      </c>
    </row>
    <row r="105" spans="1:16" x14ac:dyDescent="0.25">
      <c r="A105" s="57">
        <v>102</v>
      </c>
      <c r="B105" s="50">
        <v>2</v>
      </c>
      <c r="C105" s="50">
        <v>24</v>
      </c>
      <c r="D105" s="51">
        <f t="shared" si="20"/>
        <v>10.728960000000001</v>
      </c>
      <c r="E105" s="52">
        <f t="shared" si="26"/>
        <v>-0.44703999999999944</v>
      </c>
      <c r="F105" s="52">
        <f t="shared" si="27"/>
        <v>10.728960000000001</v>
      </c>
      <c r="G105" s="84">
        <f t="shared" si="28"/>
        <v>815.84799999999996</v>
      </c>
      <c r="H105" s="124">
        <f t="shared" si="32"/>
        <v>116.30736</v>
      </c>
      <c r="I105" s="128">
        <f t="shared" si="29"/>
        <v>147.52572276473859</v>
      </c>
      <c r="J105" s="51">
        <f t="shared" si="31"/>
        <v>518.80234808106297</v>
      </c>
      <c r="K105" s="51">
        <f t="shared" si="30"/>
        <v>-278.95295999999962</v>
      </c>
      <c r="L105" s="51">
        <f t="shared" si="22"/>
        <v>503.68247084580196</v>
      </c>
      <c r="M105" s="51">
        <f t="shared" si="23"/>
        <v>5403.9890824057757</v>
      </c>
      <c r="N105" s="51">
        <f t="shared" si="24"/>
        <v>5.4039890824057757</v>
      </c>
      <c r="O105" s="95">
        <v>4930.9843493916278</v>
      </c>
      <c r="P105" s="100">
        <f t="shared" si="25"/>
        <v>4.9309843493916281</v>
      </c>
    </row>
    <row r="106" spans="1:16" x14ac:dyDescent="0.25">
      <c r="A106" s="57">
        <v>103</v>
      </c>
      <c r="B106" s="50">
        <v>4</v>
      </c>
      <c r="C106" s="50">
        <v>22</v>
      </c>
      <c r="D106" s="51">
        <f t="shared" si="20"/>
        <v>9.8348800000000001</v>
      </c>
      <c r="E106" s="52">
        <f t="shared" si="26"/>
        <v>-0.89408000000000065</v>
      </c>
      <c r="F106" s="52">
        <f t="shared" si="27"/>
        <v>9.8348800000000001</v>
      </c>
      <c r="G106" s="84">
        <f t="shared" si="28"/>
        <v>825.68287999999995</v>
      </c>
      <c r="H106" s="124">
        <f t="shared" si="32"/>
        <v>116.30736</v>
      </c>
      <c r="I106" s="128">
        <f t="shared" si="29"/>
        <v>123.96258648981505</v>
      </c>
      <c r="J106" s="51">
        <f t="shared" si="31"/>
        <v>565.96619790661418</v>
      </c>
      <c r="K106" s="51">
        <f t="shared" si="30"/>
        <v>-557.90592000000038</v>
      </c>
      <c r="L106" s="51">
        <f t="shared" si="22"/>
        <v>248.33022439642889</v>
      </c>
      <c r="M106" s="51">
        <f t="shared" si="23"/>
        <v>2442.2979573119505</v>
      </c>
      <c r="N106" s="51">
        <f t="shared" si="24"/>
        <v>2.4422979573119505</v>
      </c>
      <c r="O106" s="95">
        <v>4930.9843493916278</v>
      </c>
      <c r="P106" s="100">
        <f t="shared" si="25"/>
        <v>4.9309843493916281</v>
      </c>
    </row>
    <row r="107" spans="1:16" x14ac:dyDescent="0.25">
      <c r="A107" s="57">
        <v>104</v>
      </c>
      <c r="B107" s="50">
        <v>6</v>
      </c>
      <c r="C107" s="50">
        <v>20</v>
      </c>
      <c r="D107" s="51">
        <f t="shared" si="20"/>
        <v>8.9407999999999994</v>
      </c>
      <c r="E107" s="52">
        <f t="shared" si="26"/>
        <v>-0.89408000000000065</v>
      </c>
      <c r="F107" s="52">
        <f t="shared" si="27"/>
        <v>8.9407999999999994</v>
      </c>
      <c r="G107" s="84">
        <f t="shared" si="28"/>
        <v>834.62367999999992</v>
      </c>
      <c r="H107" s="124">
        <f t="shared" si="32"/>
        <v>116.30736</v>
      </c>
      <c r="I107" s="128">
        <f t="shared" si="29"/>
        <v>102.44841858662399</v>
      </c>
      <c r="J107" s="51">
        <f t="shared" si="31"/>
        <v>622.56281769727559</v>
      </c>
      <c r="K107" s="51">
        <f t="shared" si="30"/>
        <v>-557.90592000000038</v>
      </c>
      <c r="L107" s="51">
        <f t="shared" si="22"/>
        <v>283.41267628389915</v>
      </c>
      <c r="M107" s="51">
        <f t="shared" si="23"/>
        <v>2533.9360561190852</v>
      </c>
      <c r="N107" s="51">
        <f t="shared" si="24"/>
        <v>2.5339360561190851</v>
      </c>
      <c r="O107" s="95">
        <v>4930.9843493916278</v>
      </c>
      <c r="P107" s="100">
        <f t="shared" si="25"/>
        <v>4.9309843493916281</v>
      </c>
    </row>
    <row r="108" spans="1:16" x14ac:dyDescent="0.25">
      <c r="A108" s="57">
        <v>105</v>
      </c>
      <c r="B108" s="50">
        <v>8</v>
      </c>
      <c r="C108" s="50">
        <v>16</v>
      </c>
      <c r="D108" s="51">
        <f t="shared" si="20"/>
        <v>7.1526399999999999</v>
      </c>
      <c r="E108" s="52">
        <f t="shared" si="26"/>
        <v>-1.7881599999999995</v>
      </c>
      <c r="F108" s="52">
        <f t="shared" si="27"/>
        <v>7.1526399999999999</v>
      </c>
      <c r="G108" s="84">
        <f t="shared" si="28"/>
        <v>841.77631999999994</v>
      </c>
      <c r="H108" s="124">
        <f t="shared" si="32"/>
        <v>116.30736</v>
      </c>
      <c r="I108" s="128">
        <f t="shared" si="29"/>
        <v>65.566987895439368</v>
      </c>
      <c r="J108" s="51">
        <f t="shared" si="31"/>
        <v>778.20352212159446</v>
      </c>
      <c r="K108" s="51">
        <f t="shared" si="30"/>
        <v>-1115.8118399999996</v>
      </c>
      <c r="L108" s="51">
        <f t="shared" si="22"/>
        <v>-155.73396998296585</v>
      </c>
      <c r="M108" s="51">
        <f t="shared" si="23"/>
        <v>-1113.9090230589609</v>
      </c>
      <c r="N108" s="51">
        <f t="shared" si="24"/>
        <v>-1.1139090230589608</v>
      </c>
      <c r="O108" s="95">
        <v>4930.9843493916278</v>
      </c>
      <c r="P108" s="100">
        <f t="shared" si="25"/>
        <v>4.9309843493916281</v>
      </c>
    </row>
    <row r="109" spans="1:16" x14ac:dyDescent="0.25">
      <c r="A109" s="57">
        <v>106</v>
      </c>
      <c r="B109" s="50">
        <v>10</v>
      </c>
      <c r="C109" s="50">
        <v>12</v>
      </c>
      <c r="D109" s="51">
        <f t="shared" si="20"/>
        <v>5.3644800000000004</v>
      </c>
      <c r="E109" s="52">
        <f t="shared" si="26"/>
        <v>-1.7881599999999995</v>
      </c>
      <c r="F109" s="52">
        <f t="shared" si="27"/>
        <v>5.3644800000000004</v>
      </c>
      <c r="G109" s="84">
        <f t="shared" si="28"/>
        <v>847.1407999999999</v>
      </c>
      <c r="H109" s="124">
        <f t="shared" si="32"/>
        <v>116.30736</v>
      </c>
      <c r="I109" s="128">
        <f t="shared" si="29"/>
        <v>36.881430691184647</v>
      </c>
      <c r="J109" s="51">
        <f t="shared" si="31"/>
        <v>1037.6046961621259</v>
      </c>
      <c r="K109" s="51">
        <f t="shared" si="30"/>
        <v>-1115.8118399999996</v>
      </c>
      <c r="L109" s="51">
        <f t="shared" si="22"/>
        <v>74.981646853311076</v>
      </c>
      <c r="M109" s="51">
        <f t="shared" si="23"/>
        <v>402.23754491165022</v>
      </c>
      <c r="N109" s="51">
        <f t="shared" si="24"/>
        <v>0.4022375449116502</v>
      </c>
      <c r="O109" s="95">
        <v>4930.9843493916278</v>
      </c>
      <c r="P109" s="100">
        <f t="shared" si="25"/>
        <v>4.9309843493916281</v>
      </c>
    </row>
    <row r="110" spans="1:16" x14ac:dyDescent="0.25">
      <c r="A110" s="57">
        <v>107</v>
      </c>
      <c r="B110" s="50">
        <v>8</v>
      </c>
      <c r="C110" s="50">
        <v>13</v>
      </c>
      <c r="D110" s="51">
        <f t="shared" si="20"/>
        <v>5.8115199999999998</v>
      </c>
      <c r="E110" s="52">
        <f t="shared" si="26"/>
        <v>0.44703999999999944</v>
      </c>
      <c r="F110" s="52">
        <f t="shared" si="27"/>
        <v>5.8115199999999998</v>
      </c>
      <c r="G110" s="84">
        <f t="shared" si="28"/>
        <v>852.95231999999987</v>
      </c>
      <c r="H110" s="124">
        <f t="shared" si="32"/>
        <v>116.30736</v>
      </c>
      <c r="I110" s="128">
        <f t="shared" si="29"/>
        <v>43.284456852848635</v>
      </c>
      <c r="J110" s="51">
        <f t="shared" si="31"/>
        <v>-957.78895030350088</v>
      </c>
      <c r="K110" s="51">
        <f t="shared" si="30"/>
        <v>278.95295999999962</v>
      </c>
      <c r="L110" s="51">
        <f t="shared" si="22"/>
        <v>-519.24417345065262</v>
      </c>
      <c r="M110" s="51">
        <f t="shared" si="23"/>
        <v>-3017.5978988919364</v>
      </c>
      <c r="N110" s="51">
        <f t="shared" si="24"/>
        <v>-3.0175978988919363</v>
      </c>
      <c r="O110" s="95">
        <v>4930.9843493916278</v>
      </c>
      <c r="P110" s="100">
        <f t="shared" si="25"/>
        <v>4.9309843493916281</v>
      </c>
    </row>
    <row r="111" spans="1:16" x14ac:dyDescent="0.25">
      <c r="A111" s="57">
        <v>108</v>
      </c>
      <c r="B111" s="50">
        <v>6</v>
      </c>
      <c r="C111" s="50">
        <v>15</v>
      </c>
      <c r="D111" s="51">
        <f t="shared" si="20"/>
        <v>6.7055999999999996</v>
      </c>
      <c r="E111" s="52">
        <f t="shared" si="26"/>
        <v>0.89407999999999976</v>
      </c>
      <c r="F111" s="52">
        <f t="shared" si="27"/>
        <v>6.7055999999999996</v>
      </c>
      <c r="G111" s="84">
        <f t="shared" si="28"/>
        <v>859.65791999999988</v>
      </c>
      <c r="H111" s="124">
        <f t="shared" si="32"/>
        <v>116.30736</v>
      </c>
      <c r="I111" s="128">
        <f t="shared" si="29"/>
        <v>57.627235454975995</v>
      </c>
      <c r="J111" s="51">
        <f t="shared" si="31"/>
        <v>-830.08375692970083</v>
      </c>
      <c r="K111" s="51">
        <f t="shared" si="30"/>
        <v>557.90591999999981</v>
      </c>
      <c r="L111" s="51">
        <f t="shared" si="22"/>
        <v>-98.243241474724982</v>
      </c>
      <c r="M111" s="51">
        <f t="shared" si="23"/>
        <v>-658.7798800329158</v>
      </c>
      <c r="N111" s="51">
        <f t="shared" si="24"/>
        <v>-0.65877988003291577</v>
      </c>
      <c r="O111" s="95">
        <v>4930.9843493916278</v>
      </c>
      <c r="P111" s="100">
        <f t="shared" si="25"/>
        <v>4.9309843493916281</v>
      </c>
    </row>
    <row r="112" spans="1:16" x14ac:dyDescent="0.25">
      <c r="A112" s="57">
        <v>109</v>
      </c>
      <c r="B112" s="50">
        <v>4</v>
      </c>
      <c r="C112" s="50">
        <v>16</v>
      </c>
      <c r="D112" s="51">
        <f t="shared" si="20"/>
        <v>7.1526399999999999</v>
      </c>
      <c r="E112" s="52">
        <f t="shared" si="26"/>
        <v>0.44704000000000033</v>
      </c>
      <c r="F112" s="52">
        <f t="shared" si="27"/>
        <v>7.1526399999999999</v>
      </c>
      <c r="G112" s="84">
        <f t="shared" si="28"/>
        <v>866.8105599999999</v>
      </c>
      <c r="H112" s="124">
        <f t="shared" si="32"/>
        <v>116.30736</v>
      </c>
      <c r="I112" s="128">
        <f t="shared" si="29"/>
        <v>65.566987895439368</v>
      </c>
      <c r="J112" s="51">
        <f t="shared" si="31"/>
        <v>-778.20352212159446</v>
      </c>
      <c r="K112" s="51">
        <f t="shared" si="30"/>
        <v>278.95296000000019</v>
      </c>
      <c r="L112" s="51">
        <f t="shared" si="22"/>
        <v>-317.37621422615496</v>
      </c>
      <c r="M112" s="51">
        <f t="shared" si="23"/>
        <v>-2270.0778049225651</v>
      </c>
      <c r="N112" s="51">
        <f t="shared" si="24"/>
        <v>-2.2700778049225652</v>
      </c>
      <c r="O112" s="95">
        <v>4930.9843493916278</v>
      </c>
      <c r="P112" s="100">
        <f t="shared" si="25"/>
        <v>4.9309843493916281</v>
      </c>
    </row>
    <row r="113" spans="1:16" x14ac:dyDescent="0.25">
      <c r="A113" s="57">
        <v>110</v>
      </c>
      <c r="B113" s="50">
        <v>2</v>
      </c>
      <c r="C113" s="50">
        <v>18</v>
      </c>
      <c r="D113" s="51">
        <f t="shared" si="20"/>
        <v>8.0467200000000005</v>
      </c>
      <c r="E113" s="52">
        <f t="shared" si="26"/>
        <v>0.89408000000000065</v>
      </c>
      <c r="F113" s="52">
        <f t="shared" si="27"/>
        <v>8.0467200000000005</v>
      </c>
      <c r="G113" s="84">
        <f t="shared" si="28"/>
        <v>874.85727999999995</v>
      </c>
      <c r="H113" s="124">
        <f t="shared" si="32"/>
        <v>116.30736</v>
      </c>
      <c r="I113" s="128">
        <f t="shared" si="29"/>
        <v>82.983219055165449</v>
      </c>
      <c r="J113" s="51">
        <f t="shared" si="31"/>
        <v>-691.73646410808396</v>
      </c>
      <c r="K113" s="51">
        <f t="shared" si="30"/>
        <v>557.90592000000038</v>
      </c>
      <c r="L113" s="51">
        <f t="shared" si="22"/>
        <v>65.460034947081851</v>
      </c>
      <c r="M113" s="51">
        <f t="shared" si="23"/>
        <v>526.73857240938253</v>
      </c>
      <c r="N113" s="51">
        <f t="shared" si="24"/>
        <v>0.52673857240938249</v>
      </c>
      <c r="O113" s="95">
        <v>4930.9843493916278</v>
      </c>
      <c r="P113" s="100">
        <f t="shared" si="25"/>
        <v>4.9309843493916281</v>
      </c>
    </row>
    <row r="114" spans="1:16" x14ac:dyDescent="0.25">
      <c r="A114" s="57">
        <v>111</v>
      </c>
      <c r="B114" s="50">
        <v>0</v>
      </c>
      <c r="C114" s="50">
        <v>20</v>
      </c>
      <c r="D114" s="51">
        <f t="shared" si="20"/>
        <v>8.9407999999999994</v>
      </c>
      <c r="E114" s="52">
        <f t="shared" si="26"/>
        <v>0.89407999999999888</v>
      </c>
      <c r="F114" s="52">
        <f t="shared" si="27"/>
        <v>8.9407999999999994</v>
      </c>
      <c r="G114" s="84">
        <f t="shared" si="28"/>
        <v>883.79807999999991</v>
      </c>
      <c r="H114" s="124">
        <f t="shared" si="32"/>
        <v>116.30736</v>
      </c>
      <c r="I114" s="128">
        <f t="shared" si="29"/>
        <v>102.44841858662399</v>
      </c>
      <c r="J114" s="51">
        <f t="shared" si="31"/>
        <v>-622.56281769727559</v>
      </c>
      <c r="K114" s="51">
        <f t="shared" si="30"/>
        <v>557.90591999999924</v>
      </c>
      <c r="L114" s="51">
        <f t="shared" si="22"/>
        <v>154.09888088934764</v>
      </c>
      <c r="M114" s="51">
        <f t="shared" si="23"/>
        <v>1377.7672742554794</v>
      </c>
      <c r="N114" s="51">
        <f t="shared" si="24"/>
        <v>1.3777672742554794</v>
      </c>
      <c r="O114" s="95">
        <v>4930.9843493916278</v>
      </c>
      <c r="P114" s="100">
        <f t="shared" si="25"/>
        <v>4.9309843493916281</v>
      </c>
    </row>
    <row r="115" spans="1:16" x14ac:dyDescent="0.25">
      <c r="A115" s="57">
        <v>112</v>
      </c>
      <c r="B115" s="50">
        <v>0</v>
      </c>
      <c r="C115" s="50">
        <v>22</v>
      </c>
      <c r="D115" s="51">
        <f t="shared" si="20"/>
        <v>9.8348800000000001</v>
      </c>
      <c r="E115" s="52">
        <f t="shared" si="26"/>
        <v>0.89408000000000065</v>
      </c>
      <c r="F115" s="52">
        <f t="shared" si="27"/>
        <v>9.8348800000000001</v>
      </c>
      <c r="G115" s="84">
        <f t="shared" si="28"/>
        <v>893.63295999999991</v>
      </c>
      <c r="H115" s="124">
        <f t="shared" si="32"/>
        <v>116.30736</v>
      </c>
      <c r="I115" s="128">
        <f t="shared" si="29"/>
        <v>123.96258648981505</v>
      </c>
      <c r="J115" s="51">
        <f t="shared" si="31"/>
        <v>0</v>
      </c>
      <c r="K115" s="51">
        <f t="shared" si="30"/>
        <v>557.90592000000038</v>
      </c>
      <c r="L115" s="51">
        <f t="shared" si="22"/>
        <v>798.17586648981546</v>
      </c>
      <c r="M115" s="51">
        <f t="shared" si="23"/>
        <v>7849.9638658233562</v>
      </c>
      <c r="N115" s="51">
        <f t="shared" si="24"/>
        <v>7.8499638658233559</v>
      </c>
      <c r="O115" s="95">
        <v>4930.9843493916278</v>
      </c>
      <c r="P115" s="100">
        <f t="shared" si="25"/>
        <v>4.9309843493916281</v>
      </c>
    </row>
    <row r="116" spans="1:16" x14ac:dyDescent="0.25">
      <c r="A116" s="57">
        <v>113</v>
      </c>
      <c r="B116" s="50">
        <v>0</v>
      </c>
      <c r="C116" s="50">
        <v>24</v>
      </c>
      <c r="D116" s="51">
        <f t="shared" si="20"/>
        <v>10.728960000000001</v>
      </c>
      <c r="E116" s="52">
        <f t="shared" si="26"/>
        <v>0.89408000000000065</v>
      </c>
      <c r="F116" s="52">
        <f t="shared" si="27"/>
        <v>10.728960000000001</v>
      </c>
      <c r="G116" s="84">
        <f t="shared" si="28"/>
        <v>904.36191999999994</v>
      </c>
      <c r="H116" s="124">
        <f t="shared" si="32"/>
        <v>116.30736</v>
      </c>
      <c r="I116" s="128">
        <f t="shared" si="29"/>
        <v>147.52572276473859</v>
      </c>
      <c r="J116" s="51">
        <f t="shared" si="31"/>
        <v>0</v>
      </c>
      <c r="K116" s="51">
        <f t="shared" si="30"/>
        <v>557.90592000000038</v>
      </c>
      <c r="L116" s="51">
        <f t="shared" si="22"/>
        <v>821.73900276473898</v>
      </c>
      <c r="M116" s="51">
        <f t="shared" si="23"/>
        <v>8816.4048911027749</v>
      </c>
      <c r="N116" s="51">
        <f t="shared" si="24"/>
        <v>8.8164048911027741</v>
      </c>
      <c r="O116" s="95">
        <v>4930.9843493916278</v>
      </c>
      <c r="P116" s="100">
        <f t="shared" si="25"/>
        <v>4.9309843493916281</v>
      </c>
    </row>
    <row r="117" spans="1:16" x14ac:dyDescent="0.25">
      <c r="A117" s="57">
        <v>114</v>
      </c>
      <c r="B117" s="50">
        <v>0</v>
      </c>
      <c r="C117" s="50">
        <v>26</v>
      </c>
      <c r="D117" s="51">
        <f t="shared" si="20"/>
        <v>11.62304</v>
      </c>
      <c r="E117" s="52">
        <f t="shared" si="26"/>
        <v>0.89407999999999888</v>
      </c>
      <c r="F117" s="52">
        <f t="shared" si="27"/>
        <v>11.62304</v>
      </c>
      <c r="G117" s="84">
        <f t="shared" si="28"/>
        <v>915.98495999999989</v>
      </c>
      <c r="H117" s="124">
        <f t="shared" si="32"/>
        <v>116.30736</v>
      </c>
      <c r="I117" s="128">
        <f t="shared" si="29"/>
        <v>173.13782741139454</v>
      </c>
      <c r="J117" s="51">
        <f t="shared" si="31"/>
        <v>0</v>
      </c>
      <c r="K117" s="51">
        <f t="shared" si="30"/>
        <v>557.90591999999924</v>
      </c>
      <c r="L117" s="51">
        <f t="shared" si="22"/>
        <v>847.35110741139374</v>
      </c>
      <c r="M117" s="51">
        <f t="shared" si="23"/>
        <v>9848.7958154869248</v>
      </c>
      <c r="N117" s="51">
        <f t="shared" si="24"/>
        <v>9.8487958154869251</v>
      </c>
      <c r="O117" s="95">
        <v>4930.9843493916278</v>
      </c>
      <c r="P117" s="100">
        <f t="shared" si="25"/>
        <v>4.9309843493916281</v>
      </c>
    </row>
    <row r="118" spans="1:16" x14ac:dyDescent="0.25">
      <c r="A118" s="57">
        <v>115</v>
      </c>
      <c r="B118" s="50">
        <v>0</v>
      </c>
      <c r="C118" s="50">
        <v>28</v>
      </c>
      <c r="D118" s="51">
        <f t="shared" si="20"/>
        <v>12.51712</v>
      </c>
      <c r="E118" s="52">
        <f t="shared" si="26"/>
        <v>0.89408000000000065</v>
      </c>
      <c r="F118" s="52">
        <f t="shared" si="27"/>
        <v>12.51712</v>
      </c>
      <c r="G118" s="84">
        <f t="shared" si="28"/>
        <v>928.50207999999986</v>
      </c>
      <c r="H118" s="124">
        <f t="shared" si="32"/>
        <v>116.30736</v>
      </c>
      <c r="I118" s="128">
        <f t="shared" si="29"/>
        <v>200.79890042978306</v>
      </c>
      <c r="J118" s="51">
        <f t="shared" si="31"/>
        <v>0</v>
      </c>
      <c r="K118" s="51">
        <f t="shared" si="30"/>
        <v>557.90592000000038</v>
      </c>
      <c r="L118" s="51">
        <f t="shared" si="22"/>
        <v>875.01218042978348</v>
      </c>
      <c r="M118" s="51">
        <f t="shared" si="23"/>
        <v>10952.632463901251</v>
      </c>
      <c r="N118" s="51">
        <f t="shared" si="24"/>
        <v>10.952632463901251</v>
      </c>
      <c r="O118" s="95">
        <v>4930.9843493916278</v>
      </c>
      <c r="P118" s="100">
        <f t="shared" si="25"/>
        <v>4.9309843493916281</v>
      </c>
    </row>
    <row r="119" spans="1:16" x14ac:dyDescent="0.25">
      <c r="A119" s="57">
        <v>116</v>
      </c>
      <c r="B119" s="50">
        <v>0</v>
      </c>
      <c r="C119" s="50">
        <v>30</v>
      </c>
      <c r="D119" s="51">
        <f t="shared" si="20"/>
        <v>13.411199999999999</v>
      </c>
      <c r="E119" s="52">
        <f t="shared" si="26"/>
        <v>0.89407999999999888</v>
      </c>
      <c r="F119" s="52">
        <f t="shared" si="27"/>
        <v>13.411199999999999</v>
      </c>
      <c r="G119" s="84">
        <f t="shared" si="28"/>
        <v>941.91327999999987</v>
      </c>
      <c r="H119" s="124">
        <f t="shared" si="32"/>
        <v>116.30736</v>
      </c>
      <c r="I119" s="128">
        <f t="shared" si="29"/>
        <v>230.50894181990398</v>
      </c>
      <c r="J119" s="51">
        <f t="shared" si="31"/>
        <v>0</v>
      </c>
      <c r="K119" s="51">
        <f t="shared" si="30"/>
        <v>557.90591999999924</v>
      </c>
      <c r="L119" s="51">
        <f t="shared" si="22"/>
        <v>904.72222181990321</v>
      </c>
      <c r="M119" s="51">
        <f t="shared" si="23"/>
        <v>12133.410661271086</v>
      </c>
      <c r="N119" s="51">
        <f t="shared" si="24"/>
        <v>12.133410661271085</v>
      </c>
      <c r="O119" s="95">
        <v>4930.9843493916278</v>
      </c>
      <c r="P119" s="100">
        <f t="shared" si="25"/>
        <v>4.9309843493916281</v>
      </c>
    </row>
    <row r="120" spans="1:16" x14ac:dyDescent="0.25">
      <c r="A120" s="57">
        <v>117</v>
      </c>
      <c r="B120" s="50">
        <v>0</v>
      </c>
      <c r="C120" s="50">
        <v>32</v>
      </c>
      <c r="D120" s="51">
        <f t="shared" si="20"/>
        <v>14.30528</v>
      </c>
      <c r="E120" s="52">
        <f t="shared" si="26"/>
        <v>0.89408000000000065</v>
      </c>
      <c r="F120" s="52">
        <f t="shared" si="27"/>
        <v>14.30528</v>
      </c>
      <c r="G120" s="84">
        <f t="shared" si="28"/>
        <v>956.21855999999991</v>
      </c>
      <c r="H120" s="124">
        <f t="shared" si="32"/>
        <v>116.30736</v>
      </c>
      <c r="I120" s="128">
        <f t="shared" si="29"/>
        <v>262.26795158175747</v>
      </c>
      <c r="J120" s="51">
        <f t="shared" si="31"/>
        <v>0</v>
      </c>
      <c r="K120" s="51">
        <f t="shared" si="30"/>
        <v>557.90592000000038</v>
      </c>
      <c r="L120" s="51">
        <f t="shared" si="22"/>
        <v>936.48123158175781</v>
      </c>
      <c r="M120" s="51">
        <f t="shared" si="23"/>
        <v>13396.626232521889</v>
      </c>
      <c r="N120" s="51">
        <f t="shared" si="24"/>
        <v>13.396626232521889</v>
      </c>
      <c r="O120" s="95">
        <v>4930.9843493916278</v>
      </c>
      <c r="P120" s="100">
        <f t="shared" si="25"/>
        <v>4.9309843493916281</v>
      </c>
    </row>
    <row r="121" spans="1:16" x14ac:dyDescent="0.25">
      <c r="A121" s="57">
        <v>118</v>
      </c>
      <c r="B121" s="50">
        <v>0</v>
      </c>
      <c r="C121" s="50">
        <v>34</v>
      </c>
      <c r="D121" s="51">
        <f t="shared" si="20"/>
        <v>15.19936</v>
      </c>
      <c r="E121" s="52">
        <f t="shared" si="26"/>
        <v>0.89408000000000065</v>
      </c>
      <c r="F121" s="52">
        <f t="shared" si="27"/>
        <v>15.19936</v>
      </c>
      <c r="G121" s="84">
        <f t="shared" si="28"/>
        <v>971.41791999999987</v>
      </c>
      <c r="H121" s="124">
        <f t="shared" si="32"/>
        <v>116.30736</v>
      </c>
      <c r="I121" s="128">
        <f t="shared" si="29"/>
        <v>296.07592971534336</v>
      </c>
      <c r="J121" s="51">
        <f t="shared" si="31"/>
        <v>0</v>
      </c>
      <c r="K121" s="51">
        <f t="shared" si="30"/>
        <v>557.90592000000038</v>
      </c>
      <c r="L121" s="51">
        <f t="shared" si="22"/>
        <v>970.28920971534376</v>
      </c>
      <c r="M121" s="51">
        <f t="shared" si="23"/>
        <v>14747.775002579008</v>
      </c>
      <c r="N121" s="51">
        <f t="shared" si="24"/>
        <v>14.747775002579008</v>
      </c>
      <c r="O121" s="95">
        <v>4930.9843493916278</v>
      </c>
      <c r="P121" s="100">
        <f t="shared" si="25"/>
        <v>4.9309843493916281</v>
      </c>
    </row>
    <row r="122" spans="1:16" x14ac:dyDescent="0.25">
      <c r="A122" s="57">
        <v>119</v>
      </c>
      <c r="B122" s="50">
        <v>0</v>
      </c>
      <c r="C122" s="50">
        <v>36</v>
      </c>
      <c r="D122" s="51">
        <f t="shared" si="20"/>
        <v>16.093440000000001</v>
      </c>
      <c r="E122" s="52">
        <f t="shared" si="26"/>
        <v>0.89408000000000065</v>
      </c>
      <c r="F122" s="52">
        <f t="shared" si="27"/>
        <v>16.093440000000001</v>
      </c>
      <c r="G122" s="84">
        <f t="shared" si="28"/>
        <v>987.51135999999985</v>
      </c>
      <c r="H122" s="124">
        <f t="shared" si="32"/>
        <v>116.30736</v>
      </c>
      <c r="I122" s="128">
        <f t="shared" si="29"/>
        <v>331.9328762206618</v>
      </c>
      <c r="J122" s="51">
        <f t="shared" si="31"/>
        <v>0</v>
      </c>
      <c r="K122" s="51">
        <f t="shared" si="30"/>
        <v>557.90592000000038</v>
      </c>
      <c r="L122" s="51">
        <f t="shared" si="22"/>
        <v>1006.1461562206622</v>
      </c>
      <c r="M122" s="51">
        <f t="shared" si="23"/>
        <v>16192.352796367855</v>
      </c>
      <c r="N122" s="51">
        <f t="shared" si="24"/>
        <v>16.192352796367857</v>
      </c>
      <c r="O122" s="95">
        <v>4930.9843493916278</v>
      </c>
      <c r="P122" s="100">
        <f t="shared" si="25"/>
        <v>4.9309843493916281</v>
      </c>
    </row>
    <row r="123" spans="1:16" ht="15.75" thickBot="1" x14ac:dyDescent="0.3">
      <c r="A123" s="58">
        <v>120</v>
      </c>
      <c r="B123" s="59">
        <v>0</v>
      </c>
      <c r="C123" s="59">
        <v>36</v>
      </c>
      <c r="D123" s="60">
        <f t="shared" si="20"/>
        <v>16.093440000000001</v>
      </c>
      <c r="E123" s="61">
        <f t="shared" si="26"/>
        <v>0</v>
      </c>
      <c r="F123" s="61">
        <f t="shared" si="27"/>
        <v>16.093440000000001</v>
      </c>
      <c r="G123" s="85">
        <f t="shared" si="28"/>
        <v>1003.6047999999998</v>
      </c>
      <c r="H123" s="125">
        <f t="shared" si="32"/>
        <v>116.30736</v>
      </c>
      <c r="I123" s="129">
        <f t="shared" si="29"/>
        <v>331.9328762206618</v>
      </c>
      <c r="J123" s="60">
        <f t="shared" si="31"/>
        <v>0</v>
      </c>
      <c r="K123" s="60">
        <f t="shared" si="30"/>
        <v>0</v>
      </c>
      <c r="L123" s="60">
        <f t="shared" si="22"/>
        <v>448.24023622066181</v>
      </c>
      <c r="M123" s="60">
        <f t="shared" si="23"/>
        <v>7213.7273472030483</v>
      </c>
      <c r="N123" s="60">
        <f t="shared" si="24"/>
        <v>7.2137273472030481</v>
      </c>
      <c r="O123" s="101">
        <v>4930.9843493916278</v>
      </c>
      <c r="P123" s="102">
        <f t="shared" si="25"/>
        <v>4.9309843493916281</v>
      </c>
    </row>
    <row r="124" spans="1:16" x14ac:dyDescent="0.25">
      <c r="A124" s="2"/>
      <c r="M124" s="62">
        <f>SUM(M3:M123)</f>
        <v>591718.12192699534</v>
      </c>
      <c r="N124" s="62"/>
    </row>
    <row r="125" spans="1:16" x14ac:dyDescent="0.25">
      <c r="A125" s="2"/>
    </row>
    <row r="126" spans="1:16" x14ac:dyDescent="0.25">
      <c r="A126" s="2"/>
    </row>
    <row r="127" spans="1:16" x14ac:dyDescent="0.25">
      <c r="A127" s="2"/>
    </row>
    <row r="128" spans="1:16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</sheetData>
  <sortState ref="A109:A125">
    <sortCondition ref="A109:A125"/>
  </sortState>
  <mergeCells count="16">
    <mergeCell ref="C1:D1"/>
    <mergeCell ref="E1:E2"/>
    <mergeCell ref="Q1:R1"/>
    <mergeCell ref="A1:A2"/>
    <mergeCell ref="B1:B2"/>
    <mergeCell ref="F1:F2"/>
    <mergeCell ref="G1:G2"/>
    <mergeCell ref="H1:H2"/>
    <mergeCell ref="O1:O2"/>
    <mergeCell ref="I1:I2"/>
    <mergeCell ref="J1:J2"/>
    <mergeCell ref="K1:K2"/>
    <mergeCell ref="L1:L2"/>
    <mergeCell ref="M1:M2"/>
    <mergeCell ref="N1:N2"/>
    <mergeCell ref="P1:P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Mathew</dc:creator>
  <cp:lastModifiedBy>mary</cp:lastModifiedBy>
  <dcterms:created xsi:type="dcterms:W3CDTF">2017-11-14T16:16:48Z</dcterms:created>
  <dcterms:modified xsi:type="dcterms:W3CDTF">2017-11-30T11:15:45Z</dcterms:modified>
</cp:coreProperties>
</file>