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5"/>
  <workbookPr/>
  <mc:AlternateContent xmlns:mc="http://schemas.openxmlformats.org/markup-compatibility/2006">
    <mc:Choice Requires="x15">
      <x15ac:absPath xmlns:x15ac="http://schemas.microsoft.com/office/spreadsheetml/2010/11/ac" url="/Volumes/GoogleDrive/My Drive/AXIOM SOLUTIONS/PROJECT/TRAINING/UWTSD/MATERIAL/L4-Masters/BMSK4006-Enterprise/"/>
    </mc:Choice>
  </mc:AlternateContent>
  <xr:revisionPtr revIDLastSave="0" documentId="13_ncr:1_{0F1DBD90-A0D4-6E4E-A3CE-CDBD0166BFF0}" xr6:coauthVersionLast="43" xr6:coauthVersionMax="43" xr10:uidLastSave="{00000000-0000-0000-0000-000000000000}"/>
  <bookViews>
    <workbookView xWindow="32380" yWindow="-3140" windowWidth="28220" windowHeight="20680" tabRatio="500" activeTab="1" xr2:uid="{00000000-000D-0000-FFFF-FFFF00000000}"/>
  </bookViews>
  <sheets>
    <sheet name="No Figures" sheetId="2" r:id="rId1"/>
    <sheet name="Sheet3" sheetId="3" r:id="rId2"/>
    <sheet name="Sheet1" sheetId="1" r:id="rId3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3" i="3" l="1"/>
  <c r="F21" i="3"/>
  <c r="F18" i="3"/>
  <c r="F16" i="3"/>
  <c r="D16" i="3"/>
  <c r="C16" i="3"/>
  <c r="B16" i="3"/>
  <c r="F8" i="3"/>
  <c r="F9" i="3"/>
  <c r="F7" i="3"/>
  <c r="D8" i="3"/>
  <c r="D7" i="3"/>
  <c r="Q61" i="2"/>
  <c r="N69" i="2"/>
  <c r="N66" i="2"/>
  <c r="N61" i="2"/>
  <c r="N63" i="2" s="1"/>
  <c r="N59" i="2"/>
  <c r="N67" i="2" s="1"/>
  <c r="Q55" i="2"/>
  <c r="Q43" i="2"/>
  <c r="Q41" i="2"/>
  <c r="Q18" i="2"/>
  <c r="N54" i="2"/>
  <c r="N53" i="2"/>
  <c r="N52" i="2"/>
  <c r="N51" i="2"/>
  <c r="N46" i="2"/>
  <c r="N55" i="2" s="1"/>
  <c r="N41" i="2"/>
  <c r="N43" i="2" s="1"/>
  <c r="N35" i="2"/>
  <c r="N16" i="2"/>
  <c r="N15" i="2"/>
  <c r="N11" i="2"/>
  <c r="N18" i="2" s="1"/>
  <c r="N9" i="2"/>
  <c r="N8" i="2"/>
  <c r="N4" i="2"/>
  <c r="C58" i="2"/>
  <c r="C59" i="2" s="1"/>
  <c r="C63" i="2" s="1"/>
  <c r="D55" i="2"/>
  <c r="F54" i="2"/>
  <c r="G54" i="2" s="1"/>
  <c r="H54" i="2" s="1"/>
  <c r="I54" i="2" s="1"/>
  <c r="J54" i="2" s="1"/>
  <c r="K54" i="2" s="1"/>
  <c r="L54" i="2" s="1"/>
  <c r="M54" i="2" s="1"/>
  <c r="O54" i="2" s="1"/>
  <c r="H53" i="2"/>
  <c r="I53" i="2" s="1"/>
  <c r="J53" i="2" s="1"/>
  <c r="K53" i="2" s="1"/>
  <c r="L53" i="2" s="1"/>
  <c r="M53" i="2" s="1"/>
  <c r="O53" i="2" s="1"/>
  <c r="F53" i="2"/>
  <c r="G53" i="2" s="1"/>
  <c r="F52" i="2"/>
  <c r="G52" i="2" s="1"/>
  <c r="H52" i="2" s="1"/>
  <c r="I52" i="2" s="1"/>
  <c r="J52" i="2" s="1"/>
  <c r="K52" i="2" s="1"/>
  <c r="L52" i="2" s="1"/>
  <c r="M52" i="2" s="1"/>
  <c r="O52" i="2" s="1"/>
  <c r="F46" i="2"/>
  <c r="G46" i="2" s="1"/>
  <c r="H46" i="2" s="1"/>
  <c r="I46" i="2" s="1"/>
  <c r="J46" i="2" s="1"/>
  <c r="E35" i="2"/>
  <c r="D35" i="2"/>
  <c r="E16" i="2"/>
  <c r="D16" i="2"/>
  <c r="E15" i="2"/>
  <c r="D15" i="2"/>
  <c r="E11" i="2"/>
  <c r="D11" i="2"/>
  <c r="F9" i="2"/>
  <c r="F16" i="2" s="1"/>
  <c r="F8" i="2"/>
  <c r="G8" i="2" s="1"/>
  <c r="F4" i="2"/>
  <c r="C42" i="1"/>
  <c r="C46" i="1"/>
  <c r="N72" i="2" l="1"/>
  <c r="N70" i="2"/>
  <c r="N71" i="2"/>
  <c r="G9" i="2"/>
  <c r="D41" i="2"/>
  <c r="D59" i="2" s="1"/>
  <c r="D67" i="2" s="1"/>
  <c r="D18" i="2"/>
  <c r="F15" i="2"/>
  <c r="E41" i="2"/>
  <c r="E18" i="2"/>
  <c r="E43" i="2" s="1"/>
  <c r="K46" i="2"/>
  <c r="B70" i="2"/>
  <c r="D69" i="2" s="1"/>
  <c r="C66" i="2"/>
  <c r="E55" i="2"/>
  <c r="E59" i="2" s="1"/>
  <c r="F51" i="2"/>
  <c r="G51" i="2" s="1"/>
  <c r="H51" i="2" s="1"/>
  <c r="I51" i="2" s="1"/>
  <c r="J51" i="2" s="1"/>
  <c r="K51" i="2" s="1"/>
  <c r="L51" i="2" s="1"/>
  <c r="M51" i="2" s="1"/>
  <c r="O51" i="2" s="1"/>
  <c r="G15" i="2"/>
  <c r="H8" i="2"/>
  <c r="G4" i="2"/>
  <c r="F35" i="2"/>
  <c r="F41" i="2" s="1"/>
  <c r="F11" i="2"/>
  <c r="F18" i="2" s="1"/>
  <c r="B53" i="1"/>
  <c r="D52" i="1" s="1"/>
  <c r="C49" i="1"/>
  <c r="E34" i="1"/>
  <c r="E35" i="1"/>
  <c r="F35" i="1" s="1"/>
  <c r="G35" i="1" s="1"/>
  <c r="H35" i="1" s="1"/>
  <c r="I35" i="1" s="1"/>
  <c r="J35" i="1" s="1"/>
  <c r="K35" i="1" s="1"/>
  <c r="L35" i="1" s="1"/>
  <c r="M35" i="1" s="1"/>
  <c r="N35" i="1" s="1"/>
  <c r="E36" i="1"/>
  <c r="F36" i="1" s="1"/>
  <c r="G36" i="1" s="1"/>
  <c r="H36" i="1" s="1"/>
  <c r="E37" i="1"/>
  <c r="F37" i="1" s="1"/>
  <c r="G37" i="1" s="1"/>
  <c r="H37" i="1" s="1"/>
  <c r="I37" i="1" s="1"/>
  <c r="J37" i="1" s="1"/>
  <c r="K37" i="1" s="1"/>
  <c r="L37" i="1" s="1"/>
  <c r="M37" i="1" s="1"/>
  <c r="N37" i="1" s="1"/>
  <c r="F34" i="1"/>
  <c r="G34" i="1" s="1"/>
  <c r="H34" i="1" s="1"/>
  <c r="I34" i="1" s="1"/>
  <c r="J34" i="1" s="1"/>
  <c r="K34" i="1" s="1"/>
  <c r="L34" i="1" s="1"/>
  <c r="M34" i="1" s="1"/>
  <c r="N34" i="1" s="1"/>
  <c r="I36" i="1"/>
  <c r="J36" i="1" s="1"/>
  <c r="K36" i="1" s="1"/>
  <c r="L36" i="1" s="1"/>
  <c r="M36" i="1" s="1"/>
  <c r="N36" i="1" s="1"/>
  <c r="D25" i="1"/>
  <c r="D26" i="1"/>
  <c r="D27" i="1"/>
  <c r="C41" i="1"/>
  <c r="E33" i="1"/>
  <c r="F33" i="1"/>
  <c r="E10" i="1"/>
  <c r="E12" i="1" s="1"/>
  <c r="E8" i="1"/>
  <c r="E9" i="1"/>
  <c r="F6" i="1"/>
  <c r="F10" i="1" s="1"/>
  <c r="F4" i="1"/>
  <c r="F25" i="1" s="1"/>
  <c r="F5" i="1"/>
  <c r="F9" i="1" s="1"/>
  <c r="D10" i="1"/>
  <c r="D8" i="1"/>
  <c r="D9" i="1"/>
  <c r="E25" i="1"/>
  <c r="E26" i="1"/>
  <c r="E27" i="1"/>
  <c r="D38" i="1"/>
  <c r="F55" i="2" l="1"/>
  <c r="I55" i="2"/>
  <c r="G55" i="2"/>
  <c r="H9" i="2"/>
  <c r="G16" i="2"/>
  <c r="D66" i="2"/>
  <c r="D71" i="2" s="1"/>
  <c r="D61" i="2"/>
  <c r="D63" i="2" s="1"/>
  <c r="D43" i="2"/>
  <c r="E61" i="2"/>
  <c r="E67" i="2"/>
  <c r="E66" i="2"/>
  <c r="G35" i="2"/>
  <c r="G11" i="2"/>
  <c r="G18" i="2" s="1"/>
  <c r="H4" i="2"/>
  <c r="L46" i="2"/>
  <c r="K55" i="2"/>
  <c r="D72" i="2"/>
  <c r="F61" i="2"/>
  <c r="F43" i="2"/>
  <c r="H55" i="2"/>
  <c r="J55" i="2"/>
  <c r="F59" i="2"/>
  <c r="H15" i="2"/>
  <c r="I8" i="2"/>
  <c r="F8" i="1"/>
  <c r="F27" i="1"/>
  <c r="E28" i="1"/>
  <c r="E30" i="1" s="1"/>
  <c r="G5" i="1"/>
  <c r="G26" i="1" s="1"/>
  <c r="F12" i="1"/>
  <c r="F26" i="1"/>
  <c r="G6" i="1"/>
  <c r="G27" i="1" s="1"/>
  <c r="F28" i="1"/>
  <c r="F30" i="1" s="1"/>
  <c r="D28" i="1"/>
  <c r="D42" i="1" s="1"/>
  <c r="D50" i="1" s="1"/>
  <c r="E38" i="1"/>
  <c r="D12" i="1"/>
  <c r="D30" i="1" s="1"/>
  <c r="G10" i="1"/>
  <c r="F38" i="1"/>
  <c r="G33" i="1"/>
  <c r="D55" i="1"/>
  <c r="G4" i="1"/>
  <c r="D70" i="2" l="1"/>
  <c r="E69" i="2" s="1"/>
  <c r="E70" i="2" s="1"/>
  <c r="F69" i="2" s="1"/>
  <c r="E63" i="2"/>
  <c r="F63" i="2" s="1"/>
  <c r="G41" i="2"/>
  <c r="G59" i="2" s="1"/>
  <c r="G67" i="2" s="1"/>
  <c r="H16" i="2"/>
  <c r="I9" i="2"/>
  <c r="J8" i="2"/>
  <c r="I15" i="2"/>
  <c r="M46" i="2"/>
  <c r="L55" i="2"/>
  <c r="F66" i="2"/>
  <c r="F67" i="2"/>
  <c r="I4" i="2"/>
  <c r="H11" i="2"/>
  <c r="H35" i="2"/>
  <c r="D49" i="1"/>
  <c r="D54" i="1" s="1"/>
  <c r="F44" i="1"/>
  <c r="H6" i="1"/>
  <c r="E42" i="1"/>
  <c r="H5" i="1"/>
  <c r="D44" i="1"/>
  <c r="D46" i="1" s="1"/>
  <c r="E44" i="1"/>
  <c r="G9" i="1"/>
  <c r="H4" i="1"/>
  <c r="G25" i="1"/>
  <c r="G28" i="1" s="1"/>
  <c r="G8" i="1"/>
  <c r="G12" i="1" s="1"/>
  <c r="F42" i="1"/>
  <c r="H27" i="1"/>
  <c r="I6" i="1"/>
  <c r="H10" i="1"/>
  <c r="H33" i="1"/>
  <c r="G38" i="1"/>
  <c r="I5" i="1"/>
  <c r="H9" i="1"/>
  <c r="H26" i="1"/>
  <c r="E72" i="2" l="1"/>
  <c r="E71" i="2"/>
  <c r="H41" i="2"/>
  <c r="H59" i="2" s="1"/>
  <c r="H67" i="2" s="1"/>
  <c r="H18" i="2"/>
  <c r="H43" i="2" s="1"/>
  <c r="G61" i="2"/>
  <c r="G63" i="2" s="1"/>
  <c r="G43" i="2"/>
  <c r="G66" i="2"/>
  <c r="J9" i="2"/>
  <c r="I16" i="2"/>
  <c r="F72" i="2"/>
  <c r="F71" i="2"/>
  <c r="F70" i="2"/>
  <c r="G69" i="2" s="1"/>
  <c r="I35" i="2"/>
  <c r="I11" i="2"/>
  <c r="J4" i="2"/>
  <c r="M55" i="2"/>
  <c r="O46" i="2"/>
  <c r="O55" i="2" s="1"/>
  <c r="K8" i="2"/>
  <c r="J15" i="2"/>
  <c r="G42" i="1"/>
  <c r="D53" i="1"/>
  <c r="E52" i="1" s="1"/>
  <c r="E53" i="1" s="1"/>
  <c r="F52" i="1" s="1"/>
  <c r="F53" i="1" s="1"/>
  <c r="G52" i="1" s="1"/>
  <c r="E46" i="1"/>
  <c r="F46" i="1" s="1"/>
  <c r="E50" i="1"/>
  <c r="E49" i="1"/>
  <c r="H38" i="1"/>
  <c r="I33" i="1"/>
  <c r="F49" i="1"/>
  <c r="F50" i="1"/>
  <c r="G44" i="1"/>
  <c r="G46" i="1" s="1"/>
  <c r="G30" i="1"/>
  <c r="J5" i="1"/>
  <c r="I26" i="1"/>
  <c r="I9" i="1"/>
  <c r="J6" i="1"/>
  <c r="I27" i="1"/>
  <c r="I10" i="1"/>
  <c r="G49" i="1"/>
  <c r="G50" i="1"/>
  <c r="H8" i="1"/>
  <c r="H12" i="1" s="1"/>
  <c r="I4" i="1"/>
  <c r="H25" i="1"/>
  <c r="H28" i="1" s="1"/>
  <c r="I18" i="2" l="1"/>
  <c r="I41" i="2"/>
  <c r="I59" i="2" s="1"/>
  <c r="I67" i="2" s="1"/>
  <c r="H66" i="2"/>
  <c r="H61" i="2"/>
  <c r="H63" i="2" s="1"/>
  <c r="J16" i="2"/>
  <c r="K9" i="2"/>
  <c r="K15" i="2"/>
  <c r="L8" i="2"/>
  <c r="G71" i="2"/>
  <c r="G70" i="2"/>
  <c r="H69" i="2" s="1"/>
  <c r="G72" i="2"/>
  <c r="J35" i="2"/>
  <c r="J41" i="2" s="1"/>
  <c r="J59" i="2" s="1"/>
  <c r="J67" i="2" s="1"/>
  <c r="J11" i="2"/>
  <c r="K4" i="2"/>
  <c r="E54" i="1"/>
  <c r="E55" i="1"/>
  <c r="F55" i="1"/>
  <c r="F54" i="1"/>
  <c r="I8" i="1"/>
  <c r="I12" i="1" s="1"/>
  <c r="J4" i="1"/>
  <c r="I25" i="1"/>
  <c r="I28" i="1" s="1"/>
  <c r="G55" i="1"/>
  <c r="G54" i="1"/>
  <c r="G53" i="1"/>
  <c r="H52" i="1" s="1"/>
  <c r="J9" i="1"/>
  <c r="J26" i="1"/>
  <c r="K5" i="1"/>
  <c r="I38" i="1"/>
  <c r="J33" i="1"/>
  <c r="H30" i="1"/>
  <c r="H44" i="1"/>
  <c r="J10" i="1"/>
  <c r="K6" i="1"/>
  <c r="J27" i="1"/>
  <c r="H46" i="1"/>
  <c r="H42" i="1"/>
  <c r="I43" i="2" l="1"/>
  <c r="I66" i="2"/>
  <c r="I61" i="2"/>
  <c r="I63" i="2"/>
  <c r="K16" i="2"/>
  <c r="L9" i="2"/>
  <c r="J18" i="2"/>
  <c r="J61" i="2" s="1"/>
  <c r="H70" i="2"/>
  <c r="I69" i="2" s="1"/>
  <c r="H71" i="2"/>
  <c r="H72" i="2"/>
  <c r="J66" i="2"/>
  <c r="K35" i="2"/>
  <c r="K11" i="2"/>
  <c r="K18" i="2" s="1"/>
  <c r="L4" i="2"/>
  <c r="L15" i="2"/>
  <c r="M8" i="2"/>
  <c r="H53" i="1"/>
  <c r="I52" i="1" s="1"/>
  <c r="J25" i="1"/>
  <c r="J28" i="1" s="1"/>
  <c r="K4" i="1"/>
  <c r="J8" i="1"/>
  <c r="J12" i="1" s="1"/>
  <c r="K10" i="1"/>
  <c r="L6" i="1"/>
  <c r="K27" i="1"/>
  <c r="K9" i="1"/>
  <c r="L5" i="1"/>
  <c r="K26" i="1"/>
  <c r="I44" i="1"/>
  <c r="I46" i="1" s="1"/>
  <c r="I30" i="1"/>
  <c r="H50" i="1"/>
  <c r="H55" i="1" s="1"/>
  <c r="H49" i="1"/>
  <c r="H54" i="1" s="1"/>
  <c r="J38" i="1"/>
  <c r="K33" i="1"/>
  <c r="I42" i="1"/>
  <c r="J43" i="2" l="1"/>
  <c r="J63" i="2"/>
  <c r="K41" i="2"/>
  <c r="K59" i="2" s="1"/>
  <c r="K67" i="2" s="1"/>
  <c r="M9" i="2"/>
  <c r="L16" i="2"/>
  <c r="L35" i="2"/>
  <c r="L11" i="2"/>
  <c r="M4" i="2"/>
  <c r="O8" i="2"/>
  <c r="M15" i="2"/>
  <c r="I71" i="2"/>
  <c r="I72" i="2"/>
  <c r="I70" i="2"/>
  <c r="J69" i="2" s="1"/>
  <c r="I50" i="1"/>
  <c r="I55" i="1" s="1"/>
  <c r="I49" i="1"/>
  <c r="I54" i="1" s="1"/>
  <c r="J44" i="1"/>
  <c r="J30" i="1"/>
  <c r="I53" i="1"/>
  <c r="J52" i="1" s="1"/>
  <c r="L33" i="1"/>
  <c r="K38" i="1"/>
  <c r="L4" i="1"/>
  <c r="K25" i="1"/>
  <c r="K28" i="1" s="1"/>
  <c r="K42" i="1" s="1"/>
  <c r="K50" i="1" s="1"/>
  <c r="K8" i="1"/>
  <c r="K12" i="1" s="1"/>
  <c r="L27" i="1"/>
  <c r="M6" i="1"/>
  <c r="L10" i="1"/>
  <c r="J42" i="1"/>
  <c r="J46" i="1"/>
  <c r="M5" i="1"/>
  <c r="L26" i="1"/>
  <c r="L9" i="1"/>
  <c r="K43" i="2" l="1"/>
  <c r="K66" i="2"/>
  <c r="L41" i="2"/>
  <c r="L59" i="2" s="1"/>
  <c r="L67" i="2" s="1"/>
  <c r="K61" i="2"/>
  <c r="K63" i="2" s="1"/>
  <c r="L18" i="2"/>
  <c r="M16" i="2"/>
  <c r="O9" i="2"/>
  <c r="J72" i="2"/>
  <c r="J70" i="2"/>
  <c r="K69" i="2" s="1"/>
  <c r="J71" i="2"/>
  <c r="M11" i="2"/>
  <c r="O4" i="2"/>
  <c r="M35" i="2"/>
  <c r="O15" i="2"/>
  <c r="L61" i="2"/>
  <c r="J50" i="1"/>
  <c r="J55" i="1" s="1"/>
  <c r="J49" i="1"/>
  <c r="K44" i="1"/>
  <c r="K46" i="1" s="1"/>
  <c r="K30" i="1"/>
  <c r="L38" i="1"/>
  <c r="M33" i="1"/>
  <c r="K49" i="1"/>
  <c r="N5" i="1"/>
  <c r="M26" i="1"/>
  <c r="M9" i="1"/>
  <c r="N6" i="1"/>
  <c r="M27" i="1"/>
  <c r="M10" i="1"/>
  <c r="L8" i="1"/>
  <c r="L12" i="1" s="1"/>
  <c r="L25" i="1"/>
  <c r="L28" i="1" s="1"/>
  <c r="M4" i="1"/>
  <c r="J53" i="1"/>
  <c r="K52" i="1" s="1"/>
  <c r="J54" i="1"/>
  <c r="L43" i="2" l="1"/>
  <c r="L66" i="2"/>
  <c r="M18" i="2"/>
  <c r="L63" i="2"/>
  <c r="O16" i="2"/>
  <c r="M41" i="2"/>
  <c r="M59" i="2" s="1"/>
  <c r="M67" i="2" s="1"/>
  <c r="K71" i="2"/>
  <c r="K70" i="2"/>
  <c r="L69" i="2" s="1"/>
  <c r="K72" i="2"/>
  <c r="O35" i="2"/>
  <c r="O11" i="2"/>
  <c r="L30" i="1"/>
  <c r="L44" i="1"/>
  <c r="L46" i="1" s="1"/>
  <c r="M38" i="1"/>
  <c r="N33" i="1"/>
  <c r="N38" i="1" s="1"/>
  <c r="K55" i="1"/>
  <c r="K53" i="1"/>
  <c r="L52" i="1" s="1"/>
  <c r="K54" i="1"/>
  <c r="M8" i="1"/>
  <c r="M12" i="1" s="1"/>
  <c r="N4" i="1"/>
  <c r="M25" i="1"/>
  <c r="M28" i="1" s="1"/>
  <c r="N9" i="1"/>
  <c r="N26" i="1"/>
  <c r="L42" i="1"/>
  <c r="N10" i="1"/>
  <c r="N27" i="1"/>
  <c r="O18" i="2" l="1"/>
  <c r="M43" i="2"/>
  <c r="M66" i="2"/>
  <c r="O41" i="2"/>
  <c r="O59" i="2" s="1"/>
  <c r="O67" i="2" s="1"/>
  <c r="M61" i="2"/>
  <c r="M63" i="2" s="1"/>
  <c r="L70" i="2"/>
  <c r="M69" i="2" s="1"/>
  <c r="L72" i="2"/>
  <c r="L71" i="2"/>
  <c r="L50" i="1"/>
  <c r="L55" i="1" s="1"/>
  <c r="L49" i="1"/>
  <c r="L54" i="1" s="1"/>
  <c r="N25" i="1"/>
  <c r="N28" i="1" s="1"/>
  <c r="N42" i="1" s="1"/>
  <c r="N50" i="1" s="1"/>
  <c r="N8" i="1"/>
  <c r="N12" i="1" s="1"/>
  <c r="M44" i="1"/>
  <c r="M46" i="1" s="1"/>
  <c r="M30" i="1"/>
  <c r="M42" i="1"/>
  <c r="L53" i="1"/>
  <c r="M52" i="1" s="1"/>
  <c r="O61" i="2" l="1"/>
  <c r="O63" i="2" s="1"/>
  <c r="O43" i="2"/>
  <c r="O66" i="2"/>
  <c r="M71" i="2"/>
  <c r="M72" i="2"/>
  <c r="M70" i="2"/>
  <c r="O69" i="2" s="1"/>
  <c r="M53" i="1"/>
  <c r="N52" i="1" s="1"/>
  <c r="N49" i="1"/>
  <c r="M50" i="1"/>
  <c r="M55" i="1" s="1"/>
  <c r="M49" i="1"/>
  <c r="M54" i="1" s="1"/>
  <c r="N44" i="1"/>
  <c r="N46" i="1" s="1"/>
  <c r="N30" i="1"/>
  <c r="O72" i="2" l="1"/>
  <c r="O70" i="2"/>
  <c r="O71" i="2"/>
  <c r="N54" i="1"/>
  <c r="N55" i="1"/>
  <c r="N53" i="1"/>
</calcChain>
</file>

<file path=xl/sharedStrings.xml><?xml version="1.0" encoding="utf-8"?>
<sst xmlns="http://schemas.openxmlformats.org/spreadsheetml/2006/main" count="148" uniqueCount="108">
  <si>
    <t>SALES</t>
  </si>
  <si>
    <t>EXPENDITURE</t>
  </si>
  <si>
    <t>Month 1</t>
  </si>
  <si>
    <t>Month 2</t>
  </si>
  <si>
    <t>Month 3</t>
  </si>
  <si>
    <t>Month 4</t>
  </si>
  <si>
    <t>Month 5</t>
  </si>
  <si>
    <t>Month 6</t>
  </si>
  <si>
    <t>Month 7</t>
  </si>
  <si>
    <t>TOTAL SALES</t>
  </si>
  <si>
    <t>Material</t>
  </si>
  <si>
    <t>Insurances</t>
  </si>
  <si>
    <t>Professional Fees</t>
  </si>
  <si>
    <t>TOTAL EXPEND</t>
  </si>
  <si>
    <t>CUM PROFIT</t>
  </si>
  <si>
    <t>START UP</t>
  </si>
  <si>
    <t>Month 8</t>
  </si>
  <si>
    <t>Month 9</t>
  </si>
  <si>
    <t>Month 10</t>
  </si>
  <si>
    <t>Month 11</t>
  </si>
  <si>
    <t>BANK BALANCE-OPEN</t>
  </si>
  <si>
    <t>Wages</t>
  </si>
  <si>
    <t>Vehicles</t>
  </si>
  <si>
    <t>Refurbishment</t>
  </si>
  <si>
    <t>Training</t>
  </si>
  <si>
    <t>Certification</t>
  </si>
  <si>
    <t>Equipment</t>
  </si>
  <si>
    <t>STARTUP</t>
  </si>
  <si>
    <t>RUNNING-Fixed</t>
  </si>
  <si>
    <t>RUNNING-Variable</t>
  </si>
  <si>
    <t>Coffee</t>
  </si>
  <si>
    <t>Cake</t>
  </si>
  <si>
    <t>Biscuit</t>
  </si>
  <si>
    <t>Coffee (No.)</t>
  </si>
  <si>
    <t>Cake (No.)</t>
  </si>
  <si>
    <t>Biscuit (No.)</t>
  </si>
  <si>
    <t>Total - Run</t>
  </si>
  <si>
    <t>Total Run - Variable</t>
  </si>
  <si>
    <t>NETT PROFIT</t>
  </si>
  <si>
    <t>Rent</t>
  </si>
  <si>
    <t>CASHFLOW</t>
  </si>
  <si>
    <t>BANK BALANCE-CLOSED-immed</t>
  </si>
  <si>
    <t xml:space="preserve">Coffee </t>
  </si>
  <si>
    <t>Bank Balance Close - 30 days</t>
  </si>
  <si>
    <t>CASHFLOW-30</t>
  </si>
  <si>
    <t>CASHFLOW-60</t>
  </si>
  <si>
    <t>Close - 60 days</t>
  </si>
  <si>
    <t>GROSS PROFIT</t>
  </si>
  <si>
    <t>START UP COSTS</t>
  </si>
  <si>
    <t>UNIT PRICE</t>
  </si>
  <si>
    <t>To Sell</t>
  </si>
  <si>
    <t>To Buy</t>
  </si>
  <si>
    <t>LOANS</t>
  </si>
  <si>
    <t>Running 1</t>
  </si>
  <si>
    <t>Running 2</t>
  </si>
  <si>
    <t>Running 3</t>
  </si>
  <si>
    <t>Running 4</t>
  </si>
  <si>
    <t>Running 5</t>
  </si>
  <si>
    <t>Running 6</t>
  </si>
  <si>
    <t>Running 7</t>
  </si>
  <si>
    <t>Running 8</t>
  </si>
  <si>
    <t>Running 9</t>
  </si>
  <si>
    <t>Cost for Item 1</t>
  </si>
  <si>
    <t>Cost for Item 2</t>
  </si>
  <si>
    <t>Cost for Item 3</t>
  </si>
  <si>
    <t>Cost for Item 4</t>
  </si>
  <si>
    <t>Cost for Item 5</t>
  </si>
  <si>
    <t>Cost for Item 6</t>
  </si>
  <si>
    <t>Start up cost 1</t>
  </si>
  <si>
    <t>Start up cost 2</t>
  </si>
  <si>
    <t>Start up cost 3</t>
  </si>
  <si>
    <t>Start up cost 4</t>
  </si>
  <si>
    <t>Start up cost 5</t>
  </si>
  <si>
    <t>Start up cost 6</t>
  </si>
  <si>
    <t>Start up cost 7</t>
  </si>
  <si>
    <t>Start up cost 8</t>
  </si>
  <si>
    <t>Start up cost 9</t>
  </si>
  <si>
    <t xml:space="preserve">These are the costs to set the business up </t>
  </si>
  <si>
    <t>Unit Costs to make/buy the item to be sold</t>
  </si>
  <si>
    <t>Fixed Monthly Costs</t>
  </si>
  <si>
    <t>No. of Item 1</t>
  </si>
  <si>
    <t>No. of Item 2</t>
  </si>
  <si>
    <t>No. of Item 3</t>
  </si>
  <si>
    <t>No. of Item 4</t>
  </si>
  <si>
    <t>No. of Item 5</t>
  </si>
  <si>
    <t>No. of Item 6</t>
  </si>
  <si>
    <t>Sale Cost of Item 1</t>
  </si>
  <si>
    <t>Sale Cost of Item 2</t>
  </si>
  <si>
    <t>Sale Cost of Item 3</t>
  </si>
  <si>
    <t>Sale Cost of Item 4</t>
  </si>
  <si>
    <t>Sale Cost of Item 5</t>
  </si>
  <si>
    <t>Sale Cost of Item 6</t>
  </si>
  <si>
    <t>Sales forecast - Number of expected Sales</t>
  </si>
  <si>
    <t>What is the Retail Price of the Item</t>
  </si>
  <si>
    <t>Month 12</t>
  </si>
  <si>
    <t>Materials</t>
  </si>
  <si>
    <t>Sugar</t>
  </si>
  <si>
    <t>Cups</t>
  </si>
  <si>
    <t>Costs</t>
  </si>
  <si>
    <t>Size</t>
  </si>
  <si>
    <t>Cost/Unit</t>
  </si>
  <si>
    <t>Units/Pack</t>
  </si>
  <si>
    <t>Fixed</t>
  </si>
  <si>
    <t>Water</t>
  </si>
  <si>
    <t>Electric</t>
  </si>
  <si>
    <t>Other</t>
  </si>
  <si>
    <t>Barrasita</t>
  </si>
  <si>
    <t>Sale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</si>
</sst>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£&quot;#,##0_);[Red]\(&quot;£&quot;#,##0\)"/>
    <numFmt numFmtId="8" formatCode="&quot;£&quot;#,##0.00_);[Red]\(&quot;£&quot;#,##0.00\)"/>
    <numFmt numFmtId="44" formatCode="_(&quot;£&quot;* #,##0.00_);_(&quot;£&quot;* \(#,##0.00\);_(&quot;£&quot;* &quot;-&quot;??_);_(@_)"/>
    <numFmt numFmtId="164" formatCode="&quot;£&quot;#,##0.00;[Red]&quot;£&quot;#,##0.00"/>
    <numFmt numFmtId="165" formatCode="#,##0;[Red]#,##0"/>
    <numFmt numFmtId="166" formatCode="_-[$£-809]* #,##0.00_-;\-[$£-809]* #,##0.00_-;_-[$£-809]* &quot;-&quot;??_-;_-@_-"/>
  </numFmts>
  <fonts count="6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83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164" fontId="0" fillId="2" borderId="1" xfId="0" applyNumberFormat="1" applyFill="1" applyBorder="1"/>
    <xf numFmtId="164" fontId="0" fillId="0" borderId="0" xfId="0" applyNumberFormat="1"/>
    <xf numFmtId="164" fontId="0" fillId="3" borderId="1" xfId="0" applyNumberFormat="1" applyFill="1" applyBorder="1"/>
    <xf numFmtId="164" fontId="0" fillId="4" borderId="1" xfId="0" applyNumberFormat="1" applyFill="1" applyBorder="1"/>
    <xf numFmtId="0" fontId="1" fillId="2" borderId="1" xfId="0" applyFont="1" applyFill="1" applyBorder="1"/>
    <xf numFmtId="164" fontId="1" fillId="2" borderId="1" xfId="0" applyNumberFormat="1" applyFont="1" applyFill="1" applyBorder="1"/>
    <xf numFmtId="0" fontId="0" fillId="4" borderId="0" xfId="0" applyFill="1" applyBorder="1"/>
    <xf numFmtId="0" fontId="2" fillId="3" borderId="1" xfId="0" applyFont="1" applyFill="1" applyBorder="1"/>
    <xf numFmtId="8" fontId="0" fillId="2" borderId="1" xfId="0" applyNumberFormat="1" applyFill="1" applyBorder="1"/>
    <xf numFmtId="6" fontId="0" fillId="2" borderId="1" xfId="0" applyNumberFormat="1" applyFill="1" applyBorder="1"/>
    <xf numFmtId="165" fontId="0" fillId="2" borderId="1" xfId="0" applyNumberFormat="1" applyFill="1" applyBorder="1"/>
    <xf numFmtId="8" fontId="0" fillId="3" borderId="1" xfId="0" applyNumberFormat="1" applyFill="1" applyBorder="1"/>
    <xf numFmtId="164" fontId="2" fillId="3" borderId="1" xfId="0" applyNumberFormat="1" applyFont="1" applyFill="1" applyBorder="1"/>
    <xf numFmtId="44" fontId="0" fillId="3" borderId="1" xfId="0" applyNumberFormat="1" applyFill="1" applyBorder="1"/>
    <xf numFmtId="8" fontId="2" fillId="3" borderId="1" xfId="0" applyNumberFormat="1" applyFont="1" applyFill="1" applyBorder="1"/>
    <xf numFmtId="0" fontId="2" fillId="4" borderId="1" xfId="0" applyFont="1" applyFill="1" applyBorder="1"/>
    <xf numFmtId="164" fontId="2" fillId="4" borderId="1" xfId="0" applyNumberFormat="1" applyFont="1" applyFill="1" applyBorder="1"/>
    <xf numFmtId="44" fontId="2" fillId="3" borderId="1" xfId="0" applyNumberFormat="1" applyFont="1" applyFill="1" applyBorder="1"/>
    <xf numFmtId="0" fontId="1" fillId="2" borderId="0" xfId="0" applyFont="1" applyFill="1" applyBorder="1"/>
    <xf numFmtId="164" fontId="1" fillId="2" borderId="0" xfId="0" applyNumberFormat="1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2" xfId="0" applyFill="1" applyBorder="1"/>
    <xf numFmtId="164" fontId="5" fillId="0" borderId="8" xfId="0" applyNumberFormat="1" applyFont="1" applyFill="1" applyBorder="1" applyAlignment="1">
      <alignment horizontal="center" vertical="center"/>
    </xf>
    <xf numFmtId="164" fontId="5" fillId="0" borderId="9" xfId="0" applyNumberFormat="1" applyFont="1" applyFill="1" applyBorder="1" applyAlignment="1">
      <alignment horizontal="center" vertical="center"/>
    </xf>
    <xf numFmtId="164" fontId="5" fillId="0" borderId="10" xfId="0" applyNumberFormat="1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5" fillId="0" borderId="12" xfId="0" applyNumberFormat="1" applyFont="1" applyFill="1" applyBorder="1" applyAlignment="1">
      <alignment horizontal="center" vertical="center"/>
    </xf>
    <xf numFmtId="164" fontId="5" fillId="0" borderId="13" xfId="0" applyNumberFormat="1" applyFont="1" applyFill="1" applyBorder="1" applyAlignment="1">
      <alignment horizontal="center" vertical="center"/>
    </xf>
    <xf numFmtId="164" fontId="5" fillId="0" borderId="14" xfId="0" applyNumberFormat="1" applyFont="1" applyFill="1" applyBorder="1" applyAlignment="1">
      <alignment horizontal="center" vertical="center"/>
    </xf>
    <xf numFmtId="164" fontId="5" fillId="0" borderId="15" xfId="0" applyNumberFormat="1" applyFont="1" applyFill="1" applyBorder="1" applyAlignment="1">
      <alignment horizontal="center" vertical="center"/>
    </xf>
    <xf numFmtId="166" fontId="0" fillId="0" borderId="0" xfId="0" applyNumberFormat="1"/>
    <xf numFmtId="166" fontId="0" fillId="2" borderId="1" xfId="0" applyNumberFormat="1" applyFill="1" applyBorder="1"/>
    <xf numFmtId="166" fontId="1" fillId="2" borderId="1" xfId="0" applyNumberFormat="1" applyFont="1" applyFill="1" applyBorder="1"/>
    <xf numFmtId="166" fontId="1" fillId="2" borderId="0" xfId="0" applyNumberFormat="1" applyFont="1" applyFill="1" applyBorder="1"/>
    <xf numFmtId="166" fontId="0" fillId="3" borderId="1" xfId="0" applyNumberFormat="1" applyFill="1" applyBorder="1"/>
    <xf numFmtId="166" fontId="2" fillId="3" borderId="3" xfId="0" applyNumberFormat="1" applyFont="1" applyFill="1" applyBorder="1"/>
    <xf numFmtId="166" fontId="0" fillId="3" borderId="4" xfId="0" applyNumberFormat="1" applyFill="1" applyBorder="1"/>
    <xf numFmtId="166" fontId="2" fillId="3" borderId="1" xfId="0" applyNumberFormat="1" applyFont="1" applyFill="1" applyBorder="1"/>
    <xf numFmtId="166" fontId="2" fillId="4" borderId="1" xfId="0" applyNumberFormat="1" applyFont="1" applyFill="1" applyBorder="1"/>
    <xf numFmtId="166" fontId="0" fillId="4" borderId="1" xfId="0" applyNumberFormat="1" applyFill="1" applyBorder="1"/>
    <xf numFmtId="166" fontId="0" fillId="4" borderId="0" xfId="0" applyNumberFormat="1" applyFill="1" applyBorder="1"/>
    <xf numFmtId="166" fontId="0" fillId="0" borderId="10" xfId="0" applyNumberFormat="1" applyFill="1" applyBorder="1" applyAlignment="1">
      <alignment horizontal="center" vertical="center" wrapText="1"/>
    </xf>
    <xf numFmtId="166" fontId="0" fillId="0" borderId="12" xfId="0" applyNumberFormat="1" applyFill="1" applyBorder="1" applyAlignment="1">
      <alignment horizontal="center" vertical="center" wrapText="1"/>
    </xf>
    <xf numFmtId="166" fontId="0" fillId="0" borderId="15" xfId="0" applyNumberFormat="1" applyFill="1" applyBorder="1" applyAlignment="1">
      <alignment horizontal="center" vertical="center" wrapText="1"/>
    </xf>
    <xf numFmtId="0" fontId="0" fillId="3" borderId="3" xfId="0" applyFill="1" applyBorder="1"/>
    <xf numFmtId="8" fontId="2" fillId="3" borderId="4" xfId="0" applyNumberFormat="1" applyFont="1" applyFill="1" applyBorder="1"/>
    <xf numFmtId="0" fontId="2" fillId="3" borderId="4" xfId="0" applyFont="1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8" fontId="0" fillId="5" borderId="5" xfId="0" applyNumberFormat="1" applyFill="1" applyBorder="1"/>
    <xf numFmtId="8" fontId="0" fillId="5" borderId="6" xfId="0" applyNumberFormat="1" applyFill="1" applyBorder="1"/>
    <xf numFmtId="166" fontId="0" fillId="5" borderId="5" xfId="0" applyNumberFormat="1" applyFont="1" applyFill="1" applyBorder="1"/>
    <xf numFmtId="166" fontId="0" fillId="5" borderId="6" xfId="0" applyNumberFormat="1" applyFont="1" applyFill="1" applyBorder="1"/>
    <xf numFmtId="166" fontId="0" fillId="5" borderId="6" xfId="0" applyNumberFormat="1" applyFill="1" applyBorder="1"/>
    <xf numFmtId="166" fontId="0" fillId="5" borderId="7" xfId="0" applyNumberForma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8" fontId="0" fillId="6" borderId="5" xfId="0" applyNumberFormat="1" applyFill="1" applyBorder="1"/>
    <xf numFmtId="8" fontId="0" fillId="6" borderId="6" xfId="0" applyNumberFormat="1" applyFill="1" applyBorder="1"/>
    <xf numFmtId="6" fontId="0" fillId="6" borderId="6" xfId="0" applyNumberFormat="1" applyFill="1" applyBorder="1"/>
    <xf numFmtId="6" fontId="0" fillId="6" borderId="7" xfId="0" applyNumberFormat="1" applyFill="1" applyBorder="1"/>
    <xf numFmtId="0" fontId="0" fillId="0" borderId="16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166" fontId="0" fillId="0" borderId="19" xfId="0" applyNumberFormat="1" applyFill="1" applyBorder="1" applyAlignment="1">
      <alignment horizontal="center" vertical="center" wrapText="1"/>
    </xf>
    <xf numFmtId="166" fontId="0" fillId="0" borderId="20" xfId="0" applyNumberFormat="1" applyFill="1" applyBorder="1" applyAlignment="1">
      <alignment horizontal="center" vertical="center" wrapText="1"/>
    </xf>
    <xf numFmtId="166" fontId="0" fillId="0" borderId="21" xfId="0" applyNumberForma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44" fontId="0" fillId="0" borderId="0" xfId="1" applyFont="1"/>
    <xf numFmtId="2" fontId="0" fillId="0" borderId="0" xfId="1" applyNumberFormat="1" applyFont="1"/>
    <xf numFmtId="0" fontId="0" fillId="0" borderId="0" xfId="0" applyAlignment="1">
      <alignment horizontal="left"/>
    </xf>
    <xf numFmtId="4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47ED8-8A77-8B45-9126-683AA61FC863}">
  <dimension ref="A2:Q72"/>
  <sheetViews>
    <sheetView zoomScale="87" zoomScaleNormal="87" zoomScalePageLayoutView="120" workbookViewId="0">
      <selection activeCell="Q61" sqref="Q61"/>
    </sheetView>
  </sheetViews>
  <sheetFormatPr baseColWidth="10" defaultRowHeight="16" x14ac:dyDescent="0.2"/>
  <cols>
    <col min="1" max="1" width="22.5" customWidth="1"/>
    <col min="2" max="2" width="11" customWidth="1"/>
    <col min="3" max="3" width="15.6640625" style="36" customWidth="1"/>
    <col min="6" max="6" width="10.83203125" bestFit="1" customWidth="1"/>
  </cols>
  <sheetData>
    <row r="2" spans="1:15" x14ac:dyDescent="0.2">
      <c r="B2" t="s">
        <v>49</v>
      </c>
      <c r="C2" s="36" t="s">
        <v>48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16</v>
      </c>
      <c r="L2" t="s">
        <v>17</v>
      </c>
      <c r="M2" t="s">
        <v>18</v>
      </c>
      <c r="N2" t="s">
        <v>19</v>
      </c>
      <c r="O2" t="s">
        <v>94</v>
      </c>
    </row>
    <row r="3" spans="1:15" s="1" customFormat="1" x14ac:dyDescent="0.2">
      <c r="A3" s="1" t="s">
        <v>0</v>
      </c>
      <c r="C3" s="37"/>
    </row>
    <row r="4" spans="1:15" s="1" customFormat="1" x14ac:dyDescent="0.2">
      <c r="A4" s="1" t="s">
        <v>80</v>
      </c>
      <c r="B4" s="69" t="s">
        <v>92</v>
      </c>
      <c r="C4" s="70"/>
      <c r="D4" s="14">
        <v>0</v>
      </c>
      <c r="E4" s="14">
        <v>0</v>
      </c>
      <c r="F4" s="14">
        <f>E4*1.2</f>
        <v>0</v>
      </c>
      <c r="G4" s="14">
        <f t="shared" ref="G4:M4" si="0">F4*1.2</f>
        <v>0</v>
      </c>
      <c r="H4" s="14">
        <f t="shared" si="0"/>
        <v>0</v>
      </c>
      <c r="I4" s="14">
        <f t="shared" si="0"/>
        <v>0</v>
      </c>
      <c r="J4" s="14">
        <f t="shared" si="0"/>
        <v>0</v>
      </c>
      <c r="K4" s="14">
        <f t="shared" si="0"/>
        <v>0</v>
      </c>
      <c r="L4" s="14">
        <f t="shared" si="0"/>
        <v>0</v>
      </c>
      <c r="M4" s="14">
        <f t="shared" si="0"/>
        <v>0</v>
      </c>
      <c r="N4" s="14">
        <f>L4*1.2</f>
        <v>0</v>
      </c>
      <c r="O4" s="14">
        <f>M4*1.2</f>
        <v>0</v>
      </c>
    </row>
    <row r="5" spans="1:15" s="1" customFormat="1" x14ac:dyDescent="0.2">
      <c r="A5" s="1" t="s">
        <v>81</v>
      </c>
      <c r="B5" s="71"/>
      <c r="C5" s="72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1:15" s="1" customFormat="1" x14ac:dyDescent="0.2">
      <c r="A6" s="1" t="s">
        <v>82</v>
      </c>
      <c r="B6" s="71"/>
      <c r="C6" s="72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spans="1:15" s="1" customFormat="1" x14ac:dyDescent="0.2">
      <c r="A7" s="1" t="s">
        <v>83</v>
      </c>
      <c r="B7" s="71"/>
      <c r="C7" s="72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s="1" customFormat="1" x14ac:dyDescent="0.2">
      <c r="A8" s="1" t="s">
        <v>84</v>
      </c>
      <c r="B8" s="71"/>
      <c r="C8" s="72"/>
      <c r="D8" s="14">
        <v>0</v>
      </c>
      <c r="E8" s="14">
        <v>0</v>
      </c>
      <c r="F8" s="14">
        <f>E8</f>
        <v>0</v>
      </c>
      <c r="G8" s="14">
        <f t="shared" ref="G8:M9" si="1">F8</f>
        <v>0</v>
      </c>
      <c r="H8" s="14">
        <f t="shared" si="1"/>
        <v>0</v>
      </c>
      <c r="I8" s="14">
        <f t="shared" si="1"/>
        <v>0</v>
      </c>
      <c r="J8" s="14">
        <f t="shared" si="1"/>
        <v>0</v>
      </c>
      <c r="K8" s="14">
        <f t="shared" si="1"/>
        <v>0</v>
      </c>
      <c r="L8" s="14">
        <f t="shared" si="1"/>
        <v>0</v>
      </c>
      <c r="M8" s="14">
        <f t="shared" si="1"/>
        <v>0</v>
      </c>
      <c r="N8" s="14">
        <f>L8</f>
        <v>0</v>
      </c>
      <c r="O8" s="14">
        <f>M8</f>
        <v>0</v>
      </c>
    </row>
    <row r="9" spans="1:15" s="1" customFormat="1" x14ac:dyDescent="0.2">
      <c r="A9" s="1" t="s">
        <v>85</v>
      </c>
      <c r="B9" s="73"/>
      <c r="C9" s="74"/>
      <c r="D9" s="14">
        <v>0</v>
      </c>
      <c r="E9" s="14">
        <v>0</v>
      </c>
      <c r="F9" s="14">
        <f>E9</f>
        <v>0</v>
      </c>
      <c r="G9" s="14">
        <f t="shared" si="1"/>
        <v>0</v>
      </c>
      <c r="H9" s="14">
        <f t="shared" si="1"/>
        <v>0</v>
      </c>
      <c r="I9" s="14">
        <f t="shared" si="1"/>
        <v>0</v>
      </c>
      <c r="J9" s="14">
        <f t="shared" si="1"/>
        <v>0</v>
      </c>
      <c r="K9" s="14">
        <f t="shared" si="1"/>
        <v>0</v>
      </c>
      <c r="L9" s="14">
        <f t="shared" si="1"/>
        <v>0</v>
      </c>
      <c r="M9" s="14">
        <f t="shared" si="1"/>
        <v>0</v>
      </c>
      <c r="N9" s="14">
        <f>L9</f>
        <v>0</v>
      </c>
      <c r="O9" s="14">
        <f>M9</f>
        <v>0</v>
      </c>
    </row>
    <row r="10" spans="1:15" s="1" customFormat="1" ht="17" thickBot="1" x14ac:dyDescent="0.25">
      <c r="B10" s="63" t="s">
        <v>50</v>
      </c>
      <c r="C10" s="37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s="1" customFormat="1" x14ac:dyDescent="0.2">
      <c r="A11" s="62" t="s">
        <v>86</v>
      </c>
      <c r="B11" s="65"/>
      <c r="C11" s="75" t="s">
        <v>93</v>
      </c>
      <c r="D11" s="4">
        <f>D4*$B11</f>
        <v>0</v>
      </c>
      <c r="E11" s="4">
        <f>E4*$B11</f>
        <v>0</v>
      </c>
      <c r="F11" s="4">
        <f>F4*$B11</f>
        <v>0</v>
      </c>
      <c r="G11" s="4">
        <f>G4*$B11</f>
        <v>0</v>
      </c>
      <c r="H11" s="4">
        <f>H4*$B11</f>
        <v>0</v>
      </c>
      <c r="I11" s="4">
        <f>I4*$B11</f>
        <v>0</v>
      </c>
      <c r="J11" s="4">
        <f>J4*$B11</f>
        <v>0</v>
      </c>
      <c r="K11" s="4">
        <f>K4*$B11</f>
        <v>0</v>
      </c>
      <c r="L11" s="4">
        <f>L4*$B11</f>
        <v>0</v>
      </c>
      <c r="M11" s="4">
        <f>M4*$B11</f>
        <v>0</v>
      </c>
      <c r="N11" s="4">
        <f>N4*$B11</f>
        <v>0</v>
      </c>
      <c r="O11" s="4">
        <f>O4*$B11</f>
        <v>0</v>
      </c>
    </row>
    <row r="12" spans="1:15" s="1" customFormat="1" x14ac:dyDescent="0.2">
      <c r="A12" s="62" t="s">
        <v>87</v>
      </c>
      <c r="B12" s="66"/>
      <c r="C12" s="76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 s="1" customFormat="1" x14ac:dyDescent="0.2">
      <c r="A13" s="62" t="s">
        <v>88</v>
      </c>
      <c r="B13" s="66"/>
      <c r="C13" s="76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 s="1" customFormat="1" x14ac:dyDescent="0.2">
      <c r="A14" s="62" t="s">
        <v>89</v>
      </c>
      <c r="B14" s="66"/>
      <c r="C14" s="76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 s="1" customFormat="1" x14ac:dyDescent="0.2">
      <c r="A15" s="62" t="s">
        <v>90</v>
      </c>
      <c r="B15" s="67"/>
      <c r="C15" s="76"/>
      <c r="D15" s="4">
        <f>D8*$B$15</f>
        <v>0</v>
      </c>
      <c r="E15" s="4">
        <f>E8*$B$15</f>
        <v>0</v>
      </c>
      <c r="F15" s="4">
        <f>F8*$B$15</f>
        <v>0</v>
      </c>
      <c r="G15" s="4">
        <f>G8*$B$15</f>
        <v>0</v>
      </c>
      <c r="H15" s="4">
        <f>H8*$B$15</f>
        <v>0</v>
      </c>
      <c r="I15" s="4">
        <f>I8*$B$15</f>
        <v>0</v>
      </c>
      <c r="J15" s="4">
        <f>J8*$B$15</f>
        <v>0</v>
      </c>
      <c r="K15" s="4">
        <f>K8*$B$15</f>
        <v>0</v>
      </c>
      <c r="L15" s="4">
        <f>L8*$B$15</f>
        <v>0</v>
      </c>
      <c r="M15" s="4">
        <f>M8*$B$15</f>
        <v>0</v>
      </c>
      <c r="N15" s="4">
        <f>N8*$B$15</f>
        <v>0</v>
      </c>
      <c r="O15" s="4">
        <f>O8*$B$15</f>
        <v>0</v>
      </c>
    </row>
    <row r="16" spans="1:15" s="1" customFormat="1" ht="17" thickBot="1" x14ac:dyDescent="0.25">
      <c r="A16" s="62" t="s">
        <v>91</v>
      </c>
      <c r="B16" s="68"/>
      <c r="C16" s="77"/>
      <c r="D16" s="4">
        <f>D9*$B16</f>
        <v>0</v>
      </c>
      <c r="E16" s="4">
        <f>E9*$B16</f>
        <v>0</v>
      </c>
      <c r="F16" s="4">
        <f>F9*$B16</f>
        <v>0</v>
      </c>
      <c r="G16" s="4">
        <f>G9*$B16</f>
        <v>0</v>
      </c>
      <c r="H16" s="4">
        <f>H9*$B16</f>
        <v>0</v>
      </c>
      <c r="I16" s="4">
        <f>I9*$B16</f>
        <v>0</v>
      </c>
      <c r="J16" s="4">
        <f>J9*$B16</f>
        <v>0</v>
      </c>
      <c r="K16" s="4">
        <f>K9*$B16</f>
        <v>0</v>
      </c>
      <c r="L16" s="4">
        <f>L9*$B16</f>
        <v>0</v>
      </c>
      <c r="M16" s="4">
        <f>M9*$B16</f>
        <v>0</v>
      </c>
      <c r="N16" s="4">
        <f>N9*$B16</f>
        <v>0</v>
      </c>
      <c r="O16" s="4">
        <f>O9*$B16</f>
        <v>0</v>
      </c>
    </row>
    <row r="17" spans="1:17" s="1" customFormat="1" x14ac:dyDescent="0.2">
      <c r="B17" s="64"/>
      <c r="C17" s="37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7" s="8" customFormat="1" ht="19" x14ac:dyDescent="0.25">
      <c r="A18" s="8" t="s">
        <v>9</v>
      </c>
      <c r="C18" s="38"/>
      <c r="D18" s="9">
        <f>SUM(D11:D17)</f>
        <v>0</v>
      </c>
      <c r="E18" s="9">
        <f t="shared" ref="E18:O18" si="2">SUM(E11:E17)</f>
        <v>0</v>
      </c>
      <c r="F18" s="9">
        <f t="shared" si="2"/>
        <v>0</v>
      </c>
      <c r="G18" s="9">
        <f t="shared" si="2"/>
        <v>0</v>
      </c>
      <c r="H18" s="9">
        <f t="shared" si="2"/>
        <v>0</v>
      </c>
      <c r="I18" s="9">
        <f t="shared" si="2"/>
        <v>0</v>
      </c>
      <c r="J18" s="9">
        <f t="shared" si="2"/>
        <v>0</v>
      </c>
      <c r="K18" s="9">
        <f t="shared" si="2"/>
        <v>0</v>
      </c>
      <c r="L18" s="9">
        <f t="shared" si="2"/>
        <v>0</v>
      </c>
      <c r="M18" s="9">
        <f t="shared" si="2"/>
        <v>0</v>
      </c>
      <c r="N18" s="9">
        <f t="shared" ref="N18" si="3">SUM(N11:N17)</f>
        <v>0</v>
      </c>
      <c r="O18" s="9">
        <f t="shared" si="2"/>
        <v>0</v>
      </c>
      <c r="Q18" s="9">
        <f>SUM(D18:P18)</f>
        <v>0</v>
      </c>
    </row>
    <row r="19" spans="1:17" s="22" customFormat="1" ht="19" x14ac:dyDescent="0.25">
      <c r="C19" s="39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</row>
    <row r="20" spans="1:17" s="22" customFormat="1" ht="19" x14ac:dyDescent="0.25">
      <c r="A20" s="8" t="s">
        <v>52</v>
      </c>
      <c r="B20" s="8"/>
      <c r="C20" s="38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7" x14ac:dyDescent="0.2"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7" s="2" customFormat="1" x14ac:dyDescent="0.2">
      <c r="A22" s="2" t="s">
        <v>1</v>
      </c>
      <c r="C22" s="40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7" s="2" customFormat="1" ht="17" thickBot="1" x14ac:dyDescent="0.25">
      <c r="A23" s="11" t="s">
        <v>27</v>
      </c>
      <c r="C23" s="41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7" s="24" customFormat="1" x14ac:dyDescent="0.2">
      <c r="A24" s="24" t="s">
        <v>68</v>
      </c>
      <c r="B24" s="25"/>
      <c r="C24" s="58">
        <v>0</v>
      </c>
      <c r="D24" s="27" t="s">
        <v>77</v>
      </c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</row>
    <row r="25" spans="1:17" s="24" customFormat="1" x14ac:dyDescent="0.2">
      <c r="A25" s="24" t="s">
        <v>69</v>
      </c>
      <c r="B25" s="25"/>
      <c r="C25" s="59"/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2"/>
    </row>
    <row r="26" spans="1:17" s="24" customFormat="1" x14ac:dyDescent="0.2">
      <c r="A26" s="24" t="s">
        <v>70</v>
      </c>
      <c r="B26" s="25"/>
      <c r="C26" s="59"/>
      <c r="D26" s="30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2"/>
    </row>
    <row r="27" spans="1:17" s="24" customFormat="1" x14ac:dyDescent="0.2">
      <c r="A27" s="24" t="s">
        <v>71</v>
      </c>
      <c r="B27" s="25"/>
      <c r="C27" s="59"/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2"/>
    </row>
    <row r="28" spans="1:17" s="2" customFormat="1" x14ac:dyDescent="0.2">
      <c r="A28" s="24" t="s">
        <v>72</v>
      </c>
      <c r="B28" s="26"/>
      <c r="C28" s="60"/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2"/>
    </row>
    <row r="29" spans="1:17" s="2" customFormat="1" x14ac:dyDescent="0.2">
      <c r="A29" s="24" t="s">
        <v>73</v>
      </c>
      <c r="B29" s="26"/>
      <c r="C29" s="60"/>
      <c r="D29" s="30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2"/>
    </row>
    <row r="30" spans="1:17" s="2" customFormat="1" x14ac:dyDescent="0.2">
      <c r="A30" s="24" t="s">
        <v>74</v>
      </c>
      <c r="B30" s="26"/>
      <c r="C30" s="60"/>
      <c r="D30" s="30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2"/>
    </row>
    <row r="31" spans="1:17" s="2" customFormat="1" x14ac:dyDescent="0.2">
      <c r="A31" s="24" t="s">
        <v>75</v>
      </c>
      <c r="B31" s="26"/>
      <c r="C31" s="60"/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2"/>
    </row>
    <row r="32" spans="1:17" s="2" customFormat="1" ht="17" thickBot="1" x14ac:dyDescent="0.25">
      <c r="A32" s="24" t="s">
        <v>76</v>
      </c>
      <c r="B32" s="26"/>
      <c r="C32" s="61"/>
      <c r="D32" s="33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5"/>
    </row>
    <row r="33" spans="1:17" s="2" customFormat="1" x14ac:dyDescent="0.2">
      <c r="B33" s="17"/>
      <c r="C33" s="42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7" s="2" customFormat="1" ht="17" thickBot="1" x14ac:dyDescent="0.25">
      <c r="A34" s="11" t="s">
        <v>29</v>
      </c>
      <c r="B34" s="50" t="s">
        <v>51</v>
      </c>
      <c r="C34" s="4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7" s="2" customFormat="1" x14ac:dyDescent="0.2">
      <c r="A35" s="26" t="s">
        <v>62</v>
      </c>
      <c r="B35" s="56"/>
      <c r="C35" s="47" t="s">
        <v>78</v>
      </c>
      <c r="D35" s="6">
        <f>D4*$B$35</f>
        <v>0</v>
      </c>
      <c r="E35" s="6">
        <f>E4*$B$35</f>
        <v>0</v>
      </c>
      <c r="F35" s="6">
        <f>F4*$B$35</f>
        <v>0</v>
      </c>
      <c r="G35" s="6">
        <f>G4*$B$35</f>
        <v>0</v>
      </c>
      <c r="H35" s="6">
        <f>H4*$B$35</f>
        <v>0</v>
      </c>
      <c r="I35" s="6">
        <f>I4*$B$35</f>
        <v>0</v>
      </c>
      <c r="J35" s="6">
        <f>J4*$B$35</f>
        <v>0</v>
      </c>
      <c r="K35" s="6">
        <f>K4*$B$35</f>
        <v>0</v>
      </c>
      <c r="L35" s="6">
        <f>L4*$B$35</f>
        <v>0</v>
      </c>
      <c r="M35" s="6">
        <f>M4*$B$35</f>
        <v>0</v>
      </c>
      <c r="N35" s="6">
        <f>N4*$B$35</f>
        <v>0</v>
      </c>
      <c r="O35" s="6">
        <f>O4*$B$35</f>
        <v>0</v>
      </c>
    </row>
    <row r="36" spans="1:17" s="2" customFormat="1" x14ac:dyDescent="0.2">
      <c r="A36" s="26" t="s">
        <v>63</v>
      </c>
      <c r="B36" s="57"/>
      <c r="C36" s="48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7" s="2" customFormat="1" x14ac:dyDescent="0.2">
      <c r="A37" s="26" t="s">
        <v>64</v>
      </c>
      <c r="B37" s="57"/>
      <c r="C37" s="48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7" s="2" customFormat="1" x14ac:dyDescent="0.2">
      <c r="A38" s="26" t="s">
        <v>65</v>
      </c>
      <c r="B38" s="57"/>
      <c r="C38" s="48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</row>
    <row r="39" spans="1:17" s="2" customFormat="1" x14ac:dyDescent="0.2">
      <c r="A39" s="26" t="s">
        <v>66</v>
      </c>
      <c r="B39" s="57"/>
      <c r="C39" s="48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7" s="2" customFormat="1" x14ac:dyDescent="0.2">
      <c r="A40" s="26" t="s">
        <v>67</v>
      </c>
      <c r="B40" s="57"/>
      <c r="C40" s="48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7" s="11" customFormat="1" x14ac:dyDescent="0.2">
      <c r="A41" s="11" t="s">
        <v>37</v>
      </c>
      <c r="B41" s="51"/>
      <c r="C41" s="43"/>
      <c r="D41" s="16">
        <f>SUM(D35:D40)</f>
        <v>0</v>
      </c>
      <c r="E41" s="16">
        <f>SUM(E35:E40)</f>
        <v>0</v>
      </c>
      <c r="F41" s="16">
        <f>SUM(F35:F40)</f>
        <v>0</v>
      </c>
      <c r="G41" s="16">
        <f>SUM(G35:G40)</f>
        <v>0</v>
      </c>
      <c r="H41" s="16">
        <f>SUM(H35:H40)</f>
        <v>0</v>
      </c>
      <c r="I41" s="16">
        <f>SUM(I35:I40)</f>
        <v>0</v>
      </c>
      <c r="J41" s="16">
        <f>SUM(J35:J40)</f>
        <v>0</v>
      </c>
      <c r="K41" s="16">
        <f>SUM(K35:K40)</f>
        <v>0</v>
      </c>
      <c r="L41" s="16">
        <f>SUM(L35:L40)</f>
        <v>0</v>
      </c>
      <c r="M41" s="16">
        <f>SUM(M35:M40)</f>
        <v>0</v>
      </c>
      <c r="N41" s="16">
        <f>SUM(N35:N40)</f>
        <v>0</v>
      </c>
      <c r="O41" s="16">
        <f>SUM(O35:O40)</f>
        <v>0</v>
      </c>
      <c r="Q41" s="16">
        <f>SUM(D41:P41)</f>
        <v>0</v>
      </c>
    </row>
    <row r="42" spans="1:17" s="11" customFormat="1" x14ac:dyDescent="0.2">
      <c r="B42" s="18"/>
      <c r="C42" s="43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</row>
    <row r="43" spans="1:17" s="11" customFormat="1" x14ac:dyDescent="0.2">
      <c r="A43" s="11" t="s">
        <v>47</v>
      </c>
      <c r="B43" s="18"/>
      <c r="C43" s="43"/>
      <c r="D43" s="16">
        <f>D18-D41</f>
        <v>0</v>
      </c>
      <c r="E43" s="16">
        <f>E18-E41</f>
        <v>0</v>
      </c>
      <c r="F43" s="16">
        <f>F18-F41</f>
        <v>0</v>
      </c>
      <c r="G43" s="16">
        <f>G18-G41</f>
        <v>0</v>
      </c>
      <c r="H43" s="16">
        <f>H18-H41</f>
        <v>0</v>
      </c>
      <c r="I43" s="16">
        <f>I18-I41</f>
        <v>0</v>
      </c>
      <c r="J43" s="16">
        <f>J18-J41</f>
        <v>0</v>
      </c>
      <c r="K43" s="16">
        <f>K18-K41</f>
        <v>0</v>
      </c>
      <c r="L43" s="16">
        <f>L18-L41</f>
        <v>0</v>
      </c>
      <c r="M43" s="16">
        <f>M18-M41</f>
        <v>0</v>
      </c>
      <c r="N43" s="16">
        <f>N18-N41</f>
        <v>0</v>
      </c>
      <c r="O43" s="16">
        <f>O18-O41</f>
        <v>0</v>
      </c>
      <c r="Q43" s="16">
        <f>Q18-Q41</f>
        <v>0</v>
      </c>
    </row>
    <row r="44" spans="1:17" s="11" customFormat="1" x14ac:dyDescent="0.2">
      <c r="B44" s="18"/>
      <c r="C44" s="43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</row>
    <row r="45" spans="1:17" s="2" customFormat="1" ht="17" thickBot="1" x14ac:dyDescent="0.25">
      <c r="A45" s="11" t="s">
        <v>28</v>
      </c>
      <c r="B45" s="50"/>
      <c r="C45" s="43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7" s="2" customFormat="1" x14ac:dyDescent="0.2">
      <c r="A46" s="26" t="s">
        <v>53</v>
      </c>
      <c r="B46" s="53"/>
      <c r="C46" s="47" t="s">
        <v>79</v>
      </c>
      <c r="D46" s="40">
        <v>0</v>
      </c>
      <c r="E46" s="40">
        <v>0</v>
      </c>
      <c r="F46" s="40">
        <f>E46*1.1</f>
        <v>0</v>
      </c>
      <c r="G46" s="6">
        <f t="shared" ref="G46:M46" si="4">F46*1.1</f>
        <v>0</v>
      </c>
      <c r="H46" s="6">
        <f t="shared" si="4"/>
        <v>0</v>
      </c>
      <c r="I46" s="6">
        <f t="shared" si="4"/>
        <v>0</v>
      </c>
      <c r="J46" s="6">
        <f t="shared" si="4"/>
        <v>0</v>
      </c>
      <c r="K46" s="6">
        <f t="shared" si="4"/>
        <v>0</v>
      </c>
      <c r="L46" s="6">
        <f t="shared" si="4"/>
        <v>0</v>
      </c>
      <c r="M46" s="6">
        <f t="shared" si="4"/>
        <v>0</v>
      </c>
      <c r="N46" s="6">
        <f>L46*1.1</f>
        <v>0</v>
      </c>
      <c r="O46" s="6">
        <f>M46*1.1</f>
        <v>0</v>
      </c>
    </row>
    <row r="47" spans="1:17" s="2" customFormat="1" x14ac:dyDescent="0.2">
      <c r="A47" s="26" t="s">
        <v>54</v>
      </c>
      <c r="B47" s="54"/>
      <c r="C47" s="48"/>
      <c r="D47" s="40"/>
      <c r="E47" s="40"/>
      <c r="F47" s="40"/>
      <c r="G47" s="6"/>
      <c r="H47" s="6"/>
      <c r="I47" s="6"/>
      <c r="J47" s="6"/>
      <c r="K47" s="6"/>
      <c r="L47" s="6"/>
      <c r="M47" s="6"/>
      <c r="N47" s="6"/>
      <c r="O47" s="6"/>
    </row>
    <row r="48" spans="1:17" s="2" customFormat="1" x14ac:dyDescent="0.2">
      <c r="A48" s="26" t="s">
        <v>55</v>
      </c>
      <c r="B48" s="54"/>
      <c r="C48" s="48"/>
      <c r="D48" s="40"/>
      <c r="E48" s="40"/>
      <c r="F48" s="40"/>
      <c r="G48" s="6"/>
      <c r="H48" s="6"/>
      <c r="I48" s="6"/>
      <c r="J48" s="6"/>
      <c r="K48" s="6"/>
      <c r="L48" s="6"/>
      <c r="M48" s="6"/>
      <c r="N48" s="6"/>
      <c r="O48" s="6"/>
    </row>
    <row r="49" spans="1:17" s="2" customFormat="1" x14ac:dyDescent="0.2">
      <c r="A49" s="26" t="s">
        <v>56</v>
      </c>
      <c r="B49" s="54"/>
      <c r="C49" s="48"/>
      <c r="D49" s="40"/>
      <c r="E49" s="40"/>
      <c r="F49" s="40"/>
      <c r="G49" s="6"/>
      <c r="H49" s="6"/>
      <c r="I49" s="6"/>
      <c r="J49" s="6"/>
      <c r="K49" s="6"/>
      <c r="L49" s="6"/>
      <c r="M49" s="6"/>
      <c r="N49" s="6"/>
      <c r="O49" s="6"/>
    </row>
    <row r="50" spans="1:17" s="2" customFormat="1" x14ac:dyDescent="0.2">
      <c r="A50" s="26" t="s">
        <v>57</v>
      </c>
      <c r="B50" s="54"/>
      <c r="C50" s="48"/>
      <c r="D50" s="40"/>
      <c r="E50" s="40"/>
      <c r="F50" s="40"/>
      <c r="G50" s="6"/>
      <c r="H50" s="6"/>
      <c r="I50" s="6"/>
      <c r="J50" s="6"/>
      <c r="K50" s="6"/>
      <c r="L50" s="6"/>
      <c r="M50" s="6"/>
      <c r="N50" s="6"/>
      <c r="O50" s="6"/>
    </row>
    <row r="51" spans="1:17" s="2" customFormat="1" x14ac:dyDescent="0.2">
      <c r="A51" s="26" t="s">
        <v>58</v>
      </c>
      <c r="B51" s="54"/>
      <c r="C51" s="48"/>
      <c r="D51" s="40"/>
      <c r="E51" s="40"/>
      <c r="F51" s="40">
        <f>E51*1.2</f>
        <v>0</v>
      </c>
      <c r="G51" s="6">
        <f t="shared" ref="G51:M51" si="5">F51*1.2</f>
        <v>0</v>
      </c>
      <c r="H51" s="6">
        <f t="shared" si="5"/>
        <v>0</v>
      </c>
      <c r="I51" s="6">
        <f t="shared" si="5"/>
        <v>0</v>
      </c>
      <c r="J51" s="6">
        <f t="shared" si="5"/>
        <v>0</v>
      </c>
      <c r="K51" s="6">
        <f t="shared" si="5"/>
        <v>0</v>
      </c>
      <c r="L51" s="6">
        <f t="shared" si="5"/>
        <v>0</v>
      </c>
      <c r="M51" s="6">
        <f t="shared" si="5"/>
        <v>0</v>
      </c>
      <c r="N51" s="6">
        <f>L51*1.2</f>
        <v>0</v>
      </c>
      <c r="O51" s="6">
        <f>M51*1.2</f>
        <v>0</v>
      </c>
    </row>
    <row r="52" spans="1:17" s="2" customFormat="1" x14ac:dyDescent="0.2">
      <c r="A52" s="26" t="s">
        <v>59</v>
      </c>
      <c r="B52" s="54"/>
      <c r="C52" s="48"/>
      <c r="D52" s="40"/>
      <c r="E52" s="40"/>
      <c r="F52" s="40">
        <f t="shared" ref="F52:M54" si="6">E52</f>
        <v>0</v>
      </c>
      <c r="G52" s="6">
        <f t="shared" si="6"/>
        <v>0</v>
      </c>
      <c r="H52" s="6">
        <f t="shared" si="6"/>
        <v>0</v>
      </c>
      <c r="I52" s="6">
        <f t="shared" si="6"/>
        <v>0</v>
      </c>
      <c r="J52" s="6">
        <f t="shared" si="6"/>
        <v>0</v>
      </c>
      <c r="K52" s="6">
        <f t="shared" si="6"/>
        <v>0</v>
      </c>
      <c r="L52" s="6">
        <f t="shared" si="6"/>
        <v>0</v>
      </c>
      <c r="M52" s="6">
        <f t="shared" si="6"/>
        <v>0</v>
      </c>
      <c r="N52" s="6">
        <f>L52</f>
        <v>0</v>
      </c>
      <c r="O52" s="6">
        <f>M52</f>
        <v>0</v>
      </c>
    </row>
    <row r="53" spans="1:17" s="2" customFormat="1" x14ac:dyDescent="0.2">
      <c r="A53" s="26" t="s">
        <v>60</v>
      </c>
      <c r="B53" s="54"/>
      <c r="C53" s="48"/>
      <c r="D53" s="40"/>
      <c r="E53" s="40"/>
      <c r="F53" s="40">
        <f t="shared" si="6"/>
        <v>0</v>
      </c>
      <c r="G53" s="6">
        <f t="shared" si="6"/>
        <v>0</v>
      </c>
      <c r="H53" s="6">
        <f t="shared" si="6"/>
        <v>0</v>
      </c>
      <c r="I53" s="6">
        <f t="shared" si="6"/>
        <v>0</v>
      </c>
      <c r="J53" s="6">
        <f t="shared" si="6"/>
        <v>0</v>
      </c>
      <c r="K53" s="6">
        <f t="shared" si="6"/>
        <v>0</v>
      </c>
      <c r="L53" s="6">
        <f t="shared" si="6"/>
        <v>0</v>
      </c>
      <c r="M53" s="6">
        <f t="shared" si="6"/>
        <v>0</v>
      </c>
      <c r="N53" s="6">
        <f>L53</f>
        <v>0</v>
      </c>
      <c r="O53" s="6">
        <f>M53</f>
        <v>0</v>
      </c>
    </row>
    <row r="54" spans="1:17" s="2" customFormat="1" ht="17" thickBot="1" x14ac:dyDescent="0.25">
      <c r="A54" s="26" t="s">
        <v>61</v>
      </c>
      <c r="B54" s="55"/>
      <c r="C54" s="49"/>
      <c r="D54" s="40"/>
      <c r="E54" s="40"/>
      <c r="F54" s="40">
        <f t="shared" si="6"/>
        <v>0</v>
      </c>
      <c r="G54" s="6">
        <f t="shared" si="6"/>
        <v>0</v>
      </c>
      <c r="H54" s="6">
        <f t="shared" si="6"/>
        <v>0</v>
      </c>
      <c r="I54" s="6">
        <f t="shared" si="6"/>
        <v>0</v>
      </c>
      <c r="J54" s="6">
        <f t="shared" si="6"/>
        <v>0</v>
      </c>
      <c r="K54" s="6">
        <f t="shared" si="6"/>
        <v>0</v>
      </c>
      <c r="L54" s="6">
        <f t="shared" si="6"/>
        <v>0</v>
      </c>
      <c r="M54" s="6">
        <f t="shared" si="6"/>
        <v>0</v>
      </c>
      <c r="N54" s="6">
        <f>L54</f>
        <v>0</v>
      </c>
      <c r="O54" s="6">
        <f>M54</f>
        <v>0</v>
      </c>
    </row>
    <row r="55" spans="1:17" s="11" customFormat="1" x14ac:dyDescent="0.2">
      <c r="A55" s="11" t="s">
        <v>36</v>
      </c>
      <c r="B55" s="52"/>
      <c r="C55" s="43"/>
      <c r="D55" s="16">
        <f>SUM(D46:D54)</f>
        <v>0</v>
      </c>
      <c r="E55" s="16">
        <f t="shared" ref="E55:O55" si="7">SUM(E46:E54)</f>
        <v>0</v>
      </c>
      <c r="F55" s="16">
        <f t="shared" si="7"/>
        <v>0</v>
      </c>
      <c r="G55" s="16">
        <f t="shared" si="7"/>
        <v>0</v>
      </c>
      <c r="H55" s="16">
        <f t="shared" si="7"/>
        <v>0</v>
      </c>
      <c r="I55" s="16">
        <f t="shared" si="7"/>
        <v>0</v>
      </c>
      <c r="J55" s="16">
        <f t="shared" si="7"/>
        <v>0</v>
      </c>
      <c r="K55" s="16">
        <f t="shared" si="7"/>
        <v>0</v>
      </c>
      <c r="L55" s="16">
        <f t="shared" si="7"/>
        <v>0</v>
      </c>
      <c r="M55" s="16">
        <f t="shared" si="7"/>
        <v>0</v>
      </c>
      <c r="N55" s="16">
        <f t="shared" ref="N55" si="8">SUM(N46:N54)</f>
        <v>0</v>
      </c>
      <c r="O55" s="16">
        <f t="shared" si="7"/>
        <v>0</v>
      </c>
      <c r="Q55" s="16">
        <f>SUM(D55:O55)</f>
        <v>0</v>
      </c>
    </row>
    <row r="56" spans="1:17" s="11" customFormat="1" x14ac:dyDescent="0.2">
      <c r="C56" s="43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</row>
    <row r="57" spans="1:17" s="2" customFormat="1" x14ac:dyDescent="0.2">
      <c r="B57" s="15"/>
      <c r="C57" s="40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</row>
    <row r="58" spans="1:17" s="2" customFormat="1" x14ac:dyDescent="0.2">
      <c r="A58" s="2" t="s">
        <v>15</v>
      </c>
      <c r="C58" s="40">
        <f>SUM(C24:C32)</f>
        <v>0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</row>
    <row r="59" spans="1:17" s="11" customFormat="1" x14ac:dyDescent="0.2">
      <c r="A59" s="11" t="s">
        <v>13</v>
      </c>
      <c r="C59" s="43">
        <f>C58</f>
        <v>0</v>
      </c>
      <c r="D59" s="16">
        <f>D41+D55</f>
        <v>0</v>
      </c>
      <c r="E59" s="16">
        <f t="shared" ref="E59:O59" si="9">E41+E55</f>
        <v>0</v>
      </c>
      <c r="F59" s="16">
        <f t="shared" si="9"/>
        <v>0</v>
      </c>
      <c r="G59" s="16">
        <f t="shared" si="9"/>
        <v>0</v>
      </c>
      <c r="H59" s="16">
        <f t="shared" si="9"/>
        <v>0</v>
      </c>
      <c r="I59" s="16">
        <f t="shared" si="9"/>
        <v>0</v>
      </c>
      <c r="J59" s="16">
        <f t="shared" si="9"/>
        <v>0</v>
      </c>
      <c r="K59" s="16">
        <f t="shared" si="9"/>
        <v>0</v>
      </c>
      <c r="L59" s="16">
        <f t="shared" si="9"/>
        <v>0</v>
      </c>
      <c r="M59" s="16">
        <f t="shared" si="9"/>
        <v>0</v>
      </c>
      <c r="N59" s="16">
        <f t="shared" ref="N59" si="10">N41+N55</f>
        <v>0</v>
      </c>
      <c r="O59" s="16">
        <f t="shared" si="9"/>
        <v>0</v>
      </c>
    </row>
    <row r="60" spans="1:17" x14ac:dyDescent="0.2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</row>
    <row r="61" spans="1:17" s="19" customFormat="1" x14ac:dyDescent="0.2">
      <c r="A61" s="19" t="s">
        <v>38</v>
      </c>
      <c r="C61" s="44"/>
      <c r="D61" s="20">
        <f>D18-D55-D41</f>
        <v>0</v>
      </c>
      <c r="E61" s="20">
        <f>E18-E55-E41</f>
        <v>0</v>
      </c>
      <c r="F61" s="20">
        <f>F18-F55-F41</f>
        <v>0</v>
      </c>
      <c r="G61" s="20">
        <f>G18-G55-G41</f>
        <v>0</v>
      </c>
      <c r="H61" s="20">
        <f>H18-H55-H41</f>
        <v>0</v>
      </c>
      <c r="I61" s="20">
        <f>I18-I55-I41</f>
        <v>0</v>
      </c>
      <c r="J61" s="20">
        <f>J18-J55-J41</f>
        <v>0</v>
      </c>
      <c r="K61" s="20">
        <f>K18-K55-K41</f>
        <v>0</v>
      </c>
      <c r="L61" s="20">
        <f>L18-L55-L41</f>
        <v>0</v>
      </c>
      <c r="M61" s="20">
        <f>M18-M55-M41</f>
        <v>0</v>
      </c>
      <c r="N61" s="20">
        <f>N18-N55-N41</f>
        <v>0</v>
      </c>
      <c r="O61" s="20">
        <f>O18-O55-O41</f>
        <v>0</v>
      </c>
      <c r="P61" s="20"/>
      <c r="Q61" s="20">
        <f>SUM(D61:P61)</f>
        <v>0</v>
      </c>
    </row>
    <row r="62" spans="1:17" s="3" customFormat="1" x14ac:dyDescent="0.2">
      <c r="C62" s="45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1:17" s="3" customFormat="1" x14ac:dyDescent="0.2">
      <c r="A63" s="3" t="s">
        <v>14</v>
      </c>
      <c r="C63" s="45">
        <f>C18-C59</f>
        <v>0</v>
      </c>
      <c r="D63" s="7">
        <f>C63+D61</f>
        <v>0</v>
      </c>
      <c r="E63" s="7">
        <f t="shared" ref="E63:M63" si="11">D63+E61</f>
        <v>0</v>
      </c>
      <c r="F63" s="7">
        <f t="shared" si="11"/>
        <v>0</v>
      </c>
      <c r="G63" s="7">
        <f t="shared" si="11"/>
        <v>0</v>
      </c>
      <c r="H63" s="7">
        <f t="shared" si="11"/>
        <v>0</v>
      </c>
      <c r="I63" s="7">
        <f t="shared" si="11"/>
        <v>0</v>
      </c>
      <c r="J63" s="7">
        <f t="shared" si="11"/>
        <v>0</v>
      </c>
      <c r="K63" s="7">
        <f t="shared" si="11"/>
        <v>0</v>
      </c>
      <c r="L63" s="7">
        <f t="shared" si="11"/>
        <v>0</v>
      </c>
      <c r="M63" s="7">
        <f t="shared" si="11"/>
        <v>0</v>
      </c>
      <c r="N63" s="7">
        <f>L63+N61</f>
        <v>0</v>
      </c>
      <c r="O63" s="7">
        <f>M63+O61</f>
        <v>0</v>
      </c>
      <c r="P63" s="7"/>
    </row>
    <row r="64" spans="1:17" x14ac:dyDescent="0.2">
      <c r="B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1:16" ht="14" customHeight="1" x14ac:dyDescent="0.2">
      <c r="A65" t="s">
        <v>40</v>
      </c>
      <c r="B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1:16" x14ac:dyDescent="0.2">
      <c r="A66" t="s">
        <v>44</v>
      </c>
      <c r="C66" s="36">
        <f>C63</f>
        <v>0</v>
      </c>
      <c r="D66" s="5">
        <f>B18-D59</f>
        <v>0</v>
      </c>
      <c r="E66" s="5">
        <f>D18-E59</f>
        <v>0</v>
      </c>
      <c r="F66" s="5">
        <f>E18-F59</f>
        <v>0</v>
      </c>
      <c r="G66" s="5">
        <f>F18-G59</f>
        <v>0</v>
      </c>
      <c r="H66" s="5">
        <f>G18-H59</f>
        <v>0</v>
      </c>
      <c r="I66" s="5">
        <f>H18-I59</f>
        <v>0</v>
      </c>
      <c r="J66" s="5">
        <f>I18-J59</f>
        <v>0</v>
      </c>
      <c r="K66" s="5">
        <f>J18-K59</f>
        <v>0</v>
      </c>
      <c r="L66" s="5">
        <f>K18-L59</f>
        <v>0</v>
      </c>
      <c r="M66" s="5">
        <f>L18-M59</f>
        <v>0</v>
      </c>
      <c r="N66" s="5">
        <f>L18-N59</f>
        <v>0</v>
      </c>
      <c r="O66" s="5">
        <f>M18-O59</f>
        <v>0</v>
      </c>
      <c r="P66" s="5"/>
    </row>
    <row r="67" spans="1:16" x14ac:dyDescent="0.2">
      <c r="A67" t="s">
        <v>45</v>
      </c>
      <c r="B67" s="5"/>
      <c r="D67" s="5">
        <f>B18-D59</f>
        <v>0</v>
      </c>
      <c r="E67" s="5">
        <f>B18-E59</f>
        <v>0</v>
      </c>
      <c r="F67" s="5">
        <f>D18-F59</f>
        <v>0</v>
      </c>
      <c r="G67" s="5">
        <f>E18-G59</f>
        <v>0</v>
      </c>
      <c r="H67" s="5">
        <f>F18-H59</f>
        <v>0</v>
      </c>
      <c r="I67" s="5">
        <f>G18-I59</f>
        <v>0</v>
      </c>
      <c r="J67" s="5">
        <f>H18-J59</f>
        <v>0</v>
      </c>
      <c r="K67" s="5">
        <f>I18-K59</f>
        <v>0</v>
      </c>
      <c r="L67" s="5">
        <f>J18-L59</f>
        <v>0</v>
      </c>
      <c r="M67" s="5">
        <f>K18-M59</f>
        <v>0</v>
      </c>
      <c r="N67" s="5">
        <f>K18-N59</f>
        <v>0</v>
      </c>
      <c r="O67" s="5">
        <f>L18-O59</f>
        <v>0</v>
      </c>
      <c r="P67" s="5"/>
    </row>
    <row r="68" spans="1:16" x14ac:dyDescent="0.2">
      <c r="B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1:16" x14ac:dyDescent="0.2">
      <c r="A69" t="s">
        <v>20</v>
      </c>
      <c r="B69" s="5">
        <v>0</v>
      </c>
      <c r="D69" s="5">
        <f>B70</f>
        <v>0</v>
      </c>
      <c r="E69" s="5">
        <f t="shared" ref="E69:M69" si="12">D70</f>
        <v>0</v>
      </c>
      <c r="F69" s="5">
        <f t="shared" si="12"/>
        <v>0</v>
      </c>
      <c r="G69" s="5">
        <f t="shared" si="12"/>
        <v>0</v>
      </c>
      <c r="H69" s="5">
        <f t="shared" si="12"/>
        <v>0</v>
      </c>
      <c r="I69" s="5">
        <f t="shared" si="12"/>
        <v>0</v>
      </c>
      <c r="J69" s="5">
        <f t="shared" si="12"/>
        <v>0</v>
      </c>
      <c r="K69" s="5">
        <f t="shared" si="12"/>
        <v>0</v>
      </c>
      <c r="L69" s="5">
        <f t="shared" si="12"/>
        <v>0</v>
      </c>
      <c r="M69" s="5">
        <f t="shared" si="12"/>
        <v>0</v>
      </c>
      <c r="N69" s="5">
        <f>L70</f>
        <v>0</v>
      </c>
      <c r="O69" s="5">
        <f>M70</f>
        <v>0</v>
      </c>
    </row>
    <row r="70" spans="1:16" x14ac:dyDescent="0.2">
      <c r="A70" s="10" t="s">
        <v>41</v>
      </c>
      <c r="B70">
        <f>B69+C63</f>
        <v>0</v>
      </c>
      <c r="C70" s="46"/>
      <c r="D70" s="5">
        <f>D69+D61</f>
        <v>0</v>
      </c>
      <c r="E70" s="5">
        <f t="shared" ref="E70:O70" si="13">E69+E61</f>
        <v>0</v>
      </c>
      <c r="F70" s="5">
        <f t="shared" si="13"/>
        <v>0</v>
      </c>
      <c r="G70" s="5">
        <f t="shared" si="13"/>
        <v>0</v>
      </c>
      <c r="H70" s="5">
        <f t="shared" si="13"/>
        <v>0</v>
      </c>
      <c r="I70" s="5">
        <f t="shared" si="13"/>
        <v>0</v>
      </c>
      <c r="J70" s="5">
        <f t="shared" si="13"/>
        <v>0</v>
      </c>
      <c r="K70" s="5">
        <f t="shared" si="13"/>
        <v>0</v>
      </c>
      <c r="L70" s="5">
        <f t="shared" si="13"/>
        <v>0</v>
      </c>
      <c r="M70" s="5">
        <f t="shared" si="13"/>
        <v>0</v>
      </c>
      <c r="N70" s="5">
        <f t="shared" ref="N70" si="14">N69+N61</f>
        <v>0</v>
      </c>
      <c r="O70" s="5">
        <f t="shared" si="13"/>
        <v>0</v>
      </c>
    </row>
    <row r="71" spans="1:16" x14ac:dyDescent="0.2">
      <c r="A71" t="s">
        <v>43</v>
      </c>
      <c r="D71" s="5">
        <f>D69+D66</f>
        <v>0</v>
      </c>
      <c r="E71" s="5">
        <f t="shared" ref="E71:O71" si="15">E69+E66</f>
        <v>0</v>
      </c>
      <c r="F71" s="5">
        <f t="shared" si="15"/>
        <v>0</v>
      </c>
      <c r="G71" s="5">
        <f t="shared" si="15"/>
        <v>0</v>
      </c>
      <c r="H71" s="5">
        <f t="shared" si="15"/>
        <v>0</v>
      </c>
      <c r="I71" s="5">
        <f t="shared" si="15"/>
        <v>0</v>
      </c>
      <c r="J71" s="5">
        <f t="shared" si="15"/>
        <v>0</v>
      </c>
      <c r="K71" s="5">
        <f t="shared" si="15"/>
        <v>0</v>
      </c>
      <c r="L71" s="5">
        <f t="shared" si="15"/>
        <v>0</v>
      </c>
      <c r="M71" s="5">
        <f t="shared" si="15"/>
        <v>0</v>
      </c>
      <c r="N71" s="5">
        <f t="shared" ref="N71" si="16">N69+N66</f>
        <v>0</v>
      </c>
      <c r="O71" s="5">
        <f t="shared" si="15"/>
        <v>0</v>
      </c>
    </row>
    <row r="72" spans="1:16" x14ac:dyDescent="0.2">
      <c r="A72" t="s">
        <v>46</v>
      </c>
      <c r="D72" s="5">
        <f>D69+D67</f>
        <v>0</v>
      </c>
      <c r="E72" s="5">
        <f t="shared" ref="E72:O72" si="17">E69+E67</f>
        <v>0</v>
      </c>
      <c r="F72" s="5">
        <f t="shared" si="17"/>
        <v>0</v>
      </c>
      <c r="G72" s="5">
        <f t="shared" si="17"/>
        <v>0</v>
      </c>
      <c r="H72" s="5">
        <f t="shared" si="17"/>
        <v>0</v>
      </c>
      <c r="I72" s="5">
        <f t="shared" si="17"/>
        <v>0</v>
      </c>
      <c r="J72" s="5">
        <f t="shared" si="17"/>
        <v>0</v>
      </c>
      <c r="K72" s="5">
        <f t="shared" si="17"/>
        <v>0</v>
      </c>
      <c r="L72" s="5">
        <f t="shared" si="17"/>
        <v>0</v>
      </c>
      <c r="M72" s="5">
        <f t="shared" si="17"/>
        <v>0</v>
      </c>
      <c r="N72" s="5">
        <f t="shared" ref="N72" si="18">N69+N67</f>
        <v>0</v>
      </c>
      <c r="O72" s="5">
        <f t="shared" si="17"/>
        <v>0</v>
      </c>
    </row>
  </sheetData>
  <mergeCells count="5">
    <mergeCell ref="D24:O32"/>
    <mergeCell ref="C35:C40"/>
    <mergeCell ref="C46:C54"/>
    <mergeCell ref="B4:C9"/>
    <mergeCell ref="C11:C16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18968-5865-994A-B0E5-466BA1842B66}">
  <dimension ref="A4:F23"/>
  <sheetViews>
    <sheetView tabSelected="1" workbookViewId="0">
      <selection activeCell="F24" sqref="F24"/>
    </sheetView>
  </sheetViews>
  <sheetFormatPr baseColWidth="10" defaultRowHeight="16" x14ac:dyDescent="0.2"/>
  <cols>
    <col min="1" max="1" width="31.1640625" customWidth="1"/>
    <col min="4" max="4" width="10.83203125" style="80"/>
  </cols>
  <sheetData>
    <row r="4" spans="1:6" x14ac:dyDescent="0.2">
      <c r="B4" t="s">
        <v>98</v>
      </c>
      <c r="C4" t="s">
        <v>99</v>
      </c>
      <c r="D4" s="80" t="s">
        <v>101</v>
      </c>
      <c r="F4" t="s">
        <v>100</v>
      </c>
    </row>
    <row r="6" spans="1:6" x14ac:dyDescent="0.2">
      <c r="A6" t="s">
        <v>95</v>
      </c>
    </row>
    <row r="7" spans="1:6" x14ac:dyDescent="0.2">
      <c r="A7" s="78" t="s">
        <v>96</v>
      </c>
      <c r="B7" s="79">
        <v>2.59</v>
      </c>
      <c r="C7">
        <v>1000</v>
      </c>
      <c r="D7" s="80">
        <f>C7/8</f>
        <v>125</v>
      </c>
      <c r="F7" s="79">
        <f>B7/D7</f>
        <v>2.0719999999999999E-2</v>
      </c>
    </row>
    <row r="8" spans="1:6" x14ac:dyDescent="0.2">
      <c r="A8" s="78" t="s">
        <v>30</v>
      </c>
      <c r="B8" s="79">
        <v>6.5</v>
      </c>
      <c r="C8">
        <v>500</v>
      </c>
      <c r="D8" s="80">
        <f>C8/6</f>
        <v>83.333333333333329</v>
      </c>
      <c r="F8" s="79">
        <f>B8/D8</f>
        <v>7.8E-2</v>
      </c>
    </row>
    <row r="9" spans="1:6" x14ac:dyDescent="0.2">
      <c r="A9" s="78" t="s">
        <v>97</v>
      </c>
      <c r="B9" s="79">
        <v>8.6999999999999993</v>
      </c>
      <c r="C9">
        <v>100</v>
      </c>
      <c r="D9" s="80">
        <v>100</v>
      </c>
      <c r="F9" s="79">
        <f t="shared" ref="F8:F9" si="0">B9/D9</f>
        <v>8.6999999999999994E-2</v>
      </c>
    </row>
    <row r="10" spans="1:6" x14ac:dyDescent="0.2">
      <c r="B10" s="79"/>
    </row>
    <row r="11" spans="1:6" x14ac:dyDescent="0.2">
      <c r="A11" s="81" t="s">
        <v>102</v>
      </c>
    </row>
    <row r="12" spans="1:6" x14ac:dyDescent="0.2">
      <c r="A12" s="78" t="s">
        <v>103</v>
      </c>
      <c r="B12" s="79">
        <v>57</v>
      </c>
    </row>
    <row r="13" spans="1:6" x14ac:dyDescent="0.2">
      <c r="A13" s="78" t="s">
        <v>104</v>
      </c>
      <c r="B13">
        <v>60</v>
      </c>
    </row>
    <row r="14" spans="1:6" x14ac:dyDescent="0.2">
      <c r="A14" s="78" t="s">
        <v>39</v>
      </c>
      <c r="B14">
        <v>900</v>
      </c>
    </row>
    <row r="15" spans="1:6" x14ac:dyDescent="0.2">
      <c r="A15" s="78" t="s">
        <v>105</v>
      </c>
      <c r="B15">
        <v>600</v>
      </c>
    </row>
    <row r="16" spans="1:6" x14ac:dyDescent="0.2">
      <c r="B16" s="82">
        <f>SUM(B12:B15)</f>
        <v>1617</v>
      </c>
      <c r="C16" s="82">
        <f>B16/30</f>
        <v>53.9</v>
      </c>
      <c r="D16" s="80">
        <f>C16/12</f>
        <v>4.4916666666666663</v>
      </c>
      <c r="F16" s="79">
        <f>D16/6</f>
        <v>0.74861111111111101</v>
      </c>
    </row>
    <row r="18" spans="1:6" x14ac:dyDescent="0.2">
      <c r="A18" s="78" t="s">
        <v>106</v>
      </c>
      <c r="B18">
        <v>1000</v>
      </c>
      <c r="D18" s="80">
        <v>6.3</v>
      </c>
      <c r="F18">
        <f>D18/6</f>
        <v>1.05</v>
      </c>
    </row>
    <row r="21" spans="1:6" x14ac:dyDescent="0.2">
      <c r="F21" s="82">
        <f>SUM(F7:F18)</f>
        <v>1.984331111111111</v>
      </c>
    </row>
    <row r="23" spans="1:6" x14ac:dyDescent="0.2">
      <c r="E23" t="s">
        <v>107</v>
      </c>
      <c r="F23" s="82">
        <f>F21*2.5</f>
        <v>4.9608277777777774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55"/>
  <sheetViews>
    <sheetView zoomScale="115" zoomScaleNormal="120" zoomScalePageLayoutView="120" workbookViewId="0">
      <selection activeCell="C14" sqref="C14"/>
    </sheetView>
  </sheetViews>
  <sheetFormatPr baseColWidth="10" defaultRowHeight="16" x14ac:dyDescent="0.2"/>
  <cols>
    <col min="1" max="1" width="22.5" customWidth="1"/>
    <col min="2" max="2" width="7.5" customWidth="1"/>
    <col min="3" max="3" width="15.6640625" customWidth="1"/>
    <col min="6" max="6" width="10.83203125" bestFit="1" customWidth="1"/>
  </cols>
  <sheetData>
    <row r="2" spans="1:14" x14ac:dyDescent="0.2">
      <c r="B2" t="s">
        <v>49</v>
      </c>
      <c r="C2" t="s">
        <v>48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16</v>
      </c>
      <c r="L2" t="s">
        <v>17</v>
      </c>
      <c r="M2" t="s">
        <v>18</v>
      </c>
      <c r="N2" t="s">
        <v>19</v>
      </c>
    </row>
    <row r="3" spans="1:14" s="1" customFormat="1" x14ac:dyDescent="0.2">
      <c r="A3" s="1" t="s">
        <v>0</v>
      </c>
    </row>
    <row r="4" spans="1:14" s="1" customFormat="1" x14ac:dyDescent="0.2">
      <c r="A4" s="1" t="s">
        <v>33</v>
      </c>
      <c r="D4" s="14">
        <v>5</v>
      </c>
      <c r="E4" s="14">
        <v>100</v>
      </c>
      <c r="F4" s="14">
        <f>E4*1.2</f>
        <v>120</v>
      </c>
      <c r="G4" s="14">
        <f t="shared" ref="G4:J4" si="0">F4*1.2</f>
        <v>144</v>
      </c>
      <c r="H4" s="14">
        <f t="shared" si="0"/>
        <v>172.79999999999998</v>
      </c>
      <c r="I4" s="14">
        <f t="shared" si="0"/>
        <v>207.35999999999999</v>
      </c>
      <c r="J4" s="14">
        <f t="shared" si="0"/>
        <v>248.83199999999997</v>
      </c>
      <c r="K4" s="14">
        <f t="shared" ref="K4:N4" si="1">J4*1.2</f>
        <v>298.59839999999997</v>
      </c>
      <c r="L4" s="14">
        <f t="shared" si="1"/>
        <v>358.31807999999995</v>
      </c>
      <c r="M4" s="14">
        <f t="shared" si="1"/>
        <v>429.98169599999994</v>
      </c>
      <c r="N4" s="14">
        <f t="shared" si="1"/>
        <v>515.97803519999991</v>
      </c>
    </row>
    <row r="5" spans="1:14" s="1" customFormat="1" x14ac:dyDescent="0.2">
      <c r="A5" s="1" t="s">
        <v>34</v>
      </c>
      <c r="D5" s="14">
        <v>5</v>
      </c>
      <c r="E5" s="14">
        <v>200</v>
      </c>
      <c r="F5" s="14">
        <f>E5</f>
        <v>200</v>
      </c>
      <c r="G5" s="14">
        <f t="shared" ref="G5:N5" si="2">F5</f>
        <v>200</v>
      </c>
      <c r="H5" s="14">
        <f t="shared" si="2"/>
        <v>200</v>
      </c>
      <c r="I5" s="14">
        <f t="shared" si="2"/>
        <v>200</v>
      </c>
      <c r="J5" s="14">
        <f t="shared" si="2"/>
        <v>200</v>
      </c>
      <c r="K5" s="14">
        <f t="shared" si="2"/>
        <v>200</v>
      </c>
      <c r="L5" s="14">
        <f t="shared" si="2"/>
        <v>200</v>
      </c>
      <c r="M5" s="14">
        <f t="shared" si="2"/>
        <v>200</v>
      </c>
      <c r="N5" s="14">
        <f t="shared" si="2"/>
        <v>200</v>
      </c>
    </row>
    <row r="6" spans="1:14" s="1" customFormat="1" x14ac:dyDescent="0.2">
      <c r="A6" s="1" t="s">
        <v>35</v>
      </c>
      <c r="D6" s="14">
        <v>50</v>
      </c>
      <c r="E6" s="14">
        <v>200</v>
      </c>
      <c r="F6" s="14">
        <f>E6</f>
        <v>200</v>
      </c>
      <c r="G6" s="14">
        <f t="shared" ref="G6:N6" si="3">F6</f>
        <v>200</v>
      </c>
      <c r="H6" s="14">
        <f t="shared" si="3"/>
        <v>200</v>
      </c>
      <c r="I6" s="14">
        <f t="shared" si="3"/>
        <v>200</v>
      </c>
      <c r="J6" s="14">
        <f t="shared" si="3"/>
        <v>200</v>
      </c>
      <c r="K6" s="14">
        <f t="shared" si="3"/>
        <v>200</v>
      </c>
      <c r="L6" s="14">
        <f t="shared" si="3"/>
        <v>200</v>
      </c>
      <c r="M6" s="14">
        <f t="shared" si="3"/>
        <v>200</v>
      </c>
      <c r="N6" s="14">
        <f t="shared" si="3"/>
        <v>200</v>
      </c>
    </row>
    <row r="7" spans="1:14" s="1" customFormat="1" x14ac:dyDescent="0.2">
      <c r="B7" s="1" t="s">
        <v>50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s="1" customFormat="1" x14ac:dyDescent="0.2">
      <c r="A8" s="1" t="s">
        <v>42</v>
      </c>
      <c r="B8" s="12">
        <v>4</v>
      </c>
      <c r="D8" s="4">
        <f>D4*$B8</f>
        <v>20</v>
      </c>
      <c r="E8" s="4">
        <f>E4*$B8</f>
        <v>400</v>
      </c>
      <c r="F8" s="4">
        <f>F4*$B8</f>
        <v>480</v>
      </c>
      <c r="G8" s="4">
        <f>G4*$B8</f>
        <v>576</v>
      </c>
      <c r="H8" s="4">
        <f>H4*$B8</f>
        <v>691.19999999999993</v>
      </c>
      <c r="I8" s="4">
        <f>I4*$B8</f>
        <v>829.43999999999994</v>
      </c>
      <c r="J8" s="4">
        <f>J4*$B8</f>
        <v>995.32799999999986</v>
      </c>
      <c r="K8" s="4">
        <f>K4*$B8</f>
        <v>1194.3935999999999</v>
      </c>
      <c r="L8" s="4">
        <f>L4*$B8</f>
        <v>1433.2723199999998</v>
      </c>
      <c r="M8" s="4">
        <f>M4*$B8</f>
        <v>1719.9267839999998</v>
      </c>
      <c r="N8" s="4">
        <f>N4*$B8</f>
        <v>2063.9121407999996</v>
      </c>
    </row>
    <row r="9" spans="1:14" s="1" customFormat="1" x14ac:dyDescent="0.2">
      <c r="A9" s="1" t="s">
        <v>31</v>
      </c>
      <c r="B9" s="13">
        <v>3</v>
      </c>
      <c r="D9" s="4">
        <f>D5*$B$9</f>
        <v>15</v>
      </c>
      <c r="E9" s="4">
        <f>E5*$B$9</f>
        <v>600</v>
      </c>
      <c r="F9" s="4">
        <f>F5*$B$9</f>
        <v>600</v>
      </c>
      <c r="G9" s="4">
        <f>G5*$B$9</f>
        <v>600</v>
      </c>
      <c r="H9" s="4">
        <f>H5*$B$9</f>
        <v>600</v>
      </c>
      <c r="I9" s="4">
        <f>I5*$B$9</f>
        <v>600</v>
      </c>
      <c r="J9" s="4">
        <f>J5*$B$9</f>
        <v>600</v>
      </c>
      <c r="K9" s="4">
        <f>K5*$B$9</f>
        <v>600</v>
      </c>
      <c r="L9" s="4">
        <f>L5*$B$9</f>
        <v>600</v>
      </c>
      <c r="M9" s="4">
        <f>M5*$B$9</f>
        <v>600</v>
      </c>
      <c r="N9" s="4">
        <f>N5*$B$9</f>
        <v>600</v>
      </c>
    </row>
    <row r="10" spans="1:14" s="1" customFormat="1" x14ac:dyDescent="0.2">
      <c r="A10" s="1" t="s">
        <v>32</v>
      </c>
      <c r="B10" s="13">
        <v>1.5</v>
      </c>
      <c r="D10" s="4">
        <f>D6*$B10</f>
        <v>75</v>
      </c>
      <c r="E10" s="4">
        <f>E6*$B10</f>
        <v>300</v>
      </c>
      <c r="F10" s="4">
        <f>F6*$B10</f>
        <v>300</v>
      </c>
      <c r="G10" s="4">
        <f>G6*$B10</f>
        <v>300</v>
      </c>
      <c r="H10" s="4">
        <f>H6*$B10</f>
        <v>300</v>
      </c>
      <c r="I10" s="4">
        <f>I6*$B10</f>
        <v>300</v>
      </c>
      <c r="J10" s="4">
        <f>J6*$B10</f>
        <v>300</v>
      </c>
      <c r="K10" s="4">
        <f>K6*$B10</f>
        <v>300</v>
      </c>
      <c r="L10" s="4">
        <f>L6*$B10</f>
        <v>300</v>
      </c>
      <c r="M10" s="4">
        <f>M6*$B10</f>
        <v>300</v>
      </c>
      <c r="N10" s="4">
        <f>N6*$B10</f>
        <v>300</v>
      </c>
    </row>
    <row r="11" spans="1:14" s="1" customFormat="1" x14ac:dyDescent="0.2"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s="8" customFormat="1" ht="19" x14ac:dyDescent="0.25">
      <c r="A12" s="8" t="s">
        <v>9</v>
      </c>
      <c r="D12" s="9">
        <f>SUM(D8:D11)</f>
        <v>110</v>
      </c>
      <c r="E12" s="9">
        <f t="shared" ref="E12:N12" si="4">SUM(E8:E11)</f>
        <v>1300</v>
      </c>
      <c r="F12" s="9">
        <f t="shared" si="4"/>
        <v>1380</v>
      </c>
      <c r="G12" s="9">
        <f t="shared" si="4"/>
        <v>1476</v>
      </c>
      <c r="H12" s="9">
        <f t="shared" si="4"/>
        <v>1591.1999999999998</v>
      </c>
      <c r="I12" s="9">
        <f t="shared" si="4"/>
        <v>1729.44</v>
      </c>
      <c r="J12" s="9">
        <f t="shared" si="4"/>
        <v>1895.328</v>
      </c>
      <c r="K12" s="9">
        <f t="shared" si="4"/>
        <v>2094.3935999999999</v>
      </c>
      <c r="L12" s="9">
        <f t="shared" si="4"/>
        <v>2333.27232</v>
      </c>
      <c r="M12" s="9">
        <f t="shared" si="4"/>
        <v>2619.9267839999998</v>
      </c>
      <c r="N12" s="9">
        <f t="shared" si="4"/>
        <v>2963.9121407999996</v>
      </c>
    </row>
    <row r="13" spans="1:14" s="22" customFormat="1" ht="19" x14ac:dyDescent="0.25"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22" customFormat="1" ht="19" x14ac:dyDescent="0.25">
      <c r="A14" s="8" t="s">
        <v>52</v>
      </c>
      <c r="B14" s="8"/>
      <c r="C14" s="8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x14ac:dyDescent="0.2"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s="2" customFormat="1" x14ac:dyDescent="0.2">
      <c r="A16" s="2" t="s">
        <v>1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s="2" customFormat="1" x14ac:dyDescent="0.2">
      <c r="A17" s="11" t="s">
        <v>27</v>
      </c>
      <c r="C17" s="11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s="2" customFormat="1" x14ac:dyDescent="0.2">
      <c r="A18" s="2" t="s">
        <v>24</v>
      </c>
      <c r="C18" s="17">
        <v>1000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s="2" customFormat="1" x14ac:dyDescent="0.2">
      <c r="A19" s="2" t="s">
        <v>25</v>
      </c>
      <c r="C19" s="17">
        <v>500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s="2" customFormat="1" x14ac:dyDescent="0.2">
      <c r="A20" s="2" t="s">
        <v>22</v>
      </c>
      <c r="C20" s="17">
        <v>3500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s="2" customFormat="1" x14ac:dyDescent="0.2">
      <c r="A21" s="2" t="s">
        <v>23</v>
      </c>
      <c r="C21" s="17">
        <v>1000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s="2" customFormat="1" x14ac:dyDescent="0.2">
      <c r="A22" s="2" t="s">
        <v>26</v>
      </c>
      <c r="C22" s="17">
        <v>2000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s="2" customFormat="1" x14ac:dyDescent="0.2">
      <c r="B23" s="1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s="2" customFormat="1" x14ac:dyDescent="0.2">
      <c r="A24" s="11" t="s">
        <v>29</v>
      </c>
      <c r="B24" s="2" t="s">
        <v>51</v>
      </c>
      <c r="C24" s="11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s="2" customFormat="1" x14ac:dyDescent="0.2">
      <c r="A25" s="2" t="s">
        <v>30</v>
      </c>
      <c r="B25" s="15">
        <v>0.3</v>
      </c>
      <c r="D25" s="6">
        <f>D4*$B$25</f>
        <v>1.5</v>
      </c>
      <c r="E25" s="6">
        <f>E4*$B$25</f>
        <v>30</v>
      </c>
      <c r="F25" s="6">
        <f>F4*$B$25</f>
        <v>36</v>
      </c>
      <c r="G25" s="6">
        <f>G4*$B$25</f>
        <v>43.199999999999996</v>
      </c>
      <c r="H25" s="6">
        <f>H4*$B$25</f>
        <v>51.839999999999996</v>
      </c>
      <c r="I25" s="6">
        <f>I4*$B$25</f>
        <v>62.207999999999991</v>
      </c>
      <c r="J25" s="6">
        <f>J4*$B$25</f>
        <v>74.649599999999992</v>
      </c>
      <c r="K25" s="6">
        <f>K4*$B$25</f>
        <v>89.579519999999988</v>
      </c>
      <c r="L25" s="6">
        <f>L4*$B$25</f>
        <v>107.49542399999999</v>
      </c>
      <c r="M25" s="6">
        <f>M4*$B$25</f>
        <v>128.99450879999998</v>
      </c>
      <c r="N25" s="6">
        <f>N4*$B$25</f>
        <v>154.79341055999996</v>
      </c>
    </row>
    <row r="26" spans="1:14" s="2" customFormat="1" x14ac:dyDescent="0.2">
      <c r="A26" s="2" t="s">
        <v>31</v>
      </c>
      <c r="B26" s="15">
        <v>0.5</v>
      </c>
      <c r="D26" s="6">
        <f>D5*$B$26</f>
        <v>2.5</v>
      </c>
      <c r="E26" s="6">
        <f>E5*$B$26</f>
        <v>100</v>
      </c>
      <c r="F26" s="6">
        <f>F5*$B$26</f>
        <v>100</v>
      </c>
      <c r="G26" s="6">
        <f>G5*$B$26</f>
        <v>100</v>
      </c>
      <c r="H26" s="6">
        <f>H5*$B$26</f>
        <v>100</v>
      </c>
      <c r="I26" s="6">
        <f>I5*$B$26</f>
        <v>100</v>
      </c>
      <c r="J26" s="6">
        <f>J5*$B$26</f>
        <v>100</v>
      </c>
      <c r="K26" s="6">
        <f>K5*$B$26</f>
        <v>100</v>
      </c>
      <c r="L26" s="6">
        <f>L5*$B$26</f>
        <v>100</v>
      </c>
      <c r="M26" s="6">
        <f>M5*$B$26</f>
        <v>100</v>
      </c>
      <c r="N26" s="6">
        <f>N5*$B$26</f>
        <v>100</v>
      </c>
    </row>
    <row r="27" spans="1:14" s="2" customFormat="1" x14ac:dyDescent="0.2">
      <c r="A27" s="2" t="s">
        <v>32</v>
      </c>
      <c r="B27" s="15">
        <v>0.5</v>
      </c>
      <c r="D27" s="6">
        <f>D6*$B$27</f>
        <v>25</v>
      </c>
      <c r="E27" s="6">
        <f>E6*$B$27</f>
        <v>100</v>
      </c>
      <c r="F27" s="6">
        <f>F6*$B$27</f>
        <v>100</v>
      </c>
      <c r="G27" s="6">
        <f>G6*$B$27</f>
        <v>100</v>
      </c>
      <c r="H27" s="6">
        <f>H6*$B$27</f>
        <v>100</v>
      </c>
      <c r="I27" s="6">
        <f>I6*$B$27</f>
        <v>100</v>
      </c>
      <c r="J27" s="6">
        <f>J6*$B$27</f>
        <v>100</v>
      </c>
      <c r="K27" s="6">
        <f>K6*$B$27</f>
        <v>100</v>
      </c>
      <c r="L27" s="6">
        <f>L6*$B$27</f>
        <v>100</v>
      </c>
      <c r="M27" s="6">
        <f>M6*$B$27</f>
        <v>100</v>
      </c>
      <c r="N27" s="6">
        <f>N6*$B$27</f>
        <v>100</v>
      </c>
    </row>
    <row r="28" spans="1:14" s="11" customFormat="1" x14ac:dyDescent="0.2">
      <c r="A28" s="11" t="s">
        <v>37</v>
      </c>
      <c r="B28" s="18"/>
      <c r="D28" s="16">
        <f>SUM(D25:D27)</f>
        <v>29</v>
      </c>
      <c r="E28" s="16">
        <f t="shared" ref="E28:N28" si="5">SUM(E25:E27)</f>
        <v>230</v>
      </c>
      <c r="F28" s="16">
        <f t="shared" si="5"/>
        <v>236</v>
      </c>
      <c r="G28" s="16">
        <f t="shared" si="5"/>
        <v>243.2</v>
      </c>
      <c r="H28" s="16">
        <f t="shared" si="5"/>
        <v>251.84</v>
      </c>
      <c r="I28" s="16">
        <f t="shared" si="5"/>
        <v>262.20799999999997</v>
      </c>
      <c r="J28" s="16">
        <f t="shared" si="5"/>
        <v>274.64959999999996</v>
      </c>
      <c r="K28" s="16">
        <f t="shared" si="5"/>
        <v>289.57952</v>
      </c>
      <c r="L28" s="16">
        <f t="shared" si="5"/>
        <v>307.49542399999996</v>
      </c>
      <c r="M28" s="16">
        <f t="shared" si="5"/>
        <v>328.99450879999995</v>
      </c>
      <c r="N28" s="16">
        <f t="shared" si="5"/>
        <v>354.79341055999998</v>
      </c>
    </row>
    <row r="29" spans="1:14" s="11" customFormat="1" x14ac:dyDescent="0.2">
      <c r="B29" s="18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</row>
    <row r="30" spans="1:14" s="11" customFormat="1" x14ac:dyDescent="0.2">
      <c r="A30" s="11" t="s">
        <v>47</v>
      </c>
      <c r="B30" s="18"/>
      <c r="D30" s="16">
        <f t="shared" ref="D30:N30" si="6">D12-D28</f>
        <v>81</v>
      </c>
      <c r="E30" s="16">
        <f t="shared" si="6"/>
        <v>1070</v>
      </c>
      <c r="F30" s="16">
        <f t="shared" si="6"/>
        <v>1144</v>
      </c>
      <c r="G30" s="16">
        <f t="shared" si="6"/>
        <v>1232.8</v>
      </c>
      <c r="H30" s="16">
        <f t="shared" si="6"/>
        <v>1339.36</v>
      </c>
      <c r="I30" s="16">
        <f t="shared" si="6"/>
        <v>1467.232</v>
      </c>
      <c r="J30" s="16">
        <f t="shared" si="6"/>
        <v>1620.6784</v>
      </c>
      <c r="K30" s="16">
        <f t="shared" si="6"/>
        <v>1804.8140799999999</v>
      </c>
      <c r="L30" s="16">
        <f t="shared" si="6"/>
        <v>2025.7768960000001</v>
      </c>
      <c r="M30" s="16">
        <f t="shared" si="6"/>
        <v>2290.9322751999998</v>
      </c>
      <c r="N30" s="16">
        <f t="shared" si="6"/>
        <v>2609.1187302399994</v>
      </c>
    </row>
    <row r="31" spans="1:14" s="11" customFormat="1" x14ac:dyDescent="0.2">
      <c r="B31" s="18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</row>
    <row r="32" spans="1:14" s="2" customFormat="1" x14ac:dyDescent="0.2">
      <c r="A32" s="11" t="s">
        <v>28</v>
      </c>
      <c r="C32" s="11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5" s="2" customFormat="1" x14ac:dyDescent="0.2">
      <c r="A33" s="2" t="s">
        <v>21</v>
      </c>
      <c r="D33" s="6">
        <v>200</v>
      </c>
      <c r="E33" s="6">
        <f>D33</f>
        <v>200</v>
      </c>
      <c r="F33" s="6">
        <f>E33*1.1</f>
        <v>220.00000000000003</v>
      </c>
      <c r="G33" s="6">
        <f t="shared" ref="G33:J33" si="7">F33*1.1</f>
        <v>242.00000000000006</v>
      </c>
      <c r="H33" s="6">
        <f t="shared" si="7"/>
        <v>266.2000000000001</v>
      </c>
      <c r="I33" s="6">
        <f t="shared" si="7"/>
        <v>292.82000000000016</v>
      </c>
      <c r="J33" s="6">
        <f t="shared" si="7"/>
        <v>322.1020000000002</v>
      </c>
      <c r="K33" s="6">
        <f t="shared" ref="K33:N33" si="8">J33*1.1</f>
        <v>354.31220000000025</v>
      </c>
      <c r="L33" s="6">
        <f t="shared" si="8"/>
        <v>389.7434200000003</v>
      </c>
      <c r="M33" s="6">
        <f t="shared" si="8"/>
        <v>428.71776200000039</v>
      </c>
      <c r="N33" s="6">
        <f t="shared" si="8"/>
        <v>471.58953820000045</v>
      </c>
    </row>
    <row r="34" spans="1:15" s="2" customFormat="1" x14ac:dyDescent="0.2">
      <c r="A34" s="2" t="s">
        <v>10</v>
      </c>
      <c r="D34" s="6">
        <v>50</v>
      </c>
      <c r="E34" s="6">
        <f t="shared" ref="E34:J37" si="9">D34</f>
        <v>50</v>
      </c>
      <c r="F34" s="6">
        <f>E34*1.2</f>
        <v>60</v>
      </c>
      <c r="G34" s="6">
        <f t="shared" ref="G34:J34" si="10">F34*1.2</f>
        <v>72</v>
      </c>
      <c r="H34" s="6">
        <f t="shared" si="10"/>
        <v>86.399999999999991</v>
      </c>
      <c r="I34" s="6">
        <f t="shared" si="10"/>
        <v>103.67999999999999</v>
      </c>
      <c r="J34" s="6">
        <f t="shared" si="10"/>
        <v>124.41599999999998</v>
      </c>
      <c r="K34" s="6">
        <f t="shared" ref="K34:N34" si="11">J34*1.2</f>
        <v>149.29919999999998</v>
      </c>
      <c r="L34" s="6">
        <f t="shared" si="11"/>
        <v>179.15903999999998</v>
      </c>
      <c r="M34" s="6">
        <f t="shared" si="11"/>
        <v>214.99084799999997</v>
      </c>
      <c r="N34" s="6">
        <f t="shared" si="11"/>
        <v>257.98901759999995</v>
      </c>
    </row>
    <row r="35" spans="1:15" s="2" customFormat="1" x14ac:dyDescent="0.2">
      <c r="A35" s="2" t="s">
        <v>39</v>
      </c>
      <c r="D35" s="6">
        <v>50</v>
      </c>
      <c r="E35" s="6">
        <f t="shared" si="9"/>
        <v>50</v>
      </c>
      <c r="F35" s="6">
        <f t="shared" si="9"/>
        <v>50</v>
      </c>
      <c r="G35" s="6">
        <f t="shared" si="9"/>
        <v>50</v>
      </c>
      <c r="H35" s="6">
        <f t="shared" si="9"/>
        <v>50</v>
      </c>
      <c r="I35" s="6">
        <f t="shared" si="9"/>
        <v>50</v>
      </c>
      <c r="J35" s="6">
        <f t="shared" si="9"/>
        <v>50</v>
      </c>
      <c r="K35" s="6">
        <f t="shared" ref="K35:N35" si="12">J35</f>
        <v>50</v>
      </c>
      <c r="L35" s="6">
        <f t="shared" si="12"/>
        <v>50</v>
      </c>
      <c r="M35" s="6">
        <f t="shared" si="12"/>
        <v>50</v>
      </c>
      <c r="N35" s="6">
        <f t="shared" si="12"/>
        <v>50</v>
      </c>
    </row>
    <row r="36" spans="1:15" s="2" customFormat="1" x14ac:dyDescent="0.2">
      <c r="A36" s="2" t="s">
        <v>11</v>
      </c>
      <c r="D36" s="6">
        <v>50</v>
      </c>
      <c r="E36" s="6">
        <f t="shared" si="9"/>
        <v>50</v>
      </c>
      <c r="F36" s="6">
        <f t="shared" si="9"/>
        <v>50</v>
      </c>
      <c r="G36" s="6">
        <f t="shared" si="9"/>
        <v>50</v>
      </c>
      <c r="H36" s="6">
        <f t="shared" si="9"/>
        <v>50</v>
      </c>
      <c r="I36" s="6">
        <f t="shared" si="9"/>
        <v>50</v>
      </c>
      <c r="J36" s="6">
        <f t="shared" si="9"/>
        <v>50</v>
      </c>
      <c r="K36" s="6">
        <f t="shared" ref="K36:N36" si="13">J36</f>
        <v>50</v>
      </c>
      <c r="L36" s="6">
        <f t="shared" si="13"/>
        <v>50</v>
      </c>
      <c r="M36" s="6">
        <f t="shared" si="13"/>
        <v>50</v>
      </c>
      <c r="N36" s="6">
        <f t="shared" si="13"/>
        <v>50</v>
      </c>
    </row>
    <row r="37" spans="1:15" s="2" customFormat="1" x14ac:dyDescent="0.2">
      <c r="A37" s="2" t="s">
        <v>12</v>
      </c>
      <c r="D37" s="6">
        <v>50</v>
      </c>
      <c r="E37" s="6">
        <f t="shared" si="9"/>
        <v>50</v>
      </c>
      <c r="F37" s="6">
        <f t="shared" si="9"/>
        <v>50</v>
      </c>
      <c r="G37" s="6">
        <f t="shared" si="9"/>
        <v>50</v>
      </c>
      <c r="H37" s="6">
        <f t="shared" si="9"/>
        <v>50</v>
      </c>
      <c r="I37" s="6">
        <f t="shared" si="9"/>
        <v>50</v>
      </c>
      <c r="J37" s="6">
        <f t="shared" si="9"/>
        <v>50</v>
      </c>
      <c r="K37" s="6">
        <f t="shared" ref="K37:N37" si="14">J37</f>
        <v>50</v>
      </c>
      <c r="L37" s="6">
        <f t="shared" si="14"/>
        <v>50</v>
      </c>
      <c r="M37" s="6">
        <f t="shared" si="14"/>
        <v>50</v>
      </c>
      <c r="N37" s="6">
        <f t="shared" si="14"/>
        <v>50</v>
      </c>
    </row>
    <row r="38" spans="1:15" s="11" customFormat="1" x14ac:dyDescent="0.2">
      <c r="A38" s="11" t="s">
        <v>36</v>
      </c>
      <c r="D38" s="16">
        <f>SUM(D33:D37)</f>
        <v>400</v>
      </c>
      <c r="E38" s="16">
        <f t="shared" ref="E38:N38" si="15">SUM(E33:E37)</f>
        <v>400</v>
      </c>
      <c r="F38" s="16">
        <f t="shared" si="15"/>
        <v>430</v>
      </c>
      <c r="G38" s="16">
        <f t="shared" si="15"/>
        <v>464.00000000000006</v>
      </c>
      <c r="H38" s="16">
        <f t="shared" si="15"/>
        <v>502.60000000000008</v>
      </c>
      <c r="I38" s="16">
        <f t="shared" si="15"/>
        <v>546.50000000000023</v>
      </c>
      <c r="J38" s="16">
        <f t="shared" si="15"/>
        <v>596.51800000000026</v>
      </c>
      <c r="K38" s="16">
        <f t="shared" si="15"/>
        <v>653.61140000000023</v>
      </c>
      <c r="L38" s="16">
        <f t="shared" si="15"/>
        <v>718.90246000000025</v>
      </c>
      <c r="M38" s="16">
        <f t="shared" si="15"/>
        <v>793.70861000000036</v>
      </c>
      <c r="N38" s="16">
        <f t="shared" si="15"/>
        <v>879.57855580000046</v>
      </c>
    </row>
    <row r="39" spans="1:15" s="11" customFormat="1" x14ac:dyDescent="0.2"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</row>
    <row r="40" spans="1:15" s="2" customFormat="1" x14ac:dyDescent="0.2">
      <c r="B40" s="15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</row>
    <row r="41" spans="1:15" s="2" customFormat="1" x14ac:dyDescent="0.2">
      <c r="A41" s="2" t="s">
        <v>15</v>
      </c>
      <c r="C41" s="17">
        <f>SUM(C18:C22)</f>
        <v>8000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</row>
    <row r="42" spans="1:15" s="11" customFormat="1" x14ac:dyDescent="0.2">
      <c r="A42" s="11" t="s">
        <v>13</v>
      </c>
      <c r="C42" s="21">
        <f>C41</f>
        <v>8000</v>
      </c>
      <c r="D42" s="16">
        <f>D28+D38</f>
        <v>429</v>
      </c>
      <c r="E42" s="16">
        <f t="shared" ref="E42:N42" si="16">E28+E38</f>
        <v>630</v>
      </c>
      <c r="F42" s="16">
        <f t="shared" si="16"/>
        <v>666</v>
      </c>
      <c r="G42" s="16">
        <f t="shared" si="16"/>
        <v>707.2</v>
      </c>
      <c r="H42" s="16">
        <f t="shared" si="16"/>
        <v>754.44</v>
      </c>
      <c r="I42" s="16">
        <f t="shared" si="16"/>
        <v>808.7080000000002</v>
      </c>
      <c r="J42" s="16">
        <f t="shared" si="16"/>
        <v>871.16760000000022</v>
      </c>
      <c r="K42" s="16">
        <f t="shared" si="16"/>
        <v>943.19092000000023</v>
      </c>
      <c r="L42" s="16">
        <f t="shared" si="16"/>
        <v>1026.3978840000002</v>
      </c>
      <c r="M42" s="16">
        <f t="shared" si="16"/>
        <v>1122.7031188000003</v>
      </c>
      <c r="N42" s="16">
        <f t="shared" si="16"/>
        <v>1234.3719663600004</v>
      </c>
    </row>
    <row r="43" spans="1:15" x14ac:dyDescent="0.2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5" s="19" customFormat="1" x14ac:dyDescent="0.2">
      <c r="A44" s="19" t="s">
        <v>38</v>
      </c>
      <c r="C44" s="20"/>
      <c r="D44" s="20">
        <f t="shared" ref="D44:N44" si="17">D12-D38-D28</f>
        <v>-319</v>
      </c>
      <c r="E44" s="20">
        <f t="shared" si="17"/>
        <v>670</v>
      </c>
      <c r="F44" s="20">
        <f t="shared" si="17"/>
        <v>714</v>
      </c>
      <c r="G44" s="20">
        <f t="shared" si="17"/>
        <v>768.8</v>
      </c>
      <c r="H44" s="20">
        <f t="shared" si="17"/>
        <v>836.75999999999965</v>
      </c>
      <c r="I44" s="20">
        <f t="shared" si="17"/>
        <v>920.73199999999986</v>
      </c>
      <c r="J44" s="20">
        <f t="shared" si="17"/>
        <v>1024.1603999999998</v>
      </c>
      <c r="K44" s="20">
        <f t="shared" si="17"/>
        <v>1151.2026799999996</v>
      </c>
      <c r="L44" s="20">
        <f t="shared" si="17"/>
        <v>1306.8744359999998</v>
      </c>
      <c r="M44" s="20">
        <f t="shared" si="17"/>
        <v>1497.2236651999995</v>
      </c>
      <c r="N44" s="20">
        <f t="shared" si="17"/>
        <v>1729.5401744399994</v>
      </c>
      <c r="O44" s="20"/>
    </row>
    <row r="45" spans="1:15" s="3" customFormat="1" x14ac:dyDescent="0.2"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 spans="1:15" s="3" customFormat="1" x14ac:dyDescent="0.2">
      <c r="A46" s="3" t="s">
        <v>14</v>
      </c>
      <c r="C46" s="7">
        <f>C12-C42</f>
        <v>-8000</v>
      </c>
      <c r="D46" s="7">
        <f>C46+D44</f>
        <v>-8319</v>
      </c>
      <c r="E46" s="7">
        <f t="shared" ref="E46:J46" si="18">D46+E44</f>
        <v>-7649</v>
      </c>
      <c r="F46" s="7">
        <f t="shared" si="18"/>
        <v>-6935</v>
      </c>
      <c r="G46" s="7">
        <f t="shared" si="18"/>
        <v>-6166.2</v>
      </c>
      <c r="H46" s="7">
        <f t="shared" si="18"/>
        <v>-5329.4400000000005</v>
      </c>
      <c r="I46" s="7">
        <f t="shared" si="18"/>
        <v>-4408.7080000000005</v>
      </c>
      <c r="J46" s="7">
        <f t="shared" si="18"/>
        <v>-3384.5476000000008</v>
      </c>
      <c r="K46" s="7">
        <f t="shared" ref="K46:N46" si="19">J46+K44</f>
        <v>-2233.3449200000014</v>
      </c>
      <c r="L46" s="7">
        <f t="shared" si="19"/>
        <v>-926.47048400000153</v>
      </c>
      <c r="M46" s="7">
        <f t="shared" si="19"/>
        <v>570.75318119999793</v>
      </c>
      <c r="N46" s="7">
        <f t="shared" si="19"/>
        <v>2300.2933556399976</v>
      </c>
      <c r="O46" s="7"/>
    </row>
    <row r="47" spans="1:15" x14ac:dyDescent="0.2"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4" customHeight="1" x14ac:dyDescent="0.2">
      <c r="A48" t="s">
        <v>40</v>
      </c>
      <c r="B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x14ac:dyDescent="0.2">
      <c r="A49" t="s">
        <v>44</v>
      </c>
      <c r="C49" s="5">
        <f>C46</f>
        <v>-8000</v>
      </c>
      <c r="D49" s="5">
        <f>B12-D42</f>
        <v>-429</v>
      </c>
      <c r="E49" s="5">
        <f t="shared" ref="E49:N49" si="20">D12-E42</f>
        <v>-520</v>
      </c>
      <c r="F49" s="5">
        <f t="shared" si="20"/>
        <v>634</v>
      </c>
      <c r="G49" s="5">
        <f t="shared" si="20"/>
        <v>672.8</v>
      </c>
      <c r="H49" s="5">
        <f t="shared" si="20"/>
        <v>721.56</v>
      </c>
      <c r="I49" s="5">
        <f t="shared" si="20"/>
        <v>782.49199999999962</v>
      </c>
      <c r="J49" s="5">
        <f t="shared" si="20"/>
        <v>858.27239999999983</v>
      </c>
      <c r="K49" s="5">
        <f t="shared" si="20"/>
        <v>952.13707999999974</v>
      </c>
      <c r="L49" s="5">
        <f t="shared" si="20"/>
        <v>1067.9957159999997</v>
      </c>
      <c r="M49" s="5">
        <f t="shared" si="20"/>
        <v>1210.5692011999997</v>
      </c>
      <c r="N49" s="5">
        <f t="shared" si="20"/>
        <v>1385.5548176399993</v>
      </c>
      <c r="O49" s="5"/>
    </row>
    <row r="50" spans="1:15" x14ac:dyDescent="0.2">
      <c r="A50" t="s">
        <v>45</v>
      </c>
      <c r="B50" s="5"/>
      <c r="D50" s="5">
        <f>B12-D42</f>
        <v>-429</v>
      </c>
      <c r="E50" s="5">
        <f>B12-E42</f>
        <v>-630</v>
      </c>
      <c r="F50" s="5">
        <f t="shared" ref="F50:N50" si="21">D12-F42</f>
        <v>-556</v>
      </c>
      <c r="G50" s="5">
        <f t="shared" si="21"/>
        <v>592.79999999999995</v>
      </c>
      <c r="H50" s="5">
        <f t="shared" si="21"/>
        <v>625.55999999999995</v>
      </c>
      <c r="I50" s="5">
        <f t="shared" si="21"/>
        <v>667.2919999999998</v>
      </c>
      <c r="J50" s="5">
        <f t="shared" si="21"/>
        <v>720.0323999999996</v>
      </c>
      <c r="K50" s="5">
        <f t="shared" si="21"/>
        <v>786.24907999999982</v>
      </c>
      <c r="L50" s="5">
        <f t="shared" si="21"/>
        <v>868.93011599999977</v>
      </c>
      <c r="M50" s="5">
        <f t="shared" si="21"/>
        <v>971.69048119999957</v>
      </c>
      <c r="N50" s="5">
        <f t="shared" si="21"/>
        <v>1098.9003536399996</v>
      </c>
      <c r="O50" s="5"/>
    </row>
    <row r="51" spans="1:15" x14ac:dyDescent="0.2">
      <c r="B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x14ac:dyDescent="0.2">
      <c r="A52" t="s">
        <v>20</v>
      </c>
      <c r="B52" s="5">
        <v>0</v>
      </c>
      <c r="D52" s="5">
        <f>B53</f>
        <v>-8000</v>
      </c>
      <c r="E52" s="5">
        <f t="shared" ref="E52:N52" si="22">D53</f>
        <v>-8319</v>
      </c>
      <c r="F52" s="5">
        <f t="shared" si="22"/>
        <v>-7649</v>
      </c>
      <c r="G52" s="5">
        <f t="shared" si="22"/>
        <v>-6935</v>
      </c>
      <c r="H52" s="5">
        <f t="shared" si="22"/>
        <v>-6166.2</v>
      </c>
      <c r="I52" s="5">
        <f t="shared" si="22"/>
        <v>-5329.4400000000005</v>
      </c>
      <c r="J52" s="5">
        <f t="shared" si="22"/>
        <v>-4408.7080000000005</v>
      </c>
      <c r="K52" s="5">
        <f t="shared" si="22"/>
        <v>-3384.5476000000008</v>
      </c>
      <c r="L52" s="5">
        <f t="shared" si="22"/>
        <v>-2233.3449200000014</v>
      </c>
      <c r="M52" s="5">
        <f t="shared" si="22"/>
        <v>-926.47048400000153</v>
      </c>
      <c r="N52" s="5">
        <f t="shared" si="22"/>
        <v>570.75318119999793</v>
      </c>
    </row>
    <row r="53" spans="1:15" x14ac:dyDescent="0.2">
      <c r="A53" s="10" t="s">
        <v>41</v>
      </c>
      <c r="B53">
        <f>B52+C46</f>
        <v>-8000</v>
      </c>
      <c r="C53" s="10"/>
      <c r="D53" s="5">
        <f>D52+D44</f>
        <v>-8319</v>
      </c>
      <c r="E53" s="5">
        <f t="shared" ref="E53:N53" si="23">E52+E44</f>
        <v>-7649</v>
      </c>
      <c r="F53" s="5">
        <f t="shared" si="23"/>
        <v>-6935</v>
      </c>
      <c r="G53" s="5">
        <f t="shared" si="23"/>
        <v>-6166.2</v>
      </c>
      <c r="H53" s="5">
        <f t="shared" si="23"/>
        <v>-5329.4400000000005</v>
      </c>
      <c r="I53" s="5">
        <f t="shared" si="23"/>
        <v>-4408.7080000000005</v>
      </c>
      <c r="J53" s="5">
        <f t="shared" si="23"/>
        <v>-3384.5476000000008</v>
      </c>
      <c r="K53" s="5">
        <f t="shared" si="23"/>
        <v>-2233.3449200000014</v>
      </c>
      <c r="L53" s="5">
        <f t="shared" si="23"/>
        <v>-926.47048400000153</v>
      </c>
      <c r="M53" s="5">
        <f t="shared" si="23"/>
        <v>570.75318119999793</v>
      </c>
      <c r="N53" s="5">
        <f t="shared" si="23"/>
        <v>2300.2933556399976</v>
      </c>
    </row>
    <row r="54" spans="1:15" x14ac:dyDescent="0.2">
      <c r="A54" t="s">
        <v>43</v>
      </c>
      <c r="D54" s="5">
        <f>D52+D49</f>
        <v>-8429</v>
      </c>
      <c r="E54" s="5">
        <f t="shared" ref="E54:N54" si="24">E52+E49</f>
        <v>-8839</v>
      </c>
      <c r="F54" s="5">
        <f t="shared" si="24"/>
        <v>-7015</v>
      </c>
      <c r="G54" s="5">
        <f t="shared" si="24"/>
        <v>-6262.2</v>
      </c>
      <c r="H54" s="5">
        <f t="shared" si="24"/>
        <v>-5444.6399999999994</v>
      </c>
      <c r="I54" s="5">
        <f t="shared" si="24"/>
        <v>-4546.9480000000012</v>
      </c>
      <c r="J54" s="5">
        <f t="shared" si="24"/>
        <v>-3550.4356000000007</v>
      </c>
      <c r="K54" s="5">
        <f t="shared" si="24"/>
        <v>-2432.4105200000013</v>
      </c>
      <c r="L54" s="5">
        <f t="shared" si="24"/>
        <v>-1165.3492040000017</v>
      </c>
      <c r="M54" s="5">
        <f t="shared" si="24"/>
        <v>284.09871719999819</v>
      </c>
      <c r="N54" s="5">
        <f t="shared" si="24"/>
        <v>1956.3079988399973</v>
      </c>
    </row>
    <row r="55" spans="1:15" x14ac:dyDescent="0.2">
      <c r="A55" t="s">
        <v>46</v>
      </c>
      <c r="D55" s="5">
        <f>D52+D50</f>
        <v>-8429</v>
      </c>
      <c r="E55" s="5">
        <f t="shared" ref="E55:N55" si="25">E52+E50</f>
        <v>-8949</v>
      </c>
      <c r="F55" s="5">
        <f t="shared" si="25"/>
        <v>-8205</v>
      </c>
      <c r="G55" s="5">
        <f t="shared" si="25"/>
        <v>-6342.2</v>
      </c>
      <c r="H55" s="5">
        <f t="shared" si="25"/>
        <v>-5540.6399999999994</v>
      </c>
      <c r="I55" s="5">
        <f t="shared" si="25"/>
        <v>-4662.148000000001</v>
      </c>
      <c r="J55" s="5">
        <f t="shared" si="25"/>
        <v>-3688.6756000000009</v>
      </c>
      <c r="K55" s="5">
        <f t="shared" si="25"/>
        <v>-2598.2985200000012</v>
      </c>
      <c r="L55" s="5">
        <f t="shared" si="25"/>
        <v>-1364.4148040000016</v>
      </c>
      <c r="M55" s="5">
        <f t="shared" si="25"/>
        <v>45.219997199998033</v>
      </c>
      <c r="N55" s="5">
        <f t="shared" si="25"/>
        <v>1669.6535348399975</v>
      </c>
    </row>
  </sheetData>
  <pageMargins left="0.7" right="0.7" top="0.75" bottom="0.75" header="0.3" footer="0.3"/>
  <ignoredErrors>
    <ignoredError sqref="D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 Figures</vt:lpstr>
      <vt:lpstr>Sheet3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Brian Taylor</cp:lastModifiedBy>
  <dcterms:created xsi:type="dcterms:W3CDTF">2016-09-24T13:39:59Z</dcterms:created>
  <dcterms:modified xsi:type="dcterms:W3CDTF">2019-08-01T14:55:43Z</dcterms:modified>
</cp:coreProperties>
</file>