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IT Skills 2\Cash Budget Examples\Squire\"/>
    </mc:Choice>
  </mc:AlternateContent>
  <bookViews>
    <workbookView xWindow="120" yWindow="90" windowWidth="9375" windowHeight="4965"/>
  </bookViews>
  <sheets>
    <sheet name="Budget" sheetId="1" r:id="rId1"/>
    <sheet name="Workings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52511"/>
</workbook>
</file>

<file path=xl/calcChain.xml><?xml version="1.0" encoding="utf-8"?>
<calcChain xmlns="http://schemas.openxmlformats.org/spreadsheetml/2006/main">
  <c r="E22" i="2" l="1"/>
  <c r="F22" i="2"/>
  <c r="G22" i="2"/>
  <c r="H22" i="2"/>
  <c r="I22" i="2"/>
  <c r="D22" i="2"/>
  <c r="E18" i="2"/>
  <c r="F18" i="2"/>
  <c r="G18" i="2"/>
  <c r="H18" i="2"/>
  <c r="I18" i="2"/>
  <c r="D18" i="2"/>
  <c r="F26" i="2"/>
  <c r="G26" i="2"/>
  <c r="H26" i="2"/>
  <c r="I26" i="2"/>
  <c r="E26" i="2"/>
  <c r="F54" i="2" l="1"/>
  <c r="F59" i="2" s="1"/>
  <c r="D44" i="2"/>
  <c r="I42" i="2"/>
  <c r="I41" i="2"/>
  <c r="I44" i="2" s="1"/>
  <c r="H41" i="2"/>
  <c r="H40" i="2"/>
  <c r="H44" i="2" s="1"/>
  <c r="G40" i="2"/>
  <c r="G39" i="2"/>
  <c r="G44" i="2" s="1"/>
  <c r="F39" i="2"/>
  <c r="F38" i="2"/>
  <c r="F44" i="2" s="1"/>
  <c r="E38" i="2"/>
  <c r="E44" i="2" s="1"/>
  <c r="E25" i="2"/>
  <c r="I17" i="2"/>
  <c r="I12" i="2"/>
  <c r="I21" i="2" s="1"/>
  <c r="H12" i="2"/>
  <c r="H25" i="2" s="1"/>
  <c r="G12" i="2"/>
  <c r="G25" i="2" s="1"/>
  <c r="F12" i="2"/>
  <c r="F25" i="2" s="1"/>
  <c r="E12" i="2"/>
  <c r="E21" i="2" s="1"/>
  <c r="D12" i="2"/>
  <c r="D25" i="2" s="1"/>
  <c r="I27" i="1"/>
  <c r="D27" i="1"/>
  <c r="E13" i="1"/>
  <c r="F13" i="1"/>
  <c r="G13" i="1"/>
  <c r="H13" i="1"/>
  <c r="I13" i="1"/>
  <c r="I31" i="1" s="1"/>
  <c r="D13" i="1"/>
  <c r="D31" i="1" s="1"/>
  <c r="D33" i="1" s="1"/>
  <c r="E25" i="1" s="1"/>
  <c r="E27" i="1" s="1"/>
  <c r="E31" i="1" s="1"/>
  <c r="E17" i="2" l="1"/>
  <c r="G21" i="2"/>
  <c r="I25" i="2"/>
  <c r="G17" i="2"/>
  <c r="F58" i="2"/>
  <c r="F69" i="2" s="1"/>
  <c r="K12" i="2"/>
  <c r="D17" i="2"/>
  <c r="F17" i="2"/>
  <c r="H17" i="2"/>
  <c r="D21" i="2"/>
  <c r="F21" i="2"/>
  <c r="H21" i="2"/>
  <c r="F57" i="2"/>
  <c r="E29" i="1"/>
  <c r="E33" i="1" s="1"/>
  <c r="F25" i="1" s="1"/>
  <c r="F27" i="1" s="1"/>
  <c r="F31" i="1" s="1"/>
  <c r="F29" i="1"/>
  <c r="F68" i="2" l="1"/>
  <c r="F62" i="2"/>
  <c r="F33" i="1"/>
  <c r="G25" i="1" s="1"/>
  <c r="G27" i="1" s="1"/>
  <c r="G31" i="1" s="1"/>
  <c r="G29" i="1"/>
  <c r="G33" i="1" l="1"/>
  <c r="H25" i="1" s="1"/>
  <c r="H27" i="1" s="1"/>
  <c r="H31" i="1" s="1"/>
  <c r="H29" i="1" l="1"/>
  <c r="H33" i="1" s="1"/>
  <c r="I29" i="1" s="1"/>
  <c r="I33" i="1" s="1"/>
</calcChain>
</file>

<file path=xl/sharedStrings.xml><?xml version="1.0" encoding="utf-8"?>
<sst xmlns="http://schemas.openxmlformats.org/spreadsheetml/2006/main" count="90" uniqueCount="54">
  <si>
    <t>Jan</t>
  </si>
  <si>
    <t>Feb</t>
  </si>
  <si>
    <t>March</t>
  </si>
  <si>
    <t>April</t>
  </si>
  <si>
    <t>May</t>
  </si>
  <si>
    <t>June</t>
  </si>
  <si>
    <t>£</t>
  </si>
  <si>
    <t>Receipts :</t>
  </si>
  <si>
    <t>Capital</t>
  </si>
  <si>
    <t>Cash sales</t>
  </si>
  <si>
    <t>Credit sales</t>
  </si>
  <si>
    <t>Total Receipts</t>
  </si>
  <si>
    <t>Payments :</t>
  </si>
  <si>
    <t>Fixtures and fittings</t>
  </si>
  <si>
    <t>Machine</t>
  </si>
  <si>
    <t>Direct labour</t>
  </si>
  <si>
    <t>Variable overhead</t>
  </si>
  <si>
    <t>Direct material</t>
  </si>
  <si>
    <t>Rent and rates</t>
  </si>
  <si>
    <t>Light and power</t>
  </si>
  <si>
    <t>Advertising</t>
  </si>
  <si>
    <t>Interest</t>
  </si>
  <si>
    <t>Total payments</t>
  </si>
  <si>
    <t>Balance b / f</t>
  </si>
  <si>
    <t>Cashflow in month</t>
  </si>
  <si>
    <t>Balance c / f</t>
  </si>
  <si>
    <t>WORKINGS :</t>
  </si>
  <si>
    <t>(1)  Budgeted production (units)</t>
  </si>
  <si>
    <t>July</t>
  </si>
  <si>
    <t>Sales</t>
  </si>
  <si>
    <t>Closing stock</t>
  </si>
  <si>
    <t>Opening stock</t>
  </si>
  <si>
    <t>Production</t>
  </si>
  <si>
    <t>TOTAL</t>
  </si>
  <si>
    <t>(a)   Direct labour (at  £2.50)</t>
  </si>
  <si>
    <t>Paid</t>
  </si>
  <si>
    <t>(b)    Variable overhead (at £0.75)</t>
  </si>
  <si>
    <t>(c)    Direct material  (at £1.75)</t>
  </si>
  <si>
    <t>(2)    Cash received from credit sales</t>
  </si>
  <si>
    <t>Credit sales (units)</t>
  </si>
  <si>
    <t>January</t>
  </si>
  <si>
    <t>February</t>
  </si>
  <si>
    <t>(3)    Fixed Production Overhead</t>
  </si>
  <si>
    <t>Total fixed overhead   (£2  *  72900)</t>
  </si>
  <si>
    <t>Made up as follows :</t>
  </si>
  <si>
    <t>Rent and rates  (50%)</t>
  </si>
  <si>
    <t>Light and power  (45%)</t>
  </si>
  <si>
    <t>Depreciation  (5%)</t>
  </si>
  <si>
    <t>Cashflow :</t>
  </si>
  <si>
    <t>Rent and Rates</t>
  </si>
  <si>
    <t>per month</t>
  </si>
  <si>
    <t>per quarter</t>
  </si>
  <si>
    <t>Depreciation has no cash impact</t>
  </si>
  <si>
    <t>SQUIRE LTD : CASH BUDGET FOR THE 6 MONTHS TO 30TH JUNE 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</si>
</sst>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8"/>
      <name val="Arial"/>
      <family val="2"/>
    </font>
    <font>
      <b/>
      <i/>
      <sz val="18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6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37" fontId="0" fillId="0" borderId="0"/>
  </cellStyleXfs>
  <cellXfs count="17">
    <xf numFmtId="37" fontId="0" fillId="0" borderId="0" xfId="0"/>
    <xf numFmtId="37" fontId="1" fillId="0" borderId="0" xfId="0" applyFont="1"/>
    <xf numFmtId="37" fontId="1" fillId="0" borderId="0" xfId="0" applyFont="1" applyAlignment="1">
      <alignment horizontal="center"/>
    </xf>
    <xf numFmtId="37" fontId="2" fillId="0" borderId="0" xfId="0" applyFont="1"/>
    <xf numFmtId="37" fontId="1" fillId="0" borderId="1" xfId="0" applyFont="1" applyBorder="1"/>
    <xf numFmtId="37" fontId="3" fillId="0" borderId="0" xfId="0" applyFont="1"/>
    <xf numFmtId="37" fontId="4" fillId="0" borderId="0" xfId="0" applyFont="1"/>
    <xf numFmtId="37" fontId="5" fillId="0" borderId="0" xfId="0" applyFont="1"/>
    <xf numFmtId="37" fontId="4" fillId="0" borderId="0" xfId="0" applyFont="1" applyAlignment="1">
      <alignment horizontal="center"/>
    </xf>
    <xf numFmtId="37" fontId="4" fillId="0" borderId="1" xfId="0" applyFont="1" applyBorder="1" applyAlignment="1">
      <alignment horizontal="center"/>
    </xf>
    <xf numFmtId="37" fontId="4" fillId="0" borderId="2" xfId="0" applyFont="1" applyBorder="1"/>
    <xf numFmtId="37" fontId="5" fillId="0" borderId="1" xfId="0" applyFont="1" applyBorder="1"/>
    <xf numFmtId="37" fontId="5" fillId="0" borderId="0" xfId="0" applyFont="1" applyBorder="1"/>
    <xf numFmtId="37" fontId="4" fillId="0" borderId="1" xfId="0" applyFont="1" applyBorder="1"/>
    <xf numFmtId="37" fontId="6" fillId="0" borderId="0" xfId="0" applyFont="1"/>
    <xf numFmtId="37" fontId="7" fillId="0" borderId="0" xfId="0" applyFont="1"/>
    <xf numFmtId="37" fontId="8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topLeftCell="A11" workbookViewId="0">
      <selection activeCell="E25" sqref="E25"/>
    </sheetView>
  </sheetViews>
  <sheetFormatPr defaultRowHeight="12.75" x14ac:dyDescent="0.2"/>
  <cols>
    <col min="1" max="1" width="32" customWidth="1"/>
    <col min="2" max="2" width="6.42578125" customWidth="1"/>
    <col min="3" max="3" width="1.7109375" customWidth="1"/>
    <col min="4" max="4" width="14.7109375" customWidth="1"/>
    <col min="5" max="5" width="14" customWidth="1"/>
    <col min="6" max="6" width="14.140625" customWidth="1"/>
    <col min="7" max="7" width="14" customWidth="1"/>
    <col min="8" max="8" width="14.85546875" customWidth="1"/>
    <col min="9" max="9" width="14.42578125" customWidth="1"/>
  </cols>
  <sheetData>
    <row r="1" spans="1:9" ht="27" customHeight="1" x14ac:dyDescent="0.3">
      <c r="A1" s="16" t="s">
        <v>53</v>
      </c>
    </row>
    <row r="2" spans="1:9" ht="18" x14ac:dyDescent="0.25">
      <c r="A2" s="15"/>
    </row>
    <row r="3" spans="1:9" ht="23.25" x14ac:dyDescent="0.35">
      <c r="A3" s="1"/>
      <c r="B3" s="1"/>
      <c r="C3" s="1"/>
      <c r="D3" s="2" t="s">
        <v>0</v>
      </c>
      <c r="E3" s="2" t="s">
        <v>1</v>
      </c>
      <c r="F3" s="2" t="s">
        <v>2</v>
      </c>
      <c r="G3" s="2" t="s">
        <v>3</v>
      </c>
      <c r="H3" s="2" t="s">
        <v>4</v>
      </c>
      <c r="I3" s="2" t="s">
        <v>5</v>
      </c>
    </row>
    <row r="4" spans="1:9" ht="23.25" x14ac:dyDescent="0.35">
      <c r="A4" s="1"/>
      <c r="B4" s="1"/>
      <c r="C4" s="1"/>
      <c r="D4" s="2" t="s">
        <v>6</v>
      </c>
      <c r="E4" s="2" t="s">
        <v>6</v>
      </c>
      <c r="F4" s="2" t="s">
        <v>6</v>
      </c>
      <c r="G4" s="2" t="s">
        <v>6</v>
      </c>
      <c r="H4" s="2" t="s">
        <v>6</v>
      </c>
      <c r="I4" s="2" t="s">
        <v>6</v>
      </c>
    </row>
    <row r="5" spans="1:9" ht="23.25" x14ac:dyDescent="0.35">
      <c r="A5" s="1"/>
      <c r="B5" s="1"/>
      <c r="C5" s="1"/>
      <c r="D5" s="2"/>
      <c r="E5" s="2"/>
      <c r="F5" s="2"/>
      <c r="G5" s="2"/>
      <c r="H5" s="2"/>
      <c r="I5" s="2"/>
    </row>
    <row r="6" spans="1:9" ht="23.25" x14ac:dyDescent="0.35">
      <c r="A6" s="1"/>
      <c r="B6" s="1"/>
      <c r="C6" s="1"/>
      <c r="D6" s="2"/>
      <c r="E6" s="2"/>
      <c r="F6" s="2"/>
      <c r="G6" s="2"/>
      <c r="H6" s="2"/>
      <c r="I6" s="2"/>
    </row>
    <row r="7" spans="1:9" ht="23.25" x14ac:dyDescent="0.35">
      <c r="A7" s="3" t="s">
        <v>7</v>
      </c>
      <c r="B7" s="1"/>
      <c r="C7" s="1"/>
      <c r="D7" s="2"/>
      <c r="E7" s="2"/>
      <c r="F7" s="2"/>
      <c r="G7" s="2"/>
      <c r="H7" s="2"/>
      <c r="I7" s="2"/>
    </row>
    <row r="8" spans="1:9" ht="23.25" x14ac:dyDescent="0.35">
      <c r="A8" s="1"/>
      <c r="B8" s="1"/>
      <c r="C8" s="1"/>
      <c r="D8" s="2"/>
      <c r="E8" s="2"/>
      <c r="F8" s="2"/>
      <c r="G8" s="2"/>
      <c r="H8" s="2"/>
      <c r="I8" s="2"/>
    </row>
    <row r="9" spans="1:9" ht="23.25" x14ac:dyDescent="0.35">
      <c r="A9" s="1" t="s">
        <v>8</v>
      </c>
      <c r="B9" s="1"/>
      <c r="C9" s="1"/>
      <c r="D9" s="1">
        <v>20000</v>
      </c>
      <c r="E9" s="1"/>
      <c r="F9" s="1"/>
      <c r="G9" s="1"/>
      <c r="H9" s="1"/>
      <c r="I9" s="1"/>
    </row>
    <row r="10" spans="1:9" ht="23.25" x14ac:dyDescent="0.35">
      <c r="A10" s="1" t="s">
        <v>9</v>
      </c>
      <c r="B10" s="1"/>
      <c r="C10" s="1"/>
      <c r="D10" s="1">
        <v>50000</v>
      </c>
      <c r="E10" s="1">
        <v>60000</v>
      </c>
      <c r="F10" s="1">
        <v>70000</v>
      </c>
      <c r="G10" s="1">
        <v>80000</v>
      </c>
      <c r="H10" s="1">
        <v>55000</v>
      </c>
      <c r="I10" s="1">
        <v>45000</v>
      </c>
    </row>
    <row r="11" spans="1:9" ht="23.25" x14ac:dyDescent="0.35">
      <c r="A11" s="1" t="s">
        <v>10</v>
      </c>
      <c r="B11" s="1"/>
      <c r="C11" s="1"/>
      <c r="D11" s="1"/>
      <c r="E11" s="1">
        <v>36750</v>
      </c>
      <c r="F11" s="1">
        <v>56600</v>
      </c>
      <c r="G11" s="1">
        <v>66450</v>
      </c>
      <c r="H11" s="1">
        <v>76300</v>
      </c>
      <c r="I11" s="1">
        <v>60425</v>
      </c>
    </row>
    <row r="12" spans="1:9" ht="23.25" x14ac:dyDescent="0.35">
      <c r="A12" s="1"/>
      <c r="B12" s="1"/>
      <c r="C12" s="1"/>
      <c r="D12" s="2"/>
      <c r="E12" s="2"/>
      <c r="F12" s="2"/>
      <c r="G12" s="2"/>
      <c r="H12" s="2"/>
      <c r="I12" s="2"/>
    </row>
    <row r="13" spans="1:9" ht="24" thickBot="1" x14ac:dyDescent="0.4">
      <c r="A13" s="1" t="s">
        <v>11</v>
      </c>
      <c r="B13" s="1"/>
      <c r="C13" s="1"/>
      <c r="D13" s="4">
        <f>SUM(D9:D12)</f>
        <v>70000</v>
      </c>
      <c r="E13" s="4">
        <f t="shared" ref="E13:I13" si="0">SUM(E9:E12)</f>
        <v>96750</v>
      </c>
      <c r="F13" s="4">
        <f t="shared" si="0"/>
        <v>126600</v>
      </c>
      <c r="G13" s="4">
        <f t="shared" si="0"/>
        <v>146450</v>
      </c>
      <c r="H13" s="4">
        <f t="shared" si="0"/>
        <v>131300</v>
      </c>
      <c r="I13" s="4">
        <f t="shared" si="0"/>
        <v>105425</v>
      </c>
    </row>
    <row r="14" spans="1:9" ht="24" thickTop="1" x14ac:dyDescent="0.35">
      <c r="A14" s="1"/>
      <c r="B14" s="1"/>
      <c r="C14" s="1"/>
      <c r="D14" s="2"/>
      <c r="E14" s="2"/>
      <c r="F14" s="2"/>
      <c r="G14" s="2"/>
      <c r="H14" s="2"/>
      <c r="I14" s="2"/>
    </row>
    <row r="15" spans="1:9" ht="23.25" x14ac:dyDescent="0.35">
      <c r="A15" s="3" t="s">
        <v>12</v>
      </c>
      <c r="B15" s="1"/>
      <c r="C15" s="1"/>
      <c r="D15" s="2"/>
      <c r="E15" s="2"/>
      <c r="F15" s="2"/>
      <c r="G15" s="2"/>
      <c r="H15" s="2"/>
      <c r="I15" s="2"/>
    </row>
    <row r="16" spans="1:9" ht="23.25" x14ac:dyDescent="0.35">
      <c r="A16" s="1"/>
      <c r="B16" s="1"/>
      <c r="C16" s="1"/>
      <c r="D16" s="2"/>
      <c r="E16" s="2"/>
      <c r="F16" s="2"/>
      <c r="G16" s="2"/>
      <c r="H16" s="2"/>
      <c r="I16" s="2"/>
    </row>
    <row r="17" spans="1:9" ht="23.25" x14ac:dyDescent="0.35">
      <c r="A17" s="1" t="s">
        <v>13</v>
      </c>
      <c r="B17" s="1"/>
      <c r="C17" s="1"/>
      <c r="D17" s="1">
        <v>6000</v>
      </c>
      <c r="E17" s="1"/>
      <c r="F17" s="1"/>
      <c r="G17" s="1"/>
      <c r="H17" s="1"/>
      <c r="I17" s="1"/>
    </row>
    <row r="18" spans="1:9" ht="23.25" x14ac:dyDescent="0.35">
      <c r="A18" s="1" t="s">
        <v>14</v>
      </c>
      <c r="B18" s="1"/>
      <c r="C18" s="1"/>
      <c r="D18" s="1">
        <v>90000</v>
      </c>
      <c r="E18" s="1">
        <v>30000</v>
      </c>
      <c r="F18" s="1"/>
      <c r="G18" s="1"/>
      <c r="H18" s="1"/>
      <c r="I18" s="1"/>
    </row>
    <row r="19" spans="1:9" ht="23.25" x14ac:dyDescent="0.35">
      <c r="A19" s="1" t="s">
        <v>15</v>
      </c>
      <c r="B19" s="1"/>
      <c r="C19" s="1"/>
      <c r="D19" s="1">
        <v>28000</v>
      </c>
      <c r="E19" s="1">
        <v>30500</v>
      </c>
      <c r="F19" s="1">
        <v>35500</v>
      </c>
      <c r="G19" s="1">
        <v>38750</v>
      </c>
      <c r="H19" s="1">
        <v>27000</v>
      </c>
      <c r="I19" s="1">
        <v>22500</v>
      </c>
    </row>
    <row r="20" spans="1:9" ht="23.25" x14ac:dyDescent="0.35">
      <c r="A20" s="1" t="s">
        <v>16</v>
      </c>
      <c r="B20" s="1"/>
      <c r="C20" s="1"/>
      <c r="D20" s="1">
        <v>8400</v>
      </c>
      <c r="E20" s="1">
        <v>9150</v>
      </c>
      <c r="F20" s="1">
        <v>10650</v>
      </c>
      <c r="G20" s="1">
        <v>11625</v>
      </c>
      <c r="H20" s="1">
        <v>8100</v>
      </c>
      <c r="I20" s="1">
        <v>6750</v>
      </c>
    </row>
    <row r="21" spans="1:9" ht="23.25" x14ac:dyDescent="0.35">
      <c r="A21" s="1" t="s">
        <v>17</v>
      </c>
      <c r="B21" s="1"/>
      <c r="C21" s="1"/>
      <c r="D21" s="1"/>
      <c r="E21" s="1">
        <v>19600</v>
      </c>
      <c r="F21" s="1">
        <v>21350</v>
      </c>
      <c r="G21" s="1">
        <v>24850</v>
      </c>
      <c r="H21" s="1">
        <v>27125</v>
      </c>
      <c r="I21" s="1">
        <v>18900</v>
      </c>
    </row>
    <row r="22" spans="1:9" ht="23.25" x14ac:dyDescent="0.35">
      <c r="A22" s="1" t="s">
        <v>18</v>
      </c>
      <c r="B22" s="1"/>
      <c r="C22" s="1"/>
      <c r="D22" s="1">
        <v>12150</v>
      </c>
      <c r="E22" s="1">
        <v>12150</v>
      </c>
      <c r="F22" s="1">
        <v>12150</v>
      </c>
      <c r="G22" s="1">
        <v>12150</v>
      </c>
      <c r="H22" s="1">
        <v>12150</v>
      </c>
      <c r="I22" s="1">
        <v>12150</v>
      </c>
    </row>
    <row r="23" spans="1:9" ht="23.25" x14ac:dyDescent="0.35">
      <c r="A23" s="1" t="s">
        <v>19</v>
      </c>
      <c r="B23" s="1"/>
      <c r="C23" s="1"/>
      <c r="D23" s="2"/>
      <c r="E23" s="2"/>
      <c r="F23" s="2">
        <v>32805</v>
      </c>
      <c r="G23" s="2"/>
      <c r="H23" s="2"/>
      <c r="I23" s="2">
        <v>32805</v>
      </c>
    </row>
    <row r="24" spans="1:9" ht="23.25" x14ac:dyDescent="0.35">
      <c r="A24" s="1" t="s">
        <v>20</v>
      </c>
      <c r="B24" s="1"/>
      <c r="C24" s="1"/>
      <c r="D24" s="2"/>
      <c r="E24" s="2">
        <v>1000</v>
      </c>
      <c r="F24" s="2"/>
      <c r="G24" s="2"/>
      <c r="H24" s="2"/>
      <c r="I24" s="2"/>
    </row>
    <row r="25" spans="1:9" ht="23.25" x14ac:dyDescent="0.35">
      <c r="A25" s="1" t="s">
        <v>21</v>
      </c>
      <c r="B25" s="1"/>
      <c r="C25" s="1"/>
      <c r="D25" s="2"/>
      <c r="E25" s="2">
        <f>-D33*0.02</f>
        <v>1491</v>
      </c>
      <c r="F25" s="2">
        <f t="shared" ref="F25:H25" si="1">-E33*0.02</f>
        <v>1633.82</v>
      </c>
      <c r="G25" s="2">
        <f t="shared" si="1"/>
        <v>1383.5964000000001</v>
      </c>
      <c r="H25" s="2">
        <f t="shared" si="1"/>
        <v>229.76832800000005</v>
      </c>
      <c r="I25" s="2"/>
    </row>
    <row r="26" spans="1:9" ht="23.25" x14ac:dyDescent="0.35">
      <c r="A26" s="1"/>
      <c r="B26" s="1"/>
      <c r="C26" s="1"/>
      <c r="D26" s="2"/>
      <c r="E26" s="2"/>
      <c r="F26" s="2"/>
      <c r="G26" s="2"/>
      <c r="H26" s="2"/>
      <c r="I26" s="2"/>
    </row>
    <row r="27" spans="1:9" ht="24" thickBot="1" x14ac:dyDescent="0.4">
      <c r="A27" s="1" t="s">
        <v>22</v>
      </c>
      <c r="B27" s="1"/>
      <c r="C27" s="1"/>
      <c r="D27" s="4">
        <f>SUM(D17:D26)</f>
        <v>144550</v>
      </c>
      <c r="E27" s="4">
        <f t="shared" ref="E27:I27" si="2">SUM(E17:E26)</f>
        <v>103891</v>
      </c>
      <c r="F27" s="4">
        <f t="shared" si="2"/>
        <v>114088.82</v>
      </c>
      <c r="G27" s="4">
        <f t="shared" si="2"/>
        <v>88758.596399999995</v>
      </c>
      <c r="H27" s="4">
        <f t="shared" si="2"/>
        <v>74604.768328000006</v>
      </c>
      <c r="I27" s="4">
        <f t="shared" si="2"/>
        <v>93105</v>
      </c>
    </row>
    <row r="28" spans="1:9" ht="24" thickTop="1" x14ac:dyDescent="0.35">
      <c r="A28" s="1"/>
      <c r="B28" s="1"/>
      <c r="C28" s="1"/>
      <c r="D28" s="2"/>
      <c r="E28" s="2"/>
      <c r="F28" s="2"/>
      <c r="G28" s="2"/>
      <c r="H28" s="2"/>
      <c r="I28" s="2"/>
    </row>
    <row r="29" spans="1:9" ht="23.25" x14ac:dyDescent="0.35">
      <c r="A29" s="1" t="s">
        <v>23</v>
      </c>
      <c r="B29" s="1"/>
      <c r="C29" s="1"/>
      <c r="D29" s="2">
        <v>0</v>
      </c>
      <c r="E29" s="1">
        <f>D33</f>
        <v>-74550</v>
      </c>
      <c r="F29" s="1">
        <f t="shared" ref="F29:I29" si="3">E33</f>
        <v>-81691</v>
      </c>
      <c r="G29" s="1">
        <f t="shared" si="3"/>
        <v>-69179.820000000007</v>
      </c>
      <c r="H29" s="1">
        <f t="shared" si="3"/>
        <v>-11488.416400000002</v>
      </c>
      <c r="I29" s="1">
        <f t="shared" si="3"/>
        <v>45206.815271999993</v>
      </c>
    </row>
    <row r="30" spans="1:9" ht="23.25" x14ac:dyDescent="0.35">
      <c r="A30" s="1"/>
      <c r="B30" s="1"/>
      <c r="C30" s="1"/>
      <c r="D30" s="1"/>
      <c r="E30" s="1"/>
      <c r="F30" s="1"/>
      <c r="G30" s="1"/>
      <c r="H30" s="1"/>
      <c r="I30" s="1"/>
    </row>
    <row r="31" spans="1:9" ht="23.25" x14ac:dyDescent="0.35">
      <c r="A31" s="1" t="s">
        <v>24</v>
      </c>
      <c r="B31" s="1"/>
      <c r="C31" s="1"/>
      <c r="D31" s="1">
        <f>D13-D27</f>
        <v>-74550</v>
      </c>
      <c r="E31" s="1">
        <f t="shared" ref="E31:I31" si="4">E13-E27</f>
        <v>-7141</v>
      </c>
      <c r="F31" s="1">
        <f t="shared" si="4"/>
        <v>12511.179999999993</v>
      </c>
      <c r="G31" s="1">
        <f t="shared" si="4"/>
        <v>57691.403600000005</v>
      </c>
      <c r="H31" s="1">
        <f t="shared" si="4"/>
        <v>56695.231671999994</v>
      </c>
      <c r="I31" s="1">
        <f t="shared" si="4"/>
        <v>12320</v>
      </c>
    </row>
    <row r="32" spans="1:9" ht="23.25" x14ac:dyDescent="0.35">
      <c r="A32" s="1"/>
      <c r="B32" s="1"/>
      <c r="C32" s="1"/>
      <c r="D32" s="1"/>
      <c r="E32" s="1"/>
      <c r="F32" s="1"/>
      <c r="G32" s="1"/>
      <c r="H32" s="1"/>
      <c r="I32" s="1"/>
    </row>
    <row r="33" spans="1:9" ht="24" thickBot="1" x14ac:dyDescent="0.4">
      <c r="A33" s="1" t="s">
        <v>25</v>
      </c>
      <c r="B33" s="1"/>
      <c r="C33" s="1"/>
      <c r="D33" s="4">
        <f>D29+D31</f>
        <v>-74550</v>
      </c>
      <c r="E33" s="4">
        <f t="shared" ref="E33:I33" si="5">E29+E31</f>
        <v>-81691</v>
      </c>
      <c r="F33" s="4">
        <f t="shared" si="5"/>
        <v>-69179.820000000007</v>
      </c>
      <c r="G33" s="4">
        <f t="shared" si="5"/>
        <v>-11488.416400000002</v>
      </c>
      <c r="H33" s="4">
        <f t="shared" si="5"/>
        <v>45206.815271999993</v>
      </c>
      <c r="I33" s="4">
        <f t="shared" si="5"/>
        <v>57526.815271999993</v>
      </c>
    </row>
    <row r="34" spans="1:9" ht="24" thickTop="1" x14ac:dyDescent="0.35">
      <c r="A34" s="1"/>
      <c r="B34" s="1"/>
      <c r="C34" s="1"/>
      <c r="D34" s="2"/>
      <c r="E34" s="2"/>
      <c r="F34" s="2"/>
      <c r="G34" s="2"/>
      <c r="H34" s="2"/>
      <c r="I34" s="2"/>
    </row>
    <row r="35" spans="1:9" ht="23.25" x14ac:dyDescent="0.35">
      <c r="A35" s="1"/>
      <c r="B35" s="1"/>
      <c r="C35" s="1"/>
      <c r="D35" s="2"/>
      <c r="E35" s="2"/>
      <c r="F35" s="2"/>
      <c r="G35" s="2"/>
      <c r="H35" s="2"/>
      <c r="I35" s="2"/>
    </row>
  </sheetData>
  <printOptions gridLines="1" gridLinesSet="0"/>
  <pageMargins left="0.75" right="0.75" top="1" bottom="1" header="0.5" footer="0.5"/>
  <pageSetup paperSize="9" scale="96" orientation="portrait" horizontalDpi="300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"/>
  <sheetViews>
    <sheetView workbookViewId="0">
      <selection activeCell="M6" sqref="M6"/>
    </sheetView>
  </sheetViews>
  <sheetFormatPr defaultRowHeight="12.75" x14ac:dyDescent="0.2"/>
  <cols>
    <col min="3" max="3" width="17.5703125" customWidth="1"/>
    <col min="6" max="6" width="11.42578125" customWidth="1"/>
  </cols>
  <sheetData>
    <row r="1" spans="1:12" ht="15.75" x14ac:dyDescent="0.25">
      <c r="A1" s="5" t="s">
        <v>26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15.75" x14ac:dyDescent="0.25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 ht="15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ht="15" x14ac:dyDescent="0.2">
      <c r="A4" s="7" t="s">
        <v>27</v>
      </c>
      <c r="B4" s="7"/>
      <c r="C4" s="7"/>
      <c r="D4" s="6"/>
      <c r="E4" s="6"/>
      <c r="F4" s="6"/>
      <c r="G4" s="6"/>
      <c r="H4" s="6"/>
      <c r="I4" s="6"/>
      <c r="J4" s="6"/>
      <c r="K4" s="6"/>
      <c r="L4" s="6"/>
    </row>
    <row r="5" spans="1:12" ht="15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 ht="15" x14ac:dyDescent="0.2">
      <c r="A6" s="6"/>
      <c r="B6" s="6"/>
      <c r="C6" s="6"/>
      <c r="D6" s="8" t="s">
        <v>0</v>
      </c>
      <c r="E6" s="8" t="s">
        <v>1</v>
      </c>
      <c r="F6" s="8" t="s">
        <v>2</v>
      </c>
      <c r="G6" s="8" t="s">
        <v>3</v>
      </c>
      <c r="H6" s="8" t="s">
        <v>4</v>
      </c>
      <c r="I6" s="8" t="s">
        <v>5</v>
      </c>
      <c r="J6" s="6" t="s">
        <v>28</v>
      </c>
      <c r="K6" s="6"/>
      <c r="L6" s="6"/>
    </row>
    <row r="7" spans="1:12" ht="15" x14ac:dyDescent="0.2">
      <c r="A7" s="6"/>
      <c r="B7" s="6"/>
      <c r="C7" s="6"/>
      <c r="D7" s="8"/>
      <c r="E7" s="8"/>
      <c r="F7" s="8"/>
      <c r="G7" s="8"/>
      <c r="H7" s="8"/>
      <c r="I7" s="8"/>
      <c r="J7" s="6"/>
      <c r="K7" s="6"/>
      <c r="L7" s="6"/>
    </row>
    <row r="8" spans="1:12" ht="15" x14ac:dyDescent="0.2">
      <c r="A8" s="6" t="s">
        <v>29</v>
      </c>
      <c r="B8" s="6"/>
      <c r="C8" s="6"/>
      <c r="D8" s="6">
        <v>10000</v>
      </c>
      <c r="E8" s="6">
        <v>12000</v>
      </c>
      <c r="F8" s="6">
        <v>14000</v>
      </c>
      <c r="G8" s="6">
        <v>16000</v>
      </c>
      <c r="H8" s="6">
        <v>11000</v>
      </c>
      <c r="I8" s="6">
        <v>9000</v>
      </c>
      <c r="J8" s="6"/>
      <c r="K8" s="6"/>
      <c r="L8" s="6"/>
    </row>
    <row r="9" spans="1:12" ht="15" x14ac:dyDescent="0.2">
      <c r="A9" s="6" t="s">
        <v>30</v>
      </c>
      <c r="B9" s="6"/>
      <c r="C9" s="6"/>
      <c r="D9" s="6">
        <v>1200</v>
      </c>
      <c r="E9" s="6">
        <v>1400</v>
      </c>
      <c r="F9" s="6">
        <v>1600</v>
      </c>
      <c r="G9" s="6">
        <v>1100</v>
      </c>
      <c r="H9" s="6">
        <v>900</v>
      </c>
      <c r="I9" s="6">
        <v>900</v>
      </c>
      <c r="J9" s="6"/>
      <c r="K9" s="6"/>
      <c r="L9" s="6"/>
    </row>
    <row r="10" spans="1:12" ht="15" x14ac:dyDescent="0.2">
      <c r="A10" s="6" t="s">
        <v>31</v>
      </c>
      <c r="B10" s="6"/>
      <c r="C10" s="6"/>
      <c r="D10" s="6">
        <v>0</v>
      </c>
      <c r="E10" s="6">
        <v>-1200</v>
      </c>
      <c r="F10" s="6">
        <v>-1400</v>
      </c>
      <c r="G10" s="6">
        <v>-1600</v>
      </c>
      <c r="H10" s="6">
        <v>-1100</v>
      </c>
      <c r="I10" s="6">
        <v>-900</v>
      </c>
      <c r="J10" s="6"/>
      <c r="K10" s="6"/>
      <c r="L10" s="6"/>
    </row>
    <row r="11" spans="1:12" ht="15" x14ac:dyDescent="0.2">
      <c r="A11" s="6"/>
      <c r="B11" s="6"/>
      <c r="C11" s="6"/>
      <c r="D11" s="8"/>
      <c r="E11" s="8"/>
      <c r="F11" s="8"/>
      <c r="G11" s="8"/>
      <c r="H11" s="8"/>
      <c r="I11" s="8"/>
      <c r="J11" s="6"/>
      <c r="K11" s="6"/>
      <c r="L11" s="6"/>
    </row>
    <row r="12" spans="1:12" ht="16.5" thickBot="1" x14ac:dyDescent="0.3">
      <c r="A12" s="6" t="s">
        <v>32</v>
      </c>
      <c r="B12" s="6"/>
      <c r="C12" s="6"/>
      <c r="D12" s="9">
        <f>SUM(D8:D11)</f>
        <v>11200</v>
      </c>
      <c r="E12" s="9">
        <f t="shared" ref="E12:I12" si="0">SUM(E8:E11)</f>
        <v>12200</v>
      </c>
      <c r="F12" s="9">
        <f t="shared" si="0"/>
        <v>14200</v>
      </c>
      <c r="G12" s="9">
        <f t="shared" si="0"/>
        <v>15500</v>
      </c>
      <c r="H12" s="9">
        <f t="shared" si="0"/>
        <v>10800</v>
      </c>
      <c r="I12" s="9">
        <f t="shared" si="0"/>
        <v>9000</v>
      </c>
      <c r="J12" s="6"/>
      <c r="K12" s="14">
        <f>SUM(D12:J12)</f>
        <v>72900</v>
      </c>
      <c r="L12" s="14" t="s">
        <v>33</v>
      </c>
    </row>
    <row r="13" spans="1:12" ht="15.75" thickTop="1" x14ac:dyDescent="0.2">
      <c r="A13" s="6"/>
      <c r="B13" s="6"/>
      <c r="C13" s="6"/>
      <c r="D13" s="8"/>
      <c r="E13" s="8"/>
      <c r="F13" s="8"/>
      <c r="G13" s="8"/>
      <c r="H13" s="8"/>
      <c r="I13" s="8"/>
      <c r="J13" s="6"/>
      <c r="K13" s="6"/>
      <c r="L13" s="6"/>
    </row>
    <row r="14" spans="1:12" ht="15" x14ac:dyDescent="0.2">
      <c r="A14" s="6"/>
      <c r="B14" s="6"/>
      <c r="C14" s="6"/>
      <c r="D14" s="8"/>
      <c r="E14" s="8"/>
      <c r="F14" s="8"/>
      <c r="G14" s="8"/>
      <c r="H14" s="8"/>
      <c r="I14" s="8"/>
      <c r="J14" s="6"/>
      <c r="K14" s="6"/>
      <c r="L14" s="6"/>
    </row>
    <row r="15" spans="1:12" ht="15" x14ac:dyDescent="0.2">
      <c r="A15" s="6"/>
      <c r="B15" s="6"/>
      <c r="C15" s="6"/>
      <c r="D15" s="8" t="s">
        <v>6</v>
      </c>
      <c r="E15" s="8" t="s">
        <v>6</v>
      </c>
      <c r="F15" s="8" t="s">
        <v>6</v>
      </c>
      <c r="G15" s="8" t="s">
        <v>6</v>
      </c>
      <c r="H15" s="8" t="s">
        <v>6</v>
      </c>
      <c r="I15" s="8" t="s">
        <v>6</v>
      </c>
      <c r="J15" s="6"/>
      <c r="K15" s="6"/>
      <c r="L15" s="6"/>
    </row>
    <row r="16" spans="1:12" ht="15" x14ac:dyDescent="0.2">
      <c r="A16" s="6"/>
      <c r="B16" s="6"/>
      <c r="C16" s="6"/>
      <c r="D16" s="8"/>
      <c r="E16" s="8"/>
      <c r="F16" s="8"/>
      <c r="G16" s="8"/>
      <c r="H16" s="8"/>
      <c r="I16" s="8"/>
      <c r="J16" s="6"/>
      <c r="K16" s="6"/>
      <c r="L16" s="6"/>
    </row>
    <row r="17" spans="1:12" ht="15.75" thickBot="1" x14ac:dyDescent="0.25">
      <c r="A17" s="6" t="s">
        <v>34</v>
      </c>
      <c r="B17" s="6"/>
      <c r="C17" s="6"/>
      <c r="D17" s="10">
        <f>D12*2.5</f>
        <v>28000</v>
      </c>
      <c r="E17" s="10">
        <f t="shared" ref="E17:I17" si="1">E12*2.5</f>
        <v>30500</v>
      </c>
      <c r="F17" s="10">
        <f t="shared" si="1"/>
        <v>35500</v>
      </c>
      <c r="G17" s="10">
        <f t="shared" si="1"/>
        <v>38750</v>
      </c>
      <c r="H17" s="10">
        <f t="shared" si="1"/>
        <v>27000</v>
      </c>
      <c r="I17" s="10">
        <f t="shared" si="1"/>
        <v>22500</v>
      </c>
      <c r="J17" s="6"/>
      <c r="K17" s="6"/>
      <c r="L17" s="6"/>
    </row>
    <row r="18" spans="1:12" ht="15.75" x14ac:dyDescent="0.25">
      <c r="A18" s="6"/>
      <c r="B18" s="6" t="s">
        <v>35</v>
      </c>
      <c r="C18" s="6"/>
      <c r="D18" s="14">
        <f>D17</f>
        <v>28000</v>
      </c>
      <c r="E18" s="14">
        <f t="shared" ref="E18:I18" si="2">E17</f>
        <v>30500</v>
      </c>
      <c r="F18" s="14">
        <f t="shared" si="2"/>
        <v>35500</v>
      </c>
      <c r="G18" s="14">
        <f t="shared" si="2"/>
        <v>38750</v>
      </c>
      <c r="H18" s="14">
        <f t="shared" si="2"/>
        <v>27000</v>
      </c>
      <c r="I18" s="14">
        <f t="shared" si="2"/>
        <v>22500</v>
      </c>
      <c r="J18" s="6"/>
      <c r="K18" s="6"/>
      <c r="L18" s="6"/>
    </row>
    <row r="19" spans="1:12" ht="15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</row>
    <row r="20" spans="1:12" ht="15" x14ac:dyDescent="0.2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</row>
    <row r="21" spans="1:12" ht="15.75" thickBot="1" x14ac:dyDescent="0.25">
      <c r="A21" s="6" t="s">
        <v>36</v>
      </c>
      <c r="B21" s="6"/>
      <c r="C21" s="6"/>
      <c r="D21" s="10">
        <f>D12*0.75</f>
        <v>8400</v>
      </c>
      <c r="E21" s="10">
        <f t="shared" ref="E21:I21" si="3">E12*0.75</f>
        <v>9150</v>
      </c>
      <c r="F21" s="10">
        <f t="shared" si="3"/>
        <v>10650</v>
      </c>
      <c r="G21" s="10">
        <f t="shared" si="3"/>
        <v>11625</v>
      </c>
      <c r="H21" s="10">
        <f t="shared" si="3"/>
        <v>8100</v>
      </c>
      <c r="I21" s="10">
        <f t="shared" si="3"/>
        <v>6750</v>
      </c>
      <c r="J21" s="6"/>
      <c r="K21" s="6"/>
      <c r="L21" s="6"/>
    </row>
    <row r="22" spans="1:12" ht="15.75" x14ac:dyDescent="0.25">
      <c r="A22" s="6"/>
      <c r="B22" s="6" t="s">
        <v>35</v>
      </c>
      <c r="C22" s="6"/>
      <c r="D22" s="14">
        <f>D21</f>
        <v>8400</v>
      </c>
      <c r="E22" s="14">
        <f t="shared" ref="E22:I22" si="4">E21</f>
        <v>9150</v>
      </c>
      <c r="F22" s="14">
        <f t="shared" si="4"/>
        <v>10650</v>
      </c>
      <c r="G22" s="14">
        <f t="shared" si="4"/>
        <v>11625</v>
      </c>
      <c r="H22" s="14">
        <f t="shared" si="4"/>
        <v>8100</v>
      </c>
      <c r="I22" s="14">
        <f t="shared" si="4"/>
        <v>6750</v>
      </c>
      <c r="J22" s="6"/>
      <c r="K22" s="6"/>
      <c r="L22" s="6"/>
    </row>
    <row r="23" spans="1:12" ht="15" x14ac:dyDescent="0.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</row>
    <row r="24" spans="1:12" ht="15" x14ac:dyDescent="0.2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1:12" ht="15.75" thickBot="1" x14ac:dyDescent="0.25">
      <c r="A25" s="6" t="s">
        <v>37</v>
      </c>
      <c r="B25" s="6"/>
      <c r="C25" s="6"/>
      <c r="D25" s="10">
        <f>D12*1.75</f>
        <v>19600</v>
      </c>
      <c r="E25" s="10">
        <f t="shared" ref="E25:I25" si="5">E12*1.75</f>
        <v>21350</v>
      </c>
      <c r="F25" s="10">
        <f t="shared" si="5"/>
        <v>24850</v>
      </c>
      <c r="G25" s="10">
        <f t="shared" si="5"/>
        <v>27125</v>
      </c>
      <c r="H25" s="10">
        <f t="shared" si="5"/>
        <v>18900</v>
      </c>
      <c r="I25" s="10">
        <f t="shared" si="5"/>
        <v>15750</v>
      </c>
      <c r="J25" s="6"/>
      <c r="K25" s="6"/>
      <c r="L25" s="6"/>
    </row>
    <row r="26" spans="1:12" ht="15.75" x14ac:dyDescent="0.25">
      <c r="A26" s="6"/>
      <c r="B26" s="6" t="s">
        <v>35</v>
      </c>
      <c r="C26" s="6"/>
      <c r="D26" s="6"/>
      <c r="E26" s="14">
        <f>D25</f>
        <v>19600</v>
      </c>
      <c r="F26" s="14">
        <f t="shared" ref="F26:I26" si="6">E25</f>
        <v>21350</v>
      </c>
      <c r="G26" s="14">
        <f t="shared" si="6"/>
        <v>24850</v>
      </c>
      <c r="H26" s="14">
        <f t="shared" si="6"/>
        <v>27125</v>
      </c>
      <c r="I26" s="14">
        <f t="shared" si="6"/>
        <v>18900</v>
      </c>
      <c r="J26" s="6"/>
      <c r="K26" s="6"/>
      <c r="L26" s="6"/>
    </row>
    <row r="27" spans="1:12" ht="15" x14ac:dyDescent="0.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 ht="15" x14ac:dyDescent="0.2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 ht="15" x14ac:dyDescent="0.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ht="15" x14ac:dyDescent="0.2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ht="15" x14ac:dyDescent="0.2">
      <c r="A31" s="7" t="s">
        <v>38</v>
      </c>
      <c r="B31" s="7"/>
      <c r="C31" s="7"/>
      <c r="D31" s="7"/>
      <c r="E31" s="6"/>
      <c r="F31" s="6"/>
      <c r="G31" s="6"/>
      <c r="H31" s="6"/>
      <c r="I31" s="6"/>
      <c r="J31" s="6"/>
      <c r="K31" s="6"/>
      <c r="L31" s="6"/>
    </row>
    <row r="32" spans="1:12" ht="15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5" x14ac:dyDescent="0.2">
      <c r="A33" s="6"/>
      <c r="B33" s="6"/>
      <c r="C33" s="6"/>
      <c r="D33" s="8" t="s">
        <v>0</v>
      </c>
      <c r="E33" s="8" t="s">
        <v>1</v>
      </c>
      <c r="F33" s="8" t="s">
        <v>2</v>
      </c>
      <c r="G33" s="8" t="s">
        <v>3</v>
      </c>
      <c r="H33" s="8" t="s">
        <v>4</v>
      </c>
      <c r="I33" s="8" t="s">
        <v>5</v>
      </c>
      <c r="J33" s="6"/>
      <c r="K33" s="6"/>
      <c r="L33" s="6"/>
    </row>
    <row r="34" spans="1:12" ht="15" x14ac:dyDescent="0.2">
      <c r="A34" s="6"/>
      <c r="B34" s="6"/>
      <c r="C34" s="6"/>
      <c r="D34" s="8" t="s">
        <v>6</v>
      </c>
      <c r="E34" s="8" t="s">
        <v>6</v>
      </c>
      <c r="F34" s="8" t="s">
        <v>6</v>
      </c>
      <c r="G34" s="8" t="s">
        <v>6</v>
      </c>
      <c r="H34" s="8" t="s">
        <v>6</v>
      </c>
      <c r="I34" s="8" t="s">
        <v>6</v>
      </c>
      <c r="J34" s="6"/>
      <c r="K34" s="6"/>
      <c r="L34" s="6"/>
    </row>
    <row r="35" spans="1:12" ht="15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5.75" thickBot="1" x14ac:dyDescent="0.25">
      <c r="A36" s="6" t="s">
        <v>39</v>
      </c>
      <c r="B36" s="6"/>
      <c r="C36" s="6"/>
      <c r="D36" s="10">
        <v>5000</v>
      </c>
      <c r="E36" s="10">
        <v>6000</v>
      </c>
      <c r="F36" s="10">
        <v>7000</v>
      </c>
      <c r="G36" s="10">
        <v>8000</v>
      </c>
      <c r="H36" s="10">
        <v>5500</v>
      </c>
      <c r="I36" s="10">
        <v>4500</v>
      </c>
      <c r="J36" s="6"/>
      <c r="K36" s="6"/>
      <c r="L36" s="6"/>
    </row>
    <row r="37" spans="1:12" ht="15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5" x14ac:dyDescent="0.2">
      <c r="A38" s="6" t="s">
        <v>40</v>
      </c>
      <c r="B38" s="6"/>
      <c r="C38" s="6"/>
      <c r="D38" s="6"/>
      <c r="E38" s="6">
        <f>D36*10*0.75*0.98</f>
        <v>36750</v>
      </c>
      <c r="F38" s="6">
        <f>D36*10*0.25</f>
        <v>12500</v>
      </c>
      <c r="G38" s="6"/>
      <c r="H38" s="6"/>
      <c r="I38" s="6"/>
      <c r="J38" s="6"/>
      <c r="K38" s="6"/>
      <c r="L38" s="6"/>
    </row>
    <row r="39" spans="1:12" ht="15" x14ac:dyDescent="0.2">
      <c r="A39" s="6" t="s">
        <v>41</v>
      </c>
      <c r="B39" s="6"/>
      <c r="C39" s="6"/>
      <c r="D39" s="6"/>
      <c r="E39" s="6"/>
      <c r="F39" s="6">
        <f>E36*10*0.75*0.98</f>
        <v>44100</v>
      </c>
      <c r="G39" s="6">
        <f>E36*10*0.25</f>
        <v>15000</v>
      </c>
      <c r="H39" s="6"/>
      <c r="I39" s="6"/>
      <c r="J39" s="6"/>
      <c r="K39" s="6"/>
      <c r="L39" s="6"/>
    </row>
    <row r="40" spans="1:12" ht="15" x14ac:dyDescent="0.2">
      <c r="A40" s="6" t="s">
        <v>2</v>
      </c>
      <c r="B40" s="6"/>
      <c r="C40" s="6"/>
      <c r="D40" s="6"/>
      <c r="E40" s="6"/>
      <c r="F40" s="6"/>
      <c r="G40" s="6">
        <f>F36*10*0.75*0.98</f>
        <v>51450</v>
      </c>
      <c r="H40" s="6">
        <f>F36*10*0.25</f>
        <v>17500</v>
      </c>
      <c r="I40" s="6"/>
      <c r="J40" s="6"/>
      <c r="K40" s="6"/>
      <c r="L40" s="6"/>
    </row>
    <row r="41" spans="1:12" ht="15" x14ac:dyDescent="0.2">
      <c r="A41" s="6" t="s">
        <v>3</v>
      </c>
      <c r="B41" s="6"/>
      <c r="C41" s="6"/>
      <c r="D41" s="6"/>
      <c r="E41" s="6"/>
      <c r="F41" s="6"/>
      <c r="G41" s="6"/>
      <c r="H41" s="6">
        <f>G36*10*0.75*0.98</f>
        <v>58800</v>
      </c>
      <c r="I41" s="6">
        <f>G36*10*0.25</f>
        <v>20000</v>
      </c>
      <c r="J41" s="6"/>
      <c r="K41" s="6"/>
      <c r="L41" s="6"/>
    </row>
    <row r="42" spans="1:12" ht="15" x14ac:dyDescent="0.2">
      <c r="A42" s="6" t="s">
        <v>4</v>
      </c>
      <c r="B42" s="6"/>
      <c r="C42" s="6"/>
      <c r="D42" s="6"/>
      <c r="E42" s="6"/>
      <c r="F42" s="6"/>
      <c r="G42" s="6"/>
      <c r="H42" s="6"/>
      <c r="I42" s="6">
        <f>H36*10*0.75*0.98</f>
        <v>40425</v>
      </c>
      <c r="J42" s="6"/>
      <c r="K42" s="6"/>
      <c r="L42" s="6"/>
    </row>
    <row r="43" spans="1:12" ht="15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5.75" thickBot="1" x14ac:dyDescent="0.25">
      <c r="A44" s="7"/>
      <c r="B44" s="7"/>
      <c r="C44" s="7"/>
      <c r="D44" s="11">
        <f>SUM(D38:D43)</f>
        <v>0</v>
      </c>
      <c r="E44" s="11">
        <f t="shared" ref="E44:I44" si="7">SUM(E38:E43)</f>
        <v>36750</v>
      </c>
      <c r="F44" s="11">
        <f t="shared" si="7"/>
        <v>56600</v>
      </c>
      <c r="G44" s="11">
        <f t="shared" si="7"/>
        <v>66450</v>
      </c>
      <c r="H44" s="11">
        <f t="shared" si="7"/>
        <v>76300</v>
      </c>
      <c r="I44" s="11">
        <f t="shared" si="7"/>
        <v>60425</v>
      </c>
      <c r="J44" s="6"/>
      <c r="K44" s="6"/>
      <c r="L44" s="6"/>
    </row>
    <row r="45" spans="1:12" ht="15.75" thickTop="1" x14ac:dyDescent="0.2">
      <c r="A45" s="7"/>
      <c r="B45" s="7"/>
      <c r="C45" s="7"/>
      <c r="D45" s="12"/>
      <c r="E45" s="12"/>
      <c r="F45" s="12"/>
      <c r="G45" s="12"/>
      <c r="H45" s="12"/>
      <c r="I45" s="12"/>
      <c r="J45" s="6"/>
      <c r="K45" s="6"/>
      <c r="L45" s="6"/>
    </row>
    <row r="46" spans="1:12" ht="15" x14ac:dyDescent="0.2">
      <c r="A46" s="7"/>
      <c r="B46" s="7"/>
      <c r="C46" s="7"/>
      <c r="D46" s="6"/>
      <c r="E46" s="6"/>
      <c r="F46" s="6"/>
      <c r="G46" s="6"/>
      <c r="H46" s="6"/>
      <c r="I46" s="6"/>
      <c r="J46" s="6"/>
      <c r="K46" s="6"/>
      <c r="L46" s="6"/>
    </row>
    <row r="47" spans="1:12" ht="15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5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5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5" x14ac:dyDescent="0.2">
      <c r="A50" s="7" t="s">
        <v>42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5" x14ac:dyDescent="0.2">
      <c r="A51" s="7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5" x14ac:dyDescent="0.2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5" x14ac:dyDescent="0.2">
      <c r="A53" s="6"/>
      <c r="B53" s="6"/>
      <c r="C53" s="6"/>
      <c r="D53" s="6"/>
      <c r="E53" s="6"/>
      <c r="F53" s="8" t="s">
        <v>6</v>
      </c>
      <c r="G53" s="6"/>
      <c r="H53" s="6"/>
      <c r="I53" s="6"/>
      <c r="J53" s="6"/>
      <c r="K53" s="6"/>
      <c r="L53" s="6"/>
    </row>
    <row r="54" spans="1:12" ht="15.75" thickBot="1" x14ac:dyDescent="0.25">
      <c r="A54" s="6" t="s">
        <v>43</v>
      </c>
      <c r="B54" s="6"/>
      <c r="C54" s="6"/>
      <c r="D54" s="6"/>
      <c r="E54" s="6"/>
      <c r="F54" s="10">
        <f>72900*2</f>
        <v>145800</v>
      </c>
      <c r="G54" s="6"/>
      <c r="H54" s="6"/>
      <c r="I54" s="6"/>
      <c r="J54" s="6"/>
      <c r="K54" s="6"/>
      <c r="L54" s="6"/>
    </row>
    <row r="55" spans="1:12" ht="15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5" x14ac:dyDescent="0.2">
      <c r="A56" s="6" t="s">
        <v>44</v>
      </c>
      <c r="B56" s="6"/>
      <c r="C56" s="6"/>
      <c r="D56" s="6"/>
      <c r="E56" s="6"/>
      <c r="F56" s="8"/>
      <c r="G56" s="6"/>
      <c r="H56" s="6"/>
      <c r="I56" s="6"/>
      <c r="J56" s="6"/>
      <c r="K56" s="6"/>
      <c r="L56" s="6"/>
    </row>
    <row r="57" spans="1:12" ht="15" x14ac:dyDescent="0.2">
      <c r="A57" s="6"/>
      <c r="B57" s="6"/>
      <c r="C57" s="6"/>
      <c r="D57" s="6"/>
      <c r="E57" s="6"/>
      <c r="F57" s="6">
        <f>F54*0.5</f>
        <v>72900</v>
      </c>
      <c r="G57" s="6"/>
      <c r="H57" s="6"/>
      <c r="I57" s="6"/>
      <c r="J57" s="6"/>
      <c r="K57" s="6"/>
      <c r="L57" s="6"/>
    </row>
    <row r="58" spans="1:12" ht="15" x14ac:dyDescent="0.2">
      <c r="A58" s="6"/>
      <c r="B58" s="6" t="s">
        <v>45</v>
      </c>
      <c r="C58" s="6"/>
      <c r="D58" s="6"/>
      <c r="E58" s="6"/>
      <c r="F58" s="6">
        <f>F54*0.45</f>
        <v>65610</v>
      </c>
      <c r="G58" s="6"/>
      <c r="H58" s="6"/>
      <c r="I58" s="6"/>
      <c r="J58" s="6"/>
      <c r="K58" s="6"/>
      <c r="L58" s="6"/>
    </row>
    <row r="59" spans="1:12" ht="15" x14ac:dyDescent="0.2">
      <c r="A59" s="6"/>
      <c r="B59" s="6" t="s">
        <v>46</v>
      </c>
      <c r="C59" s="6"/>
      <c r="D59" s="6"/>
      <c r="E59" s="6"/>
      <c r="F59" s="6">
        <f>F54*0.05</f>
        <v>7290</v>
      </c>
      <c r="G59" s="6"/>
      <c r="H59" s="6"/>
      <c r="I59" s="6"/>
      <c r="J59" s="6"/>
      <c r="K59" s="6"/>
      <c r="L59" s="6"/>
    </row>
    <row r="60" spans="1:12" ht="15" x14ac:dyDescent="0.2">
      <c r="A60" s="6"/>
      <c r="B60" s="6" t="s">
        <v>47</v>
      </c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5" x14ac:dyDescent="0.2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5.75" thickBot="1" x14ac:dyDescent="0.25">
      <c r="A62" s="6"/>
      <c r="B62" s="6"/>
      <c r="C62" s="6"/>
      <c r="D62" s="6"/>
      <c r="E62" s="6"/>
      <c r="F62" s="13">
        <f>SUM(F57:F61)</f>
        <v>145800</v>
      </c>
      <c r="G62" s="6"/>
      <c r="H62" s="6"/>
      <c r="I62" s="6"/>
      <c r="J62" s="6"/>
      <c r="K62" s="6"/>
      <c r="L62" s="6"/>
    </row>
    <row r="63" spans="1:12" ht="15.75" thickTop="1" x14ac:dyDescent="0.2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5" x14ac:dyDescent="0.2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5" x14ac:dyDescent="0.2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5.75" x14ac:dyDescent="0.25">
      <c r="A66" s="14" t="s">
        <v>48</v>
      </c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5" x14ac:dyDescent="0.2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5.75" x14ac:dyDescent="0.25">
      <c r="A68" s="6"/>
      <c r="B68" s="6" t="s">
        <v>49</v>
      </c>
      <c r="C68" s="6"/>
      <c r="D68" s="6"/>
      <c r="E68" s="6"/>
      <c r="F68" s="14">
        <f>F57/6</f>
        <v>12150</v>
      </c>
      <c r="G68" s="14" t="s">
        <v>50</v>
      </c>
      <c r="H68" s="6"/>
      <c r="I68" s="6"/>
      <c r="J68" s="6"/>
      <c r="K68" s="6"/>
      <c r="L68" s="6"/>
    </row>
    <row r="69" spans="1:12" ht="15.75" x14ac:dyDescent="0.25">
      <c r="A69" s="6"/>
      <c r="B69" s="6" t="s">
        <v>19</v>
      </c>
      <c r="C69" s="6"/>
      <c r="D69" s="6"/>
      <c r="E69" s="6"/>
      <c r="F69" s="14">
        <f>F58/2</f>
        <v>32805</v>
      </c>
      <c r="G69" s="14" t="s">
        <v>51</v>
      </c>
      <c r="H69" s="6"/>
      <c r="I69" s="6"/>
      <c r="J69" s="6"/>
      <c r="K69" s="6"/>
      <c r="L69" s="6"/>
    </row>
    <row r="70" spans="1:12" ht="15" x14ac:dyDescent="0.2">
      <c r="A70" s="6"/>
      <c r="B70" s="6" t="s">
        <v>52</v>
      </c>
      <c r="C70" s="6"/>
      <c r="D70" s="6"/>
      <c r="E70" s="6"/>
      <c r="F70" s="6"/>
      <c r="G70" s="6"/>
      <c r="H70" s="6"/>
      <c r="I70" s="6"/>
      <c r="J70" s="6"/>
      <c r="K70" s="6"/>
      <c r="L70" s="6"/>
    </row>
    <row r="71" spans="1:12" ht="15" x14ac:dyDescent="0.2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</row>
    <row r="72" spans="1:12" ht="15" x14ac:dyDescent="0.2">
      <c r="A72" s="6"/>
      <c r="B72" s="6"/>
      <c r="C72" s="6"/>
      <c r="D72" s="6"/>
      <c r="E72" s="6"/>
      <c r="F72" s="6"/>
      <c r="G72" s="6"/>
      <c r="H72" s="6"/>
      <c r="I72" s="6"/>
    </row>
    <row r="73" spans="1:12" ht="15" x14ac:dyDescent="0.2">
      <c r="A73" s="6"/>
      <c r="B73" s="6"/>
      <c r="C73" s="6"/>
      <c r="D73" s="6"/>
      <c r="E73" s="6"/>
      <c r="F73" s="6"/>
      <c r="G73" s="6"/>
      <c r="H73" s="6"/>
      <c r="I73" s="6"/>
    </row>
  </sheetData>
  <printOptions gridLines="1" gridLinesSet="0"/>
  <pageMargins left="0.75" right="0.75" top="1" bottom="1" header="0.5" footer="0.5"/>
  <pageSetup paperSize="9" orientation="portrait" r:id="rId1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Budget</vt:lpstr>
      <vt:lpstr>Workings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Administrator</cp:lastModifiedBy>
  <dcterms:created xsi:type="dcterms:W3CDTF">2011-01-20T14:06:12Z</dcterms:created>
  <dcterms:modified xsi:type="dcterms:W3CDTF">2015-11-23T13:51:33Z</dcterms:modified>
</cp:coreProperties>
</file>