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 filterPrivacy="1" defaultThemeVersion="124226"/>
  <xr:revisionPtr revIDLastSave="0" documentId="8_{72C90408-8BF6-42A2-BEDF-5479F97ED2DD}" xr6:coauthVersionLast="47" xr6:coauthVersionMax="47" xr10:uidLastSave="{00000000-0000-0000-0000-000000000000}"/>
  <bookViews>
    <workbookView xWindow="-98" yWindow="-98" windowWidth="20715" windowHeight="13276" tabRatio="840" firstSheet="2" activeTab="2" xr2:uid="{00000000-000D-0000-FFFF-FFFF00000000}"/>
  </bookViews>
  <sheets>
    <sheet name="Private Sector Value" sheetId="46" r:id="rId1"/>
    <sheet name="Public Sector Value" sheetId="44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61" l="1"/>
  <c r="M22" i="61"/>
  <c r="L22" i="61"/>
  <c r="K22" i="61"/>
  <c r="J22" i="61"/>
  <c r="F22" i="61"/>
  <c r="F23" i="61"/>
  <c r="F24" i="61"/>
  <c r="F25" i="61"/>
  <c r="F26" i="61"/>
  <c r="F27" i="61"/>
  <c r="F28" i="61"/>
  <c r="F29" i="61"/>
  <c r="F30" i="61"/>
  <c r="F31" i="61"/>
  <c r="F32" i="61"/>
  <c r="E22" i="61"/>
  <c r="E23" i="61"/>
  <c r="E24" i="61"/>
  <c r="E25" i="61"/>
  <c r="E26" i="61"/>
  <c r="E27" i="61"/>
  <c r="E28" i="61"/>
  <c r="E29" i="61"/>
  <c r="E30" i="61"/>
  <c r="E31" i="61"/>
  <c r="E32" i="61"/>
  <c r="D22" i="61"/>
  <c r="D23" i="61"/>
  <c r="D24" i="61"/>
  <c r="D25" i="61"/>
  <c r="D26" i="61"/>
  <c r="D27" i="61"/>
  <c r="D28" i="61"/>
  <c r="D29" i="61"/>
  <c r="D30" i="61"/>
  <c r="D31" i="61"/>
  <c r="D32" i="61"/>
  <c r="C22" i="61"/>
  <c r="C23" i="61"/>
  <c r="C24" i="61"/>
  <c r="C25" i="61"/>
  <c r="C26" i="61"/>
  <c r="C27" i="61"/>
  <c r="C28" i="61"/>
  <c r="C29" i="61"/>
  <c r="C30" i="61"/>
  <c r="C31" i="61"/>
  <c r="C32" i="61"/>
  <c r="B32" i="61"/>
  <c r="B31" i="61"/>
  <c r="B29" i="61"/>
  <c r="B30" i="61"/>
  <c r="B28" i="61"/>
  <c r="B22" i="61"/>
  <c r="B23" i="61"/>
  <c r="B24" i="61"/>
  <c r="B25" i="61"/>
  <c r="B26" i="61"/>
  <c r="B27" i="61"/>
  <c r="F21" i="61"/>
  <c r="E21" i="61"/>
  <c r="D21" i="61"/>
  <c r="C21" i="61"/>
  <c r="B21" i="61"/>
  <c r="N24" i="52"/>
  <c r="M24" i="52"/>
  <c r="L24" i="52"/>
  <c r="K24" i="52"/>
  <c r="J24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E23" i="52"/>
  <c r="E24" i="52"/>
  <c r="E25" i="52"/>
  <c r="E26" i="52"/>
  <c r="E27" i="52"/>
  <c r="E28" i="52"/>
  <c r="E29" i="52"/>
  <c r="E30" i="52"/>
  <c r="E31" i="52"/>
  <c r="E32" i="52"/>
  <c r="E33" i="52"/>
  <c r="E34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F22" i="52"/>
  <c r="E22" i="52"/>
  <c r="D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22" i="52"/>
  <c r="B34" i="52"/>
  <c r="B23" i="52"/>
  <c r="B24" i="52"/>
  <c r="B25" i="52"/>
  <c r="B26" i="52"/>
  <c r="B27" i="52"/>
  <c r="B28" i="52"/>
  <c r="B29" i="52"/>
  <c r="B30" i="52"/>
  <c r="B31" i="52"/>
  <c r="B32" i="52"/>
  <c r="B33" i="52"/>
  <c r="B22" i="52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B36" i="46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5" i="46"/>
  <c r="B34" i="46"/>
  <c r="B33" i="46"/>
  <c r="B32" i="46"/>
  <c r="C35" i="44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B36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B33" i="44"/>
  <c r="D32" i="44"/>
  <c r="C32" i="44"/>
  <c r="E32" i="44"/>
  <c r="F32" i="44"/>
  <c r="G32" i="44"/>
  <c r="H32" i="44"/>
  <c r="I32" i="44"/>
  <c r="J32" i="44"/>
  <c r="K32" i="44"/>
  <c r="L32" i="44"/>
  <c r="M32" i="44"/>
  <c r="N32" i="44"/>
  <c r="O32" i="44"/>
  <c r="B32" i="44"/>
</calcChain>
</file>

<file path=xl/sharedStrings.xml><?xml version="1.0" encoding="utf-8"?>
<sst xmlns="http://schemas.openxmlformats.org/spreadsheetml/2006/main" count="143" uniqueCount="113">
  <si>
    <t>Value of construction output by type of work: New Work for Private Sector, Great Britain, Current Prices</t>
  </si>
  <si>
    <t>£ million</t>
  </si>
  <si>
    <t>Time period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</si>
  <si>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</si>
  <si>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</si>
  <si>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</si>
  <si>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</si>
  <si>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</si>
  <si>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</si>
  <si>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</si>
  <si>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</si>
  <si>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</si>
  <si>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</si>
  <si>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</si>
  <si>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</si>
  <si>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</si>
  <si>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</si>
  <si>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</si>
  <si>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>median</t>
  </si>
  <si>
    <t>mode</t>
  </si>
  <si>
    <t>mean</t>
  </si>
  <si>
    <t>range</t>
  </si>
  <si>
    <t xml:space="preserve">standard deviation </t>
  </si>
  <si>
    <t>Value of construction output by type of work: New Work for Public Sector, Great Britain, Current Prices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</si>
  <si>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</si>
  <si>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</si>
  <si>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</si>
  <si>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</si>
  <si>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</si>
  <si>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</si>
  <si>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</si>
  <si>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</si>
  <si>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</si>
  <si>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</si>
  <si>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</si>
  <si>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</si>
  <si>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</si>
  <si>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</si>
  <si>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</si>
  <si>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median 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</si>
  <si>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</si>
  <si>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</si>
  <si>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</si>
  <si>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</si>
  <si>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</si>
  <si>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</si>
  <si>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</si>
  <si>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</si>
  <si>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</si>
  <si>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</si>
  <si>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</si>
  <si>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</si>
  <si>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</si>
  <si>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</si>
  <si>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</si>
  <si>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</si>
  <si>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</si>
  <si>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</si>
  <si>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</si>
  <si>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</si>
  <si>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</si>
  <si>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</si>
  <si>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</si>
  <si>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</si>
  <si>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</si>
  <si>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</si>
  <si>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</si>
  <si>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</si>
  <si>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</si>
  <si>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</si>
  <si>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</si>
  <si>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</si>
  <si>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</si>
  <si>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</si>
  <si>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</si>
  <si>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</si>
  <si>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</si>
  <si>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</si>
  <si>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</si>
  <si>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</si>
  <si>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</si>
  <si>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</si>
  <si>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</si>
  <si>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mean </t>
  </si>
  <si>
    <t xml:space="preserve">All firms 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</si>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</sst>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4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6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private sector</c:v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'Private Sector Value'!$B$34:$P$34</c:f>
              <c:numCache>
                <c:formatCode>#,##0</c:formatCode>
                <c:ptCount val="15"/>
                <c:pt idx="0">
                  <c:v>23301.807692307691</c:v>
                </c:pt>
                <c:pt idx="1">
                  <c:v>8636.1923076923085</c:v>
                </c:pt>
                <c:pt idx="2">
                  <c:v>2613.6153846153848</c:v>
                </c:pt>
                <c:pt idx="3">
                  <c:v>2281.7307692307691</c:v>
                </c:pt>
                <c:pt idx="4">
                  <c:v>163.30769230769232</c:v>
                </c:pt>
                <c:pt idx="5">
                  <c:v>5058.6923076923076</c:v>
                </c:pt>
                <c:pt idx="6">
                  <c:v>3076.3076923076924</c:v>
                </c:pt>
                <c:pt idx="7">
                  <c:v>1503.0769230769231</c:v>
                </c:pt>
                <c:pt idx="8">
                  <c:v>8734.3076923076915</c:v>
                </c:pt>
                <c:pt idx="9">
                  <c:v>5328.5</c:v>
                </c:pt>
                <c:pt idx="10">
                  <c:v>510.84615384615387</c:v>
                </c:pt>
                <c:pt idx="11">
                  <c:v>4985.9615384615381</c:v>
                </c:pt>
                <c:pt idx="12">
                  <c:v>1540.1538461538462</c:v>
                </c:pt>
                <c:pt idx="13">
                  <c:v>25678.807692307691</c:v>
                </c:pt>
                <c:pt idx="14">
                  <c:v>62675.5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19-4916-8661-AC7535849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1838471"/>
        <c:axId val="291844615"/>
      </c:barChart>
      <c:catAx>
        <c:axId val="291838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Sectors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1844615"/>
        <c:crosses val="autoZero"/>
        <c:auto val="1"/>
        <c:lblAlgn val="ctr"/>
        <c:lblOffset val="100"/>
        <c:noMultiLvlLbl val="0"/>
      </c:catAx>
      <c:valAx>
        <c:axId val="291844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private sectors 1998/2023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18384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Median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Value of the public sector </c:v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'Public Sector Value'!$B$32:$O$32</c:f>
              <c:numCache>
                <c:formatCode>#,##0</c:formatCode>
                <c:ptCount val="14"/>
                <c:pt idx="0">
                  <c:v>4186</c:v>
                </c:pt>
                <c:pt idx="1">
                  <c:v>4599</c:v>
                </c:pt>
                <c:pt idx="2">
                  <c:v>88</c:v>
                </c:pt>
                <c:pt idx="3">
                  <c:v>29</c:v>
                </c:pt>
                <c:pt idx="4">
                  <c:v>4</c:v>
                </c:pt>
                <c:pt idx="5">
                  <c:v>3977</c:v>
                </c:pt>
                <c:pt idx="6">
                  <c:v>960.5</c:v>
                </c:pt>
                <c:pt idx="7">
                  <c:v>1676.5</c:v>
                </c:pt>
                <c:pt idx="8">
                  <c:v>818.5</c:v>
                </c:pt>
                <c:pt idx="9">
                  <c:v>829.5</c:v>
                </c:pt>
                <c:pt idx="10">
                  <c:v>152.5</c:v>
                </c:pt>
                <c:pt idx="11">
                  <c:v>1080</c:v>
                </c:pt>
                <c:pt idx="12">
                  <c:v>10049.5</c:v>
                </c:pt>
                <c:pt idx="13">
                  <c:v>19814.5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33-4223-92CC-D00203E2E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8429703"/>
        <c:axId val="1598433287"/>
      </c:lineChart>
      <c:catAx>
        <c:axId val="1598429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Sectors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8433287"/>
        <c:crosses val="autoZero"/>
        <c:auto val="1"/>
        <c:lblAlgn val="ctr"/>
        <c:lblOffset val="100"/>
        <c:noMultiLvlLbl val="0"/>
      </c:catAx>
      <c:valAx>
        <c:axId val="1598433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84297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The range of the firm sizes</c:v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'Firm Size'!$E$22:$E$34</c:f>
              <c:numCache>
                <c:formatCode>#,##0</c:formatCode>
                <c:ptCount val="13"/>
                <c:pt idx="0">
                  <c:v>86642</c:v>
                </c:pt>
                <c:pt idx="1">
                  <c:v>56294</c:v>
                </c:pt>
                <c:pt idx="2">
                  <c:v>25307</c:v>
                </c:pt>
                <c:pt idx="3">
                  <c:v>10591</c:v>
                </c:pt>
                <c:pt idx="4">
                  <c:v>4190</c:v>
                </c:pt>
                <c:pt idx="5">
                  <c:v>1086</c:v>
                </c:pt>
                <c:pt idx="6">
                  <c:v>1212</c:v>
                </c:pt>
                <c:pt idx="7">
                  <c:v>293</c:v>
                </c:pt>
                <c:pt idx="8">
                  <c:v>240</c:v>
                </c:pt>
                <c:pt idx="9">
                  <c:v>261</c:v>
                </c:pt>
                <c:pt idx="10">
                  <c:v>73</c:v>
                </c:pt>
                <c:pt idx="11">
                  <c:v>27</c:v>
                </c:pt>
                <c:pt idx="1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BA-471C-9377-F8513E9E0C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1828616"/>
        <c:axId val="301845000"/>
      </c:barChart>
      <c:catAx>
        <c:axId val="3018286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845000"/>
        <c:crosses val="autoZero"/>
        <c:auto val="1"/>
        <c:lblAlgn val="ctr"/>
        <c:lblOffset val="100"/>
        <c:noMultiLvlLbl val="0"/>
      </c:catAx>
      <c:valAx>
        <c:axId val="301845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828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36</xdr:row>
      <xdr:rowOff>152400</xdr:rowOff>
    </xdr:from>
    <xdr:to>
      <xdr:col>10</xdr:col>
      <xdr:colOff>9525</xdr:colOff>
      <xdr:row>57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F9D3C1-0DE4-A5B0-7C59-E69FA730BF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37</xdr:row>
      <xdr:rowOff>133350</xdr:rowOff>
    </xdr:from>
    <xdr:to>
      <xdr:col>9</xdr:col>
      <xdr:colOff>438150</xdr:colOff>
      <xdr:row>56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9EEA69-C6C9-621C-5BDC-4FF9D17782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24</xdr:row>
      <xdr:rowOff>142875</xdr:rowOff>
    </xdr:from>
    <xdr:to>
      <xdr:col>18</xdr:col>
      <xdr:colOff>104775</xdr:colOff>
      <xdr:row>47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94AA4E-1BF6-DAE1-9E89-45B48853D7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6" headerRowBorderDxfId="134" tableBorderDxfId="135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33"/>
    <tableColumn id="2" xr3:uid="{C23D8177-BE6A-461F-BDF0-6062E9A9C563}" name="Total private new housing" dataDxfId="132"/>
    <tableColumn id="3" xr3:uid="{A0112703-164B-4D8F-8127-1F9BC5377D92}" name="Total private Infrastructure" dataDxfId="131"/>
    <tableColumn id="4" xr3:uid="{5C3BDA6B-FFA2-4485-B69E-D43CA1A73A6D}" name="Private industrial: factories" dataDxfId="130"/>
    <tableColumn id="5" xr3:uid="{1A9A4962-83F1-4697-B041-646210503394}" name="Private industrial: warehouses" dataDxfId="129"/>
    <tableColumn id="6" xr3:uid="{B08A9504-9136-4E95-8379-17E65179B983}" name="Private industrial: oil, steel &amp; coal" dataDxfId="128"/>
    <tableColumn id="7" xr3:uid="{F0A3B3E8-2CD4-4411-B00D-94698CE6322C}" name="All private industrial" dataDxfId="127"/>
    <tableColumn id="8" xr3:uid="{184046F4-C3BE-4FCC-ACB7-18CDAFDF611E}" name="Private commercial: schools &amp; universities" dataDxfId="126"/>
    <tableColumn id="9" xr3:uid="{ECA96A0B-B560-45E2-8624-7571F89E8974}" name="Private commercial: health" dataDxfId="125"/>
    <tableColumn id="10" xr3:uid="{4F34749D-2332-4677-9A18-C2E983F4F1AA}" name="Private commercial: offices" dataDxfId="124"/>
    <tableColumn id="11" xr3:uid="{C563F708-AF4F-42F9-B9CC-B21C0F3DCD0F}" name="Private commercial: entertainment" dataDxfId="123"/>
    <tableColumn id="12" xr3:uid="{247D2649-72BC-4671-8FED-3BBD36116AAA}" name="Private commercial: garages" dataDxfId="122"/>
    <tableColumn id="13" xr3:uid="{26D1EE28-82B9-4E14-B03B-F99E6123F7F9}" name="Private commercial: shops" dataDxfId="121"/>
    <tableColumn id="14" xr3:uid="{305BAB87-4138-4069-96F6-BCD89AE70315}" name="Private commercial: agriculture &amp; miscellaneous" dataDxfId="120"/>
    <tableColumn id="15" xr3:uid="{2416E7D6-1E53-4B44-B96F-D447BA7D8C97}" name="All private commercial" dataDxfId="119"/>
    <tableColumn id="16" xr3:uid="{0B15AE04-565B-4968-A2E1-2333D8AF492C}" name="All Private Sector" dataDxfId="1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17" headerRowBorderDxfId="115" tableBorderDxfId="116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14"/>
    <tableColumn id="2" xr3:uid="{2CEB802E-2C8B-438B-9945-35DD738C0281}" name="Total public new housing" dataDxfId="113"/>
    <tableColumn id="3" xr3:uid="{3C3BF752-4FFF-484B-B71F-F58604720080}" name="Total public infrastructure" dataDxfId="112"/>
    <tableColumn id="4" xr3:uid="{DEEA3593-9A6C-4595-A7F4-F7A1FF50902E}" name="Public other new work: factories" dataDxfId="111"/>
    <tableColumn id="5" xr3:uid="{701866BA-69BA-48CD-9D0D-81FD69DF739B}" name="Public other new work: warehouses" dataDxfId="110"/>
    <tableColumn id="6" xr3:uid="{50F5A838-140D-46C1-8047-15EFD622290F}" name="Public other new work: oil, steel &amp; coal" dataDxfId="109"/>
    <tableColumn id="7" xr3:uid="{6E0EFBDD-3A47-49CD-BF91-D293A5E27967}" name="Public other new work: schools &amp; colleges" dataDxfId="108"/>
    <tableColumn id="8" xr3:uid="{052798D4-9B72-4634-83FD-B570A0A4EF5E}" name="Public other new work: universities" dataDxfId="107"/>
    <tableColumn id="9" xr3:uid="{571F73C0-8F8D-4744-9CDA-7B688B842FEF}" name="Public other new work: health" dataDxfId="106"/>
    <tableColumn id="10" xr3:uid="{F2EE5416-E865-4168-999D-36C183FDD80C}" name="Public other new work: offices" dataDxfId="105"/>
    <tableColumn id="11" xr3:uid="{A7B4FAA5-F556-43C6-B0B4-B26DEC3A6BC2}" name="Public other new work: entertainment" dataDxfId="104"/>
    <tableColumn id="12" xr3:uid="{29535A53-8586-4C43-85ED-4497C85F3F49}" name="Public other new work: garages &amp; shops" dataDxfId="103"/>
    <tableColumn id="13" xr3:uid="{46E5855B-008E-4046-9A54-C371E654CFE7}" name="Public other new work: agriculture &amp; miscellaneous" dataDxfId="102"/>
    <tableColumn id="14" xr3:uid="{50113204-1E01-42B5-B32F-CB7AFABA9D95}" name="Total other new work" dataDxfId="101"/>
    <tableColumn id="15" xr3:uid="{DA379AB0-7BAB-4EF3-B6D5-77E85678C85D}" name="All Public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8" headerRowBorderDxfId="96" tableBorderDxfId="97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4" totalsRowDxfId="95"/>
    <tableColumn id="2" xr3:uid="{B0F2A6A6-3283-4150-BE0B-7C2080238572}" name="1997" dataDxfId="92" totalsRowDxfId="93"/>
    <tableColumn id="3" xr3:uid="{7A412100-EA83-45B6-B94C-0CC26E44A30F}" name="1998" dataDxfId="90" totalsRowDxfId="91"/>
    <tableColumn id="4" xr3:uid="{930012D9-E799-426D-A875-B2326DBD55F4}" name="1999" dataDxfId="88" totalsRowDxfId="89"/>
    <tableColumn id="5" xr3:uid="{360ADF1A-3595-4433-8269-ECF0960327F1}" name="2000" dataDxfId="86" totalsRowDxfId="87"/>
    <tableColumn id="6" xr3:uid="{B8A820A4-B668-44EF-8933-1D96A2FADF03}" name="2001" dataDxfId="84" totalsRowDxfId="85"/>
    <tableColumn id="7" xr3:uid="{11F83E27-4927-45F5-A9CC-43237E2CADF0}" name="2002" dataDxfId="82" totalsRowDxfId="83"/>
    <tableColumn id="8" xr3:uid="{5E4AAD45-DCF0-42E8-851F-4D7FE4C75994}" name="2003" dataDxfId="80" totalsRowDxfId="81"/>
    <tableColumn id="9" xr3:uid="{CC5CDAF9-2908-403E-8524-8E458561A86C}" name="2004" dataDxfId="78" totalsRowDxfId="79"/>
    <tableColumn id="10" xr3:uid="{F8F10E6C-4C24-4987-86B9-2BC4604AA6FF}" name="2005" dataDxfId="76" totalsRowDxfId="77"/>
    <tableColumn id="11" xr3:uid="{634D9AB2-2F7D-42C4-861A-A48218543D52}" name="2006" dataDxfId="74" totalsRowDxfId="75"/>
    <tableColumn id="12" xr3:uid="{7A730D35-593C-410E-9351-5DCF7AEA046F}" name="2007" dataDxfId="72" totalsRowDxfId="73"/>
    <tableColumn id="13" xr3:uid="{E8E41471-48B0-4831-A7E6-07A1E35E2ACC}" name="2008" dataDxfId="70" totalsRowDxfId="71"/>
    <tableColumn id="14" xr3:uid="{6B01846A-0DD0-4E86-A5D2-F829644186A4}" name="2009" dataDxfId="68" totalsRowDxfId="69"/>
    <tableColumn id="15" xr3:uid="{D8AFF6A5-5D5A-4766-8F96-57E79DF3663F}" name="2010" dataDxfId="66" totalsRowDxfId="67"/>
    <tableColumn id="16" xr3:uid="{1D6E8742-788F-4B2E-9697-60AC14F35D18}" name="2011" dataDxfId="64" totalsRowDxfId="65"/>
    <tableColumn id="17" xr3:uid="{69C049AB-9C9F-4ADE-BECC-623E5690EC71}" name="2012" dataDxfId="62" totalsRowDxfId="63"/>
    <tableColumn id="18" xr3:uid="{D43A8FDC-D054-4128-AB18-089395291A62}" name="2013" dataDxfId="60" totalsRowDxfId="61"/>
    <tableColumn id="19" xr3:uid="{6A5E7EBF-7006-4A2D-93DE-FA3490C64C59}" name="2014" dataDxfId="58" totalsRowDxfId="59"/>
    <tableColumn id="20" xr3:uid="{7205CD9A-2C31-4724-97CB-C762076DBBAF}" name="2015" dataDxfId="56" totalsRowDxfId="57"/>
    <tableColumn id="21" xr3:uid="{23F28E5D-774C-402C-AAC0-BD710762A009}" name="2016" dataDxfId="54" totalsRowDxfId="55"/>
    <tableColumn id="22" xr3:uid="{6B0E8B0D-15FB-452A-B17A-DBF1F9144E49}" name="2017" dataDxfId="52" totalsRowDxfId="53"/>
    <tableColumn id="23" xr3:uid="{2A1FDA69-05A8-446B-AAAA-D031F3BBAD05}" name="2018" dataDxfId="50" totalsRowDxfId="51"/>
    <tableColumn id="24" xr3:uid="{3D10BF88-871C-4682-B0C8-E083CE171D1E}" name="2019" dataDxfId="48" totalsRowDxfId="49"/>
    <tableColumn id="25" xr3:uid="{9D538F5B-3878-417F-8425-2A0D3E354E45}" name="2020" dataDxfId="46" totalsRowDxfId="47"/>
    <tableColumn id="26" xr3:uid="{DD9C5EF2-8ED1-4799-8A41-D3913A1F0044}" name="2021" dataDxfId="44" totalsRowDxfId="45"/>
    <tableColumn id="27" xr3:uid="{5B253DE7-CFE8-406E-A7AA-546E3B30390D}" name="2022" dataDxfId="42" totalsRowDxfId="43"/>
    <tableColumn id="28" xr3:uid="{6E9710FE-6516-471A-802B-84FD325849B6}" name="2023" dataDxfId="40" totalsRowDxfId="4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8" headerRowBorderDxfId="36" tableBorderDxfId="37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4" totalsRowDxfId="35" dataCellStyle="Normal_Structure" totalsRowCellStyle="Normal_Structure"/>
    <tableColumn id="2" xr3:uid="{2B0ED319-BDF4-462D-BA26-AA1BE0AFD462}" name="2007" dataDxfId="32" totalsRowDxfId="33"/>
    <tableColumn id="3" xr3:uid="{77F2849C-56C7-4DA1-AC0C-D55E7D6D694A}" name="2008" dataDxfId="30" totalsRowDxfId="31"/>
    <tableColumn id="4" xr3:uid="{9A1A21B1-FF17-4614-B44E-2AD012742D9C}" name="2009 " dataDxfId="28" totalsRowDxfId="29"/>
    <tableColumn id="5" xr3:uid="{7265F993-4BEA-4DD6-8F1F-7FD26B6D78D5}" name="2010 " dataDxfId="26" totalsRowDxfId="27"/>
    <tableColumn id="6" xr3:uid="{09518861-0455-459C-88E1-24FF001DA0D0}" name="2011 " dataDxfId="24" totalsRowDxfId="25"/>
    <tableColumn id="7" xr3:uid="{B5D524CF-EE6E-42DE-B6E6-1BA234BEBB35}" name="2012 " dataDxfId="22" totalsRowDxfId="23"/>
    <tableColumn id="8" xr3:uid="{74FB05A5-6EDB-43D0-B674-261380B53C98}" name="2013 " dataDxfId="20" totalsRowDxfId="21"/>
    <tableColumn id="9" xr3:uid="{E3D5D211-E5F3-4D89-9A54-45C89C90CA58}" name="2014 " dataDxfId="18" totalsRowDxfId="19"/>
    <tableColumn id="10" xr3:uid="{6659BB5D-89DB-418A-B6EB-1751E9306736}" name="2015 " dataDxfId="16" totalsRowDxfId="17"/>
    <tableColumn id="11" xr3:uid="{BC0F8EB9-8D5F-49CC-8256-4BA0676A88E1}" name="2016 " dataDxfId="14" totalsRowDxfId="15"/>
    <tableColumn id="12" xr3:uid="{D7445CA1-EFDC-436C-A8A1-28D1078DA8A7}" name="2017 " dataDxfId="12" totalsRowDxfId="13"/>
    <tableColumn id="13" xr3:uid="{C60437E4-5FDB-4BB4-B0A2-04D6F0461900}" name="2018 " dataDxfId="10" totalsRowDxfId="11"/>
    <tableColumn id="14" xr3:uid="{FE58B5FE-FCD9-4E27-A1B2-4BD4BB13404D}" name="2019 " dataDxfId="8" totalsRowDxfId="9"/>
    <tableColumn id="15" xr3:uid="{509EE9E5-9F66-4B95-9B38-BE0E47B10AD8}" name="2020 " dataDxfId="6" totalsRowDxfId="7"/>
    <tableColumn id="16" xr3:uid="{0AB424BA-148E-48AB-9FA9-8CDBE379AE70}" name="2021 " dataDxfId="4" totalsRowDxfId="5"/>
    <tableColumn id="17" xr3:uid="{A4AA9ED1-167B-4667-B809-4713DCB65C7D}" name="2022 " dataDxfId="2" totalsRowDxfId="3"/>
    <tableColumn id="18" xr3:uid="{04AAD7D3-88DF-46C7-8FC7-1AC98D7D5527}" name="2023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6"/>
  <sheetViews>
    <sheetView topLeftCell="A32" zoomScale="89" zoomScaleNormal="89" workbookViewId="0">
      <selection activeCell="M45" sqref="M45"/>
    </sheetView>
  </sheetViews>
  <sheetFormatPr defaultColWidth="8.7109375" defaultRowHeight="14.2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8.75">
      <c r="A1" s="7" t="s">
        <v>0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2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2" t="s">
        <v>15</v>
      </c>
      <c r="O4" s="13" t="s">
        <v>16</v>
      </c>
      <c r="P4" s="14" t="s">
        <v>17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t="s">
        <v>18</v>
      </c>
      <c r="B32" s="31">
        <f>MEDIAN(B5:B30)</f>
        <v>19846</v>
      </c>
      <c r="C32" s="31">
        <f t="shared" ref="C32:P32" si="0">MEDIAN(C5:C30)</f>
        <v>8715.5</v>
      </c>
      <c r="D32" s="31">
        <f t="shared" si="0"/>
        <v>2678</v>
      </c>
      <c r="E32" s="31">
        <f t="shared" si="0"/>
        <v>2025.5</v>
      </c>
      <c r="F32" s="31">
        <f t="shared" si="0"/>
        <v>151</v>
      </c>
      <c r="G32" s="31">
        <f t="shared" si="0"/>
        <v>4859.5</v>
      </c>
      <c r="H32" s="31">
        <f t="shared" si="0"/>
        <v>3188.5</v>
      </c>
      <c r="I32" s="31">
        <f t="shared" si="0"/>
        <v>1196.5</v>
      </c>
      <c r="J32" s="31">
        <f t="shared" si="0"/>
        <v>8883.5</v>
      </c>
      <c r="K32" s="31">
        <f t="shared" si="0"/>
        <v>4749</v>
      </c>
      <c r="L32" s="31">
        <f t="shared" si="0"/>
        <v>499</v>
      </c>
      <c r="M32" s="31">
        <f t="shared" si="0"/>
        <v>4989.5</v>
      </c>
      <c r="N32" s="31">
        <f t="shared" si="0"/>
        <v>1266.5</v>
      </c>
      <c r="O32" s="31">
        <f t="shared" si="0"/>
        <v>25533.5</v>
      </c>
      <c r="P32" s="31">
        <f t="shared" si="0"/>
        <v>60478.5</v>
      </c>
    </row>
    <row r="33" spans="1:16">
      <c r="A33" t="s">
        <v>19</v>
      </c>
      <c r="B33" t="e">
        <f>_xlfn.MODE.SNGL(B5:B30)</f>
        <v>#N/A</v>
      </c>
      <c r="C33">
        <f t="shared" ref="C33:P33" si="1">_xlfn.MODE.SNGL(C5:C30)</f>
        <v>5305</v>
      </c>
      <c r="D33">
        <f t="shared" si="1"/>
        <v>3296</v>
      </c>
      <c r="E33" t="e">
        <f t="shared" si="1"/>
        <v>#N/A</v>
      </c>
      <c r="F33">
        <f t="shared" si="1"/>
        <v>73</v>
      </c>
      <c r="G33" t="e">
        <f t="shared" si="1"/>
        <v>#N/A</v>
      </c>
      <c r="H33" t="e">
        <f t="shared" si="1"/>
        <v>#N/A</v>
      </c>
      <c r="I33" t="e">
        <f t="shared" si="1"/>
        <v>#N/A</v>
      </c>
      <c r="J33" t="e">
        <f t="shared" si="1"/>
        <v>#N/A</v>
      </c>
      <c r="K33" t="e">
        <f t="shared" si="1"/>
        <v>#N/A</v>
      </c>
      <c r="L33" t="e">
        <f t="shared" si="1"/>
        <v>#N/A</v>
      </c>
      <c r="M33" t="e">
        <f t="shared" si="1"/>
        <v>#N/A</v>
      </c>
      <c r="N33" t="e">
        <f t="shared" si="1"/>
        <v>#N/A</v>
      </c>
      <c r="O33" t="e">
        <f t="shared" si="1"/>
        <v>#N/A</v>
      </c>
      <c r="P33" t="e">
        <f t="shared" si="1"/>
        <v>#N/A</v>
      </c>
    </row>
    <row r="34" spans="1:16">
      <c r="A34" t="s">
        <v>20</v>
      </c>
      <c r="B34" s="31">
        <f>AVERAGE(B5:B30)</f>
        <v>23301.807692307691</v>
      </c>
      <c r="C34" s="31">
        <f t="shared" ref="C34:P34" si="2">AVERAGE(C5:C30)</f>
        <v>8636.1923076923085</v>
      </c>
      <c r="D34" s="31">
        <f t="shared" si="2"/>
        <v>2613.6153846153848</v>
      </c>
      <c r="E34" s="31">
        <f t="shared" si="2"/>
        <v>2281.7307692307691</v>
      </c>
      <c r="F34" s="31">
        <f t="shared" si="2"/>
        <v>163.30769230769232</v>
      </c>
      <c r="G34" s="31">
        <f t="shared" si="2"/>
        <v>5058.6923076923076</v>
      </c>
      <c r="H34" s="31">
        <f t="shared" si="2"/>
        <v>3076.3076923076924</v>
      </c>
      <c r="I34" s="31">
        <f t="shared" si="2"/>
        <v>1503.0769230769231</v>
      </c>
      <c r="J34" s="31">
        <f t="shared" si="2"/>
        <v>8734.3076923076915</v>
      </c>
      <c r="K34" s="31">
        <f t="shared" si="2"/>
        <v>5328.5</v>
      </c>
      <c r="L34" s="31">
        <f t="shared" si="2"/>
        <v>510.84615384615387</v>
      </c>
      <c r="M34" s="31">
        <f t="shared" si="2"/>
        <v>4985.9615384615381</v>
      </c>
      <c r="N34" s="31">
        <f t="shared" si="2"/>
        <v>1540.1538461538462</v>
      </c>
      <c r="O34" s="31">
        <f t="shared" si="2"/>
        <v>25678.807692307691</v>
      </c>
      <c r="P34" s="31">
        <f t="shared" si="2"/>
        <v>62675.5</v>
      </c>
    </row>
    <row r="35" spans="1:16">
      <c r="A35" t="s">
        <v>21</v>
      </c>
      <c r="B35" s="31">
        <f>MAX(B5:B30)-MIN(B5:B30)</f>
        <v>42400</v>
      </c>
      <c r="C35" s="31">
        <f t="shared" ref="C35:P35" si="3">MAX(C5:C30)-MIN(C5:C30)</f>
        <v>11836</v>
      </c>
      <c r="D35" s="31">
        <f t="shared" si="3"/>
        <v>1726</v>
      </c>
      <c r="E35" s="31">
        <f t="shared" si="3"/>
        <v>3529</v>
      </c>
      <c r="F35" s="31">
        <f t="shared" si="3"/>
        <v>424</v>
      </c>
      <c r="G35" s="31">
        <f t="shared" si="3"/>
        <v>5160</v>
      </c>
      <c r="H35" s="31">
        <f t="shared" si="3"/>
        <v>5400</v>
      </c>
      <c r="I35" s="31">
        <f t="shared" si="3"/>
        <v>3640</v>
      </c>
      <c r="J35" s="31">
        <f t="shared" si="3"/>
        <v>7795</v>
      </c>
      <c r="K35" s="31">
        <f t="shared" si="3"/>
        <v>5212</v>
      </c>
      <c r="L35" s="31">
        <f t="shared" si="3"/>
        <v>495</v>
      </c>
      <c r="M35" s="31">
        <f t="shared" si="3"/>
        <v>5340</v>
      </c>
      <c r="N35" s="31">
        <f t="shared" si="3"/>
        <v>2783</v>
      </c>
      <c r="O35" s="31">
        <f t="shared" si="3"/>
        <v>20443</v>
      </c>
      <c r="P35" s="31">
        <f t="shared" si="3"/>
        <v>67708</v>
      </c>
    </row>
    <row r="36" spans="1:16" ht="30.75">
      <c r="A36" s="32" t="s">
        <v>22</v>
      </c>
      <c r="B36">
        <f>_xlfn.STDEV.S(B5:B30)</f>
        <v>12315.36673272617</v>
      </c>
      <c r="C36">
        <f t="shared" ref="C36:P36" si="4">_xlfn.STDEV.S(C5:C30)</f>
        <v>3395.0424211692052</v>
      </c>
      <c r="D36">
        <f t="shared" si="4"/>
        <v>501.18069211996368</v>
      </c>
      <c r="E36">
        <f t="shared" si="4"/>
        <v>963.5538203003423</v>
      </c>
      <c r="F36">
        <f t="shared" si="4"/>
        <v>105.8254295453675</v>
      </c>
      <c r="G36">
        <f t="shared" si="4"/>
        <v>1272.6617388522618</v>
      </c>
      <c r="H36">
        <f t="shared" si="4"/>
        <v>1453.219398968532</v>
      </c>
      <c r="I36">
        <f t="shared" si="4"/>
        <v>834.15753538894194</v>
      </c>
      <c r="J36">
        <f t="shared" si="4"/>
        <v>2079.8119678322983</v>
      </c>
      <c r="K36">
        <f t="shared" si="4"/>
        <v>1524.3703815018187</v>
      </c>
      <c r="L36">
        <f t="shared" si="4"/>
        <v>133.24164283216939</v>
      </c>
      <c r="M36">
        <f t="shared" si="4"/>
        <v>1498.0525619822349</v>
      </c>
      <c r="N36">
        <f t="shared" si="4"/>
        <v>779.65359960986223</v>
      </c>
      <c r="O36">
        <f t="shared" si="4"/>
        <v>5047.2798695474048</v>
      </c>
      <c r="P36">
        <f t="shared" si="4"/>
        <v>19252.42941605033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35" zoomScaleNormal="100" workbookViewId="0">
      <selection activeCell="K37" sqref="K37"/>
    </sheetView>
  </sheetViews>
  <sheetFormatPr defaultColWidth="8.7109375" defaultRowHeight="14.25"/>
  <cols>
    <col min="1" max="1" width="17.28515625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8.75">
      <c r="A1" s="4" t="s">
        <v>23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24</v>
      </c>
      <c r="C4" s="10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2" t="s">
        <v>35</v>
      </c>
      <c r="N4" s="13" t="s">
        <v>36</v>
      </c>
      <c r="O4" s="14" t="s">
        <v>37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38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15">
      <c r="A32" t="s">
        <v>39</v>
      </c>
      <c r="B32" s="31">
        <f>MEDIAN(B5:B30)</f>
        <v>4186</v>
      </c>
      <c r="C32" s="31">
        <f>MEDIAN(C5:C30)</f>
        <v>4599</v>
      </c>
      <c r="D32" s="31">
        <f>MEDIAN(D5:D30)</f>
        <v>88</v>
      </c>
      <c r="E32" s="31">
        <f t="shared" ref="C32:O32" si="0">MEDIAN(E5:E30)</f>
        <v>29</v>
      </c>
      <c r="F32" s="31">
        <f t="shared" si="0"/>
        <v>4</v>
      </c>
      <c r="G32" s="31">
        <f t="shared" si="0"/>
        <v>3977</v>
      </c>
      <c r="H32" s="31">
        <f t="shared" si="0"/>
        <v>960.5</v>
      </c>
      <c r="I32" s="31">
        <f t="shared" si="0"/>
        <v>1676.5</v>
      </c>
      <c r="J32" s="31">
        <f t="shared" si="0"/>
        <v>818.5</v>
      </c>
      <c r="K32" s="31">
        <f t="shared" si="0"/>
        <v>829.5</v>
      </c>
      <c r="L32" s="31">
        <f t="shared" si="0"/>
        <v>152.5</v>
      </c>
      <c r="M32" s="31">
        <f t="shared" si="0"/>
        <v>1080</v>
      </c>
      <c r="N32" s="31">
        <f t="shared" si="0"/>
        <v>10049.5</v>
      </c>
      <c r="O32" s="31">
        <f t="shared" si="0"/>
        <v>19814.5</v>
      </c>
    </row>
    <row r="33" spans="1:15" ht="15">
      <c r="A33" t="s">
        <v>19</v>
      </c>
      <c r="B33" t="e">
        <f>_xlfn.MODE.SNGL(B5:B30)</f>
        <v>#N/A</v>
      </c>
      <c r="C33" t="e">
        <f t="shared" ref="C33:O33" si="1">_xlfn.MODE.SNGL(C5:C30)</f>
        <v>#N/A</v>
      </c>
      <c r="D33">
        <f t="shared" si="1"/>
        <v>77</v>
      </c>
      <c r="E33">
        <f t="shared" si="1"/>
        <v>29</v>
      </c>
      <c r="F33">
        <f t="shared" si="1"/>
        <v>4</v>
      </c>
      <c r="G33" t="e">
        <f t="shared" si="1"/>
        <v>#N/A</v>
      </c>
      <c r="H33" t="e">
        <f t="shared" si="1"/>
        <v>#N/A</v>
      </c>
      <c r="I33" t="e">
        <f t="shared" si="1"/>
        <v>#N/A</v>
      </c>
      <c r="J33" t="e">
        <f t="shared" si="1"/>
        <v>#N/A</v>
      </c>
      <c r="K33" t="e">
        <f t="shared" si="1"/>
        <v>#N/A</v>
      </c>
      <c r="L33" t="e">
        <f t="shared" si="1"/>
        <v>#N/A</v>
      </c>
      <c r="M33">
        <f t="shared" si="1"/>
        <v>668</v>
      </c>
      <c r="N33" t="e">
        <f t="shared" si="1"/>
        <v>#N/A</v>
      </c>
      <c r="O33" t="e">
        <f t="shared" si="1"/>
        <v>#N/A</v>
      </c>
    </row>
    <row r="34" spans="1:15" ht="15">
      <c r="A34" t="s">
        <v>21</v>
      </c>
      <c r="B34" s="33">
        <f>MAX(B5:B30)-MIN(B5:B30)</f>
        <v>6214</v>
      </c>
      <c r="C34" s="33">
        <f t="shared" ref="C34:O34" si="2">MAX(C5:C30)-MIN(C5:C30)</f>
        <v>17417</v>
      </c>
      <c r="D34" s="33">
        <f t="shared" si="2"/>
        <v>229</v>
      </c>
      <c r="E34" s="33">
        <f t="shared" si="2"/>
        <v>65</v>
      </c>
      <c r="F34" s="33">
        <f t="shared" si="2"/>
        <v>44</v>
      </c>
      <c r="G34" s="33">
        <f t="shared" si="2"/>
        <v>6138</v>
      </c>
      <c r="H34" s="33">
        <f t="shared" si="2"/>
        <v>1562</v>
      </c>
      <c r="I34" s="33">
        <f t="shared" si="2"/>
        <v>1902</v>
      </c>
      <c r="J34" s="33">
        <f t="shared" si="2"/>
        <v>645</v>
      </c>
      <c r="K34" s="33">
        <f t="shared" si="2"/>
        <v>1201</v>
      </c>
      <c r="L34" s="33">
        <f t="shared" si="2"/>
        <v>619</v>
      </c>
      <c r="M34" s="33">
        <f t="shared" si="2"/>
        <v>1742</v>
      </c>
      <c r="N34" s="33">
        <f t="shared" si="2"/>
        <v>11029</v>
      </c>
      <c r="O34" s="33">
        <f t="shared" si="2"/>
        <v>31608</v>
      </c>
    </row>
    <row r="35" spans="1:15" ht="15">
      <c r="A35" s="32" t="s">
        <v>22</v>
      </c>
      <c r="B35">
        <f>_xlfn.STDEV.S(B5:B30)</f>
        <v>1933.7118331970134</v>
      </c>
      <c r="C35">
        <f>_xlfn.STDEV.S(C5:C30)</f>
        <v>5042.993805118299</v>
      </c>
      <c r="D35">
        <f t="shared" ref="C35:O35" si="3">_xlfn.STDEV.S(D5:D30)</f>
        <v>54.568855586314072</v>
      </c>
      <c r="E35">
        <f t="shared" si="3"/>
        <v>15.77417558494311</v>
      </c>
      <c r="F35">
        <f t="shared" si="3"/>
        <v>12.079989811508694</v>
      </c>
      <c r="G35">
        <f t="shared" si="3"/>
        <v>1527.4180693122421</v>
      </c>
      <c r="H35">
        <f t="shared" si="3"/>
        <v>431.73925179263188</v>
      </c>
      <c r="I35">
        <f t="shared" si="3"/>
        <v>527.53294173481174</v>
      </c>
      <c r="J35">
        <f t="shared" si="3"/>
        <v>191.38620238026169</v>
      </c>
      <c r="K35">
        <f t="shared" si="3"/>
        <v>280.68216078799054</v>
      </c>
      <c r="L35">
        <f t="shared" si="3"/>
        <v>150.02627974919801</v>
      </c>
      <c r="M35">
        <f t="shared" si="3"/>
        <v>357.87907927764564</v>
      </c>
      <c r="N35">
        <f t="shared" si="3"/>
        <v>2952.5899681466099</v>
      </c>
      <c r="O35">
        <f t="shared" si="3"/>
        <v>8569.7219519565588</v>
      </c>
    </row>
    <row r="36" spans="1:15" ht="15">
      <c r="A36" t="s">
        <v>20</v>
      </c>
      <c r="B36" s="31">
        <f>AVERAGE(B5:B30)</f>
        <v>3837.4230769230771</v>
      </c>
      <c r="C36" s="31">
        <f>AVERAGE(C5:C30)</f>
        <v>6697.0384615384619</v>
      </c>
      <c r="D36" s="31">
        <f t="shared" ref="C36:O36" si="4">AVERAGE(D5:D30)</f>
        <v>103</v>
      </c>
      <c r="E36" s="31">
        <f t="shared" si="4"/>
        <v>30.76923076923077</v>
      </c>
      <c r="F36" s="31">
        <f t="shared" si="4"/>
        <v>9.384615384615385</v>
      </c>
      <c r="G36" s="31">
        <f t="shared" si="4"/>
        <v>3618.9615384615386</v>
      </c>
      <c r="H36" s="31">
        <f t="shared" si="4"/>
        <v>986.30769230769226</v>
      </c>
      <c r="I36" s="31">
        <f t="shared" si="4"/>
        <v>1625.7307692307693</v>
      </c>
      <c r="J36" s="31">
        <f t="shared" si="4"/>
        <v>753.03846153846155</v>
      </c>
      <c r="K36" s="31">
        <f t="shared" si="4"/>
        <v>820.65384615384619</v>
      </c>
      <c r="L36" s="31">
        <f t="shared" si="4"/>
        <v>207.26923076923077</v>
      </c>
      <c r="M36" s="31">
        <f t="shared" si="4"/>
        <v>1055.6538461538462</v>
      </c>
      <c r="N36" s="31">
        <f t="shared" si="4"/>
        <v>9211</v>
      </c>
      <c r="O36" s="31">
        <f t="shared" si="4"/>
        <v>19745.423076923078</v>
      </c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4"/>
  <sheetViews>
    <sheetView tabSelected="1" topLeftCell="A26" workbookViewId="0">
      <selection activeCell="T41" sqref="T41"/>
    </sheetView>
  </sheetViews>
  <sheetFormatPr defaultColWidth="8.7109375" defaultRowHeight="14.25"/>
  <cols>
    <col min="1" max="1" width="17.42578125" customWidth="1"/>
    <col min="2" max="27" width="8.85546875" customWidth="1"/>
  </cols>
  <sheetData>
    <row r="1" spans="1:28" ht="18.75">
      <c r="A1" s="3" t="s">
        <v>40</v>
      </c>
    </row>
    <row r="2" spans="1:28" ht="18.75">
      <c r="A2" s="3"/>
    </row>
    <row r="3" spans="1:28">
      <c r="A3" s="25" t="s">
        <v>41</v>
      </c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51</v>
      </c>
      <c r="L3" s="15" t="s">
        <v>52</v>
      </c>
      <c r="M3" s="15" t="s">
        <v>53</v>
      </c>
      <c r="N3" s="8" t="s">
        <v>54</v>
      </c>
      <c r="O3" s="15" t="s">
        <v>55</v>
      </c>
      <c r="P3" s="15" t="s">
        <v>56</v>
      </c>
      <c r="Q3" s="15" t="s">
        <v>57</v>
      </c>
      <c r="R3" s="15" t="s">
        <v>58</v>
      </c>
      <c r="S3" s="15" t="s">
        <v>59</v>
      </c>
      <c r="T3" s="15" t="s">
        <v>60</v>
      </c>
      <c r="U3" s="15" t="s">
        <v>61</v>
      </c>
      <c r="V3" s="15" t="s">
        <v>62</v>
      </c>
      <c r="W3" s="15" t="s">
        <v>63</v>
      </c>
      <c r="X3" s="15" t="s">
        <v>64</v>
      </c>
      <c r="Y3" s="15" t="s">
        <v>65</v>
      </c>
      <c r="Z3" s="15" t="s">
        <v>66</v>
      </c>
      <c r="AA3" s="15" t="s">
        <v>67</v>
      </c>
      <c r="AB3" s="15" t="s">
        <v>68</v>
      </c>
    </row>
    <row r="4" spans="1:28">
      <c r="A4" s="6" t="s">
        <v>69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70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71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72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73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74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75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76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77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78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79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80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81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82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30.75">
      <c r="B21" t="s">
        <v>39</v>
      </c>
      <c r="C21" t="s">
        <v>83</v>
      </c>
      <c r="D21" t="s">
        <v>19</v>
      </c>
      <c r="E21" t="s">
        <v>21</v>
      </c>
      <c r="F21" s="32" t="s">
        <v>22</v>
      </c>
    </row>
    <row r="22" spans="1:28" ht="20.25" customHeight="1">
      <c r="B22" s="31">
        <f>MEDIAN(B4:AB4)</f>
        <v>88018</v>
      </c>
      <c r="C22" s="31">
        <f>AVERAGE(B4:AB4)</f>
        <v>101101.03703703704</v>
      </c>
      <c r="D22" t="e">
        <f>_xlfn.MODE.SNGL(B4:AB4)</f>
        <v>#N/A</v>
      </c>
      <c r="E22" s="33">
        <f>MAX(B4:AB4)-MIN(B4:AB4)</f>
        <v>86642</v>
      </c>
      <c r="F22">
        <f>_xlfn.STDEV.S(B4:AB4)</f>
        <v>30444.321253322403</v>
      </c>
      <c r="I22" t="s">
        <v>84</v>
      </c>
    </row>
    <row r="23" spans="1:28" ht="30.75">
      <c r="B23" s="31">
        <f t="shared" ref="B23:B34" si="0">MEDIAN(B5:AB5)</f>
        <v>62910</v>
      </c>
      <c r="C23" s="31">
        <f t="shared" ref="C23:C34" si="1">AVERAGE(B5:AB5)</f>
        <v>68227</v>
      </c>
      <c r="D23" t="e">
        <f t="shared" ref="D23:D34" si="2">_xlfn.MODE.SNGL(B5:AB5)</f>
        <v>#N/A</v>
      </c>
      <c r="E23" s="33">
        <f t="shared" ref="E23:E34" si="3">MAX(B5:AB5)-MIN(B5:AB5)</f>
        <v>56294</v>
      </c>
      <c r="F23">
        <f t="shared" ref="F23:F34" si="4">_xlfn.STDEV.S(B5:AB5)</f>
        <v>18096.289783352746</v>
      </c>
      <c r="J23" t="s">
        <v>39</v>
      </c>
      <c r="K23" t="s">
        <v>20</v>
      </c>
      <c r="L23" t="s">
        <v>19</v>
      </c>
      <c r="M23" t="s">
        <v>21</v>
      </c>
      <c r="N23" s="32" t="s">
        <v>22</v>
      </c>
    </row>
    <row r="24" spans="1:28" ht="15">
      <c r="B24" s="31">
        <f t="shared" si="0"/>
        <v>30375</v>
      </c>
      <c r="C24" s="31">
        <f t="shared" si="1"/>
        <v>29494.296296296296</v>
      </c>
      <c r="D24" t="e">
        <f t="shared" si="2"/>
        <v>#N/A</v>
      </c>
      <c r="E24" s="33">
        <f t="shared" si="3"/>
        <v>25307</v>
      </c>
      <c r="F24">
        <f t="shared" si="4"/>
        <v>7127.7593944910232</v>
      </c>
      <c r="J24" s="31">
        <f>MEDIAN(B17:AB17)</f>
        <v>204363</v>
      </c>
      <c r="K24" s="31">
        <f>AVERAGE(B17:AB17)</f>
        <v>220812.96296296295</v>
      </c>
      <c r="L24" t="e">
        <f>_xlfn.MODE.SNGL(B17:AB17)</f>
        <v>#N/A</v>
      </c>
      <c r="M24" s="31">
        <f>MAX(B17:AB17)-MIN(B17:AB17)</f>
        <v>169083</v>
      </c>
      <c r="N24">
        <f>_xlfn.STDEV.S(B17:AB17)</f>
        <v>56574.123523909526</v>
      </c>
    </row>
    <row r="25" spans="1:28" ht="15">
      <c r="B25" s="31">
        <f t="shared" si="0"/>
        <v>11774</v>
      </c>
      <c r="C25" s="31">
        <f t="shared" si="1"/>
        <v>10845.777777777777</v>
      </c>
      <c r="D25">
        <f t="shared" si="2"/>
        <v>11455</v>
      </c>
      <c r="E25" s="33">
        <f t="shared" si="3"/>
        <v>10591</v>
      </c>
      <c r="F25">
        <f t="shared" si="4"/>
        <v>3221.2702264471491</v>
      </c>
    </row>
    <row r="26" spans="1:28" ht="15">
      <c r="B26" s="31">
        <f t="shared" si="0"/>
        <v>6203</v>
      </c>
      <c r="C26" s="31">
        <f t="shared" si="1"/>
        <v>5847.0740740740739</v>
      </c>
      <c r="D26" t="e">
        <f t="shared" si="2"/>
        <v>#N/A</v>
      </c>
      <c r="E26" s="33">
        <f t="shared" si="3"/>
        <v>4190</v>
      </c>
      <c r="F26">
        <f t="shared" si="4"/>
        <v>1235.8401043552367</v>
      </c>
    </row>
    <row r="27" spans="1:28" ht="15">
      <c r="B27" s="31">
        <f t="shared" si="0"/>
        <v>1885</v>
      </c>
      <c r="C27" s="31">
        <f t="shared" si="1"/>
        <v>1820.4814814814815</v>
      </c>
      <c r="D27">
        <f t="shared" si="2"/>
        <v>1201</v>
      </c>
      <c r="E27" s="33">
        <f t="shared" si="3"/>
        <v>1086</v>
      </c>
      <c r="F27">
        <f t="shared" si="4"/>
        <v>285.13955697441764</v>
      </c>
    </row>
    <row r="28" spans="1:28" ht="15">
      <c r="B28" s="31">
        <f t="shared" si="0"/>
        <v>1849</v>
      </c>
      <c r="C28" s="31">
        <f t="shared" si="1"/>
        <v>1759.1851851851852</v>
      </c>
      <c r="D28" t="e">
        <f t="shared" si="2"/>
        <v>#N/A</v>
      </c>
      <c r="E28" s="33">
        <f t="shared" si="3"/>
        <v>1212</v>
      </c>
      <c r="F28">
        <f t="shared" si="4"/>
        <v>320.12714265489501</v>
      </c>
    </row>
    <row r="29" spans="1:28" ht="15">
      <c r="B29" s="31">
        <f t="shared" si="0"/>
        <v>549</v>
      </c>
      <c r="C29" s="31">
        <f t="shared" si="1"/>
        <v>530.22222222222217</v>
      </c>
      <c r="D29">
        <f t="shared" si="2"/>
        <v>583</v>
      </c>
      <c r="E29" s="33">
        <f t="shared" si="3"/>
        <v>293</v>
      </c>
      <c r="F29">
        <f t="shared" si="4"/>
        <v>80.279000670897503</v>
      </c>
    </row>
    <row r="30" spans="1:28" ht="15">
      <c r="B30" s="31">
        <f t="shared" si="0"/>
        <v>441</v>
      </c>
      <c r="C30" s="31">
        <f t="shared" si="1"/>
        <v>424.33333333333331</v>
      </c>
      <c r="D30">
        <f t="shared" si="2"/>
        <v>304</v>
      </c>
      <c r="E30" s="33">
        <f t="shared" si="3"/>
        <v>240</v>
      </c>
      <c r="F30">
        <f t="shared" si="4"/>
        <v>66.389874112061577</v>
      </c>
    </row>
    <row r="31" spans="1:28" ht="15">
      <c r="B31" s="31">
        <f t="shared" si="0"/>
        <v>531</v>
      </c>
      <c r="C31" s="31">
        <f t="shared" si="1"/>
        <v>508.74074074074076</v>
      </c>
      <c r="D31">
        <f t="shared" si="2"/>
        <v>560</v>
      </c>
      <c r="E31" s="33">
        <f t="shared" si="3"/>
        <v>261</v>
      </c>
      <c r="F31">
        <f t="shared" si="4"/>
        <v>68.921690563997686</v>
      </c>
    </row>
    <row r="32" spans="1:28" ht="15">
      <c r="B32" s="31">
        <f t="shared" si="0"/>
        <v>143</v>
      </c>
      <c r="C32" s="31">
        <f t="shared" si="1"/>
        <v>136.55555555555554</v>
      </c>
      <c r="D32">
        <f t="shared" si="2"/>
        <v>125</v>
      </c>
      <c r="E32" s="33">
        <f t="shared" si="3"/>
        <v>73</v>
      </c>
      <c r="F32">
        <f t="shared" si="4"/>
        <v>16.674100906065124</v>
      </c>
    </row>
    <row r="33" spans="2:6" ht="15">
      <c r="B33" s="31">
        <f t="shared" si="0"/>
        <v>59</v>
      </c>
      <c r="C33" s="31">
        <f t="shared" si="1"/>
        <v>60.037037037037038</v>
      </c>
      <c r="D33">
        <f t="shared" si="2"/>
        <v>56</v>
      </c>
      <c r="E33" s="33">
        <f t="shared" si="3"/>
        <v>27</v>
      </c>
      <c r="F33">
        <f t="shared" si="4"/>
        <v>6.6591838347300012</v>
      </c>
    </row>
    <row r="34" spans="2:6" ht="15">
      <c r="B34" s="31">
        <f>MEDIAN(B16:AB16)</f>
        <v>57</v>
      </c>
      <c r="C34" s="31">
        <f t="shared" si="1"/>
        <v>54.851851851851855</v>
      </c>
      <c r="D34">
        <f t="shared" si="2"/>
        <v>60</v>
      </c>
      <c r="E34" s="33">
        <f t="shared" si="3"/>
        <v>29</v>
      </c>
      <c r="F34">
        <f t="shared" si="4"/>
        <v>7.5176904376057738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32"/>
  <sheetViews>
    <sheetView topLeftCell="A12" workbookViewId="0">
      <selection activeCell="N23" sqref="N23"/>
    </sheetView>
  </sheetViews>
  <sheetFormatPr defaultRowHeight="14.25"/>
  <cols>
    <col min="1" max="1" width="35.28515625" customWidth="1"/>
    <col min="3" max="3" width="11.85546875" bestFit="1" customWidth="1"/>
    <col min="6" max="6" width="17.7109375" bestFit="1" customWidth="1"/>
    <col min="14" max="14" width="17.7109375" bestFit="1" customWidth="1"/>
  </cols>
  <sheetData>
    <row r="1" spans="1:18" ht="18.75">
      <c r="A1" s="7" t="s">
        <v>85</v>
      </c>
    </row>
    <row r="2" spans="1:18" ht="18.75">
      <c r="A2" s="7"/>
    </row>
    <row r="3" spans="1:18">
      <c r="A3" s="25" t="s">
        <v>86</v>
      </c>
      <c r="B3" s="29" t="s">
        <v>52</v>
      </c>
      <c r="C3" s="30" t="s">
        <v>53</v>
      </c>
      <c r="D3" s="26" t="s">
        <v>87</v>
      </c>
      <c r="E3" s="26" t="s">
        <v>88</v>
      </c>
      <c r="F3" s="26" t="s">
        <v>89</v>
      </c>
      <c r="G3" s="26" t="s">
        <v>90</v>
      </c>
      <c r="H3" s="26" t="s">
        <v>91</v>
      </c>
      <c r="I3" s="26" t="s">
        <v>92</v>
      </c>
      <c r="J3" s="26" t="s">
        <v>93</v>
      </c>
      <c r="K3" s="26" t="s">
        <v>94</v>
      </c>
      <c r="L3" s="26" t="s">
        <v>95</v>
      </c>
      <c r="M3" s="26" t="s">
        <v>96</v>
      </c>
      <c r="N3" s="26" t="s">
        <v>97</v>
      </c>
      <c r="O3" s="26" t="s">
        <v>98</v>
      </c>
      <c r="P3" s="26" t="s">
        <v>99</v>
      </c>
      <c r="Q3" s="26" t="s">
        <v>100</v>
      </c>
      <c r="R3" s="26" t="s">
        <v>68</v>
      </c>
    </row>
    <row r="4" spans="1:18">
      <c r="A4" s="27" t="s">
        <v>101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102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103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104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105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106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107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108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109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110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111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112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0" spans="1:18">
      <c r="B20" t="s">
        <v>39</v>
      </c>
      <c r="C20" t="s">
        <v>20</v>
      </c>
      <c r="D20" t="s">
        <v>19</v>
      </c>
      <c r="E20" t="s">
        <v>21</v>
      </c>
      <c r="F20" t="s">
        <v>22</v>
      </c>
      <c r="I20" t="s">
        <v>84</v>
      </c>
    </row>
    <row r="21" spans="1:18">
      <c r="B21" s="31">
        <f>MEDIAN(B4:R4)</f>
        <v>228603</v>
      </c>
      <c r="C21" s="31">
        <f>AVERAGE(B4:R4)</f>
        <v>246081.64705882352</v>
      </c>
      <c r="D21" t="e">
        <f>_xlfn.MODE.SNGL(B4:R4)</f>
        <v>#N/A</v>
      </c>
      <c r="E21" s="31">
        <f>MAX(B4:R4)-MIN(B4:R4)</f>
        <v>105358</v>
      </c>
      <c r="F21">
        <f>_xlfn.STDEV.S(B4:R4)</f>
        <v>35189.859629481973</v>
      </c>
      <c r="J21" t="s">
        <v>39</v>
      </c>
      <c r="K21" t="s">
        <v>20</v>
      </c>
      <c r="L21" t="s">
        <v>19</v>
      </c>
      <c r="M21" t="s">
        <v>21</v>
      </c>
      <c r="N21" t="s">
        <v>22</v>
      </c>
    </row>
    <row r="22" spans="1:18">
      <c r="B22" s="31">
        <f t="shared" ref="B22:B28" si="0">MEDIAN(B5:R5)</f>
        <v>24657</v>
      </c>
      <c r="C22" s="31">
        <f t="shared" ref="C22:C32" si="1">AVERAGE(B5:R5)</f>
        <v>24842.411764705881</v>
      </c>
      <c r="D22" t="e">
        <f t="shared" ref="D22:D32" si="2">_xlfn.MODE.SNGL(B5:R5)</f>
        <v>#N/A</v>
      </c>
      <c r="E22" s="31">
        <f t="shared" ref="E22:E32" si="3">MAX(B5:R5)-MIN(B5:R5)</f>
        <v>14719</v>
      </c>
      <c r="F22">
        <f t="shared" ref="F22:F32" si="4">_xlfn.STDEV.S(B5:R5)</f>
        <v>4410.9895298394158</v>
      </c>
      <c r="J22" s="31">
        <f>MEDIAN(B16:R16)</f>
        <v>279356</v>
      </c>
      <c r="K22" s="31">
        <f>AVERAGE(B16:R16)</f>
        <v>298150.23529411765</v>
      </c>
      <c r="L22" t="e">
        <f>_xlfn.MODE.SNGL(B16:R16)</f>
        <v>#N/A</v>
      </c>
      <c r="M22" s="31">
        <f>MAX(B16:R16)-MIN(B16:R16)</f>
        <v>127227</v>
      </c>
      <c r="N22">
        <f>_xlfn.STDEV.S(B16:R16)</f>
        <v>43522.476433920638</v>
      </c>
    </row>
    <row r="23" spans="1:18">
      <c r="B23" s="31">
        <f t="shared" si="0"/>
        <v>21478</v>
      </c>
      <c r="C23" s="31">
        <f t="shared" si="1"/>
        <v>21935.294117647059</v>
      </c>
      <c r="D23" t="e">
        <f t="shared" si="2"/>
        <v>#N/A</v>
      </c>
      <c r="E23" s="31">
        <f t="shared" si="3"/>
        <v>11192</v>
      </c>
      <c r="F23">
        <f t="shared" si="4"/>
        <v>3575.0819355069621</v>
      </c>
    </row>
    <row r="24" spans="1:18">
      <c r="B24" s="31">
        <f t="shared" si="0"/>
        <v>2744</v>
      </c>
      <c r="C24" s="31">
        <f t="shared" si="1"/>
        <v>2810.7647058823532</v>
      </c>
      <c r="D24" t="e">
        <f t="shared" si="2"/>
        <v>#N/A</v>
      </c>
      <c r="E24" s="31">
        <f t="shared" si="3"/>
        <v>1679</v>
      </c>
      <c r="F24">
        <f t="shared" si="4"/>
        <v>570.07878067550485</v>
      </c>
    </row>
    <row r="25" spans="1:18">
      <c r="B25" s="31">
        <f t="shared" si="0"/>
        <v>1262</v>
      </c>
      <c r="C25" s="31">
        <f t="shared" si="1"/>
        <v>1274.4117647058824</v>
      </c>
      <c r="D25">
        <f t="shared" si="2"/>
        <v>1262</v>
      </c>
      <c r="E25" s="31">
        <f t="shared" si="3"/>
        <v>837</v>
      </c>
      <c r="F25">
        <f t="shared" si="4"/>
        <v>284.91842227722168</v>
      </c>
    </row>
    <row r="26" spans="1:18">
      <c r="B26" s="31">
        <f t="shared" si="0"/>
        <v>390</v>
      </c>
      <c r="C26" s="31">
        <f t="shared" si="1"/>
        <v>395.94117647058823</v>
      </c>
      <c r="D26" t="e">
        <f t="shared" si="2"/>
        <v>#N/A</v>
      </c>
      <c r="E26" s="31">
        <f t="shared" si="3"/>
        <v>234</v>
      </c>
      <c r="F26">
        <f t="shared" si="4"/>
        <v>76.599992320687591</v>
      </c>
    </row>
    <row r="27" spans="1:18">
      <c r="B27" s="31">
        <f t="shared" si="0"/>
        <v>180</v>
      </c>
      <c r="C27" s="31">
        <f t="shared" si="1"/>
        <v>196.94117647058823</v>
      </c>
      <c r="D27">
        <f t="shared" si="2"/>
        <v>243</v>
      </c>
      <c r="E27" s="31">
        <f t="shared" si="3"/>
        <v>153</v>
      </c>
      <c r="F27">
        <f t="shared" si="4"/>
        <v>53.053593879485796</v>
      </c>
    </row>
    <row r="28" spans="1:18">
      <c r="B28" s="31">
        <f>MEDIAN(B11:R11)</f>
        <v>117</v>
      </c>
      <c r="C28" s="31">
        <f t="shared" si="1"/>
        <v>124.94117647058823</v>
      </c>
      <c r="D28">
        <f t="shared" si="2"/>
        <v>98</v>
      </c>
      <c r="E28" s="31">
        <f t="shared" si="3"/>
        <v>101</v>
      </c>
      <c r="F28">
        <f t="shared" si="4"/>
        <v>31.746004843592722</v>
      </c>
    </row>
    <row r="29" spans="1:18">
      <c r="B29" s="31">
        <f t="shared" ref="B29:B31" si="5">MEDIAN(B12:R12)</f>
        <v>227</v>
      </c>
      <c r="C29" s="31">
        <f t="shared" si="1"/>
        <v>246.52941176470588</v>
      </c>
      <c r="D29" t="e">
        <f t="shared" si="2"/>
        <v>#N/A</v>
      </c>
      <c r="E29" s="31">
        <f t="shared" si="3"/>
        <v>167</v>
      </c>
      <c r="F29">
        <f t="shared" si="4"/>
        <v>54.051037972293827</v>
      </c>
    </row>
    <row r="30" spans="1:18">
      <c r="B30" s="31">
        <f t="shared" si="5"/>
        <v>205</v>
      </c>
      <c r="C30" s="31">
        <f t="shared" si="1"/>
        <v>207.52941176470588</v>
      </c>
      <c r="D30" t="e">
        <f t="shared" si="2"/>
        <v>#N/A</v>
      </c>
      <c r="E30" s="31">
        <f t="shared" si="3"/>
        <v>102</v>
      </c>
      <c r="F30">
        <f t="shared" si="4"/>
        <v>33.571039690220339</v>
      </c>
    </row>
    <row r="31" spans="1:18">
      <c r="B31" s="31">
        <f>MEDIAN(B14:R14)</f>
        <v>20</v>
      </c>
      <c r="C31" s="31">
        <f t="shared" si="1"/>
        <v>20.823529411764707</v>
      </c>
      <c r="D31">
        <f t="shared" si="2"/>
        <v>20</v>
      </c>
      <c r="E31" s="31">
        <f t="shared" si="3"/>
        <v>16</v>
      </c>
      <c r="F31">
        <f t="shared" si="4"/>
        <v>4.4192094049395143</v>
      </c>
    </row>
    <row r="32" spans="1:18">
      <c r="B32" s="31">
        <f>MEDIAN(B15:R15)</f>
        <v>10</v>
      </c>
      <c r="C32" s="31">
        <f t="shared" si="1"/>
        <v>13</v>
      </c>
      <c r="D32">
        <f t="shared" si="2"/>
        <v>10</v>
      </c>
      <c r="E32" s="31">
        <f t="shared" si="3"/>
        <v>17</v>
      </c>
      <c r="F32">
        <f t="shared" si="4"/>
        <v>5.5677643628300215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AC00279-D85E-4610-83DE-C87A3283163B}"/>
</file>

<file path=customXml/itemProps2.xml><?xml version="1.0" encoding="utf-8"?>
<ds:datastoreItem xmlns:ds="http://schemas.openxmlformats.org/officeDocument/2006/customXml" ds:itemID="{6954E46F-ACDA-47CF-95BF-CBDEE2E92163}"/>
</file>

<file path=customXml/itemProps3.xml><?xml version="1.0" encoding="utf-8"?>
<ds:datastoreItem xmlns:ds="http://schemas.openxmlformats.org/officeDocument/2006/customXml" ds:itemID="{C997A326-E008-416A-AF2D-E617052E0220}"/>
</file>

<file path=customXml/itemProps4.xml><?xml version="1.0" encoding="utf-8"?>
<ds:datastoreItem xmlns:ds="http://schemas.openxmlformats.org/officeDocument/2006/customXml" ds:itemID="{0B05B952-053F-4824-A0EB-A1E3CE24D74A}"/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2025-12-12T10:15:33Z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