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2305464\OneDrive - University of Wales Trinity Saint David\Documents\UWTSD\Motorsport Technology\Sem 2 Assignment\"/>
    </mc:Choice>
  </mc:AlternateContent>
  <xr:revisionPtr revIDLastSave="0" documentId="13_ncr:1_{F1CFB930-A021-472C-A01C-8F39B295FFB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H3" i="1" s="1"/>
  <c r="P3" i="1" s="1"/>
  <c r="Q3" i="1" s="1"/>
  <c r="T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D4" i="1"/>
  <c r="N4" i="1" s="1"/>
  <c r="O4" i="1" s="1"/>
  <c r="D5" i="1"/>
  <c r="N5" i="1" s="1"/>
  <c r="O5" i="1" s="1"/>
  <c r="D6" i="1"/>
  <c r="N6" i="1" s="1"/>
  <c r="O6" i="1" s="1"/>
  <c r="D7" i="1"/>
  <c r="N7" i="1" s="1"/>
  <c r="O7" i="1" s="1"/>
  <c r="D8" i="1"/>
  <c r="N8" i="1" s="1"/>
  <c r="O8" i="1" s="1"/>
  <c r="D9" i="1"/>
  <c r="N9" i="1" s="1"/>
  <c r="O9" i="1" s="1"/>
  <c r="D10" i="1"/>
  <c r="N10" i="1" s="1"/>
  <c r="O10" i="1" s="1"/>
  <c r="D11" i="1"/>
  <c r="N11" i="1" s="1"/>
  <c r="O11" i="1" s="1"/>
  <c r="D12" i="1"/>
  <c r="N12" i="1" s="1"/>
  <c r="O12" i="1" s="1"/>
  <c r="D13" i="1"/>
  <c r="N13" i="1" s="1"/>
  <c r="O13" i="1" s="1"/>
  <c r="D14" i="1"/>
  <c r="N14" i="1" s="1"/>
  <c r="O14" i="1" s="1"/>
  <c r="D15" i="1"/>
  <c r="N15" i="1" s="1"/>
  <c r="O15" i="1" s="1"/>
  <c r="D16" i="1"/>
  <c r="N16" i="1" s="1"/>
  <c r="O16" i="1" s="1"/>
  <c r="D17" i="1"/>
  <c r="N17" i="1" s="1"/>
  <c r="O17" i="1" s="1"/>
  <c r="D18" i="1"/>
  <c r="N18" i="1" s="1"/>
  <c r="O18" i="1" s="1"/>
  <c r="D19" i="1"/>
  <c r="N19" i="1" s="1"/>
  <c r="O19" i="1" s="1"/>
  <c r="D20" i="1"/>
  <c r="N20" i="1" s="1"/>
  <c r="O20" i="1" s="1"/>
  <c r="D21" i="1"/>
  <c r="N21" i="1" s="1"/>
  <c r="O21" i="1" s="1"/>
  <c r="D22" i="1"/>
  <c r="N22" i="1" s="1"/>
  <c r="O22" i="1" s="1"/>
  <c r="D23" i="1"/>
  <c r="N23" i="1" s="1"/>
  <c r="O23" i="1" s="1"/>
  <c r="D24" i="1"/>
  <c r="N24" i="1" s="1"/>
  <c r="O24" i="1" s="1"/>
  <c r="D25" i="1"/>
  <c r="N25" i="1" s="1"/>
  <c r="O25" i="1" s="1"/>
  <c r="D26" i="1"/>
  <c r="N26" i="1" s="1"/>
  <c r="O26" i="1" s="1"/>
  <c r="D27" i="1"/>
  <c r="N27" i="1" s="1"/>
  <c r="O27" i="1" s="1"/>
  <c r="D28" i="1"/>
  <c r="N28" i="1" s="1"/>
  <c r="O28" i="1" s="1"/>
  <c r="D29" i="1"/>
  <c r="N29" i="1" s="1"/>
  <c r="O29" i="1" s="1"/>
  <c r="D30" i="1"/>
  <c r="N30" i="1" s="1"/>
  <c r="O30" i="1" s="1"/>
  <c r="D31" i="1"/>
  <c r="N31" i="1" s="1"/>
  <c r="O31" i="1" s="1"/>
  <c r="D32" i="1"/>
  <c r="N32" i="1" s="1"/>
  <c r="O32" i="1" s="1"/>
  <c r="D33" i="1"/>
  <c r="N33" i="1" s="1"/>
  <c r="O33" i="1" s="1"/>
  <c r="D34" i="1"/>
  <c r="N34" i="1" s="1"/>
  <c r="O34" i="1" s="1"/>
  <c r="D35" i="1"/>
  <c r="N35" i="1" s="1"/>
  <c r="O35" i="1" s="1"/>
  <c r="D36" i="1"/>
  <c r="N36" i="1" s="1"/>
  <c r="O36" i="1" s="1"/>
  <c r="D37" i="1"/>
  <c r="N37" i="1" s="1"/>
  <c r="O37" i="1" s="1"/>
  <c r="D38" i="1"/>
  <c r="N38" i="1" s="1"/>
  <c r="O38" i="1" s="1"/>
  <c r="D39" i="1"/>
  <c r="N39" i="1" s="1"/>
  <c r="O39" i="1" s="1"/>
  <c r="D40" i="1"/>
  <c r="N40" i="1" s="1"/>
  <c r="O40" i="1" s="1"/>
  <c r="D41" i="1"/>
  <c r="N41" i="1" s="1"/>
  <c r="O41" i="1" s="1"/>
  <c r="D42" i="1"/>
  <c r="N42" i="1" s="1"/>
  <c r="O42" i="1" s="1"/>
  <c r="D43" i="1"/>
  <c r="N43" i="1" s="1"/>
  <c r="O43" i="1" s="1"/>
  <c r="D44" i="1"/>
  <c r="N44" i="1" s="1"/>
  <c r="O44" i="1" s="1"/>
  <c r="D45" i="1"/>
  <c r="N45" i="1" s="1"/>
  <c r="O45" i="1" s="1"/>
  <c r="D46" i="1"/>
  <c r="N46" i="1" s="1"/>
  <c r="O46" i="1" s="1"/>
  <c r="D47" i="1"/>
  <c r="N47" i="1" s="1"/>
  <c r="O47" i="1" s="1"/>
  <c r="D48" i="1"/>
  <c r="N48" i="1" s="1"/>
  <c r="O48" i="1" s="1"/>
  <c r="D49" i="1"/>
  <c r="N49" i="1" s="1"/>
  <c r="O49" i="1" s="1"/>
  <c r="D50" i="1"/>
  <c r="N50" i="1" s="1"/>
  <c r="O50" i="1" s="1"/>
  <c r="D51" i="1"/>
  <c r="N51" i="1" s="1"/>
  <c r="O51" i="1" s="1"/>
  <c r="D52" i="1"/>
  <c r="N52" i="1" s="1"/>
  <c r="O52" i="1" s="1"/>
  <c r="D53" i="1"/>
  <c r="N53" i="1" s="1"/>
  <c r="O53" i="1" s="1"/>
  <c r="D54" i="1"/>
  <c r="N54" i="1" s="1"/>
  <c r="O54" i="1" s="1"/>
  <c r="D55" i="1"/>
  <c r="N55" i="1" s="1"/>
  <c r="O55" i="1" s="1"/>
  <c r="D56" i="1"/>
  <c r="N56" i="1" s="1"/>
  <c r="O56" i="1" s="1"/>
  <c r="D57" i="1"/>
  <c r="N57" i="1" s="1"/>
  <c r="O57" i="1" s="1"/>
  <c r="D58" i="1"/>
  <c r="N58" i="1" s="1"/>
  <c r="O58" i="1" s="1"/>
  <c r="D59" i="1"/>
  <c r="N59" i="1" s="1"/>
  <c r="O59" i="1" s="1"/>
  <c r="D60" i="1"/>
  <c r="N60" i="1" s="1"/>
  <c r="O60" i="1" s="1"/>
  <c r="D61" i="1"/>
  <c r="N61" i="1" s="1"/>
  <c r="O61" i="1" s="1"/>
  <c r="D62" i="1"/>
  <c r="N62" i="1" s="1"/>
  <c r="O62" i="1" s="1"/>
  <c r="D63" i="1"/>
  <c r="N63" i="1" s="1"/>
  <c r="O63" i="1" s="1"/>
  <c r="D64" i="1"/>
  <c r="N64" i="1" s="1"/>
  <c r="O64" i="1" s="1"/>
  <c r="D65" i="1"/>
  <c r="N65" i="1" s="1"/>
  <c r="O65" i="1" s="1"/>
  <c r="D66" i="1"/>
  <c r="N66" i="1" s="1"/>
  <c r="O66" i="1" s="1"/>
  <c r="D67" i="1"/>
  <c r="N67" i="1" s="1"/>
  <c r="O67" i="1" s="1"/>
  <c r="D68" i="1"/>
  <c r="N68" i="1" s="1"/>
  <c r="O68" i="1" s="1"/>
  <c r="D69" i="1"/>
  <c r="N69" i="1" s="1"/>
  <c r="O69" i="1" s="1"/>
  <c r="D70" i="1"/>
  <c r="N70" i="1" s="1"/>
  <c r="O70" i="1" s="1"/>
  <c r="D71" i="1"/>
  <c r="N71" i="1" s="1"/>
  <c r="O71" i="1" s="1"/>
  <c r="D72" i="1"/>
  <c r="N72" i="1" s="1"/>
  <c r="O72" i="1" s="1"/>
  <c r="D73" i="1"/>
  <c r="N73" i="1" s="1"/>
  <c r="O73" i="1" s="1"/>
  <c r="D74" i="1"/>
  <c r="N74" i="1" s="1"/>
  <c r="O74" i="1" s="1"/>
  <c r="D75" i="1"/>
  <c r="N75" i="1" s="1"/>
  <c r="O75" i="1" s="1"/>
  <c r="D76" i="1"/>
  <c r="N76" i="1" s="1"/>
  <c r="O76" i="1" s="1"/>
  <c r="D77" i="1"/>
  <c r="N77" i="1" s="1"/>
  <c r="O77" i="1" s="1"/>
  <c r="D78" i="1"/>
  <c r="N78" i="1" s="1"/>
  <c r="O78" i="1" s="1"/>
  <c r="D79" i="1"/>
  <c r="N79" i="1" s="1"/>
  <c r="O79" i="1" s="1"/>
  <c r="D80" i="1"/>
  <c r="N80" i="1" s="1"/>
  <c r="O80" i="1" s="1"/>
  <c r="D81" i="1"/>
  <c r="N81" i="1" s="1"/>
  <c r="O81" i="1" s="1"/>
  <c r="D82" i="1"/>
  <c r="N82" i="1" s="1"/>
  <c r="O82" i="1" s="1"/>
  <c r="D83" i="1"/>
  <c r="N83" i="1" s="1"/>
  <c r="O83" i="1" s="1"/>
  <c r="D84" i="1"/>
  <c r="N84" i="1" s="1"/>
  <c r="O84" i="1" s="1"/>
  <c r="D85" i="1"/>
  <c r="N85" i="1" s="1"/>
  <c r="O85" i="1" s="1"/>
  <c r="D86" i="1"/>
  <c r="N86" i="1" s="1"/>
  <c r="O86" i="1" s="1"/>
  <c r="D87" i="1"/>
  <c r="N87" i="1" s="1"/>
  <c r="O87" i="1" s="1"/>
  <c r="D88" i="1"/>
  <c r="N88" i="1" s="1"/>
  <c r="O88" i="1" s="1"/>
  <c r="D89" i="1"/>
  <c r="N89" i="1" s="1"/>
  <c r="O89" i="1" s="1"/>
  <c r="D90" i="1"/>
  <c r="N90" i="1" s="1"/>
  <c r="O90" i="1" s="1"/>
  <c r="D91" i="1"/>
  <c r="N91" i="1" s="1"/>
  <c r="O91" i="1" s="1"/>
  <c r="D92" i="1"/>
  <c r="N92" i="1" s="1"/>
  <c r="O92" i="1" s="1"/>
  <c r="D93" i="1"/>
  <c r="N93" i="1" s="1"/>
  <c r="O93" i="1" s="1"/>
  <c r="D3" i="1"/>
  <c r="N3" i="1" s="1"/>
  <c r="O3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H69" i="1" l="1"/>
  <c r="G69" i="1" s="1"/>
  <c r="J69" i="1" s="1"/>
  <c r="M69" i="1" s="1"/>
  <c r="H68" i="1"/>
  <c r="G68" i="1" s="1"/>
  <c r="J68" i="1" s="1"/>
  <c r="M68" i="1" s="1"/>
  <c r="H27" i="1"/>
  <c r="I27" i="1" s="1"/>
  <c r="H7" i="1"/>
  <c r="H28" i="1"/>
  <c r="K28" i="1" s="1"/>
  <c r="L28" i="1" s="1"/>
  <c r="H70" i="1"/>
  <c r="P70" i="1" s="1"/>
  <c r="Q70" i="1" s="1"/>
  <c r="H88" i="1"/>
  <c r="G88" i="1" s="1"/>
  <c r="H79" i="1"/>
  <c r="K79" i="1" s="1"/>
  <c r="L79" i="1" s="1"/>
  <c r="H39" i="1"/>
  <c r="G39" i="1" s="1"/>
  <c r="H38" i="1"/>
  <c r="P38" i="1" s="1"/>
  <c r="Q38" i="1" s="1"/>
  <c r="R38" i="1" s="1"/>
  <c r="H37" i="1"/>
  <c r="K37" i="1" s="1"/>
  <c r="L37" i="1" s="1"/>
  <c r="H8" i="1"/>
  <c r="P8" i="1" s="1"/>
  <c r="Q8" i="1" s="1"/>
  <c r="R8" i="1" s="1"/>
  <c r="I3" i="1"/>
  <c r="H48" i="1"/>
  <c r="G48" i="1" s="1"/>
  <c r="H16" i="1"/>
  <c r="G16" i="1" s="1"/>
  <c r="J39" i="1"/>
  <c r="M39" i="1" s="1"/>
  <c r="H29" i="1"/>
  <c r="G29" i="1" s="1"/>
  <c r="G3" i="1"/>
  <c r="J3" i="1" s="1"/>
  <c r="M3" i="1" s="1"/>
  <c r="H89" i="1"/>
  <c r="G89" i="1" s="1"/>
  <c r="J89" i="1" s="1"/>
  <c r="M89" i="1" s="1"/>
  <c r="H9" i="1"/>
  <c r="G9" i="1" s="1"/>
  <c r="J9" i="1" s="1"/>
  <c r="M9" i="1" s="1"/>
  <c r="H19" i="1"/>
  <c r="K19" i="1" s="1"/>
  <c r="L19" i="1" s="1"/>
  <c r="H18" i="1"/>
  <c r="K18" i="1" s="1"/>
  <c r="L18" i="1" s="1"/>
  <c r="H49" i="1"/>
  <c r="I49" i="1" s="1"/>
  <c r="H17" i="1"/>
  <c r="I17" i="1" s="1"/>
  <c r="I7" i="1"/>
  <c r="P7" i="1"/>
  <c r="Q7" i="1" s="1"/>
  <c r="R7" i="1" s="1"/>
  <c r="R70" i="1"/>
  <c r="H90" i="1"/>
  <c r="P28" i="1"/>
  <c r="Q28" i="1" s="1"/>
  <c r="R28" i="1" s="1"/>
  <c r="H59" i="1"/>
  <c r="I59" i="1" s="1"/>
  <c r="P27" i="1"/>
  <c r="Q27" i="1" s="1"/>
  <c r="R27" i="1" s="1"/>
  <c r="H58" i="1"/>
  <c r="K58" i="1" s="1"/>
  <c r="L58" i="1" s="1"/>
  <c r="H10" i="1"/>
  <c r="P10" i="1" s="1"/>
  <c r="Q10" i="1" s="1"/>
  <c r="R10" i="1" s="1"/>
  <c r="P69" i="1"/>
  <c r="Q69" i="1" s="1"/>
  <c r="R69" i="1" s="1"/>
  <c r="R3" i="1"/>
  <c r="P68" i="1"/>
  <c r="Q68" i="1" s="1"/>
  <c r="R68" i="1" s="1"/>
  <c r="I70" i="1"/>
  <c r="K70" i="1"/>
  <c r="L70" i="1" s="1"/>
  <c r="G70" i="1"/>
  <c r="G28" i="1"/>
  <c r="G7" i="1"/>
  <c r="G27" i="1"/>
  <c r="H77" i="1"/>
  <c r="K77" i="1" s="1"/>
  <c r="L77" i="1" s="1"/>
  <c r="H76" i="1"/>
  <c r="K76" i="1" s="1"/>
  <c r="L76" i="1" s="1"/>
  <c r="H75" i="1"/>
  <c r="P75" i="1" s="1"/>
  <c r="Q75" i="1" s="1"/>
  <c r="R75" i="1" s="1"/>
  <c r="H78" i="1"/>
  <c r="H50" i="1"/>
  <c r="P50" i="1" s="1"/>
  <c r="Q50" i="1" s="1"/>
  <c r="R50" i="1" s="1"/>
  <c r="H56" i="1"/>
  <c r="K56" i="1" s="1"/>
  <c r="L56" i="1" s="1"/>
  <c r="H36" i="1"/>
  <c r="H35" i="1"/>
  <c r="P35" i="1" s="1"/>
  <c r="Q35" i="1" s="1"/>
  <c r="R35" i="1" s="1"/>
  <c r="H54" i="1"/>
  <c r="K54" i="1" s="1"/>
  <c r="L54" i="1" s="1"/>
  <c r="H33" i="1"/>
  <c r="H72" i="1"/>
  <c r="H52" i="1"/>
  <c r="P52" i="1" s="1"/>
  <c r="Q52" i="1" s="1"/>
  <c r="R52" i="1" s="1"/>
  <c r="H32" i="1"/>
  <c r="K32" i="1" s="1"/>
  <c r="L32" i="1" s="1"/>
  <c r="H12" i="1"/>
  <c r="P12" i="1" s="1"/>
  <c r="Q12" i="1" s="1"/>
  <c r="R12" i="1" s="1"/>
  <c r="H57" i="1"/>
  <c r="P57" i="1" s="1"/>
  <c r="Q57" i="1" s="1"/>
  <c r="R57" i="1" s="1"/>
  <c r="H55" i="1"/>
  <c r="P55" i="1" s="1"/>
  <c r="Q55" i="1" s="1"/>
  <c r="R55" i="1" s="1"/>
  <c r="H34" i="1"/>
  <c r="P34" i="1" s="1"/>
  <c r="Q34" i="1" s="1"/>
  <c r="R34" i="1" s="1"/>
  <c r="H30" i="1"/>
  <c r="P30" i="1" s="1"/>
  <c r="Q30" i="1" s="1"/>
  <c r="R30" i="1" s="1"/>
  <c r="H93" i="1"/>
  <c r="P93" i="1" s="1"/>
  <c r="Q93" i="1" s="1"/>
  <c r="R93" i="1" s="1"/>
  <c r="H53" i="1"/>
  <c r="P53" i="1" s="1"/>
  <c r="Q53" i="1" s="1"/>
  <c r="R53" i="1" s="1"/>
  <c r="H91" i="1"/>
  <c r="H51" i="1"/>
  <c r="H31" i="1"/>
  <c r="H11" i="1"/>
  <c r="P11" i="1" s="1"/>
  <c r="Q11" i="1" s="1"/>
  <c r="R11" i="1" s="1"/>
  <c r="H15" i="1"/>
  <c r="H74" i="1"/>
  <c r="H14" i="1"/>
  <c r="H73" i="1"/>
  <c r="K73" i="1" s="1"/>
  <c r="L73" i="1" s="1"/>
  <c r="H13" i="1"/>
  <c r="H92" i="1"/>
  <c r="H71" i="1"/>
  <c r="K69" i="1"/>
  <c r="L69" i="1" s="1"/>
  <c r="I69" i="1"/>
  <c r="K39" i="1"/>
  <c r="L39" i="1" s="1"/>
  <c r="I38" i="1"/>
  <c r="K38" i="1"/>
  <c r="L38" i="1" s="1"/>
  <c r="I68" i="1"/>
  <c r="K68" i="1"/>
  <c r="L68" i="1" s="1"/>
  <c r="K3" i="1"/>
  <c r="L3" i="1" s="1"/>
  <c r="I79" i="1"/>
  <c r="K88" i="1"/>
  <c r="L88" i="1" s="1"/>
  <c r="I88" i="1"/>
  <c r="H66" i="1"/>
  <c r="H64" i="1"/>
  <c r="H4" i="1"/>
  <c r="H83" i="1"/>
  <c r="H82" i="1"/>
  <c r="H22" i="1"/>
  <c r="H81" i="1"/>
  <c r="H21" i="1"/>
  <c r="H40" i="1"/>
  <c r="H87" i="1"/>
  <c r="H67" i="1"/>
  <c r="H47" i="1"/>
  <c r="H26" i="1"/>
  <c r="K7" i="1"/>
  <c r="L7" i="1" s="1"/>
  <c r="H85" i="1"/>
  <c r="H25" i="1"/>
  <c r="H24" i="1"/>
  <c r="H63" i="1"/>
  <c r="H62" i="1"/>
  <c r="H41" i="1"/>
  <c r="H60" i="1"/>
  <c r="I28" i="1"/>
  <c r="H86" i="1"/>
  <c r="H6" i="1"/>
  <c r="H45" i="1"/>
  <c r="H44" i="1"/>
  <c r="H43" i="1"/>
  <c r="H42" i="1"/>
  <c r="H80" i="1"/>
  <c r="H46" i="1"/>
  <c r="K27" i="1"/>
  <c r="L27" i="1" s="1"/>
  <c r="H65" i="1"/>
  <c r="H5" i="1"/>
  <c r="H84" i="1"/>
  <c r="H23" i="1"/>
  <c r="H61" i="1"/>
  <c r="H20" i="1"/>
  <c r="P9" i="1" l="1"/>
  <c r="Q9" i="1" s="1"/>
  <c r="R9" i="1" s="1"/>
  <c r="G38" i="1"/>
  <c r="P89" i="1"/>
  <c r="Q89" i="1" s="1"/>
  <c r="R89" i="1" s="1"/>
  <c r="P37" i="1"/>
  <c r="Q37" i="1" s="1"/>
  <c r="R37" i="1" s="1"/>
  <c r="G37" i="1"/>
  <c r="I39" i="1"/>
  <c r="I37" i="1"/>
  <c r="P88" i="1"/>
  <c r="Q88" i="1" s="1"/>
  <c r="R88" i="1" s="1"/>
  <c r="P29" i="1"/>
  <c r="Q29" i="1" s="1"/>
  <c r="R29" i="1" s="1"/>
  <c r="I58" i="1"/>
  <c r="G8" i="1"/>
  <c r="J8" i="1" s="1"/>
  <c r="M8" i="1" s="1"/>
  <c r="K9" i="1"/>
  <c r="L9" i="1" s="1"/>
  <c r="I29" i="1"/>
  <c r="I9" i="1"/>
  <c r="I8" i="1"/>
  <c r="K8" i="1"/>
  <c r="L8" i="1" s="1"/>
  <c r="G79" i="1"/>
  <c r="P16" i="1"/>
  <c r="Q16" i="1" s="1"/>
  <c r="R16" i="1" s="1"/>
  <c r="K16" i="1"/>
  <c r="L16" i="1" s="1"/>
  <c r="P79" i="1"/>
  <c r="Q79" i="1" s="1"/>
  <c r="R79" i="1" s="1"/>
  <c r="I19" i="1"/>
  <c r="I89" i="1"/>
  <c r="K29" i="1"/>
  <c r="L29" i="1" s="1"/>
  <c r="P39" i="1"/>
  <c r="Q39" i="1" s="1"/>
  <c r="R39" i="1" s="1"/>
  <c r="I16" i="1"/>
  <c r="I56" i="1"/>
  <c r="J37" i="1"/>
  <c r="M37" i="1" s="1"/>
  <c r="J7" i="1"/>
  <c r="M7" i="1" s="1"/>
  <c r="J28" i="1"/>
  <c r="M28" i="1" s="1"/>
  <c r="J38" i="1"/>
  <c r="M38" i="1" s="1"/>
  <c r="J27" i="1"/>
  <c r="M27" i="1" s="1"/>
  <c r="P48" i="1"/>
  <c r="Q48" i="1" s="1"/>
  <c r="R48" i="1" s="1"/>
  <c r="K17" i="1"/>
  <c r="L17" i="1" s="1"/>
  <c r="K48" i="1"/>
  <c r="L48" i="1" s="1"/>
  <c r="J70" i="1"/>
  <c r="M70" i="1" s="1"/>
  <c r="I48" i="1"/>
  <c r="J79" i="1"/>
  <c r="M79" i="1" s="1"/>
  <c r="J29" i="1"/>
  <c r="M29" i="1" s="1"/>
  <c r="J16" i="1"/>
  <c r="M16" i="1" s="1"/>
  <c r="J88" i="1"/>
  <c r="M88" i="1" s="1"/>
  <c r="J48" i="1"/>
  <c r="M48" i="1" s="1"/>
  <c r="G17" i="1"/>
  <c r="P17" i="1"/>
  <c r="Q17" i="1" s="1"/>
  <c r="R17" i="1" s="1"/>
  <c r="G18" i="1"/>
  <c r="P18" i="1"/>
  <c r="Q18" i="1" s="1"/>
  <c r="R18" i="1" s="1"/>
  <c r="I77" i="1"/>
  <c r="G19" i="1"/>
  <c r="P19" i="1"/>
  <c r="Q19" i="1" s="1"/>
  <c r="R19" i="1" s="1"/>
  <c r="K59" i="1"/>
  <c r="L59" i="1" s="1"/>
  <c r="G49" i="1"/>
  <c r="P49" i="1"/>
  <c r="Q49" i="1" s="1"/>
  <c r="R49" i="1" s="1"/>
  <c r="K49" i="1"/>
  <c r="L49" i="1" s="1"/>
  <c r="I76" i="1"/>
  <c r="K89" i="1"/>
  <c r="L89" i="1" s="1"/>
  <c r="I18" i="1"/>
  <c r="G71" i="1"/>
  <c r="P71" i="1"/>
  <c r="Q71" i="1" s="1"/>
  <c r="R71" i="1" s="1"/>
  <c r="G72" i="1"/>
  <c r="P72" i="1"/>
  <c r="Q72" i="1" s="1"/>
  <c r="R72" i="1" s="1"/>
  <c r="G22" i="1"/>
  <c r="P22" i="1"/>
  <c r="Q22" i="1" s="1"/>
  <c r="R22" i="1" s="1"/>
  <c r="G74" i="1"/>
  <c r="P74" i="1"/>
  <c r="Q74" i="1" s="1"/>
  <c r="R74" i="1" s="1"/>
  <c r="G84" i="1"/>
  <c r="P84" i="1"/>
  <c r="Q84" i="1" s="1"/>
  <c r="R84" i="1" s="1"/>
  <c r="I57" i="1"/>
  <c r="G36" i="1"/>
  <c r="P36" i="1"/>
  <c r="Q36" i="1" s="1"/>
  <c r="R36" i="1" s="1"/>
  <c r="G24" i="1"/>
  <c r="P24" i="1"/>
  <c r="Q24" i="1" s="1"/>
  <c r="R24" i="1" s="1"/>
  <c r="G56" i="1"/>
  <c r="P56" i="1"/>
  <c r="Q56" i="1" s="1"/>
  <c r="R56" i="1" s="1"/>
  <c r="G25" i="1"/>
  <c r="P25" i="1"/>
  <c r="Q25" i="1" s="1"/>
  <c r="R25" i="1" s="1"/>
  <c r="G91" i="1"/>
  <c r="P91" i="1"/>
  <c r="Q91" i="1" s="1"/>
  <c r="R91" i="1" s="1"/>
  <c r="G59" i="1"/>
  <c r="P59" i="1"/>
  <c r="Q59" i="1" s="1"/>
  <c r="R59" i="1" s="1"/>
  <c r="G43" i="1"/>
  <c r="P43" i="1"/>
  <c r="Q43" i="1" s="1"/>
  <c r="R43" i="1" s="1"/>
  <c r="I90" i="1"/>
  <c r="G90" i="1"/>
  <c r="P90" i="1"/>
  <c r="Q90" i="1" s="1"/>
  <c r="R90" i="1" s="1"/>
  <c r="G86" i="1"/>
  <c r="P86" i="1"/>
  <c r="Q86" i="1" s="1"/>
  <c r="R86" i="1" s="1"/>
  <c r="G73" i="1"/>
  <c r="P73" i="1"/>
  <c r="Q73" i="1" s="1"/>
  <c r="R73" i="1" s="1"/>
  <c r="G20" i="1"/>
  <c r="P20" i="1"/>
  <c r="Q20" i="1" s="1"/>
  <c r="R20" i="1" s="1"/>
  <c r="G41" i="1"/>
  <c r="P41" i="1"/>
  <c r="Q41" i="1" s="1"/>
  <c r="R41" i="1" s="1"/>
  <c r="G62" i="1"/>
  <c r="P62" i="1"/>
  <c r="Q62" i="1" s="1"/>
  <c r="R62" i="1" s="1"/>
  <c r="G10" i="1"/>
  <c r="G4" i="1"/>
  <c r="P4" i="1"/>
  <c r="Q4" i="1" s="1"/>
  <c r="R4" i="1" s="1"/>
  <c r="G67" i="1"/>
  <c r="P67" i="1"/>
  <c r="Q67" i="1" s="1"/>
  <c r="R67" i="1" s="1"/>
  <c r="G44" i="1"/>
  <c r="P44" i="1"/>
  <c r="Q44" i="1" s="1"/>
  <c r="R44" i="1" s="1"/>
  <c r="G92" i="1"/>
  <c r="P92" i="1"/>
  <c r="Q92" i="1" s="1"/>
  <c r="R92" i="1" s="1"/>
  <c r="G6" i="1"/>
  <c r="P6" i="1"/>
  <c r="Q6" i="1" s="1"/>
  <c r="R6" i="1" s="1"/>
  <c r="G32" i="1"/>
  <c r="P32" i="1"/>
  <c r="Q32" i="1" s="1"/>
  <c r="R32" i="1" s="1"/>
  <c r="G33" i="1"/>
  <c r="P33" i="1"/>
  <c r="Q33" i="1" s="1"/>
  <c r="R33" i="1" s="1"/>
  <c r="K15" i="1"/>
  <c r="L15" i="1" s="1"/>
  <c r="P15" i="1"/>
  <c r="Q15" i="1" s="1"/>
  <c r="R15" i="1" s="1"/>
  <c r="G23" i="1"/>
  <c r="P23" i="1"/>
  <c r="Q23" i="1" s="1"/>
  <c r="R23" i="1" s="1"/>
  <c r="I10" i="1"/>
  <c r="G5" i="1"/>
  <c r="P5" i="1"/>
  <c r="Q5" i="1" s="1"/>
  <c r="R5" i="1" s="1"/>
  <c r="G51" i="1"/>
  <c r="P51" i="1"/>
  <c r="Q51" i="1" s="1"/>
  <c r="R51" i="1" s="1"/>
  <c r="G66" i="1"/>
  <c r="P66" i="1"/>
  <c r="Q66" i="1" s="1"/>
  <c r="R66" i="1" s="1"/>
  <c r="G85" i="1"/>
  <c r="P85" i="1"/>
  <c r="Q85" i="1" s="1"/>
  <c r="R85" i="1" s="1"/>
  <c r="K12" i="1"/>
  <c r="L12" i="1" s="1"/>
  <c r="G78" i="1"/>
  <c r="P78" i="1"/>
  <c r="Q78" i="1" s="1"/>
  <c r="R78" i="1" s="1"/>
  <c r="G46" i="1"/>
  <c r="P46" i="1"/>
  <c r="Q46" i="1" s="1"/>
  <c r="R46" i="1" s="1"/>
  <c r="I72" i="1"/>
  <c r="K55" i="1"/>
  <c r="L55" i="1" s="1"/>
  <c r="K90" i="1"/>
  <c r="L90" i="1" s="1"/>
  <c r="G40" i="1"/>
  <c r="P40" i="1"/>
  <c r="Q40" i="1" s="1"/>
  <c r="R40" i="1" s="1"/>
  <c r="G21" i="1"/>
  <c r="P21" i="1"/>
  <c r="Q21" i="1" s="1"/>
  <c r="R21" i="1" s="1"/>
  <c r="G81" i="1"/>
  <c r="P81" i="1"/>
  <c r="Q81" i="1" s="1"/>
  <c r="R81" i="1" s="1"/>
  <c r="G60" i="1"/>
  <c r="P60" i="1"/>
  <c r="Q60" i="1" s="1"/>
  <c r="R60" i="1" s="1"/>
  <c r="G58" i="1"/>
  <c r="P58" i="1"/>
  <c r="Q58" i="1" s="1"/>
  <c r="R58" i="1" s="1"/>
  <c r="G54" i="1"/>
  <c r="P54" i="1"/>
  <c r="Q54" i="1" s="1"/>
  <c r="R54" i="1" s="1"/>
  <c r="G63" i="1"/>
  <c r="P63" i="1"/>
  <c r="Q63" i="1" s="1"/>
  <c r="R63" i="1" s="1"/>
  <c r="K31" i="1"/>
  <c r="L31" i="1" s="1"/>
  <c r="P31" i="1"/>
  <c r="Q31" i="1" s="1"/>
  <c r="R31" i="1" s="1"/>
  <c r="G64" i="1"/>
  <c r="P64" i="1"/>
  <c r="Q64" i="1" s="1"/>
  <c r="R64" i="1" s="1"/>
  <c r="G65" i="1"/>
  <c r="P65" i="1"/>
  <c r="Q65" i="1" s="1"/>
  <c r="R65" i="1" s="1"/>
  <c r="G80" i="1"/>
  <c r="P80" i="1"/>
  <c r="Q80" i="1" s="1"/>
  <c r="R80" i="1" s="1"/>
  <c r="G26" i="1"/>
  <c r="P26" i="1"/>
  <c r="Q26" i="1" s="1"/>
  <c r="R26" i="1" s="1"/>
  <c r="K10" i="1"/>
  <c r="L10" i="1" s="1"/>
  <c r="K72" i="1"/>
  <c r="L72" i="1" s="1"/>
  <c r="G76" i="1"/>
  <c r="P76" i="1"/>
  <c r="Q76" i="1" s="1"/>
  <c r="R76" i="1" s="1"/>
  <c r="G87" i="1"/>
  <c r="P87" i="1"/>
  <c r="Q87" i="1" s="1"/>
  <c r="R87" i="1" s="1"/>
  <c r="G45" i="1"/>
  <c r="P45" i="1"/>
  <c r="Q45" i="1" s="1"/>
  <c r="R45" i="1" s="1"/>
  <c r="G13" i="1"/>
  <c r="P13" i="1"/>
  <c r="Q13" i="1" s="1"/>
  <c r="R13" i="1" s="1"/>
  <c r="G14" i="1"/>
  <c r="P14" i="1"/>
  <c r="Q14" i="1" s="1"/>
  <c r="R14" i="1" s="1"/>
  <c r="G61" i="1"/>
  <c r="P61" i="1"/>
  <c r="Q61" i="1" s="1"/>
  <c r="R61" i="1" s="1"/>
  <c r="G82" i="1"/>
  <c r="P82" i="1"/>
  <c r="Q82" i="1" s="1"/>
  <c r="R82" i="1" s="1"/>
  <c r="G83" i="1"/>
  <c r="P83" i="1"/>
  <c r="Q83" i="1" s="1"/>
  <c r="R83" i="1" s="1"/>
  <c r="G42" i="1"/>
  <c r="P42" i="1"/>
  <c r="Q42" i="1" s="1"/>
  <c r="R42" i="1" s="1"/>
  <c r="G47" i="1"/>
  <c r="P47" i="1"/>
  <c r="Q47" i="1" s="1"/>
  <c r="R47" i="1" s="1"/>
  <c r="I32" i="1"/>
  <c r="G77" i="1"/>
  <c r="P77" i="1"/>
  <c r="Q77" i="1" s="1"/>
  <c r="R77" i="1" s="1"/>
  <c r="I54" i="1"/>
  <c r="I50" i="1"/>
  <c r="G50" i="1"/>
  <c r="I11" i="1"/>
  <c r="G11" i="1"/>
  <c r="I78" i="1"/>
  <c r="K53" i="1"/>
  <c r="L53" i="1" s="1"/>
  <c r="G53" i="1"/>
  <c r="K11" i="1"/>
  <c r="L11" i="1" s="1"/>
  <c r="I92" i="1"/>
  <c r="K36" i="1"/>
  <c r="L36" i="1" s="1"/>
  <c r="K13" i="1"/>
  <c r="L13" i="1" s="1"/>
  <c r="K57" i="1"/>
  <c r="L57" i="1" s="1"/>
  <c r="G57" i="1"/>
  <c r="K14" i="1"/>
  <c r="L14" i="1" s="1"/>
  <c r="I14" i="1"/>
  <c r="K75" i="1"/>
  <c r="L75" i="1" s="1"/>
  <c r="G75" i="1"/>
  <c r="I93" i="1"/>
  <c r="G93" i="1"/>
  <c r="I30" i="1"/>
  <c r="G30" i="1"/>
  <c r="K34" i="1"/>
  <c r="L34" i="1" s="1"/>
  <c r="G34" i="1"/>
  <c r="I13" i="1"/>
  <c r="I12" i="1"/>
  <c r="G12" i="1"/>
  <c r="I74" i="1"/>
  <c r="K33" i="1"/>
  <c r="L33" i="1" s="1"/>
  <c r="K52" i="1"/>
  <c r="L52" i="1" s="1"/>
  <c r="G52" i="1"/>
  <c r="K35" i="1"/>
  <c r="L35" i="1" s="1"/>
  <c r="G35" i="1"/>
  <c r="I15" i="1"/>
  <c r="G15" i="1"/>
  <c r="I31" i="1"/>
  <c r="G31" i="1"/>
  <c r="K78" i="1"/>
  <c r="L78" i="1" s="1"/>
  <c r="I36" i="1"/>
  <c r="K92" i="1"/>
  <c r="L92" i="1" s="1"/>
  <c r="I55" i="1"/>
  <c r="G55" i="1"/>
  <c r="I33" i="1"/>
  <c r="I75" i="1"/>
  <c r="K74" i="1"/>
  <c r="L74" i="1" s="1"/>
  <c r="I73" i="1"/>
  <c r="I53" i="1"/>
  <c r="I71" i="1"/>
  <c r="K71" i="1"/>
  <c r="L71" i="1" s="1"/>
  <c r="I34" i="1"/>
  <c r="I35" i="1"/>
  <c r="I52" i="1"/>
  <c r="K30" i="1"/>
  <c r="L30" i="1" s="1"/>
  <c r="K93" i="1"/>
  <c r="L93" i="1" s="1"/>
  <c r="I51" i="1"/>
  <c r="K51" i="1"/>
  <c r="L51" i="1" s="1"/>
  <c r="K50" i="1"/>
  <c r="L50" i="1" s="1"/>
  <c r="I91" i="1"/>
  <c r="K91" i="1"/>
  <c r="L91" i="1" s="1"/>
  <c r="K80" i="1"/>
  <c r="L80" i="1" s="1"/>
  <c r="I80" i="1"/>
  <c r="I6" i="1"/>
  <c r="K6" i="1"/>
  <c r="L6" i="1" s="1"/>
  <c r="K20" i="1"/>
  <c r="L20" i="1" s="1"/>
  <c r="I20" i="1"/>
  <c r="I24" i="1"/>
  <c r="K24" i="1"/>
  <c r="L24" i="1" s="1"/>
  <c r="K21" i="1"/>
  <c r="L21" i="1" s="1"/>
  <c r="I21" i="1"/>
  <c r="I44" i="1"/>
  <c r="K44" i="1"/>
  <c r="L44" i="1" s="1"/>
  <c r="I82" i="1"/>
  <c r="K82" i="1"/>
  <c r="L82" i="1" s="1"/>
  <c r="K4" i="1"/>
  <c r="L4" i="1" s="1"/>
  <c r="I4" i="1"/>
  <c r="I62" i="1"/>
  <c r="K62" i="1"/>
  <c r="L62" i="1" s="1"/>
  <c r="K63" i="1"/>
  <c r="L63" i="1" s="1"/>
  <c r="I63" i="1"/>
  <c r="K61" i="1"/>
  <c r="L61" i="1" s="1"/>
  <c r="I61" i="1"/>
  <c r="I23" i="1"/>
  <c r="K23" i="1"/>
  <c r="L23" i="1" s="1"/>
  <c r="K26" i="1"/>
  <c r="L26" i="1" s="1"/>
  <c r="I26" i="1"/>
  <c r="K40" i="1"/>
  <c r="L40" i="1" s="1"/>
  <c r="I40" i="1"/>
  <c r="I43" i="1"/>
  <c r="K43" i="1"/>
  <c r="L43" i="1" s="1"/>
  <c r="K81" i="1"/>
  <c r="L81" i="1" s="1"/>
  <c r="I81" i="1"/>
  <c r="I22" i="1"/>
  <c r="K22" i="1"/>
  <c r="L22" i="1" s="1"/>
  <c r="I83" i="1"/>
  <c r="K83" i="1"/>
  <c r="L83" i="1" s="1"/>
  <c r="K64" i="1"/>
  <c r="L64" i="1" s="1"/>
  <c r="I64" i="1"/>
  <c r="K41" i="1"/>
  <c r="L41" i="1" s="1"/>
  <c r="I41" i="1"/>
  <c r="I25" i="1"/>
  <c r="K25" i="1"/>
  <c r="L25" i="1" s="1"/>
  <c r="I5" i="1"/>
  <c r="K5" i="1"/>
  <c r="L5" i="1" s="1"/>
  <c r="I65" i="1"/>
  <c r="K65" i="1"/>
  <c r="L65" i="1" s="1"/>
  <c r="K67" i="1"/>
  <c r="L67" i="1" s="1"/>
  <c r="I67" i="1"/>
  <c r="I42" i="1"/>
  <c r="K42" i="1"/>
  <c r="L42" i="1" s="1"/>
  <c r="I45" i="1"/>
  <c r="K45" i="1"/>
  <c r="L45" i="1" s="1"/>
  <c r="I86" i="1"/>
  <c r="K86" i="1"/>
  <c r="L86" i="1" s="1"/>
  <c r="K60" i="1"/>
  <c r="L60" i="1" s="1"/>
  <c r="I60" i="1"/>
  <c r="I66" i="1"/>
  <c r="K66" i="1"/>
  <c r="L66" i="1" s="1"/>
  <c r="I85" i="1"/>
  <c r="K85" i="1"/>
  <c r="L85" i="1" s="1"/>
  <c r="I84" i="1"/>
  <c r="K84" i="1"/>
  <c r="L84" i="1" s="1"/>
  <c r="I47" i="1"/>
  <c r="K47" i="1"/>
  <c r="L47" i="1" s="1"/>
  <c r="K46" i="1"/>
  <c r="L46" i="1" s="1"/>
  <c r="I46" i="1"/>
  <c r="I87" i="1"/>
  <c r="K87" i="1"/>
  <c r="L87" i="1" s="1"/>
  <c r="J41" i="1" l="1"/>
  <c r="M41" i="1" s="1"/>
  <c r="J72" i="1"/>
  <c r="M72" i="1" s="1"/>
  <c r="J80" i="1"/>
  <c r="M80" i="1" s="1"/>
  <c r="J66" i="1"/>
  <c r="M66" i="1" s="1"/>
  <c r="J15" i="1"/>
  <c r="M15" i="1" s="1"/>
  <c r="J92" i="1"/>
  <c r="M92" i="1" s="1"/>
  <c r="J75" i="1"/>
  <c r="M75" i="1" s="1"/>
  <c r="J44" i="1"/>
  <c r="M44" i="1" s="1"/>
  <c r="J13" i="1"/>
  <c r="M13" i="1" s="1"/>
  <c r="J5" i="1"/>
  <c r="M5" i="1" s="1"/>
  <c r="J90" i="1"/>
  <c r="M90" i="1" s="1"/>
  <c r="J57" i="1"/>
  <c r="M57" i="1" s="1"/>
  <c r="J84" i="1"/>
  <c r="M84" i="1" s="1"/>
  <c r="J78" i="1"/>
  <c r="M78" i="1" s="1"/>
  <c r="J83" i="1"/>
  <c r="M83" i="1" s="1"/>
  <c r="J17" i="1"/>
  <c r="M17" i="1" s="1"/>
  <c r="J26" i="1"/>
  <c r="M26" i="1" s="1"/>
  <c r="J60" i="1"/>
  <c r="M60" i="1" s="1"/>
  <c r="J85" i="1"/>
  <c r="M85" i="1" s="1"/>
  <c r="J20" i="1"/>
  <c r="M20" i="1" s="1"/>
  <c r="J71" i="1"/>
  <c r="M71" i="1" s="1"/>
  <c r="J61" i="1"/>
  <c r="M61" i="1" s="1"/>
  <c r="J81" i="1"/>
  <c r="M81" i="1" s="1"/>
  <c r="J73" i="1"/>
  <c r="M73" i="1" s="1"/>
  <c r="J50" i="1"/>
  <c r="M50" i="1" s="1"/>
  <c r="J24" i="1"/>
  <c r="M24" i="1" s="1"/>
  <c r="J14" i="1"/>
  <c r="M14" i="1" s="1"/>
  <c r="J51" i="1"/>
  <c r="M51" i="1" s="1"/>
  <c r="J86" i="1"/>
  <c r="M86" i="1" s="1"/>
  <c r="J40" i="1"/>
  <c r="M40" i="1" s="1"/>
  <c r="J23" i="1"/>
  <c r="M23" i="1" s="1"/>
  <c r="J4" i="1"/>
  <c r="M4" i="1" s="1"/>
  <c r="J43" i="1"/>
  <c r="M43" i="1" s="1"/>
  <c r="J19" i="1"/>
  <c r="M19" i="1" s="1"/>
  <c r="J55" i="1"/>
  <c r="M55" i="1" s="1"/>
  <c r="J42" i="1"/>
  <c r="M42" i="1" s="1"/>
  <c r="J62" i="1"/>
  <c r="M62" i="1" s="1"/>
  <c r="J18" i="1"/>
  <c r="M18" i="1" s="1"/>
  <c r="J91" i="1"/>
  <c r="M91" i="1" s="1"/>
  <c r="J34" i="1"/>
  <c r="M34" i="1" s="1"/>
  <c r="J58" i="1"/>
  <c r="M58" i="1" s="1"/>
  <c r="J25" i="1"/>
  <c r="M25" i="1" s="1"/>
  <c r="J30" i="1"/>
  <c r="M30" i="1" s="1"/>
  <c r="J31" i="1"/>
  <c r="M31" i="1" s="1"/>
  <c r="J56" i="1"/>
  <c r="M56" i="1" s="1"/>
  <c r="J65" i="1"/>
  <c r="M65" i="1" s="1"/>
  <c r="J35" i="1"/>
  <c r="M35" i="1" s="1"/>
  <c r="J36" i="1"/>
  <c r="M36" i="1" s="1"/>
  <c r="J64" i="1"/>
  <c r="M64" i="1" s="1"/>
  <c r="J52" i="1"/>
  <c r="M52" i="1" s="1"/>
  <c r="J77" i="1"/>
  <c r="M77" i="1" s="1"/>
  <c r="J45" i="1"/>
  <c r="M45" i="1" s="1"/>
  <c r="J47" i="1"/>
  <c r="M47" i="1" s="1"/>
  <c r="J87" i="1"/>
  <c r="M87" i="1" s="1"/>
  <c r="J63" i="1"/>
  <c r="M63" i="1" s="1"/>
  <c r="J10" i="1"/>
  <c r="M10" i="1" s="1"/>
  <c r="J74" i="1"/>
  <c r="M74" i="1" s="1"/>
  <c r="J76" i="1"/>
  <c r="M76" i="1" s="1"/>
  <c r="J54" i="1"/>
  <c r="M54" i="1" s="1"/>
  <c r="J22" i="1"/>
  <c r="M22" i="1" s="1"/>
  <c r="J33" i="1"/>
  <c r="M33" i="1" s="1"/>
  <c r="J53" i="1"/>
  <c r="M53" i="1" s="1"/>
  <c r="J32" i="1"/>
  <c r="M32" i="1" s="1"/>
  <c r="J82" i="1"/>
  <c r="M82" i="1" s="1"/>
  <c r="J11" i="1"/>
  <c r="M11" i="1" s="1"/>
  <c r="J6" i="1"/>
  <c r="M6" i="1" s="1"/>
  <c r="J93" i="1"/>
  <c r="M93" i="1" s="1"/>
  <c r="J21" i="1"/>
  <c r="M21" i="1" s="1"/>
  <c r="J49" i="1"/>
  <c r="M49" i="1" s="1"/>
  <c r="J67" i="1"/>
  <c r="M67" i="1" s="1"/>
  <c r="J12" i="1"/>
  <c r="M12" i="1" s="1"/>
  <c r="J46" i="1"/>
  <c r="M46" i="1" s="1"/>
  <c r="J59" i="1"/>
  <c r="M59" i="1" s="1"/>
</calcChain>
</file>

<file path=xl/sharedStrings.xml><?xml version="1.0" encoding="utf-8"?>
<sst xmlns="http://schemas.openxmlformats.org/spreadsheetml/2006/main" count="51" uniqueCount="39">
  <si>
    <t>Baro</t>
  </si>
  <si>
    <t>Humidity</t>
  </si>
  <si>
    <t>Ambient temp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</si>
  <si>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</si>
  <si>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</si>
  <si>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</si>
  <si>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</si>
  <si>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</si>
  <si>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</si>
  <si>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</si>
  <si>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</si>
  <si>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</si>
  <si>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</si>
  <si>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Nm</t>
  </si>
  <si>
    <t>kW</t>
  </si>
  <si>
    <t>BHP</t>
  </si>
  <si>
    <t>BMEP</t>
  </si>
  <si>
    <t>Density</t>
  </si>
  <si>
    <t>of Petrol</t>
  </si>
  <si>
    <t>0.7429 kg/l</t>
  </si>
  <si>
    <t>Engine</t>
  </si>
  <si>
    <t>Displacement</t>
  </si>
  <si>
    <t>kPa</t>
  </si>
  <si>
    <t>W</t>
  </si>
  <si>
    <t>Pa</t>
  </si>
  <si>
    <t>kg/kWh</t>
  </si>
  <si>
    <t>kg/h</t>
  </si>
  <si>
    <t>Calorific Value of Fuel</t>
  </si>
  <si>
    <t>J/kg</t>
  </si>
  <si>
    <t>MJ</t>
  </si>
  <si>
    <t>J</t>
  </si>
  <si>
    <t>Energy/hour from fuel</t>
  </si>
  <si>
    <t>Mechanical Energy/hour</t>
  </si>
  <si>
    <t>Overall Thermal Efficiency</t>
  </si>
  <si>
    <t>Corrected Power</t>
  </si>
  <si>
    <t>Kelvin</t>
  </si>
  <si>
    <t>Bar</t>
  </si>
  <si>
    <t>Corrected SFC</t>
  </si>
  <si>
    <t>Brake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</si>
</sst>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0" fillId="0" borderId="1" xfId="0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Corrected SFC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'GrE HnD BsC'!$M$1:$M$2</c:f>
              <c:strCache>
                <c:ptCount val="2"/>
                <c:pt idx="0">
                  <c:v>Corrected SFC</c:v>
                </c:pt>
                <c:pt idx="1">
                  <c:v>kg/kWh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BsC'!$B$3:$B$100</c:f>
              <c:numCache>
                <c:formatCode>General</c:formatCode>
                <c:ptCount val="98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BsC'!$M$3:$M$100</c:f>
              <c:numCache>
                <c:formatCode>General</c:formatCode>
                <c:ptCount val="98"/>
                <c:pt idx="0">
                  <c:v>0.36033332601263318</c:v>
                </c:pt>
                <c:pt idx="1">
                  <c:v>0.35127184071847378</c:v>
                </c:pt>
                <c:pt idx="2">
                  <c:v>0.33825433884650341</c:v>
                </c:pt>
                <c:pt idx="3">
                  <c:v>0.31800179397126782</c:v>
                </c:pt>
                <c:pt idx="4">
                  <c:v>0.30673414971253526</c:v>
                </c:pt>
                <c:pt idx="5">
                  <c:v>0.3075349785613522</c:v>
                </c:pt>
                <c:pt idx="6">
                  <c:v>0.29054839168653496</c:v>
                </c:pt>
                <c:pt idx="7">
                  <c:v>0.27608982977889879</c:v>
                </c:pt>
                <c:pt idx="8">
                  <c:v>0.27323420958090855</c:v>
                </c:pt>
                <c:pt idx="9">
                  <c:v>0.26410210903243819</c:v>
                </c:pt>
                <c:pt idx="10">
                  <c:v>0.26445912758463302</c:v>
                </c:pt>
                <c:pt idx="11">
                  <c:v>0.26722951652814453</c:v>
                </c:pt>
                <c:pt idx="12">
                  <c:v>0.26484259200349863</c:v>
                </c:pt>
                <c:pt idx="13">
                  <c:v>0.26377908042853138</c:v>
                </c:pt>
                <c:pt idx="14">
                  <c:v>0.2596448585862377</c:v>
                </c:pt>
                <c:pt idx="15">
                  <c:v>0.25934138576727855</c:v>
                </c:pt>
                <c:pt idx="16">
                  <c:v>0.2658127693398476</c:v>
                </c:pt>
                <c:pt idx="17">
                  <c:v>0.26931660336781965</c:v>
                </c:pt>
                <c:pt idx="18">
                  <c:v>0.26926687799632149</c:v>
                </c:pt>
                <c:pt idx="19">
                  <c:v>0.26756861555644146</c:v>
                </c:pt>
                <c:pt idx="20">
                  <c:v>0.26901074194825908</c:v>
                </c:pt>
                <c:pt idx="21">
                  <c:v>0.26576063089632518</c:v>
                </c:pt>
                <c:pt idx="22">
                  <c:v>0.26358154477469276</c:v>
                </c:pt>
                <c:pt idx="23">
                  <c:v>0.26212398692800054</c:v>
                </c:pt>
                <c:pt idx="24">
                  <c:v>0.26183444573882464</c:v>
                </c:pt>
                <c:pt idx="25">
                  <c:v>0.26039029135379171</c:v>
                </c:pt>
                <c:pt idx="26">
                  <c:v>0.26046667101581222</c:v>
                </c:pt>
                <c:pt idx="27">
                  <c:v>0.26320585545731534</c:v>
                </c:pt>
                <c:pt idx="28">
                  <c:v>0.26461931999852972</c:v>
                </c:pt>
                <c:pt idx="29">
                  <c:v>0.26279390419615367</c:v>
                </c:pt>
                <c:pt idx="30">
                  <c:v>0.26431178048204157</c:v>
                </c:pt>
                <c:pt idx="31">
                  <c:v>0.26441620917535708</c:v>
                </c:pt>
                <c:pt idx="32">
                  <c:v>0.26818921282035268</c:v>
                </c:pt>
                <c:pt idx="33">
                  <c:v>0.26912249960822782</c:v>
                </c:pt>
                <c:pt idx="34">
                  <c:v>0.27108494551228984</c:v>
                </c:pt>
                <c:pt idx="35">
                  <c:v>0.27402960149430416</c:v>
                </c:pt>
                <c:pt idx="36">
                  <c:v>0.27214808045480132</c:v>
                </c:pt>
                <c:pt idx="37">
                  <c:v>0.27256387770058954</c:v>
                </c:pt>
                <c:pt idx="38">
                  <c:v>0.27683857061257944</c:v>
                </c:pt>
                <c:pt idx="39">
                  <c:v>0.28044233188187673</c:v>
                </c:pt>
                <c:pt idx="40">
                  <c:v>0.28530565970688682</c:v>
                </c:pt>
                <c:pt idx="41">
                  <c:v>0.29197617844275497</c:v>
                </c:pt>
                <c:pt idx="42">
                  <c:v>0.29284111174253608</c:v>
                </c:pt>
                <c:pt idx="43">
                  <c:v>0.29709457932386518</c:v>
                </c:pt>
                <c:pt idx="44">
                  <c:v>0.29564820826910182</c:v>
                </c:pt>
                <c:pt idx="45">
                  <c:v>0.2973099264229277</c:v>
                </c:pt>
                <c:pt idx="46">
                  <c:v>0.29409148296460902</c:v>
                </c:pt>
                <c:pt idx="47">
                  <c:v>0.2922395439547576</c:v>
                </c:pt>
                <c:pt idx="48">
                  <c:v>0.29331937643404871</c:v>
                </c:pt>
                <c:pt idx="49">
                  <c:v>0.29007288495335531</c:v>
                </c:pt>
                <c:pt idx="50">
                  <c:v>0.2931872970712171</c:v>
                </c:pt>
                <c:pt idx="51">
                  <c:v>0.29140490903093996</c:v>
                </c:pt>
                <c:pt idx="52">
                  <c:v>0.29893124171985813</c:v>
                </c:pt>
                <c:pt idx="53">
                  <c:v>0.29796404252852604</c:v>
                </c:pt>
                <c:pt idx="54">
                  <c:v>0.30218287216776285</c:v>
                </c:pt>
                <c:pt idx="55">
                  <c:v>0.2990025246102232</c:v>
                </c:pt>
                <c:pt idx="56">
                  <c:v>0.3003692089543657</c:v>
                </c:pt>
                <c:pt idx="57">
                  <c:v>0.30342349875638319</c:v>
                </c:pt>
                <c:pt idx="58">
                  <c:v>0.3031586708881932</c:v>
                </c:pt>
                <c:pt idx="59">
                  <c:v>0.30932502980742699</c:v>
                </c:pt>
                <c:pt idx="60">
                  <c:v>0.31031597658571219</c:v>
                </c:pt>
                <c:pt idx="61">
                  <c:v>0.31253908030073752</c:v>
                </c:pt>
                <c:pt idx="62">
                  <c:v>0.31413524309277857</c:v>
                </c:pt>
                <c:pt idx="63">
                  <c:v>0.31729918974090626</c:v>
                </c:pt>
                <c:pt idx="64">
                  <c:v>0.31704956347061708</c:v>
                </c:pt>
                <c:pt idx="65">
                  <c:v>0.31817191545585144</c:v>
                </c:pt>
                <c:pt idx="66">
                  <c:v>0.32161434194897626</c:v>
                </c:pt>
                <c:pt idx="67">
                  <c:v>0.32302682266429628</c:v>
                </c:pt>
                <c:pt idx="68">
                  <c:v>0.32305385929552222</c:v>
                </c:pt>
                <c:pt idx="69">
                  <c:v>0.31982699761038313</c:v>
                </c:pt>
                <c:pt idx="70">
                  <c:v>0.32284007285833816</c:v>
                </c:pt>
                <c:pt idx="71">
                  <c:v>0.32264381868814995</c:v>
                </c:pt>
                <c:pt idx="72">
                  <c:v>0.32397003040893241</c:v>
                </c:pt>
                <c:pt idx="73">
                  <c:v>0.32492453657852427</c:v>
                </c:pt>
                <c:pt idx="74">
                  <c:v>0.32480020068865739</c:v>
                </c:pt>
                <c:pt idx="75">
                  <c:v>0.32949194486345118</c:v>
                </c:pt>
                <c:pt idx="76">
                  <c:v>0.33055938854206257</c:v>
                </c:pt>
                <c:pt idx="77">
                  <c:v>0.33403843475294653</c:v>
                </c:pt>
                <c:pt idx="78">
                  <c:v>0.33782185402932685</c:v>
                </c:pt>
                <c:pt idx="79">
                  <c:v>0.33942289460288644</c:v>
                </c:pt>
                <c:pt idx="80">
                  <c:v>0.34037215961712203</c:v>
                </c:pt>
                <c:pt idx="81">
                  <c:v>0.34428013143210623</c:v>
                </c:pt>
                <c:pt idx="82">
                  <c:v>0.34680275654212434</c:v>
                </c:pt>
                <c:pt idx="83">
                  <c:v>0.35097052232736142</c:v>
                </c:pt>
                <c:pt idx="84">
                  <c:v>0.35445474394224297</c:v>
                </c:pt>
                <c:pt idx="85">
                  <c:v>0.35483373824267811</c:v>
                </c:pt>
                <c:pt idx="86">
                  <c:v>0.35768247261284009</c:v>
                </c:pt>
                <c:pt idx="87">
                  <c:v>0.35728476808334525</c:v>
                </c:pt>
                <c:pt idx="88">
                  <c:v>0.36640521834635204</c:v>
                </c:pt>
                <c:pt idx="89">
                  <c:v>0.37135033956025792</c:v>
                </c:pt>
                <c:pt idx="90">
                  <c:v>0.37449760428484125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427-4FBC-BB69-0258C1AB97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4165007"/>
        <c:axId val="1214158287"/>
      </c:scatterChart>
      <c:valAx>
        <c:axId val="12141650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4158287"/>
        <c:crosses val="autoZero"/>
        <c:crossBetween val="midCat"/>
      </c:valAx>
      <c:valAx>
        <c:axId val="12141582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Corrected 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41650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'GrE HnD BsC'!$F$1:$F$2</c:f>
              <c:strCache>
                <c:ptCount val="2"/>
                <c:pt idx="0">
                  <c:v>Torque</c:v>
                </c:pt>
                <c:pt idx="1">
                  <c:v>Nm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BsC'!$B$3:$B$100</c:f>
              <c:numCache>
                <c:formatCode>General</c:formatCode>
                <c:ptCount val="98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BsC'!$F$3:$F$100</c:f>
              <c:numCache>
                <c:formatCode>General</c:formatCode>
                <c:ptCount val="98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53B-4B9F-9718-936B795C38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7484847"/>
        <c:axId val="1327484367"/>
      </c:scatterChart>
      <c:valAx>
        <c:axId val="13274848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7484367"/>
        <c:crosses val="autoZero"/>
        <c:crossBetween val="midCat"/>
      </c:valAx>
      <c:valAx>
        <c:axId val="1327484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74848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Power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'GrE HnD BsC'!$G$1:$G$2</c:f>
              <c:strCache>
                <c:ptCount val="2"/>
                <c:pt idx="0">
                  <c:v>Brake Power</c:v>
                </c:pt>
                <c:pt idx="1">
                  <c:v>kW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BsC'!$B$3:$B$100</c:f>
              <c:numCache>
                <c:formatCode>General</c:formatCode>
                <c:ptCount val="98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BsC'!$G$3:$G$100</c:f>
              <c:numCache>
                <c:formatCode>General</c:formatCode>
                <c:ptCount val="98"/>
                <c:pt idx="0">
                  <c:v>8.7371315593813161</c:v>
                </c:pt>
                <c:pt idx="1">
                  <c:v>9.2171334641073184</c:v>
                </c:pt>
                <c:pt idx="2">
                  <c:v>9.7437191658446167</c:v>
                </c:pt>
                <c:pt idx="3">
                  <c:v>10.237701335343953</c:v>
                </c:pt>
                <c:pt idx="4">
                  <c:v>10.84704524972511</c:v>
                </c:pt>
                <c:pt idx="5">
                  <c:v>11.480432827537099</c:v>
                </c:pt>
                <c:pt idx="6">
                  <c:v>12.159319268888819</c:v>
                </c:pt>
                <c:pt idx="7">
                  <c:v>12.893276762401433</c:v>
                </c:pt>
                <c:pt idx="8">
                  <c:v>13.66633457480653</c:v>
                </c:pt>
                <c:pt idx="9">
                  <c:v>14.34208154331731</c:v>
                </c:pt>
                <c:pt idx="10">
                  <c:v>14.990662461122806</c:v>
                </c:pt>
                <c:pt idx="11">
                  <c:v>15.596678961431728</c:v>
                </c:pt>
                <c:pt idx="12">
                  <c:v>16.193153172860836</c:v>
                </c:pt>
                <c:pt idx="13">
                  <c:v>16.74161694247746</c:v>
                </c:pt>
                <c:pt idx="14">
                  <c:v>17.232092299456504</c:v>
                </c:pt>
                <c:pt idx="15">
                  <c:v>17.769565778434021</c:v>
                </c:pt>
                <c:pt idx="16">
                  <c:v>18.38844343891175</c:v>
                </c:pt>
                <c:pt idx="17">
                  <c:v>18.954548055920331</c:v>
                </c:pt>
                <c:pt idx="18">
                  <c:v>19.50611285585331</c:v>
                </c:pt>
                <c:pt idx="19">
                  <c:v>20.148034674122712</c:v>
                </c:pt>
                <c:pt idx="20">
                  <c:v>20.871215446577235</c:v>
                </c:pt>
                <c:pt idx="21">
                  <c:v>21.513483247567883</c:v>
                </c:pt>
                <c:pt idx="22">
                  <c:v>22.208810275266252</c:v>
                </c:pt>
                <c:pt idx="23">
                  <c:v>22.920893972291161</c:v>
                </c:pt>
                <c:pt idx="24">
                  <c:v>23.518401860492393</c:v>
                </c:pt>
                <c:pt idx="25">
                  <c:v>24.224172440702461</c:v>
                </c:pt>
                <c:pt idx="26">
                  <c:v>24.886665281015361</c:v>
                </c:pt>
                <c:pt idx="27">
                  <c:v>25.460202119443316</c:v>
                </c:pt>
                <c:pt idx="28">
                  <c:v>25.974845010210171</c:v>
                </c:pt>
                <c:pt idx="29">
                  <c:v>26.487104464452894</c:v>
                </c:pt>
                <c:pt idx="30">
                  <c:v>27.003310684552794</c:v>
                </c:pt>
                <c:pt idx="31">
                  <c:v>27.500026544689138</c:v>
                </c:pt>
                <c:pt idx="32">
                  <c:v>28.0219179870357</c:v>
                </c:pt>
                <c:pt idx="33">
                  <c:v>28.48971652590242</c:v>
                </c:pt>
                <c:pt idx="34">
                  <c:v>28.811365129087996</c:v>
                </c:pt>
                <c:pt idx="35">
                  <c:v>29.113741213282648</c:v>
                </c:pt>
                <c:pt idx="36">
                  <c:v>29.586152855099325</c:v>
                </c:pt>
                <c:pt idx="37">
                  <c:v>30.041436216518488</c:v>
                </c:pt>
                <c:pt idx="38">
                  <c:v>30.352944535997398</c:v>
                </c:pt>
                <c:pt idx="39">
                  <c:v>30.704398909909628</c:v>
                </c:pt>
                <c:pt idx="40">
                  <c:v>31.192008163111435</c:v>
                </c:pt>
                <c:pt idx="41">
                  <c:v>31.559189800969701</c:v>
                </c:pt>
                <c:pt idx="42">
                  <c:v>32.076818394479176</c:v>
                </c:pt>
                <c:pt idx="43">
                  <c:v>32.520722768621781</c:v>
                </c:pt>
                <c:pt idx="44">
                  <c:v>32.967215606086313</c:v>
                </c:pt>
                <c:pt idx="45">
                  <c:v>33.55007262102982</c:v>
                </c:pt>
                <c:pt idx="46">
                  <c:v>34.289783679055013</c:v>
                </c:pt>
                <c:pt idx="47">
                  <c:v>34.966154270742358</c:v>
                </c:pt>
                <c:pt idx="48">
                  <c:v>35.706459052202781</c:v>
                </c:pt>
                <c:pt idx="49">
                  <c:v>36.391295542081622</c:v>
                </c:pt>
                <c:pt idx="50">
                  <c:v>36.904652743970757</c:v>
                </c:pt>
                <c:pt idx="51">
                  <c:v>37.667501930403276</c:v>
                </c:pt>
                <c:pt idx="52">
                  <c:v>38.155282039269892</c:v>
                </c:pt>
                <c:pt idx="53">
                  <c:v>38.654347164797421</c:v>
                </c:pt>
                <c:pt idx="54">
                  <c:v>39.135814156849186</c:v>
                </c:pt>
                <c:pt idx="55">
                  <c:v>39.649299500486947</c:v>
                </c:pt>
                <c:pt idx="56">
                  <c:v>40.094203380268709</c:v>
                </c:pt>
                <c:pt idx="57">
                  <c:v>40.346471769365294</c:v>
                </c:pt>
                <c:pt idx="58">
                  <c:v>40.698870120825603</c:v>
                </c:pt>
                <c:pt idx="59">
                  <c:v>40.892321447310273</c:v>
                </c:pt>
                <c:pt idx="60">
                  <c:v>41.006726400469148</c:v>
                </c:pt>
                <c:pt idx="61">
                  <c:v>41.079912424491852</c:v>
                </c:pt>
                <c:pt idx="62">
                  <c:v>41.134543523315841</c:v>
                </c:pt>
                <c:pt idx="63">
                  <c:v>41.302221272763454</c:v>
                </c:pt>
                <c:pt idx="64">
                  <c:v>41.595682962646471</c:v>
                </c:pt>
                <c:pt idx="65">
                  <c:v>41.765197410490821</c:v>
                </c:pt>
                <c:pt idx="66">
                  <c:v>42.02035326032275</c:v>
                </c:pt>
                <c:pt idx="67">
                  <c:v>42.369607867550499</c:v>
                </c:pt>
                <c:pt idx="68">
                  <c:v>42.802111897458452</c:v>
                </c:pt>
                <c:pt idx="69">
                  <c:v>43.331837072036691</c:v>
                </c:pt>
                <c:pt idx="70">
                  <c:v>43.557686903961553</c:v>
                </c:pt>
                <c:pt idx="71">
                  <c:v>43.951483583006095</c:v>
                </c:pt>
                <c:pt idx="72">
                  <c:v>44.089048021530367</c:v>
                </c:pt>
                <c:pt idx="73">
                  <c:v>44.117807301310044</c:v>
                </c:pt>
                <c:pt idx="74">
                  <c:v>44.155348562261103</c:v>
                </c:pt>
                <c:pt idx="75">
                  <c:v>44.089859585938235</c:v>
                </c:pt>
                <c:pt idx="76">
                  <c:v>43.906898797273087</c:v>
                </c:pt>
                <c:pt idx="77">
                  <c:v>43.603561649963872</c:v>
                </c:pt>
                <c:pt idx="78">
                  <c:v>43.379979926989414</c:v>
                </c:pt>
                <c:pt idx="79">
                  <c:v>43.274173285162263</c:v>
                </c:pt>
                <c:pt idx="80">
                  <c:v>43.186332116490213</c:v>
                </c:pt>
                <c:pt idx="81">
                  <c:v>42.845495995006964</c:v>
                </c:pt>
                <c:pt idx="82">
                  <c:v>42.514497742703654</c:v>
                </c:pt>
                <c:pt idx="83">
                  <c:v>42.168911406599435</c:v>
                </c:pt>
                <c:pt idx="84">
                  <c:v>42.113970204743801</c:v>
                </c:pt>
                <c:pt idx="85">
                  <c:v>41.753912393829914</c:v>
                </c:pt>
                <c:pt idx="86">
                  <c:v>41.558896029455568</c:v>
                </c:pt>
                <c:pt idx="87">
                  <c:v>41.404891004584627</c:v>
                </c:pt>
                <c:pt idx="88">
                  <c:v>41.35065543662467</c:v>
                </c:pt>
                <c:pt idx="89">
                  <c:v>41.402130831319582</c:v>
                </c:pt>
                <c:pt idx="90">
                  <c:v>41.651253767626947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2A-47E0-A492-4BD6E8D9A2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4184687"/>
        <c:axId val="1214184207"/>
      </c:scatterChart>
      <c:valAx>
        <c:axId val="12141846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4184207"/>
        <c:crosses val="autoZero"/>
        <c:crossBetween val="midCat"/>
      </c:valAx>
      <c:valAx>
        <c:axId val="1214184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418468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482836</xdr:colOff>
      <xdr:row>5</xdr:row>
      <xdr:rowOff>172176</xdr:rowOff>
    </xdr:from>
    <xdr:to>
      <xdr:col>28</xdr:col>
      <xdr:colOff>155935</xdr:colOff>
      <xdr:row>29</xdr:row>
      <xdr:rowOff>176764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E03C1A1-721C-7DBD-F18A-3279FE1607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6301</xdr:colOff>
      <xdr:row>32</xdr:row>
      <xdr:rowOff>10986</xdr:rowOff>
    </xdr:from>
    <xdr:to>
      <xdr:col>28</xdr:col>
      <xdr:colOff>171131</xdr:colOff>
      <xdr:row>56</xdr:row>
      <xdr:rowOff>99077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D0C2D056-5FD4-DF28-26C3-B9BEB34AA0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474672</xdr:colOff>
      <xdr:row>59</xdr:row>
      <xdr:rowOff>19994</xdr:rowOff>
    </xdr:from>
    <xdr:to>
      <xdr:col>28</xdr:col>
      <xdr:colOff>180139</xdr:colOff>
      <xdr:row>84</xdr:row>
      <xdr:rowOff>36028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AA7072D4-DE59-90B3-7C9F-ABA611770E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3"/>
  <sheetViews>
    <sheetView tabSelected="1" zoomScale="85" zoomScaleNormal="85" workbookViewId="0">
      <selection activeCell="J16" sqref="J16"/>
    </sheetView>
  </sheetViews>
  <sheetFormatPr defaultRowHeight="15" x14ac:dyDescent="0.25"/>
  <cols>
    <col min="1" max="1" width="11.42578125" style="1" bestFit="1" customWidth="1"/>
    <col min="2" max="2" width="15.42578125" style="1" bestFit="1" customWidth="1"/>
    <col min="3" max="3" width="18.5703125" bestFit="1" customWidth="1"/>
    <col min="4" max="4" width="12.42578125" style="1" bestFit="1" customWidth="1"/>
    <col min="5" max="5" width="10.7109375" customWidth="1"/>
    <col min="6" max="6" width="14.85546875" bestFit="1" customWidth="1"/>
    <col min="7" max="9" width="15.85546875" style="1" bestFit="1" customWidth="1"/>
    <col min="10" max="10" width="20.7109375" customWidth="1"/>
    <col min="11" max="12" width="14.85546875" bestFit="1" customWidth="1"/>
    <col min="13" max="13" width="18.5703125" bestFit="1" customWidth="1"/>
    <col min="14" max="15" width="26.28515625" bestFit="1" customWidth="1"/>
    <col min="16" max="17" width="29.7109375" bestFit="1" customWidth="1"/>
    <col min="18" max="18" width="32" bestFit="1" customWidth="1"/>
    <col min="19" max="19" width="6.7109375" bestFit="1" customWidth="1"/>
    <col min="20" max="20" width="8.7109375" bestFit="1" customWidth="1"/>
    <col min="21" max="21" width="11.42578125" bestFit="1" customWidth="1"/>
    <col min="22" max="23" width="17.28515625" bestFit="1" customWidth="1"/>
    <col min="24" max="24" width="11.7109375" bestFit="1" customWidth="1"/>
    <col min="25" max="25" width="17.28515625" bestFit="1" customWidth="1"/>
    <col min="26" max="26" width="27.28515625" bestFit="1" customWidth="1"/>
  </cols>
  <sheetData>
    <row r="1" spans="1:26" ht="30" x14ac:dyDescent="0.25">
      <c r="A1" s="4" t="s">
        <v>5</v>
      </c>
      <c r="B1" s="4" t="s">
        <v>6</v>
      </c>
      <c r="C1" s="4" t="s">
        <v>7</v>
      </c>
      <c r="D1" s="8" t="s">
        <v>7</v>
      </c>
      <c r="E1" s="4" t="s">
        <v>8</v>
      </c>
      <c r="F1" s="4" t="s">
        <v>12</v>
      </c>
      <c r="G1" s="4" t="s">
        <v>38</v>
      </c>
      <c r="H1" s="4" t="s">
        <v>38</v>
      </c>
      <c r="I1" s="4" t="s">
        <v>38</v>
      </c>
      <c r="J1" s="4" t="s">
        <v>34</v>
      </c>
      <c r="K1" s="4" t="s">
        <v>16</v>
      </c>
      <c r="L1" s="4" t="s">
        <v>16</v>
      </c>
      <c r="M1" s="4" t="s">
        <v>37</v>
      </c>
      <c r="N1" s="4" t="s">
        <v>31</v>
      </c>
      <c r="O1" s="4" t="s">
        <v>31</v>
      </c>
      <c r="P1" s="4" t="s">
        <v>32</v>
      </c>
      <c r="Q1" s="4" t="s">
        <v>32</v>
      </c>
      <c r="R1" s="4" t="s">
        <v>33</v>
      </c>
      <c r="T1" s="4" t="s">
        <v>0</v>
      </c>
      <c r="U1" s="4" t="s">
        <v>1</v>
      </c>
      <c r="V1" s="4" t="s">
        <v>2</v>
      </c>
      <c r="W1" s="4" t="s">
        <v>2</v>
      </c>
      <c r="X1" s="5" t="s">
        <v>17</v>
      </c>
      <c r="Y1" s="4" t="s">
        <v>20</v>
      </c>
      <c r="Z1" s="6" t="s">
        <v>27</v>
      </c>
    </row>
    <row r="2" spans="1:26" x14ac:dyDescent="0.25">
      <c r="A2" s="7" t="s">
        <v>9</v>
      </c>
      <c r="B2" s="7" t="s">
        <v>10</v>
      </c>
      <c r="C2" s="7" t="s">
        <v>11</v>
      </c>
      <c r="D2" s="7" t="s">
        <v>26</v>
      </c>
      <c r="E2" s="7" t="s">
        <v>8</v>
      </c>
      <c r="F2" s="7" t="s">
        <v>13</v>
      </c>
      <c r="G2" s="7" t="s">
        <v>14</v>
      </c>
      <c r="H2" s="7" t="s">
        <v>23</v>
      </c>
      <c r="I2" s="7" t="s">
        <v>15</v>
      </c>
      <c r="J2" s="7" t="s">
        <v>14</v>
      </c>
      <c r="K2" s="7" t="s">
        <v>24</v>
      </c>
      <c r="L2" s="7" t="s">
        <v>22</v>
      </c>
      <c r="M2" s="7" t="s">
        <v>25</v>
      </c>
      <c r="N2" s="7" t="s">
        <v>30</v>
      </c>
      <c r="O2" s="7" t="s">
        <v>29</v>
      </c>
      <c r="P2" s="7" t="s">
        <v>30</v>
      </c>
      <c r="Q2" s="7" t="s">
        <v>29</v>
      </c>
      <c r="R2" s="7" t="s">
        <v>3</v>
      </c>
      <c r="T2" s="7" t="s">
        <v>36</v>
      </c>
      <c r="U2" s="7" t="s">
        <v>3</v>
      </c>
      <c r="V2" s="7" t="s">
        <v>4</v>
      </c>
      <c r="W2" s="7" t="s">
        <v>35</v>
      </c>
      <c r="X2" s="7" t="s">
        <v>18</v>
      </c>
      <c r="Y2" s="7" t="s">
        <v>21</v>
      </c>
      <c r="Z2" s="7" t="s">
        <v>28</v>
      </c>
    </row>
    <row r="3" spans="1:26" x14ac:dyDescent="0.25">
      <c r="A3" s="3">
        <v>102.27500000000001</v>
      </c>
      <c r="B3" s="3">
        <v>1000</v>
      </c>
      <c r="C3" s="3">
        <v>7.0400000000000004E-2</v>
      </c>
      <c r="D3" s="3">
        <f>C3*0.75*60</f>
        <v>3.1680000000000001</v>
      </c>
      <c r="E3" s="3">
        <v>1.2658</v>
      </c>
      <c r="F3" s="3">
        <f xml:space="preserve"> A3*0.815776</f>
        <v>83.433490399999997</v>
      </c>
      <c r="G3" s="3">
        <f>H3/1000</f>
        <v>8.7371315593813161</v>
      </c>
      <c r="H3" s="9">
        <f xml:space="preserve"> ((F3*B3)/9549.3)*1000</f>
        <v>8737.131559381316</v>
      </c>
      <c r="I3" s="3">
        <f xml:space="preserve"> (H3*1.341)/1000</f>
        <v>11.716493421130345</v>
      </c>
      <c r="J3" s="3">
        <f xml:space="preserve"> G3*1.01325/$T$3*SQRT($W$3/293)</f>
        <v>8.7918595680737308</v>
      </c>
      <c r="K3" s="3">
        <f>(H3)/($Y$3*(B3/120))</f>
        <v>659406.15542500489</v>
      </c>
      <c r="L3" s="3">
        <f>K3/1000</f>
        <v>659.40615542500484</v>
      </c>
      <c r="M3" s="3">
        <f>D3/J3</f>
        <v>0.36033332601263318</v>
      </c>
      <c r="N3" s="3">
        <f xml:space="preserve"> $Z$3*D3</f>
        <v>137462688</v>
      </c>
      <c r="O3" s="3">
        <f xml:space="preserve"> N3/1000000</f>
        <v>137.46268800000001</v>
      </c>
      <c r="P3" s="3">
        <f t="shared" ref="P3:P34" si="0" xml:space="preserve"> H3*3600</f>
        <v>31453673.613772739</v>
      </c>
      <c r="Q3" s="3">
        <f xml:space="preserve"> P3/1000000</f>
        <v>31.45367361377274</v>
      </c>
      <c r="R3" s="3">
        <f xml:space="preserve"> (Q3/O3)*100</f>
        <v>22.881608145020952</v>
      </c>
      <c r="T3" s="3">
        <f xml:space="preserve"> 1018.9/1000</f>
        <v>1.0188999999999999</v>
      </c>
      <c r="U3" s="2">
        <v>46</v>
      </c>
      <c r="V3" s="2">
        <v>27</v>
      </c>
      <c r="W3" s="3">
        <v>300</v>
      </c>
      <c r="X3" s="3" t="s">
        <v>19</v>
      </c>
      <c r="Y3" s="3">
        <v>1.5900000000000001E-3</v>
      </c>
      <c r="Z3" s="3">
        <v>43391000</v>
      </c>
    </row>
    <row r="4" spans="1:26" x14ac:dyDescent="0.25">
      <c r="A4" s="10">
        <v>102.756</v>
      </c>
      <c r="B4" s="3">
        <f>B3+50</f>
        <v>1050</v>
      </c>
      <c r="C4" s="3">
        <v>7.2400000000000006E-2</v>
      </c>
      <c r="D4" s="3">
        <f t="shared" ref="D4:D67" si="1">C4*0.75*60</f>
        <v>3.258</v>
      </c>
      <c r="E4" s="3">
        <v>1.26783</v>
      </c>
      <c r="F4" s="3">
        <f xml:space="preserve"> A4*0.815776</f>
        <v>83.825878656</v>
      </c>
      <c r="G4" s="3">
        <f t="shared" ref="G4:G67" si="2">H4/1000</f>
        <v>9.2171334641073184</v>
      </c>
      <c r="H4" s="9">
        <f xml:space="preserve"> ((F4*B4)/9549.3)*1000</f>
        <v>9217.133464107319</v>
      </c>
      <c r="I4" s="3">
        <f t="shared" ref="I4:I67" si="3" xml:space="preserve"> (H4*1.341)/1000</f>
        <v>12.360175975367914</v>
      </c>
      <c r="J4" s="3">
        <f xml:space="preserve"> G4*1.01325/$T$3*SQRT($W$3/293)</f>
        <v>9.2748681287297341</v>
      </c>
      <c r="K4" s="3">
        <f>(H4)/($Y$3*(B4/120))</f>
        <v>662507.34692595282</v>
      </c>
      <c r="L4" s="3">
        <f t="shared" ref="L4:L67" si="4">K4/1000</f>
        <v>662.50734692595279</v>
      </c>
      <c r="M4" s="3">
        <f t="shared" ref="M4:M67" si="5">D4/J4</f>
        <v>0.35127184071847378</v>
      </c>
      <c r="N4" s="3">
        <f xml:space="preserve"> $Z$3*D4</f>
        <v>141367878</v>
      </c>
      <c r="O4" s="3">
        <f t="shared" ref="O4:O67" si="6" xml:space="preserve"> N4/1000000</f>
        <v>141.36787799999999</v>
      </c>
      <c r="P4" s="3">
        <f t="shared" si="0"/>
        <v>33181680.470786348</v>
      </c>
      <c r="Q4" s="3">
        <f t="shared" ref="Q4:Q67" si="7" xml:space="preserve"> P4/1000000</f>
        <v>33.181680470786347</v>
      </c>
      <c r="R4" s="3">
        <f t="shared" ref="R4:R67" si="8" xml:space="preserve"> (Q4/O4)*100</f>
        <v>23.471867117356286</v>
      </c>
    </row>
    <row r="5" spans="1:26" x14ac:dyDescent="0.25">
      <c r="A5" s="10">
        <v>103.68899999999999</v>
      </c>
      <c r="B5" s="3">
        <f>B4+50</f>
        <v>1100</v>
      </c>
      <c r="C5" s="3">
        <v>7.3700000000000002E-2</v>
      </c>
      <c r="D5" s="3">
        <f t="shared" si="1"/>
        <v>3.3165000000000004</v>
      </c>
      <c r="E5" s="3">
        <v>1.2734399999999999</v>
      </c>
      <c r="F5" s="3">
        <f xml:space="preserve"> A5*0.815776</f>
        <v>84.586997663999995</v>
      </c>
      <c r="G5" s="3">
        <f t="shared" si="2"/>
        <v>9.7437191658446167</v>
      </c>
      <c r="H5" s="9">
        <f xml:space="preserve"> ((F5*B5)/9549.3)*1000</f>
        <v>9743.7191658446172</v>
      </c>
      <c r="I5" s="3">
        <f t="shared" si="3"/>
        <v>13.066327401397631</v>
      </c>
      <c r="J5" s="3">
        <f xml:space="preserve"> G5*1.01325/$T$3*SQRT($W$3/293)</f>
        <v>9.8047522799256583</v>
      </c>
      <c r="K5" s="3">
        <f>(H5)/($Y$3*(B5/120))</f>
        <v>668522.75580409041</v>
      </c>
      <c r="L5" s="3">
        <f t="shared" si="4"/>
        <v>668.52275580409037</v>
      </c>
      <c r="M5" s="3">
        <f t="shared" si="5"/>
        <v>0.33825433884650341</v>
      </c>
      <c r="N5" s="3">
        <f xml:space="preserve"> $Z$3*D5</f>
        <v>143906251.50000003</v>
      </c>
      <c r="O5" s="3">
        <f t="shared" si="6"/>
        <v>143.90625150000002</v>
      </c>
      <c r="P5" s="3">
        <f t="shared" si="0"/>
        <v>35077388.997040622</v>
      </c>
      <c r="Q5" s="3">
        <f t="shared" si="7"/>
        <v>35.077388997040622</v>
      </c>
      <c r="R5" s="3">
        <f t="shared" si="8"/>
        <v>24.375166909993911</v>
      </c>
    </row>
    <row r="6" spans="1:26" x14ac:dyDescent="0.25">
      <c r="A6" s="10">
        <v>104.209</v>
      </c>
      <c r="B6" s="3">
        <f>B5+50</f>
        <v>1150</v>
      </c>
      <c r="C6" s="3">
        <v>7.2800000000000004E-2</v>
      </c>
      <c r="D6" s="3">
        <f t="shared" si="1"/>
        <v>3.2760000000000002</v>
      </c>
      <c r="E6" s="3">
        <v>1.2847599999999999</v>
      </c>
      <c r="F6" s="3">
        <f xml:space="preserve"> A6*0.815776</f>
        <v>85.011201184000001</v>
      </c>
      <c r="G6" s="3">
        <f t="shared" si="2"/>
        <v>10.237701335343953</v>
      </c>
      <c r="H6" s="9">
        <f xml:space="preserve"> ((F6*B6)/9549.3)*1000</f>
        <v>10237.701335343952</v>
      </c>
      <c r="I6" s="3">
        <f t="shared" si="3"/>
        <v>13.728757490696241</v>
      </c>
      <c r="J6" s="3">
        <f xml:space="preserve"> G6*1.01325/$T$3*SQRT($W$3/293)</f>
        <v>10.301828675519969</v>
      </c>
      <c r="K6" s="3">
        <f>(H6)/($Y$3*(B6/120))</f>
        <v>671875.39526457433</v>
      </c>
      <c r="L6" s="3">
        <f t="shared" si="4"/>
        <v>671.87539526457431</v>
      </c>
      <c r="M6" s="3">
        <f t="shared" si="5"/>
        <v>0.31800179397126782</v>
      </c>
      <c r="N6" s="3">
        <f xml:space="preserve"> $Z$3*D6</f>
        <v>142148916</v>
      </c>
      <c r="O6" s="3">
        <f t="shared" si="6"/>
        <v>142.14891600000001</v>
      </c>
      <c r="P6" s="3">
        <f t="shared" si="0"/>
        <v>36855724.807238229</v>
      </c>
      <c r="Q6" s="3">
        <f t="shared" si="7"/>
        <v>36.855724807238225</v>
      </c>
      <c r="R6" s="3">
        <f t="shared" si="8"/>
        <v>25.927545453275368</v>
      </c>
    </row>
    <row r="7" spans="1:26" x14ac:dyDescent="0.25">
      <c r="A7" s="10">
        <v>105.81100000000001</v>
      </c>
      <c r="B7" s="3">
        <f>B6+50</f>
        <v>1200</v>
      </c>
      <c r="C7" s="3">
        <v>7.4399999999999994E-2</v>
      </c>
      <c r="D7" s="3">
        <f t="shared" si="1"/>
        <v>3.3479999999999999</v>
      </c>
      <c r="E7" s="3">
        <v>1.2918099999999999</v>
      </c>
      <c r="F7" s="3">
        <f xml:space="preserve"> A7*0.815776</f>
        <v>86.318074335999995</v>
      </c>
      <c r="G7" s="3">
        <f t="shared" si="2"/>
        <v>10.84704524972511</v>
      </c>
      <c r="H7" s="9">
        <f xml:space="preserve"> ((F7*B7)/9549.3)*1000</f>
        <v>10847.04524972511</v>
      </c>
      <c r="I7" s="3">
        <f t="shared" si="3"/>
        <v>14.545887679881373</v>
      </c>
      <c r="J7" s="3">
        <f xml:space="preserve"> G7*1.01325/$T$3*SQRT($W$3/293)</f>
        <v>10.914989423700213</v>
      </c>
      <c r="K7" s="3">
        <f>(H7)/($Y$3*(B7/120))</f>
        <v>682204.10375629622</v>
      </c>
      <c r="L7" s="3">
        <f t="shared" si="4"/>
        <v>682.20410375629626</v>
      </c>
      <c r="M7" s="3">
        <f t="shared" si="5"/>
        <v>0.30673414971253526</v>
      </c>
      <c r="N7" s="3">
        <f xml:space="preserve"> $Z$3*D7</f>
        <v>145273068</v>
      </c>
      <c r="O7" s="3">
        <f t="shared" si="6"/>
        <v>145.27306799999999</v>
      </c>
      <c r="P7" s="3">
        <f t="shared" si="0"/>
        <v>39049362.899010397</v>
      </c>
      <c r="Q7" s="3">
        <f t="shared" si="7"/>
        <v>39.049362899010397</v>
      </c>
      <c r="R7" s="3">
        <f t="shared" si="8"/>
        <v>26.879973994223345</v>
      </c>
    </row>
    <row r="8" spans="1:26" x14ac:dyDescent="0.25">
      <c r="A8" s="10">
        <v>107.51</v>
      </c>
      <c r="B8" s="3">
        <f>B7+50</f>
        <v>1250</v>
      </c>
      <c r="C8" s="3">
        <v>7.8950000000000006E-2</v>
      </c>
      <c r="D8" s="3">
        <f t="shared" si="1"/>
        <v>3.5527500000000001</v>
      </c>
      <c r="E8" s="3">
        <v>1.2972900000000001</v>
      </c>
      <c r="F8" s="3">
        <f xml:space="preserve"> A8*0.815776</f>
        <v>87.704077760000004</v>
      </c>
      <c r="G8" s="3">
        <f t="shared" si="2"/>
        <v>11.480432827537099</v>
      </c>
      <c r="H8" s="9">
        <f xml:space="preserve"> ((F8*B8)/9549.3)*1000</f>
        <v>11480.432827537099</v>
      </c>
      <c r="I8" s="3">
        <f t="shared" si="3"/>
        <v>15.395260421727249</v>
      </c>
      <c r="J8" s="3">
        <f xml:space="preserve"> G8*1.01325/$T$3*SQRT($W$3/293)</f>
        <v>11.55234444101206</v>
      </c>
      <c r="K8" s="3">
        <f>(H8)/($Y$3*(B8/120))</f>
        <v>693158.20845507004</v>
      </c>
      <c r="L8" s="3">
        <f t="shared" si="4"/>
        <v>693.15820845507005</v>
      </c>
      <c r="M8" s="3">
        <f t="shared" si="5"/>
        <v>0.3075349785613522</v>
      </c>
      <c r="N8" s="3">
        <f xml:space="preserve"> $Z$3*D8</f>
        <v>154157375.25</v>
      </c>
      <c r="O8" s="3">
        <f t="shared" si="6"/>
        <v>154.15737525</v>
      </c>
      <c r="P8" s="3">
        <f t="shared" si="0"/>
        <v>41329558.179133557</v>
      </c>
      <c r="Q8" s="3">
        <f t="shared" si="7"/>
        <v>41.329558179133556</v>
      </c>
      <c r="R8" s="3">
        <f t="shared" si="8"/>
        <v>26.809977863276806</v>
      </c>
    </row>
    <row r="9" spans="1:26" x14ac:dyDescent="0.25">
      <c r="A9" s="10">
        <v>109.488</v>
      </c>
      <c r="B9" s="3">
        <f>B8+50</f>
        <v>1300</v>
      </c>
      <c r="C9" s="3">
        <v>7.9000000000000001E-2</v>
      </c>
      <c r="D9" s="3">
        <f t="shared" si="1"/>
        <v>3.5549999999999997</v>
      </c>
      <c r="E9" s="3">
        <v>1.29895</v>
      </c>
      <c r="F9" s="3">
        <f xml:space="preserve"> A9*0.815776</f>
        <v>89.317682687999991</v>
      </c>
      <c r="G9" s="3">
        <f t="shared" si="2"/>
        <v>12.159319268888819</v>
      </c>
      <c r="H9" s="9">
        <f xml:space="preserve"> ((F9*B9)/9549.3)*1000</f>
        <v>12159.319268888819</v>
      </c>
      <c r="I9" s="3">
        <f t="shared" si="3"/>
        <v>16.305647139579907</v>
      </c>
      <c r="J9" s="3">
        <f xml:space="preserve"> G9*1.01325/$T$3*SQRT($W$3/293)</f>
        <v>12.235483319540782</v>
      </c>
      <c r="K9" s="3">
        <f>(H9)/($Y$3*(B9/120))</f>
        <v>705911.1331720649</v>
      </c>
      <c r="L9" s="3">
        <f t="shared" si="4"/>
        <v>705.91113317206486</v>
      </c>
      <c r="M9" s="3">
        <f t="shared" si="5"/>
        <v>0.29054839168653496</v>
      </c>
      <c r="N9" s="3">
        <f xml:space="preserve"> $Z$3*D9</f>
        <v>154255005</v>
      </c>
      <c r="O9" s="3">
        <f t="shared" si="6"/>
        <v>154.25500500000001</v>
      </c>
      <c r="P9" s="3">
        <f t="shared" si="0"/>
        <v>43773549.367999747</v>
      </c>
      <c r="Q9" s="3">
        <f t="shared" si="7"/>
        <v>43.773549367999749</v>
      </c>
      <c r="R9" s="3">
        <f t="shared" si="8"/>
        <v>28.377393244387594</v>
      </c>
    </row>
    <row r="10" spans="1:26" x14ac:dyDescent="0.25">
      <c r="A10" s="10">
        <v>111.797</v>
      </c>
      <c r="B10" s="3">
        <f>B9+50</f>
        <v>1350</v>
      </c>
      <c r="C10" s="3">
        <v>7.9600000000000004E-2</v>
      </c>
      <c r="D10" s="3">
        <f t="shared" si="1"/>
        <v>3.5820000000000003</v>
      </c>
      <c r="E10" s="3">
        <v>1.2946899999999999</v>
      </c>
      <c r="F10" s="3">
        <f xml:space="preserve"> A10*0.815776</f>
        <v>91.201309471999991</v>
      </c>
      <c r="G10" s="3">
        <f t="shared" si="2"/>
        <v>12.893276762401433</v>
      </c>
      <c r="H10" s="9">
        <f xml:space="preserve"> ((F10*B10)/9549.3)*1000</f>
        <v>12893.276762401432</v>
      </c>
      <c r="I10" s="3">
        <f t="shared" si="3"/>
        <v>17.289884138380319</v>
      </c>
      <c r="J10" s="3">
        <f xml:space="preserve"> G10*1.01325/$T$3*SQRT($W$3/293)</f>
        <v>12.974038206581445</v>
      </c>
      <c r="K10" s="3">
        <f>(H10)/($Y$3*(B10/120))</f>
        <v>720798.14185332949</v>
      </c>
      <c r="L10" s="3">
        <f t="shared" si="4"/>
        <v>720.79814185332953</v>
      </c>
      <c r="M10" s="3">
        <f t="shared" si="5"/>
        <v>0.27608982977889879</v>
      </c>
      <c r="N10" s="3">
        <f xml:space="preserve"> $Z$3*D10</f>
        <v>155426562</v>
      </c>
      <c r="O10" s="3">
        <f t="shared" si="6"/>
        <v>155.42656199999999</v>
      </c>
      <c r="P10" s="3">
        <f t="shared" si="0"/>
        <v>46415796.344645157</v>
      </c>
      <c r="Q10" s="3">
        <f t="shared" si="7"/>
        <v>46.415796344645159</v>
      </c>
      <c r="R10" s="3">
        <f t="shared" si="8"/>
        <v>29.863490350282056</v>
      </c>
    </row>
    <row r="11" spans="1:26" x14ac:dyDescent="0.25">
      <c r="A11" s="10">
        <v>114.268</v>
      </c>
      <c r="B11" s="3">
        <f>B10+50</f>
        <v>1400</v>
      </c>
      <c r="C11" s="3">
        <v>8.3500000000000005E-2</v>
      </c>
      <c r="D11" s="3">
        <f t="shared" si="1"/>
        <v>3.7574999999999998</v>
      </c>
      <c r="E11" s="3">
        <v>1.2855000000000001</v>
      </c>
      <c r="F11" s="3">
        <f xml:space="preserve"> A11*0.815776</f>
        <v>93.217091967999991</v>
      </c>
      <c r="G11" s="3">
        <f t="shared" si="2"/>
        <v>13.66633457480653</v>
      </c>
      <c r="H11" s="9">
        <f xml:space="preserve"> ((F11*B11)/9549.3)*1000</f>
        <v>13666.334574806531</v>
      </c>
      <c r="I11" s="3">
        <f t="shared" si="3"/>
        <v>18.326554664815557</v>
      </c>
      <c r="J11" s="3">
        <f xml:space="preserve"> G11*1.01325/$T$3*SQRT($W$3/293)</f>
        <v>13.751938330721178</v>
      </c>
      <c r="K11" s="3">
        <f>(H11)/($Y$3*(B11/120))</f>
        <v>736729.62667420646</v>
      </c>
      <c r="L11" s="3">
        <f t="shared" si="4"/>
        <v>736.72962667420643</v>
      </c>
      <c r="M11" s="3">
        <f t="shared" si="5"/>
        <v>0.27323420958090855</v>
      </c>
      <c r="N11" s="3">
        <f xml:space="preserve"> $Z$3*D11</f>
        <v>163041682.5</v>
      </c>
      <c r="O11" s="3">
        <f t="shared" si="6"/>
        <v>163.04168250000001</v>
      </c>
      <c r="P11" s="3">
        <f t="shared" si="0"/>
        <v>49198804.469303511</v>
      </c>
      <c r="Q11" s="3">
        <f t="shared" si="7"/>
        <v>49.198804469303511</v>
      </c>
      <c r="R11" s="3">
        <f t="shared" si="8"/>
        <v>30.175599095221255</v>
      </c>
    </row>
    <row r="12" spans="1:26" x14ac:dyDescent="0.25">
      <c r="A12" s="10">
        <v>115.783</v>
      </c>
      <c r="B12" s="3">
        <f>B11+50</f>
        <v>1450</v>
      </c>
      <c r="C12" s="3">
        <v>8.4699999999999998E-2</v>
      </c>
      <c r="D12" s="3">
        <f t="shared" si="1"/>
        <v>3.8114999999999997</v>
      </c>
      <c r="E12" s="3">
        <v>1.2781800000000001</v>
      </c>
      <c r="F12" s="3">
        <f xml:space="preserve"> A12*0.815776</f>
        <v>94.452992607999988</v>
      </c>
      <c r="G12" s="3">
        <f t="shared" si="2"/>
        <v>14.34208154331731</v>
      </c>
      <c r="H12" s="9">
        <f xml:space="preserve"> ((F12*B12)/9549.3)*1000</f>
        <v>14342.08154331731</v>
      </c>
      <c r="I12" s="3">
        <f t="shared" si="3"/>
        <v>19.232731349588512</v>
      </c>
      <c r="J12" s="3">
        <f xml:space="preserve"> G12*1.01325/$T$3*SQRT($W$3/293)</f>
        <v>14.431918071248171</v>
      </c>
      <c r="K12" s="3">
        <f>(H12)/($Y$3*(B12/120))</f>
        <v>746497.41279465507</v>
      </c>
      <c r="L12" s="3">
        <f t="shared" si="4"/>
        <v>746.49741279465502</v>
      </c>
      <c r="M12" s="3">
        <f t="shared" si="5"/>
        <v>0.26410210903243819</v>
      </c>
      <c r="N12" s="3">
        <f xml:space="preserve"> $Z$3*D12</f>
        <v>165384796.5</v>
      </c>
      <c r="O12" s="3">
        <f t="shared" si="6"/>
        <v>165.38479649999999</v>
      </c>
      <c r="P12" s="3">
        <f t="shared" si="0"/>
        <v>51631493.555942319</v>
      </c>
      <c r="Q12" s="3">
        <f t="shared" si="7"/>
        <v>51.63149355594232</v>
      </c>
      <c r="R12" s="3">
        <f t="shared" si="8"/>
        <v>31.219008426776597</v>
      </c>
    </row>
    <row r="13" spans="1:26" x14ac:dyDescent="0.25">
      <c r="A13" s="10">
        <v>116.985</v>
      </c>
      <c r="B13" s="3">
        <f>B12+50</f>
        <v>1500</v>
      </c>
      <c r="C13" s="3">
        <v>8.8650000000000007E-2</v>
      </c>
      <c r="D13" s="3">
        <f t="shared" si="1"/>
        <v>3.9892500000000002</v>
      </c>
      <c r="E13" s="3">
        <v>1.2795000000000001</v>
      </c>
      <c r="F13" s="3">
        <f xml:space="preserve"> A13*0.815776</f>
        <v>95.43355536</v>
      </c>
      <c r="G13" s="3">
        <f t="shared" si="2"/>
        <v>14.990662461122806</v>
      </c>
      <c r="H13" s="9">
        <f xml:space="preserve"> ((F13*B13)/9549.3)*1000</f>
        <v>14990.662461122805</v>
      </c>
      <c r="I13" s="3">
        <f t="shared" si="3"/>
        <v>20.10247836036568</v>
      </c>
      <c r="J13" s="3">
        <f xml:space="preserve"> G13*1.01325/$T$3*SQRT($W$3/293)</f>
        <v>15.084561597229607</v>
      </c>
      <c r="K13" s="3">
        <f>(H13)/($Y$3*(B13/120))</f>
        <v>754247.16785523552</v>
      </c>
      <c r="L13" s="3">
        <f t="shared" si="4"/>
        <v>754.24716785523549</v>
      </c>
      <c r="M13" s="3">
        <f t="shared" si="5"/>
        <v>0.26445912758463302</v>
      </c>
      <c r="N13" s="3">
        <f xml:space="preserve"> $Z$3*D13</f>
        <v>173097546.75</v>
      </c>
      <c r="O13" s="3">
        <f t="shared" si="6"/>
        <v>173.09754674999999</v>
      </c>
      <c r="P13" s="3">
        <f t="shared" si="0"/>
        <v>53966384.860042103</v>
      </c>
      <c r="Q13" s="3">
        <f t="shared" si="7"/>
        <v>53.966384860042105</v>
      </c>
      <c r="R13" s="3">
        <f t="shared" si="8"/>
        <v>31.176862915327312</v>
      </c>
    </row>
    <row r="14" spans="1:26" x14ac:dyDescent="0.25">
      <c r="A14" s="10">
        <v>117.788</v>
      </c>
      <c r="B14" s="3">
        <f>B13+50</f>
        <v>1550</v>
      </c>
      <c r="C14" s="3">
        <v>9.3200000000000005E-2</v>
      </c>
      <c r="D14" s="3">
        <f t="shared" si="1"/>
        <v>4.194</v>
      </c>
      <c r="E14" s="3">
        <v>1.27766</v>
      </c>
      <c r="F14" s="3">
        <f xml:space="preserve"> A14*0.815776</f>
        <v>96.088623487999996</v>
      </c>
      <c r="G14" s="3">
        <f t="shared" si="2"/>
        <v>15.596678961431728</v>
      </c>
      <c r="H14" s="9">
        <f xml:space="preserve"> ((F14*B14)/9549.3)*1000</f>
        <v>15596.678961431728</v>
      </c>
      <c r="I14" s="3">
        <f t="shared" si="3"/>
        <v>20.915146487279948</v>
      </c>
      <c r="J14" s="3">
        <f xml:space="preserve"> G14*1.01325/$T$3*SQRT($W$3/293)</f>
        <v>15.694374088942714</v>
      </c>
      <c r="K14" s="3">
        <f>(H14)/($Y$3*(B14/120))</f>
        <v>759424.4168682521</v>
      </c>
      <c r="L14" s="3">
        <f t="shared" si="4"/>
        <v>759.42441686825214</v>
      </c>
      <c r="M14" s="3">
        <f t="shared" si="5"/>
        <v>0.26722951652814453</v>
      </c>
      <c r="N14" s="3">
        <f xml:space="preserve"> $Z$3*D14</f>
        <v>181981854</v>
      </c>
      <c r="O14" s="3">
        <f t="shared" si="6"/>
        <v>181.981854</v>
      </c>
      <c r="P14" s="3">
        <f t="shared" si="0"/>
        <v>56148044.26115422</v>
      </c>
      <c r="Q14" s="3">
        <f t="shared" si="7"/>
        <v>56.148044261154219</v>
      </c>
      <c r="R14" s="3">
        <f t="shared" si="8"/>
        <v>30.85364998048334</v>
      </c>
    </row>
    <row r="15" spans="1:26" x14ac:dyDescent="0.25">
      <c r="A15" s="10">
        <v>118.471</v>
      </c>
      <c r="B15" s="3">
        <f>B14+50</f>
        <v>1600</v>
      </c>
      <c r="C15" s="3">
        <v>9.5899999999999999E-2</v>
      </c>
      <c r="D15" s="3">
        <f t="shared" si="1"/>
        <v>4.3155000000000001</v>
      </c>
      <c r="E15" s="3">
        <v>1.2823500000000001</v>
      </c>
      <c r="F15" s="3">
        <f xml:space="preserve"> A15*0.815776</f>
        <v>96.645798495999998</v>
      </c>
      <c r="G15" s="3">
        <f t="shared" si="2"/>
        <v>16.193153172860836</v>
      </c>
      <c r="H15" s="9">
        <f xml:space="preserve"> ((F15*B15)/9549.3)*1000</f>
        <v>16193.153172860835</v>
      </c>
      <c r="I15" s="3">
        <f t="shared" si="3"/>
        <v>21.715018404806379</v>
      </c>
      <c r="J15" s="3">
        <f xml:space="preserve"> G15*1.01325/$T$3*SQRT($W$3/293)</f>
        <v>16.294584520389346</v>
      </c>
      <c r="K15" s="3">
        <f>(H15)/($Y$3*(B15/120))</f>
        <v>763827.97985192621</v>
      </c>
      <c r="L15" s="3">
        <f t="shared" si="4"/>
        <v>763.82797985192622</v>
      </c>
      <c r="M15" s="3">
        <f t="shared" si="5"/>
        <v>0.26484259200349863</v>
      </c>
      <c r="N15" s="3">
        <f xml:space="preserve"> $Z$3*D15</f>
        <v>187253860.5</v>
      </c>
      <c r="O15" s="3">
        <f t="shared" si="6"/>
        <v>187.2538605</v>
      </c>
      <c r="P15" s="3">
        <f t="shared" si="0"/>
        <v>58295351.422299005</v>
      </c>
      <c r="Q15" s="3">
        <f t="shared" si="7"/>
        <v>58.295351422299007</v>
      </c>
      <c r="R15" s="3">
        <f t="shared" si="8"/>
        <v>31.131722073254135</v>
      </c>
    </row>
    <row r="16" spans="1:26" x14ac:dyDescent="0.25">
      <c r="A16" s="10">
        <v>118.77200000000001</v>
      </c>
      <c r="B16" s="3">
        <f>B15+50</f>
        <v>1650</v>
      </c>
      <c r="C16" s="3">
        <v>9.8750000000000004E-2</v>
      </c>
      <c r="D16" s="3">
        <f t="shared" si="1"/>
        <v>4.4437500000000005</v>
      </c>
      <c r="E16" s="3">
        <v>1.2902800000000001</v>
      </c>
      <c r="F16" s="3">
        <f xml:space="preserve"> A16*0.815776</f>
        <v>96.891347072000002</v>
      </c>
      <c r="G16" s="3">
        <f t="shared" si="2"/>
        <v>16.74161694247746</v>
      </c>
      <c r="H16" s="9">
        <f xml:space="preserve"> ((F16*B16)/9549.3)*1000</f>
        <v>16741.61694247746</v>
      </c>
      <c r="I16" s="3">
        <f t="shared" si="3"/>
        <v>22.450508319862273</v>
      </c>
      <c r="J16" s="3">
        <f xml:space="preserve"> G16*1.01325/$T$3*SQRT($W$3/293)</f>
        <v>16.846483780217724</v>
      </c>
      <c r="K16" s="3">
        <f>(H16)/($Y$3*(B16/120))</f>
        <v>765768.64230886032</v>
      </c>
      <c r="L16" s="3">
        <f t="shared" si="4"/>
        <v>765.76864230886031</v>
      </c>
      <c r="M16" s="3">
        <f t="shared" si="5"/>
        <v>0.26377908042853138</v>
      </c>
      <c r="N16" s="3">
        <f xml:space="preserve"> $Z$3*D16</f>
        <v>192818756.25000003</v>
      </c>
      <c r="O16" s="3">
        <f t="shared" si="6"/>
        <v>192.81875625000004</v>
      </c>
      <c r="P16" s="3">
        <f t="shared" si="0"/>
        <v>60269820.992918856</v>
      </c>
      <c r="Q16" s="3">
        <f t="shared" si="7"/>
        <v>60.269820992918859</v>
      </c>
      <c r="R16" s="3">
        <f t="shared" si="8"/>
        <v>31.257239785726938</v>
      </c>
    </row>
    <row r="17" spans="1:18" x14ac:dyDescent="0.25">
      <c r="A17" s="10">
        <v>118.65600000000001</v>
      </c>
      <c r="B17" s="3">
        <f>B16+50</f>
        <v>1700</v>
      </c>
      <c r="C17" s="3">
        <v>0.10005</v>
      </c>
      <c r="D17" s="3">
        <f t="shared" si="1"/>
        <v>4.5022500000000001</v>
      </c>
      <c r="E17" s="3">
        <v>1.29942</v>
      </c>
      <c r="F17" s="3">
        <f xml:space="preserve"> A17*0.815776</f>
        <v>96.796717055999991</v>
      </c>
      <c r="G17" s="3">
        <f t="shared" si="2"/>
        <v>17.232092299456504</v>
      </c>
      <c r="H17" s="9">
        <f xml:space="preserve"> ((F17*B17)/9549.3)*1000</f>
        <v>17232.092299456504</v>
      </c>
      <c r="I17" s="3">
        <f t="shared" si="3"/>
        <v>23.10823577357117</v>
      </c>
      <c r="J17" s="3">
        <f xml:space="preserve"> G17*1.01325/$T$3*SQRT($W$3/293)</f>
        <v>17.340031397173366</v>
      </c>
      <c r="K17" s="3">
        <f>(H17)/($Y$3*(B17/120))</f>
        <v>765020.74581382924</v>
      </c>
      <c r="L17" s="3">
        <f t="shared" si="4"/>
        <v>765.02074581382919</v>
      </c>
      <c r="M17" s="3">
        <f t="shared" si="5"/>
        <v>0.2596448585862377</v>
      </c>
      <c r="N17" s="3">
        <f xml:space="preserve"> $Z$3*D17</f>
        <v>195357129.75</v>
      </c>
      <c r="O17" s="3">
        <f t="shared" si="6"/>
        <v>195.35712975000001</v>
      </c>
      <c r="P17" s="3">
        <f t="shared" si="0"/>
        <v>62035532.278043419</v>
      </c>
      <c r="Q17" s="3">
        <f t="shared" si="7"/>
        <v>62.035532278043419</v>
      </c>
      <c r="R17" s="3">
        <f t="shared" si="8"/>
        <v>31.754936386212655</v>
      </c>
    </row>
    <row r="18" spans="1:18" x14ac:dyDescent="0.25">
      <c r="A18" s="10">
        <v>118.861</v>
      </c>
      <c r="B18" s="3">
        <f>B17+50</f>
        <v>1750</v>
      </c>
      <c r="C18" s="3">
        <v>0.10305</v>
      </c>
      <c r="D18" s="3">
        <f t="shared" si="1"/>
        <v>4.6372500000000008</v>
      </c>
      <c r="E18" s="3">
        <v>1.31053</v>
      </c>
      <c r="F18" s="3">
        <f xml:space="preserve"> A18*0.815776</f>
        <v>96.963951135999991</v>
      </c>
      <c r="G18" s="3">
        <f t="shared" si="2"/>
        <v>17.769565778434021</v>
      </c>
      <c r="H18" s="9">
        <f xml:space="preserve"> ((F18*B18)/9549.3)*1000</f>
        <v>17769.565778434022</v>
      </c>
      <c r="I18" s="3">
        <f t="shared" si="3"/>
        <v>23.828987708880025</v>
      </c>
      <c r="J18" s="3">
        <f xml:space="preserve"> G18*1.01325/$T$3*SQRT($W$3/293)</f>
        <v>17.880871524922224</v>
      </c>
      <c r="K18" s="3">
        <f>(H18)/($Y$3*(B18/120))</f>
        <v>766342.45944728923</v>
      </c>
      <c r="L18" s="3">
        <f t="shared" si="4"/>
        <v>766.34245944728923</v>
      </c>
      <c r="M18" s="3">
        <f t="shared" si="5"/>
        <v>0.25934138576727855</v>
      </c>
      <c r="N18" s="3">
        <f xml:space="preserve"> $Z$3*D18</f>
        <v>201214914.75000003</v>
      </c>
      <c r="O18" s="3">
        <f t="shared" si="6"/>
        <v>201.21491475000002</v>
      </c>
      <c r="P18" s="3">
        <f t="shared" si="0"/>
        <v>63970436.802362479</v>
      </c>
      <c r="Q18" s="3">
        <f t="shared" si="7"/>
        <v>63.970436802362478</v>
      </c>
      <c r="R18" s="3">
        <f t="shared" si="8"/>
        <v>31.792094975585037</v>
      </c>
    </row>
    <row r="19" spans="1:18" x14ac:dyDescent="0.25">
      <c r="A19" s="10">
        <v>119.584</v>
      </c>
      <c r="B19" s="3">
        <f>B18+50</f>
        <v>1800</v>
      </c>
      <c r="C19" s="3">
        <v>0.10929999999999999</v>
      </c>
      <c r="D19" s="3">
        <f t="shared" si="1"/>
        <v>4.9184999999999999</v>
      </c>
      <c r="E19" s="3">
        <v>1.3149</v>
      </c>
      <c r="F19" s="3">
        <f xml:space="preserve"> A19*0.815776</f>
        <v>97.553757183999991</v>
      </c>
      <c r="G19" s="3">
        <f t="shared" si="2"/>
        <v>18.38844343891175</v>
      </c>
      <c r="H19" s="9">
        <f xml:space="preserve"> ((F19*B19)/9549.3)*1000</f>
        <v>18388.443438911749</v>
      </c>
      <c r="I19" s="3">
        <f t="shared" si="3"/>
        <v>24.658902651580654</v>
      </c>
      <c r="J19" s="3">
        <f xml:space="preserve"> G19*1.01325/$T$3*SQRT($W$3/293)</f>
        <v>18.503625737075058</v>
      </c>
      <c r="K19" s="3">
        <f>(H19)/($Y$3*(B19/120))</f>
        <v>771003.9177740775</v>
      </c>
      <c r="L19" s="3">
        <f t="shared" si="4"/>
        <v>771.00391777407754</v>
      </c>
      <c r="M19" s="3">
        <f t="shared" si="5"/>
        <v>0.2658127693398476</v>
      </c>
      <c r="N19" s="3">
        <f xml:space="preserve"> $Z$3*D19</f>
        <v>213418633.5</v>
      </c>
      <c r="O19" s="3">
        <f t="shared" si="6"/>
        <v>213.4186335</v>
      </c>
      <c r="P19" s="3">
        <f t="shared" si="0"/>
        <v>66198396.380082294</v>
      </c>
      <c r="Q19" s="3">
        <f t="shared" si="7"/>
        <v>66.198396380082301</v>
      </c>
      <c r="R19" s="3">
        <f t="shared" si="8"/>
        <v>31.018095887153311</v>
      </c>
    </row>
    <row r="20" spans="1:18" x14ac:dyDescent="0.25">
      <c r="A20" s="10">
        <v>119.934</v>
      </c>
      <c r="B20" s="3">
        <f>B19+50</f>
        <v>1850</v>
      </c>
      <c r="C20" s="3">
        <v>0.11415</v>
      </c>
      <c r="D20" s="3">
        <f t="shared" si="1"/>
        <v>5.1367500000000001</v>
      </c>
      <c r="E20" s="3">
        <v>1.3184899999999999</v>
      </c>
      <c r="F20" s="3">
        <f xml:space="preserve"> A20*0.815776</f>
        <v>97.839278783999987</v>
      </c>
      <c r="G20" s="3">
        <f t="shared" si="2"/>
        <v>18.954548055920331</v>
      </c>
      <c r="H20" s="9">
        <f xml:space="preserve"> ((F20*B20)/9549.3)*1000</f>
        <v>18954.548055920332</v>
      </c>
      <c r="I20" s="3">
        <f t="shared" si="3"/>
        <v>25.418048942989163</v>
      </c>
      <c r="J20" s="3">
        <f xml:space="preserve"> G20*1.01325/$T$3*SQRT($W$3/293)</f>
        <v>19.073276343770289</v>
      </c>
      <c r="K20" s="3">
        <f>(H20)/($Y$3*(B20/120))</f>
        <v>773260.50202632661</v>
      </c>
      <c r="L20" s="3">
        <f t="shared" si="4"/>
        <v>773.26050202632655</v>
      </c>
      <c r="M20" s="3">
        <f t="shared" si="5"/>
        <v>0.26931660336781965</v>
      </c>
      <c r="N20" s="3">
        <f xml:space="preserve"> $Z$3*D20</f>
        <v>222888719.25</v>
      </c>
      <c r="O20" s="3">
        <f t="shared" si="6"/>
        <v>222.88871925000001</v>
      </c>
      <c r="P20" s="3">
        <f t="shared" si="0"/>
        <v>68236373.001313195</v>
      </c>
      <c r="Q20" s="3">
        <f t="shared" si="7"/>
        <v>68.236373001313197</v>
      </c>
      <c r="R20" s="3">
        <f t="shared" si="8"/>
        <v>30.614547578236483</v>
      </c>
    </row>
    <row r="21" spans="1:18" x14ac:dyDescent="0.25">
      <c r="A21" s="10">
        <v>120.176</v>
      </c>
      <c r="B21" s="3">
        <f>B20+50</f>
        <v>1900</v>
      </c>
      <c r="C21" s="3">
        <v>0.11745</v>
      </c>
      <c r="D21" s="3">
        <f t="shared" si="1"/>
        <v>5.2852499999999996</v>
      </c>
      <c r="E21" s="3">
        <v>1.3189200000000001</v>
      </c>
      <c r="F21" s="3">
        <f xml:space="preserve"> A21*0.815776</f>
        <v>98.036696575999997</v>
      </c>
      <c r="G21" s="3">
        <f t="shared" si="2"/>
        <v>19.50611285585331</v>
      </c>
      <c r="H21" s="9">
        <f xml:space="preserve"> ((F21*B21)/9549.3)*1000</f>
        <v>19506.112855853309</v>
      </c>
      <c r="I21" s="3">
        <f t="shared" si="3"/>
        <v>26.157697339699286</v>
      </c>
      <c r="J21" s="3">
        <f xml:space="preserve"> G21*1.01325/$T$3*SQRT($W$3/293)</f>
        <v>19.628296058277922</v>
      </c>
      <c r="K21" s="3">
        <f>(H21)/($Y$3*(B21/120))</f>
        <v>774820.76885216706</v>
      </c>
      <c r="L21" s="3">
        <f t="shared" si="4"/>
        <v>774.82076885216702</v>
      </c>
      <c r="M21" s="3">
        <f t="shared" si="5"/>
        <v>0.26926687799632149</v>
      </c>
      <c r="N21" s="3">
        <f xml:space="preserve"> $Z$3*D21</f>
        <v>229332282.74999997</v>
      </c>
      <c r="O21" s="3">
        <f t="shared" si="6"/>
        <v>229.33228274999996</v>
      </c>
      <c r="P21" s="3">
        <f t="shared" si="0"/>
        <v>70222006.281071916</v>
      </c>
      <c r="Q21" s="3">
        <f t="shared" si="7"/>
        <v>70.222006281071913</v>
      </c>
      <c r="R21" s="3">
        <f t="shared" si="8"/>
        <v>30.620201150494992</v>
      </c>
    </row>
    <row r="22" spans="1:18" x14ac:dyDescent="0.25">
      <c r="A22" s="10">
        <v>120.94799999999999</v>
      </c>
      <c r="B22" s="3">
        <f>B21+50</f>
        <v>1950</v>
      </c>
      <c r="C22" s="3">
        <v>0.12055</v>
      </c>
      <c r="D22" s="3">
        <f t="shared" si="1"/>
        <v>5.4247500000000004</v>
      </c>
      <c r="E22" s="3">
        <v>1.31484</v>
      </c>
      <c r="F22" s="3">
        <f xml:space="preserve"> A22*0.815776</f>
        <v>98.666475647999988</v>
      </c>
      <c r="G22" s="3">
        <f t="shared" si="2"/>
        <v>20.148034674122712</v>
      </c>
      <c r="H22" s="9">
        <f xml:space="preserve"> ((F22*B22)/9549.3)*1000</f>
        <v>20148.034674122711</v>
      </c>
      <c r="I22" s="3">
        <f t="shared" si="3"/>
        <v>27.018514497998556</v>
      </c>
      <c r="J22" s="3">
        <f xml:space="preserve"> G22*1.01325/$T$3*SQRT($W$3/293)</f>
        <v>20.274238773178137</v>
      </c>
      <c r="K22" s="3">
        <f>(H22)/($Y$3*(B22/120))</f>
        <v>779798.14897427044</v>
      </c>
      <c r="L22" s="3">
        <f t="shared" si="4"/>
        <v>779.79814897427048</v>
      </c>
      <c r="M22" s="3">
        <f t="shared" si="5"/>
        <v>0.26756861555644146</v>
      </c>
      <c r="N22" s="3">
        <f xml:space="preserve"> $Z$3*D22</f>
        <v>235385327.25000003</v>
      </c>
      <c r="O22" s="3">
        <f t="shared" si="6"/>
        <v>235.38532725000002</v>
      </c>
      <c r="P22" s="3">
        <f t="shared" si="0"/>
        <v>72532924.826841757</v>
      </c>
      <c r="Q22" s="3">
        <f t="shared" si="7"/>
        <v>72.53292482684175</v>
      </c>
      <c r="R22" s="3">
        <f t="shared" si="8"/>
        <v>30.814548074955145</v>
      </c>
    </row>
    <row r="23" spans="1:18" x14ac:dyDescent="0.25">
      <c r="A23" s="10">
        <v>122.157</v>
      </c>
      <c r="B23" s="3">
        <f>B22+50</f>
        <v>2000</v>
      </c>
      <c r="C23" s="3">
        <v>0.12554999999999999</v>
      </c>
      <c r="D23" s="3">
        <f t="shared" si="1"/>
        <v>5.64975</v>
      </c>
      <c r="E23" s="3">
        <v>1.31653</v>
      </c>
      <c r="F23" s="3">
        <f xml:space="preserve"> A23*0.815776</f>
        <v>99.652748831999986</v>
      </c>
      <c r="G23" s="3">
        <f t="shared" si="2"/>
        <v>20.871215446577235</v>
      </c>
      <c r="H23" s="9">
        <f xml:space="preserve"> ((F23*B23)/9549.3)*1000</f>
        <v>20871.215446577236</v>
      </c>
      <c r="I23" s="3">
        <f t="shared" si="3"/>
        <v>27.988299913860072</v>
      </c>
      <c r="J23" s="3">
        <f xml:space="preserve"> G23*1.01325/$T$3*SQRT($W$3/293)</f>
        <v>21.001949435486335</v>
      </c>
      <c r="K23" s="3">
        <f>(H23)/($Y$3*(B23/120))</f>
        <v>787593.03571989562</v>
      </c>
      <c r="L23" s="3">
        <f t="shared" si="4"/>
        <v>787.59303571989562</v>
      </c>
      <c r="M23" s="3">
        <f t="shared" si="5"/>
        <v>0.26901074194825908</v>
      </c>
      <c r="N23" s="3">
        <f xml:space="preserve"> $Z$3*D23</f>
        <v>245148302.25</v>
      </c>
      <c r="O23" s="3">
        <f t="shared" si="6"/>
        <v>245.14830225</v>
      </c>
      <c r="P23" s="3">
        <f t="shared" si="0"/>
        <v>75136375.607678056</v>
      </c>
      <c r="Q23" s="3">
        <f t="shared" si="7"/>
        <v>75.136375607678062</v>
      </c>
      <c r="R23" s="3">
        <f t="shared" si="8"/>
        <v>30.64935588705594</v>
      </c>
    </row>
    <row r="24" spans="1:18" x14ac:dyDescent="0.25">
      <c r="A24" s="10">
        <v>122.845</v>
      </c>
      <c r="B24" s="3">
        <f>B23+50</f>
        <v>2050</v>
      </c>
      <c r="C24" s="3">
        <v>0.12784999999999999</v>
      </c>
      <c r="D24" s="3">
        <f t="shared" si="1"/>
        <v>5.7532499999999995</v>
      </c>
      <c r="E24" s="3">
        <v>1.32098</v>
      </c>
      <c r="F24" s="3">
        <f xml:space="preserve"> A24*0.815776</f>
        <v>100.21400272</v>
      </c>
      <c r="G24" s="3">
        <f t="shared" si="2"/>
        <v>21.513483247567883</v>
      </c>
      <c r="H24" s="9">
        <f xml:space="preserve"> ((F24*B24)/9549.3)*1000</f>
        <v>21513.483247567885</v>
      </c>
      <c r="I24" s="3">
        <f t="shared" si="3"/>
        <v>28.849581034988532</v>
      </c>
      <c r="J24" s="3">
        <f xml:space="preserve"> G24*1.01325/$T$3*SQRT($W$3/293)</f>
        <v>21.648240300288787</v>
      </c>
      <c r="K24" s="3">
        <f>(H24)/($Y$3*(B24/120))</f>
        <v>792028.83562145918</v>
      </c>
      <c r="L24" s="3">
        <f t="shared" si="4"/>
        <v>792.02883562145917</v>
      </c>
      <c r="M24" s="3">
        <f t="shared" si="5"/>
        <v>0.26576063089632518</v>
      </c>
      <c r="N24" s="3">
        <f xml:space="preserve"> $Z$3*D24</f>
        <v>249639270.74999997</v>
      </c>
      <c r="O24" s="3">
        <f t="shared" si="6"/>
        <v>249.63927074999998</v>
      </c>
      <c r="P24" s="3">
        <f t="shared" si="0"/>
        <v>77448539.691244379</v>
      </c>
      <c r="Q24" s="3">
        <f t="shared" si="7"/>
        <v>77.448539691244378</v>
      </c>
      <c r="R24" s="3">
        <f t="shared" si="8"/>
        <v>31.024181194955037</v>
      </c>
    </row>
    <row r="25" spans="1:18" x14ac:dyDescent="0.25">
      <c r="A25" s="10">
        <v>123.79600000000001</v>
      </c>
      <c r="B25" s="3">
        <f>B24+50</f>
        <v>2100</v>
      </c>
      <c r="C25" s="3">
        <v>0.13089999999999999</v>
      </c>
      <c r="D25" s="3">
        <f t="shared" si="1"/>
        <v>5.8904999999999994</v>
      </c>
      <c r="E25" s="3">
        <v>1.32287</v>
      </c>
      <c r="F25" s="3">
        <f xml:space="preserve"> A25*0.815776</f>
        <v>100.989805696</v>
      </c>
      <c r="G25" s="3">
        <f t="shared" si="2"/>
        <v>22.208810275266252</v>
      </c>
      <c r="H25" s="9">
        <f xml:space="preserve"> ((F25*B25)/9549.3)*1000</f>
        <v>22208.810275266253</v>
      </c>
      <c r="I25" s="3">
        <f t="shared" si="3"/>
        <v>29.782014579132042</v>
      </c>
      <c r="J25" s="3">
        <f xml:space="preserve"> G25*1.01325/$T$3*SQRT($W$3/293)</f>
        <v>22.347922746393905</v>
      </c>
      <c r="K25" s="3">
        <f>(H25)/($Y$3*(B25/120))</f>
        <v>798160.29740399821</v>
      </c>
      <c r="L25" s="3">
        <f t="shared" si="4"/>
        <v>798.16029740399824</v>
      </c>
      <c r="M25" s="3">
        <f t="shared" si="5"/>
        <v>0.26358154477469276</v>
      </c>
      <c r="N25" s="3">
        <f xml:space="preserve"> $Z$3*D25</f>
        <v>255594685.49999997</v>
      </c>
      <c r="O25" s="3">
        <f t="shared" si="6"/>
        <v>255.59468549999997</v>
      </c>
      <c r="P25" s="3">
        <f t="shared" si="0"/>
        <v>79951716.990958512</v>
      </c>
      <c r="Q25" s="3">
        <f t="shared" si="7"/>
        <v>79.951716990958516</v>
      </c>
      <c r="R25" s="3">
        <f t="shared" si="8"/>
        <v>31.280664867720237</v>
      </c>
    </row>
    <row r="26" spans="1:18" x14ac:dyDescent="0.25">
      <c r="A26" s="10">
        <v>124.794</v>
      </c>
      <c r="B26" s="3">
        <f>B25+50</f>
        <v>2150</v>
      </c>
      <c r="C26" s="3">
        <v>0.13435</v>
      </c>
      <c r="D26" s="3">
        <f t="shared" si="1"/>
        <v>6.04575</v>
      </c>
      <c r="E26" s="3">
        <v>1.3216399999999999</v>
      </c>
      <c r="F26" s="3">
        <f xml:space="preserve"> A26*0.815776</f>
        <v>101.80395014399998</v>
      </c>
      <c r="G26" s="3">
        <f t="shared" si="2"/>
        <v>22.920893972291161</v>
      </c>
      <c r="H26" s="9">
        <f xml:space="preserve"> ((F26*B26)/9549.3)*1000</f>
        <v>22920.89397229116</v>
      </c>
      <c r="I26" s="3">
        <f t="shared" si="3"/>
        <v>30.736918816842444</v>
      </c>
      <c r="J26" s="3">
        <f xml:space="preserve"> G26*1.01325/$T$3*SQRT($W$3/293)</f>
        <v>23.064466822949054</v>
      </c>
      <c r="K26" s="3">
        <f>(H26)/($Y$3*(B26/120))</f>
        <v>804594.78621469624</v>
      </c>
      <c r="L26" s="3">
        <f t="shared" si="4"/>
        <v>804.59478621469623</v>
      </c>
      <c r="M26" s="3">
        <f t="shared" si="5"/>
        <v>0.26212398692800054</v>
      </c>
      <c r="N26" s="3">
        <f xml:space="preserve"> $Z$3*D26</f>
        <v>262331138.25</v>
      </c>
      <c r="O26" s="3">
        <f t="shared" si="6"/>
        <v>262.33113824999998</v>
      </c>
      <c r="P26" s="3">
        <f t="shared" si="0"/>
        <v>82515218.300248176</v>
      </c>
      <c r="Q26" s="3">
        <f t="shared" si="7"/>
        <v>82.515218300248179</v>
      </c>
      <c r="R26" s="3">
        <f t="shared" si="8"/>
        <v>31.454603083226694</v>
      </c>
    </row>
    <row r="27" spans="1:18" x14ac:dyDescent="0.25">
      <c r="A27" s="10">
        <v>125.137</v>
      </c>
      <c r="B27" s="3">
        <f>B26+50</f>
        <v>2200</v>
      </c>
      <c r="C27" s="3">
        <v>0.13769999999999999</v>
      </c>
      <c r="D27" s="3">
        <f t="shared" si="1"/>
        <v>6.1964999999999995</v>
      </c>
      <c r="E27" s="3">
        <v>1.3165199999999999</v>
      </c>
      <c r="F27" s="3">
        <f xml:space="preserve"> A27*0.815776</f>
        <v>102.08376131199999</v>
      </c>
      <c r="G27" s="3">
        <f t="shared" si="2"/>
        <v>23.518401860492393</v>
      </c>
      <c r="H27" s="9">
        <f xml:space="preserve"> ((F27*B27)/9549.3)*1000</f>
        <v>23518.401860492391</v>
      </c>
      <c r="I27" s="3">
        <f t="shared" si="3"/>
        <v>31.538176894920294</v>
      </c>
      <c r="J27" s="3">
        <f xml:space="preserve"> G27*1.01325/$T$3*SQRT($W$3/293)</f>
        <v>23.665717405955448</v>
      </c>
      <c r="K27" s="3">
        <f>(H27)/($Y$3*(B27/120))</f>
        <v>806806.23878190026</v>
      </c>
      <c r="L27" s="3">
        <f t="shared" si="4"/>
        <v>806.80623878190022</v>
      </c>
      <c r="M27" s="3">
        <f t="shared" si="5"/>
        <v>0.26183444573882464</v>
      </c>
      <c r="N27" s="3">
        <f xml:space="preserve"> $Z$3*D27</f>
        <v>268872331.5</v>
      </c>
      <c r="O27" s="3">
        <f t="shared" si="6"/>
        <v>268.87233149999997</v>
      </c>
      <c r="P27" s="3">
        <f t="shared" si="0"/>
        <v>84666246.697772607</v>
      </c>
      <c r="Q27" s="3">
        <f t="shared" si="7"/>
        <v>84.666246697772607</v>
      </c>
      <c r="R27" s="3">
        <f t="shared" si="8"/>
        <v>31.489386143018816</v>
      </c>
    </row>
    <row r="28" spans="1:18" x14ac:dyDescent="0.25">
      <c r="A28" s="10">
        <v>126.02800000000001</v>
      </c>
      <c r="B28" s="3">
        <f>B27+50</f>
        <v>2250</v>
      </c>
      <c r="C28" s="3">
        <v>0.14105000000000001</v>
      </c>
      <c r="D28" s="3">
        <f t="shared" si="1"/>
        <v>6.3472500000000007</v>
      </c>
      <c r="E28" s="3">
        <v>1.3046500000000001</v>
      </c>
      <c r="F28" s="3">
        <f xml:space="preserve"> A28*0.815776</f>
        <v>102.810617728</v>
      </c>
      <c r="G28" s="3">
        <f t="shared" si="2"/>
        <v>24.224172440702461</v>
      </c>
      <c r="H28" s="9">
        <f xml:space="preserve"> ((F28*B28)/9549.3)*1000</f>
        <v>24224.172440702459</v>
      </c>
      <c r="I28" s="3">
        <f t="shared" si="3"/>
        <v>32.484615242981995</v>
      </c>
      <c r="J28" s="3">
        <f xml:space="preserve"> G28*1.01325/$T$3*SQRT($W$3/293)</f>
        <v>24.375908821331617</v>
      </c>
      <c r="K28" s="3">
        <f>(H28)/($Y$3*(B28/120))</f>
        <v>812550.85754976794</v>
      </c>
      <c r="L28" s="3">
        <f t="shared" si="4"/>
        <v>812.5508575497679</v>
      </c>
      <c r="M28" s="3">
        <f t="shared" si="5"/>
        <v>0.26039029135379171</v>
      </c>
      <c r="N28" s="3">
        <f xml:space="preserve"> $Z$3*D28</f>
        <v>275413524.75000006</v>
      </c>
      <c r="O28" s="3">
        <f t="shared" si="6"/>
        <v>275.41352475000008</v>
      </c>
      <c r="P28" s="3">
        <f t="shared" si="0"/>
        <v>87207020.786528856</v>
      </c>
      <c r="Q28" s="3">
        <f t="shared" si="7"/>
        <v>87.207020786528858</v>
      </c>
      <c r="R28" s="3">
        <f t="shared" si="8"/>
        <v>31.664029885855786</v>
      </c>
    </row>
    <row r="29" spans="1:18" x14ac:dyDescent="0.25">
      <c r="A29" s="10">
        <v>126.66</v>
      </c>
      <c r="B29" s="3">
        <f>B28+50</f>
        <v>2300</v>
      </c>
      <c r="C29" s="3">
        <v>0.14495</v>
      </c>
      <c r="D29" s="3">
        <f t="shared" si="1"/>
        <v>6.5227499999999994</v>
      </c>
      <c r="E29" s="3">
        <v>1.2964599999999999</v>
      </c>
      <c r="F29" s="3">
        <f xml:space="preserve"> A29*0.815776</f>
        <v>103.32618815999999</v>
      </c>
      <c r="G29" s="3">
        <f t="shared" si="2"/>
        <v>24.886665281015361</v>
      </c>
      <c r="H29" s="9">
        <f xml:space="preserve"> ((F29*B29)/9549.3)*1000</f>
        <v>24886.665281015361</v>
      </c>
      <c r="I29" s="3">
        <f t="shared" si="3"/>
        <v>33.373018141841598</v>
      </c>
      <c r="J29" s="3">
        <f xml:space="preserve"> G29*1.01325/$T$3*SQRT($W$3/293)</f>
        <v>25.042551411900298</v>
      </c>
      <c r="K29" s="3">
        <f>(H29)/($Y$3*(B29/120))</f>
        <v>816625.60397097154</v>
      </c>
      <c r="L29" s="3">
        <f t="shared" si="4"/>
        <v>816.6256039709715</v>
      </c>
      <c r="M29" s="3">
        <f t="shared" si="5"/>
        <v>0.26046667101581222</v>
      </c>
      <c r="N29" s="3">
        <f xml:space="preserve"> $Z$3*D29</f>
        <v>283028645.25</v>
      </c>
      <c r="O29" s="3">
        <f t="shared" si="6"/>
        <v>283.02864525000001</v>
      </c>
      <c r="P29" s="3">
        <f t="shared" si="0"/>
        <v>89591995.011655301</v>
      </c>
      <c r="Q29" s="3">
        <f t="shared" si="7"/>
        <v>89.5919950116553</v>
      </c>
      <c r="R29" s="3">
        <f t="shared" si="8"/>
        <v>31.654744675231878</v>
      </c>
    </row>
    <row r="30" spans="1:18" x14ac:dyDescent="0.25">
      <c r="A30" s="10">
        <v>126.822</v>
      </c>
      <c r="B30" s="3">
        <f>B29+50</f>
        <v>2350</v>
      </c>
      <c r="C30" s="3">
        <v>0.14985000000000001</v>
      </c>
      <c r="D30" s="3">
        <f t="shared" si="1"/>
        <v>6.7432499999999997</v>
      </c>
      <c r="E30" s="3">
        <v>1.2822899999999999</v>
      </c>
      <c r="F30" s="3">
        <f xml:space="preserve"> A30*0.815776</f>
        <v>103.458343872</v>
      </c>
      <c r="G30" s="3">
        <f t="shared" si="2"/>
        <v>25.460202119443316</v>
      </c>
      <c r="H30" s="9">
        <f xml:space="preserve"> ((F30*B30)/9549.3)*1000</f>
        <v>25460.202119443315</v>
      </c>
      <c r="I30" s="3">
        <f t="shared" si="3"/>
        <v>34.142131042173482</v>
      </c>
      <c r="J30" s="3">
        <f xml:space="preserve"> G30*1.01325/$T$3*SQRT($W$3/293)</f>
        <v>25.619680794273087</v>
      </c>
      <c r="K30" s="3">
        <f>(H30)/($Y$3*(B30/120))</f>
        <v>817670.08011058415</v>
      </c>
      <c r="L30" s="3">
        <f t="shared" si="4"/>
        <v>817.67008011058419</v>
      </c>
      <c r="M30" s="3">
        <f t="shared" si="5"/>
        <v>0.26320585545731534</v>
      </c>
      <c r="N30" s="3">
        <f xml:space="preserve"> $Z$3*D30</f>
        <v>292596360.75</v>
      </c>
      <c r="O30" s="3">
        <f t="shared" si="6"/>
        <v>292.59636074999997</v>
      </c>
      <c r="P30" s="3">
        <f t="shared" si="0"/>
        <v>91656727.629995927</v>
      </c>
      <c r="Q30" s="3">
        <f t="shared" si="7"/>
        <v>91.656727629995927</v>
      </c>
      <c r="R30" s="3">
        <f t="shared" si="8"/>
        <v>31.325313614651968</v>
      </c>
    </row>
    <row r="31" spans="1:18" x14ac:dyDescent="0.25">
      <c r="A31" s="10">
        <v>126.69</v>
      </c>
      <c r="B31" s="3">
        <f>B30+50</f>
        <v>2400</v>
      </c>
      <c r="C31" s="3">
        <v>0.1537</v>
      </c>
      <c r="D31" s="3">
        <f t="shared" si="1"/>
        <v>6.9165000000000001</v>
      </c>
      <c r="E31" s="3">
        <v>1.2730399999999999</v>
      </c>
      <c r="F31" s="3">
        <f xml:space="preserve"> A31*0.815776</f>
        <v>103.35066144</v>
      </c>
      <c r="G31" s="3">
        <f t="shared" si="2"/>
        <v>25.974845010210171</v>
      </c>
      <c r="H31" s="9">
        <f xml:space="preserve"> ((F31*B31)/9549.3)*1000</f>
        <v>25974.845010210171</v>
      </c>
      <c r="I31" s="3">
        <f t="shared" si="3"/>
        <v>34.832267158691835</v>
      </c>
      <c r="J31" s="3">
        <f xml:space="preserve"> G31*1.01325/$T$3*SQRT($W$3/293)</f>
        <v>26.137547326621615</v>
      </c>
      <c r="K31" s="3">
        <f>(H31)/($Y$3*(B31/120))</f>
        <v>816819.02547830716</v>
      </c>
      <c r="L31" s="3">
        <f t="shared" si="4"/>
        <v>816.81902547830714</v>
      </c>
      <c r="M31" s="3">
        <f t="shared" si="5"/>
        <v>0.26461931999852972</v>
      </c>
      <c r="N31" s="3">
        <f xml:space="preserve"> $Z$3*D31</f>
        <v>300113851.5</v>
      </c>
      <c r="O31" s="3">
        <f t="shared" si="6"/>
        <v>300.11385150000001</v>
      </c>
      <c r="P31" s="3">
        <f t="shared" si="0"/>
        <v>93509442.03675662</v>
      </c>
      <c r="Q31" s="3">
        <f t="shared" si="7"/>
        <v>93.509442036756624</v>
      </c>
      <c r="R31" s="3">
        <f t="shared" si="8"/>
        <v>31.157989399485153</v>
      </c>
    </row>
    <row r="32" spans="1:18" x14ac:dyDescent="0.25">
      <c r="A32" s="10">
        <v>126.55200000000001</v>
      </c>
      <c r="B32" s="3">
        <f>B31+50</f>
        <v>2450</v>
      </c>
      <c r="C32" s="3">
        <v>0.15565000000000001</v>
      </c>
      <c r="D32" s="3">
        <f t="shared" si="1"/>
        <v>7.0042500000000008</v>
      </c>
      <c r="E32" s="3">
        <v>1.2698400000000001</v>
      </c>
      <c r="F32" s="3">
        <f xml:space="preserve"> A32*0.815776</f>
        <v>103.238084352</v>
      </c>
      <c r="G32" s="3">
        <f t="shared" si="2"/>
        <v>26.487104464452894</v>
      </c>
      <c r="H32" s="9">
        <f xml:space="preserve"> ((F32*B32)/9549.3)*1000</f>
        <v>26487.104464452896</v>
      </c>
      <c r="I32" s="3">
        <f t="shared" si="3"/>
        <v>35.519207086831329</v>
      </c>
      <c r="J32" s="3">
        <f xml:space="preserve"> G32*1.01325/$T$3*SQRT($W$3/293)</f>
        <v>26.653015492977012</v>
      </c>
      <c r="K32" s="3">
        <f>(H32)/($Y$3*(B32/120))</f>
        <v>815929.28654456348</v>
      </c>
      <c r="L32" s="3">
        <f t="shared" si="4"/>
        <v>815.92928654456352</v>
      </c>
      <c r="M32" s="3">
        <f t="shared" si="5"/>
        <v>0.26279390419615367</v>
      </c>
      <c r="N32" s="3">
        <f xml:space="preserve"> $Z$3*D32</f>
        <v>303921411.75000006</v>
      </c>
      <c r="O32" s="3">
        <f t="shared" si="6"/>
        <v>303.92141175000006</v>
      </c>
      <c r="P32" s="3">
        <f t="shared" si="0"/>
        <v>95353576.072030425</v>
      </c>
      <c r="Q32" s="3">
        <f t="shared" si="7"/>
        <v>95.353576072030421</v>
      </c>
      <c r="R32" s="3">
        <f t="shared" si="8"/>
        <v>31.374418644273227</v>
      </c>
    </row>
    <row r="33" spans="1:18" x14ac:dyDescent="0.25">
      <c r="A33" s="10">
        <v>126.438</v>
      </c>
      <c r="B33" s="3">
        <f>B32+50</f>
        <v>2500</v>
      </c>
      <c r="C33" s="3">
        <v>0.15959999999999999</v>
      </c>
      <c r="D33" s="3">
        <f t="shared" si="1"/>
        <v>7.1820000000000004</v>
      </c>
      <c r="E33" s="3">
        <v>1.2744599999999999</v>
      </c>
      <c r="F33" s="3">
        <f xml:space="preserve"> A33*0.815776</f>
        <v>103.145085888</v>
      </c>
      <c r="G33" s="3">
        <f t="shared" si="2"/>
        <v>27.003310684552794</v>
      </c>
      <c r="H33" s="9">
        <f xml:space="preserve"> ((F33*B33)/9549.3)*1000</f>
        <v>27003.310684552795</v>
      </c>
      <c r="I33" s="3">
        <f t="shared" si="3"/>
        <v>36.211439627985293</v>
      </c>
      <c r="J33" s="3">
        <f xml:space="preserve"> G33*1.01325/$T$3*SQRT($W$3/293)</f>
        <v>27.172455147105996</v>
      </c>
      <c r="K33" s="3">
        <f>(H33)/($Y$3*(B33/120))</f>
        <v>815194.28481668804</v>
      </c>
      <c r="L33" s="3">
        <f t="shared" si="4"/>
        <v>815.19428481668808</v>
      </c>
      <c r="M33" s="3">
        <f t="shared" si="5"/>
        <v>0.26431178048204157</v>
      </c>
      <c r="N33" s="3">
        <f xml:space="preserve"> $Z$3*D33</f>
        <v>311634162</v>
      </c>
      <c r="O33" s="3">
        <f t="shared" si="6"/>
        <v>311.634162</v>
      </c>
      <c r="P33" s="3">
        <f t="shared" si="0"/>
        <v>97211918.464390054</v>
      </c>
      <c r="Q33" s="3">
        <f t="shared" si="7"/>
        <v>97.211918464390052</v>
      </c>
      <c r="R33" s="3">
        <f t="shared" si="8"/>
        <v>31.194243224332396</v>
      </c>
    </row>
    <row r="34" spans="1:18" x14ac:dyDescent="0.25">
      <c r="A34" s="10">
        <v>126.239</v>
      </c>
      <c r="B34" s="3">
        <f>B33+50</f>
        <v>2550</v>
      </c>
      <c r="C34" s="3">
        <v>0.16259999999999999</v>
      </c>
      <c r="D34" s="3">
        <f t="shared" si="1"/>
        <v>7.3170000000000002</v>
      </c>
      <c r="E34" s="3">
        <v>1.2787599999999999</v>
      </c>
      <c r="F34" s="3">
        <f xml:space="preserve"> A34*0.815776</f>
        <v>102.982746464</v>
      </c>
      <c r="G34" s="3">
        <f t="shared" si="2"/>
        <v>27.500026544689138</v>
      </c>
      <c r="H34" s="9">
        <f xml:space="preserve"> ((F34*B34)/9549.3)*1000</f>
        <v>27500.026544689139</v>
      </c>
      <c r="I34" s="3">
        <f t="shared" si="3"/>
        <v>36.877535596428132</v>
      </c>
      <c r="J34" s="3">
        <f xml:space="preserve"> G34*1.01325/$T$3*SQRT($W$3/293)</f>
        <v>27.67228235674262</v>
      </c>
      <c r="K34" s="3">
        <f>(H34)/($Y$3*(B34/120))</f>
        <v>813911.2554846952</v>
      </c>
      <c r="L34" s="3">
        <f t="shared" si="4"/>
        <v>813.91125548469518</v>
      </c>
      <c r="M34" s="3">
        <f t="shared" si="5"/>
        <v>0.26441620917535708</v>
      </c>
      <c r="N34" s="3">
        <f xml:space="preserve"> $Z$3*D34</f>
        <v>317491947</v>
      </c>
      <c r="O34" s="3">
        <f t="shared" si="6"/>
        <v>317.49194699999998</v>
      </c>
      <c r="P34" s="3">
        <f t="shared" si="0"/>
        <v>99000095.560880899</v>
      </c>
      <c r="Q34" s="3">
        <f t="shared" si="7"/>
        <v>99.000095560880894</v>
      </c>
      <c r="R34" s="3">
        <f t="shared" si="8"/>
        <v>31.181923351549102</v>
      </c>
    </row>
    <row r="35" spans="1:18" x14ac:dyDescent="0.25">
      <c r="A35" s="10">
        <v>126.161</v>
      </c>
      <c r="B35" s="3">
        <f>B34+50</f>
        <v>2600</v>
      </c>
      <c r="C35" s="3">
        <v>0.16805</v>
      </c>
      <c r="D35" s="3">
        <f t="shared" si="1"/>
        <v>7.5622499999999997</v>
      </c>
      <c r="E35" s="3">
        <v>1.27634</v>
      </c>
      <c r="F35" s="3">
        <f xml:space="preserve"> A35*0.815776</f>
        <v>102.919115936</v>
      </c>
      <c r="G35" s="3">
        <f t="shared" si="2"/>
        <v>28.0219179870357</v>
      </c>
      <c r="H35" s="9">
        <f xml:space="preserve"> ((F35*B35)/9549.3)*1000</f>
        <v>28021.9179870357</v>
      </c>
      <c r="I35" s="3">
        <f t="shared" si="3"/>
        <v>37.577392020614873</v>
      </c>
      <c r="J35" s="3">
        <f xml:space="preserve"> G35*1.01325/$T$3*SQRT($W$3/293)</f>
        <v>28.197442844450251</v>
      </c>
      <c r="K35" s="3">
        <f>(H35)/($Y$3*(B35/120))</f>
        <v>813408.35956562264</v>
      </c>
      <c r="L35" s="3">
        <f t="shared" si="4"/>
        <v>813.40835956562262</v>
      </c>
      <c r="M35" s="3">
        <f t="shared" si="5"/>
        <v>0.26818921282035268</v>
      </c>
      <c r="N35" s="3">
        <f xml:space="preserve"> $Z$3*D35</f>
        <v>328133589.75</v>
      </c>
      <c r="O35" s="3">
        <f t="shared" si="6"/>
        <v>328.13358975</v>
      </c>
      <c r="P35" s="3">
        <f t="shared" ref="P35:P66" si="9" xml:space="preserve"> H35*3600</f>
        <v>100878904.75332852</v>
      </c>
      <c r="Q35" s="3">
        <f t="shared" si="7"/>
        <v>100.87890475332851</v>
      </c>
      <c r="R35" s="3">
        <f t="shared" si="8"/>
        <v>30.74324235753695</v>
      </c>
    </row>
    <row r="36" spans="1:18" x14ac:dyDescent="0.25">
      <c r="A36" s="10">
        <v>125.84699999999999</v>
      </c>
      <c r="B36" s="3">
        <f>B35+50</f>
        <v>2650</v>
      </c>
      <c r="C36" s="3">
        <v>0.17144999999999999</v>
      </c>
      <c r="D36" s="3">
        <f t="shared" si="1"/>
        <v>7.7152499999999993</v>
      </c>
      <c r="E36" s="3">
        <v>1.28027</v>
      </c>
      <c r="F36" s="3">
        <f xml:space="preserve"> A36*0.815776</f>
        <v>102.66296227199999</v>
      </c>
      <c r="G36" s="3">
        <f t="shared" si="2"/>
        <v>28.48971652590242</v>
      </c>
      <c r="H36" s="9">
        <f xml:space="preserve"> ((F36*B36)/9549.3)*1000</f>
        <v>28489.716525902419</v>
      </c>
      <c r="I36" s="3">
        <f t="shared" si="3"/>
        <v>38.204709861235138</v>
      </c>
      <c r="J36" s="3">
        <f xml:space="preserve"> G36*1.01325/$T$3*SQRT($W$3/293)</f>
        <v>28.668171599295455</v>
      </c>
      <c r="K36" s="3">
        <f>(H36)/($Y$3*(B36/120))</f>
        <v>811383.88112217642</v>
      </c>
      <c r="L36" s="3">
        <f t="shared" si="4"/>
        <v>811.38388112217638</v>
      </c>
      <c r="M36" s="3">
        <f t="shared" si="5"/>
        <v>0.26912249960822782</v>
      </c>
      <c r="N36" s="3">
        <f xml:space="preserve"> $Z$3*D36</f>
        <v>334772412.74999994</v>
      </c>
      <c r="O36" s="3">
        <f t="shared" si="6"/>
        <v>334.77241274999994</v>
      </c>
      <c r="P36" s="3">
        <f t="shared" si="9"/>
        <v>102562979.4932487</v>
      </c>
      <c r="Q36" s="3">
        <f t="shared" si="7"/>
        <v>102.5629794932487</v>
      </c>
      <c r="R36" s="3">
        <f t="shared" si="8"/>
        <v>30.636628224751689</v>
      </c>
    </row>
    <row r="37" spans="1:18" x14ac:dyDescent="0.25">
      <c r="A37" s="10">
        <v>124.911</v>
      </c>
      <c r="B37" s="3">
        <f>B36+50</f>
        <v>2700</v>
      </c>
      <c r="C37" s="3">
        <v>0.17465</v>
      </c>
      <c r="D37" s="3">
        <f t="shared" si="1"/>
        <v>7.8592500000000003</v>
      </c>
      <c r="E37" s="3">
        <v>1.2837099999999999</v>
      </c>
      <c r="F37" s="3">
        <f xml:space="preserve"> A37*0.815776</f>
        <v>101.89939593599999</v>
      </c>
      <c r="G37" s="3">
        <f t="shared" si="2"/>
        <v>28.811365129087996</v>
      </c>
      <c r="H37" s="9">
        <f xml:space="preserve"> ((F37*B37)/9549.3)*1000</f>
        <v>28811.365129087997</v>
      </c>
      <c r="I37" s="3">
        <f t="shared" si="3"/>
        <v>38.636040638107005</v>
      </c>
      <c r="J37" s="3">
        <f xml:space="preserve"> G37*1.01325/$T$3*SQRT($W$3/293)</f>
        <v>28.991834958403086</v>
      </c>
      <c r="K37" s="3">
        <f>(H37)/($Y$3*(B37/120))</f>
        <v>805349.13009330526</v>
      </c>
      <c r="L37" s="3">
        <f t="shared" si="4"/>
        <v>805.34913009330523</v>
      </c>
      <c r="M37" s="3">
        <f t="shared" si="5"/>
        <v>0.27108494551228984</v>
      </c>
      <c r="N37" s="3">
        <f xml:space="preserve"> $Z$3*D37</f>
        <v>341020716.75</v>
      </c>
      <c r="O37" s="3">
        <f t="shared" si="6"/>
        <v>341.02071675000002</v>
      </c>
      <c r="P37" s="3">
        <f t="shared" si="9"/>
        <v>103720914.46471679</v>
      </c>
      <c r="Q37" s="3">
        <f t="shared" si="7"/>
        <v>103.7209144647168</v>
      </c>
      <c r="R37" s="3">
        <f t="shared" si="8"/>
        <v>30.41484266797606</v>
      </c>
    </row>
    <row r="38" spans="1:18" x14ac:dyDescent="0.25">
      <c r="A38" s="10">
        <v>123.92700000000001</v>
      </c>
      <c r="B38" s="3">
        <f>B37+50</f>
        <v>2750</v>
      </c>
      <c r="C38" s="3">
        <v>0.1784</v>
      </c>
      <c r="D38" s="3">
        <f t="shared" si="1"/>
        <v>8.0280000000000005</v>
      </c>
      <c r="E38" s="3">
        <v>1.2811999999999999</v>
      </c>
      <c r="F38" s="3">
        <f xml:space="preserve"> A38*0.815776</f>
        <v>101.096672352</v>
      </c>
      <c r="G38" s="3">
        <f t="shared" si="2"/>
        <v>29.113741213282648</v>
      </c>
      <c r="H38" s="9">
        <f xml:space="preserve"> ((F38*B38)/9549.3)*1000</f>
        <v>29113.741213282647</v>
      </c>
      <c r="I38" s="3">
        <f t="shared" si="3"/>
        <v>39.041526967012025</v>
      </c>
      <c r="J38" s="3">
        <f xml:space="preserve"> G38*1.01325/$T$3*SQRT($W$3/293)</f>
        <v>29.296105078512351</v>
      </c>
      <c r="K38" s="3">
        <f>(H38)/($Y$3*(B38/120))</f>
        <v>799004.90465269692</v>
      </c>
      <c r="L38" s="3">
        <f t="shared" si="4"/>
        <v>799.00490465269695</v>
      </c>
      <c r="M38" s="3">
        <f t="shared" si="5"/>
        <v>0.27402960149430416</v>
      </c>
      <c r="N38" s="3">
        <f xml:space="preserve"> $Z$3*D38</f>
        <v>348342948</v>
      </c>
      <c r="O38" s="3">
        <f t="shared" si="6"/>
        <v>348.34294799999998</v>
      </c>
      <c r="P38" s="3">
        <f t="shared" si="9"/>
        <v>104809468.36781752</v>
      </c>
      <c r="Q38" s="3">
        <f t="shared" si="7"/>
        <v>104.80946836781752</v>
      </c>
      <c r="R38" s="3">
        <f t="shared" si="8"/>
        <v>30.088012106912959</v>
      </c>
    </row>
    <row r="39" spans="1:18" x14ac:dyDescent="0.25">
      <c r="A39" s="10">
        <v>123.68899999999999</v>
      </c>
      <c r="B39" s="3">
        <f>B38+50</f>
        <v>2800</v>
      </c>
      <c r="C39" s="3">
        <v>0.18004999999999999</v>
      </c>
      <c r="D39" s="3">
        <f t="shared" si="1"/>
        <v>8.102249999999998</v>
      </c>
      <c r="E39" s="3">
        <v>1.2744800000000001</v>
      </c>
      <c r="F39" s="3">
        <f xml:space="preserve"> A39*0.815776</f>
        <v>100.90251766399999</v>
      </c>
      <c r="G39" s="3">
        <f t="shared" si="2"/>
        <v>29.586152855099325</v>
      </c>
      <c r="H39" s="9">
        <f xml:space="preserve"> ((F39*B39)/9549.3)*1000</f>
        <v>29586.152855099324</v>
      </c>
      <c r="I39" s="3">
        <f t="shared" si="3"/>
        <v>39.675030978688191</v>
      </c>
      <c r="J39" s="3">
        <f xml:space="preserve"> G39*1.01325/$T$3*SQRT($W$3/293)</f>
        <v>29.771475832053973</v>
      </c>
      <c r="K39" s="3">
        <f>(H39)/($Y$3*(B39/120))</f>
        <v>797470.42736116773</v>
      </c>
      <c r="L39" s="3">
        <f t="shared" si="4"/>
        <v>797.47042736116771</v>
      </c>
      <c r="M39" s="3">
        <f t="shared" si="5"/>
        <v>0.27214808045480132</v>
      </c>
      <c r="N39" s="3">
        <f xml:space="preserve"> $Z$3*D39</f>
        <v>351564729.74999994</v>
      </c>
      <c r="O39" s="3">
        <f t="shared" si="6"/>
        <v>351.56472974999991</v>
      </c>
      <c r="P39" s="3">
        <f t="shared" si="9"/>
        <v>106510150.27835757</v>
      </c>
      <c r="Q39" s="3">
        <f t="shared" si="7"/>
        <v>106.51015027835757</v>
      </c>
      <c r="R39" s="3">
        <f t="shared" si="8"/>
        <v>30.296028374091357</v>
      </c>
    </row>
    <row r="40" spans="1:18" x14ac:dyDescent="0.25">
      <c r="A40" s="10">
        <v>123.389</v>
      </c>
      <c r="B40" s="3">
        <f>B39+50</f>
        <v>2850</v>
      </c>
      <c r="C40" s="3">
        <v>0.18310000000000001</v>
      </c>
      <c r="D40" s="3">
        <f t="shared" si="1"/>
        <v>8.2394999999999996</v>
      </c>
      <c r="E40" s="3">
        <v>1.2603599999999999</v>
      </c>
      <c r="F40" s="3">
        <f xml:space="preserve"> A40*0.815776</f>
        <v>100.65778486399999</v>
      </c>
      <c r="G40" s="3">
        <f t="shared" si="2"/>
        <v>30.041436216518488</v>
      </c>
      <c r="H40" s="9">
        <f xml:space="preserve"> ((F40*B40)/9549.3)*1000</f>
        <v>30041.436216518487</v>
      </c>
      <c r="I40" s="3">
        <f t="shared" si="3"/>
        <v>40.285565966351292</v>
      </c>
      <c r="J40" s="3">
        <f xml:space="preserve"> G40*1.01325/$T$3*SQRT($W$3/293)</f>
        <v>30.22961101636168</v>
      </c>
      <c r="K40" s="3">
        <f>(H40)/($Y$3*(B40/120))</f>
        <v>795536.21228781156</v>
      </c>
      <c r="L40" s="3">
        <f t="shared" si="4"/>
        <v>795.53621228781151</v>
      </c>
      <c r="M40" s="3">
        <f t="shared" si="5"/>
        <v>0.27256387770058954</v>
      </c>
      <c r="N40" s="3">
        <f xml:space="preserve"> $Z$3*D40</f>
        <v>357520144.5</v>
      </c>
      <c r="O40" s="3">
        <f t="shared" si="6"/>
        <v>357.52014450000001</v>
      </c>
      <c r="P40" s="3">
        <f t="shared" si="9"/>
        <v>108149170.37946655</v>
      </c>
      <c r="Q40" s="3">
        <f t="shared" si="7"/>
        <v>108.14917037946655</v>
      </c>
      <c r="R40" s="3">
        <f t="shared" si="8"/>
        <v>30.249811666057475</v>
      </c>
    </row>
    <row r="41" spans="1:18" x14ac:dyDescent="0.25">
      <c r="A41" s="10">
        <v>122.51900000000001</v>
      </c>
      <c r="B41" s="3">
        <f>B40+50</f>
        <v>2900</v>
      </c>
      <c r="C41" s="3">
        <v>0.18790000000000001</v>
      </c>
      <c r="D41" s="3">
        <f t="shared" si="1"/>
        <v>8.4555000000000007</v>
      </c>
      <c r="E41" s="3">
        <v>1.2531000000000001</v>
      </c>
      <c r="F41" s="3">
        <f xml:space="preserve"> A41*0.815776</f>
        <v>99.948059743999991</v>
      </c>
      <c r="G41" s="3">
        <f t="shared" si="2"/>
        <v>30.352944535997398</v>
      </c>
      <c r="H41" s="9">
        <f xml:space="preserve"> ((F41*B41)/9549.3)*1000</f>
        <v>30352.944535997398</v>
      </c>
      <c r="I41" s="3">
        <f t="shared" si="3"/>
        <v>40.703298622772515</v>
      </c>
      <c r="J41" s="3">
        <f xml:space="preserve"> G41*1.01325/$T$3*SQRT($W$3/293)</f>
        <v>30.54307057463107</v>
      </c>
      <c r="K41" s="3">
        <f>(H41)/($Y$3*(B41/120))</f>
        <v>789926.98857507866</v>
      </c>
      <c r="L41" s="3">
        <f t="shared" si="4"/>
        <v>789.92698857507867</v>
      </c>
      <c r="M41" s="3">
        <f t="shared" si="5"/>
        <v>0.27683857061257944</v>
      </c>
      <c r="N41" s="3">
        <f xml:space="preserve"> $Z$3*D41</f>
        <v>366892600.5</v>
      </c>
      <c r="O41" s="3">
        <f t="shared" si="6"/>
        <v>366.89260050000001</v>
      </c>
      <c r="P41" s="3">
        <f t="shared" si="9"/>
        <v>109270600.32959063</v>
      </c>
      <c r="Q41" s="3">
        <f t="shared" si="7"/>
        <v>109.27060032959064</v>
      </c>
      <c r="R41" s="3">
        <f t="shared" si="8"/>
        <v>29.782721205245625</v>
      </c>
    </row>
    <row r="42" spans="1:18" x14ac:dyDescent="0.25">
      <c r="A42" s="10">
        <v>121.837</v>
      </c>
      <c r="B42" s="3">
        <f>B41+50</f>
        <v>2950</v>
      </c>
      <c r="C42" s="3">
        <v>0.19255</v>
      </c>
      <c r="D42" s="3">
        <f t="shared" si="1"/>
        <v>8.6647499999999997</v>
      </c>
      <c r="E42" s="3">
        <v>1.23943</v>
      </c>
      <c r="F42" s="3">
        <f xml:space="preserve"> A42*0.815776</f>
        <v>99.391700512</v>
      </c>
      <c r="G42" s="3">
        <f t="shared" si="2"/>
        <v>30.704398909909628</v>
      </c>
      <c r="H42" s="9">
        <f xml:space="preserve"> ((F42*B42)/9549.3)*1000</f>
        <v>30704.398909909629</v>
      </c>
      <c r="I42" s="3">
        <f t="shared" si="3"/>
        <v>41.174598938188815</v>
      </c>
      <c r="J42" s="3">
        <f xml:space="preserve"> G42*1.01325/$T$3*SQRT($W$3/293)</f>
        <v>30.896726403093886</v>
      </c>
      <c r="K42" s="3">
        <f>(H42)/($Y$3*(B42/120))</f>
        <v>785529.8729749826</v>
      </c>
      <c r="L42" s="3">
        <f t="shared" si="4"/>
        <v>785.5298729749826</v>
      </c>
      <c r="M42" s="3">
        <f t="shared" si="5"/>
        <v>0.28044233188187673</v>
      </c>
      <c r="N42" s="3">
        <f xml:space="preserve"> $Z$3*D42</f>
        <v>375972167.25</v>
      </c>
      <c r="O42" s="3">
        <f t="shared" si="6"/>
        <v>375.97216724999998</v>
      </c>
      <c r="P42" s="3">
        <f t="shared" si="9"/>
        <v>110535836.07567467</v>
      </c>
      <c r="Q42" s="3">
        <f t="shared" si="7"/>
        <v>110.53583607567467</v>
      </c>
      <c r="R42" s="3">
        <f t="shared" si="8"/>
        <v>29.400005028078226</v>
      </c>
    </row>
    <row r="43" spans="1:18" x14ac:dyDescent="0.25">
      <c r="A43" s="10">
        <v>121.709</v>
      </c>
      <c r="B43" s="3">
        <f>B42+50</f>
        <v>3000</v>
      </c>
      <c r="C43" s="3">
        <v>0.19900000000000001</v>
      </c>
      <c r="D43" s="3">
        <f t="shared" si="1"/>
        <v>8.9550000000000001</v>
      </c>
      <c r="E43" s="3">
        <v>1.2273499999999999</v>
      </c>
      <c r="F43" s="3">
        <f xml:space="preserve"> A43*0.815776</f>
        <v>99.287281183999994</v>
      </c>
      <c r="G43" s="3">
        <f t="shared" si="2"/>
        <v>31.192008163111435</v>
      </c>
      <c r="H43" s="9">
        <f xml:space="preserve"> ((F43*B43)/9549.3)*1000</f>
        <v>31192.008163111434</v>
      </c>
      <c r="I43" s="3">
        <f t="shared" si="3"/>
        <v>41.828482946732429</v>
      </c>
      <c r="J43" s="3">
        <f xml:space="preserve"> G43*1.01325/$T$3*SQRT($W$3/293)</f>
        <v>31.387389963452033</v>
      </c>
      <c r="K43" s="3">
        <f>(H43)/($Y$3*(B43/120))</f>
        <v>784704.60787701723</v>
      </c>
      <c r="L43" s="3">
        <f t="shared" si="4"/>
        <v>784.70460787701722</v>
      </c>
      <c r="M43" s="3">
        <f t="shared" si="5"/>
        <v>0.28530565970688682</v>
      </c>
      <c r="N43" s="3">
        <f xml:space="preserve"> $Z$3*D43</f>
        <v>388566405</v>
      </c>
      <c r="O43" s="3">
        <f t="shared" si="6"/>
        <v>388.56640499999997</v>
      </c>
      <c r="P43" s="3">
        <f t="shared" si="9"/>
        <v>112291229.38720116</v>
      </c>
      <c r="Q43" s="3">
        <f t="shared" si="7"/>
        <v>112.29122938720116</v>
      </c>
      <c r="R43" s="3">
        <f t="shared" si="8"/>
        <v>28.898851764398202</v>
      </c>
    </row>
    <row r="44" spans="1:18" x14ac:dyDescent="0.25">
      <c r="A44" s="10">
        <v>121.123</v>
      </c>
      <c r="B44" s="3">
        <f>B43+50</f>
        <v>3050</v>
      </c>
      <c r="C44" s="3">
        <v>0.20605000000000001</v>
      </c>
      <c r="D44" s="3">
        <f t="shared" si="1"/>
        <v>9.2722499999999997</v>
      </c>
      <c r="E44" s="3">
        <v>1.2193000000000001</v>
      </c>
      <c r="F44" s="3">
        <f xml:space="preserve"> A44*0.815776</f>
        <v>98.809236447999993</v>
      </c>
      <c r="G44" s="3">
        <f t="shared" si="2"/>
        <v>31.559189800969701</v>
      </c>
      <c r="H44" s="9">
        <f xml:space="preserve"> ((F44*B44)/9549.3)*1000</f>
        <v>31559.1898009697</v>
      </c>
      <c r="I44" s="3">
        <f t="shared" si="3"/>
        <v>42.320873523100367</v>
      </c>
      <c r="J44" s="3">
        <f xml:space="preserve"> G44*1.01325/$T$3*SQRT($W$3/293)</f>
        <v>31.756871568952061</v>
      </c>
      <c r="K44" s="3">
        <f>(H44)/($Y$3*(B44/120))</f>
        <v>780926.44110039459</v>
      </c>
      <c r="L44" s="3">
        <f t="shared" si="4"/>
        <v>780.92644110039464</v>
      </c>
      <c r="M44" s="3">
        <f t="shared" si="5"/>
        <v>0.29197617844275497</v>
      </c>
      <c r="N44" s="3">
        <f xml:space="preserve"> $Z$3*D44</f>
        <v>402332199.75</v>
      </c>
      <c r="O44" s="3">
        <f t="shared" si="6"/>
        <v>402.33219974999997</v>
      </c>
      <c r="P44" s="3">
        <f t="shared" si="9"/>
        <v>113613083.28349093</v>
      </c>
      <c r="Q44" s="3">
        <f t="shared" si="7"/>
        <v>113.61308328349092</v>
      </c>
      <c r="R44" s="3">
        <f t="shared" si="8"/>
        <v>28.238625532355478</v>
      </c>
    </row>
    <row r="45" spans="1:18" x14ac:dyDescent="0.25">
      <c r="A45" s="10">
        <v>121.124</v>
      </c>
      <c r="B45" s="3">
        <f>B44+50</f>
        <v>3100</v>
      </c>
      <c r="C45" s="3">
        <v>0.21004999999999999</v>
      </c>
      <c r="D45" s="3">
        <f t="shared" si="1"/>
        <v>9.4522499999999994</v>
      </c>
      <c r="E45" s="3">
        <v>1.20692</v>
      </c>
      <c r="F45" s="3">
        <f xml:space="preserve"> A45*0.815776</f>
        <v>98.810052223999989</v>
      </c>
      <c r="G45" s="3">
        <f t="shared" si="2"/>
        <v>32.076818394479176</v>
      </c>
      <c r="H45" s="9">
        <f xml:space="preserve"> ((F45*B45)/9549.3)*1000</f>
        <v>32076.818394479174</v>
      </c>
      <c r="I45" s="3">
        <f t="shared" si="3"/>
        <v>43.015013466996571</v>
      </c>
      <c r="J45" s="3">
        <f xml:space="preserve"> G45*1.01325/$T$3*SQRT($W$3/293)</f>
        <v>32.277742506012451</v>
      </c>
      <c r="K45" s="3">
        <f>(H45)/($Y$3*(B45/120))</f>
        <v>780932.88848397264</v>
      </c>
      <c r="L45" s="3">
        <f t="shared" si="4"/>
        <v>780.93288848397265</v>
      </c>
      <c r="M45" s="3">
        <f t="shared" si="5"/>
        <v>0.29284111174253608</v>
      </c>
      <c r="N45" s="3">
        <f xml:space="preserve"> $Z$3*D45</f>
        <v>410142579.75</v>
      </c>
      <c r="O45" s="3">
        <f t="shared" si="6"/>
        <v>410.14257974999998</v>
      </c>
      <c r="P45" s="3">
        <f t="shared" si="9"/>
        <v>115476546.22012503</v>
      </c>
      <c r="Q45" s="3">
        <f t="shared" si="7"/>
        <v>115.47654622012503</v>
      </c>
      <c r="R45" s="3">
        <f t="shared" si="8"/>
        <v>28.155220140886883</v>
      </c>
    </row>
    <row r="46" spans="1:18" x14ac:dyDescent="0.25">
      <c r="A46" s="10">
        <v>120.851</v>
      </c>
      <c r="B46" s="3">
        <f>B45+50</f>
        <v>3150</v>
      </c>
      <c r="C46" s="3">
        <v>0.21604999999999999</v>
      </c>
      <c r="D46" s="3">
        <f t="shared" si="1"/>
        <v>9.7222500000000007</v>
      </c>
      <c r="E46" s="3">
        <v>1.1927399999999999</v>
      </c>
      <c r="F46" s="3">
        <f xml:space="preserve"> A46*0.815776</f>
        <v>98.587345375999988</v>
      </c>
      <c r="G46" s="3">
        <f t="shared" si="2"/>
        <v>32.520722768621781</v>
      </c>
      <c r="H46" s="9">
        <f xml:space="preserve"> ((F46*B46)/9549.3)*1000</f>
        <v>32520.722768621781</v>
      </c>
      <c r="I46" s="3">
        <f t="shared" si="3"/>
        <v>43.610289232721804</v>
      </c>
      <c r="J46" s="3">
        <f xml:space="preserve"> G46*1.01325/$T$3*SQRT($W$3/293)</f>
        <v>32.724427426868999</v>
      </c>
      <c r="K46" s="3">
        <f>(H46)/($Y$3*(B46/120))</f>
        <v>779172.75276721839</v>
      </c>
      <c r="L46" s="3">
        <f t="shared" si="4"/>
        <v>779.17275276721841</v>
      </c>
      <c r="M46" s="3">
        <f t="shared" si="5"/>
        <v>0.29709457932386518</v>
      </c>
      <c r="N46" s="3">
        <f xml:space="preserve"> $Z$3*D46</f>
        <v>421858149.75000006</v>
      </c>
      <c r="O46" s="3">
        <f t="shared" si="6"/>
        <v>421.85814975000005</v>
      </c>
      <c r="P46" s="3">
        <f t="shared" si="9"/>
        <v>117074601.96703841</v>
      </c>
      <c r="Q46" s="3">
        <f t="shared" si="7"/>
        <v>117.0746019670384</v>
      </c>
      <c r="R46" s="3">
        <f t="shared" si="8"/>
        <v>27.752125219441346</v>
      </c>
    </row>
    <row r="47" spans="1:18" x14ac:dyDescent="0.25">
      <c r="A47" s="10">
        <v>120.596</v>
      </c>
      <c r="B47" s="3">
        <f>B46+50</f>
        <v>3200</v>
      </c>
      <c r="C47" s="3">
        <v>0.21795</v>
      </c>
      <c r="D47" s="3">
        <f t="shared" si="1"/>
        <v>9.8077500000000004</v>
      </c>
      <c r="E47" s="3">
        <v>1.1848099999999999</v>
      </c>
      <c r="F47" s="3">
        <f xml:space="preserve"> A47*0.815776</f>
        <v>98.379322496</v>
      </c>
      <c r="G47" s="3">
        <f t="shared" si="2"/>
        <v>32.967215606086313</v>
      </c>
      <c r="H47" s="9">
        <f xml:space="preserve"> ((F47*B47)/9549.3)*1000</f>
        <v>32967.215606086313</v>
      </c>
      <c r="I47" s="3">
        <f t="shared" si="3"/>
        <v>44.209036127761742</v>
      </c>
      <c r="J47" s="3">
        <f xml:space="preserve"> G47*1.01325/$T$3*SQRT($W$3/293)</f>
        <v>33.173717024771861</v>
      </c>
      <c r="K47" s="3">
        <f>(H47)/($Y$3*(B47/120))</f>
        <v>777528.66995486582</v>
      </c>
      <c r="L47" s="3">
        <f t="shared" si="4"/>
        <v>777.52866995486579</v>
      </c>
      <c r="M47" s="3">
        <f t="shared" si="5"/>
        <v>0.29564820826910182</v>
      </c>
      <c r="N47" s="3">
        <f xml:space="preserve"> $Z$3*D47</f>
        <v>425568080.25</v>
      </c>
      <c r="O47" s="3">
        <f t="shared" si="6"/>
        <v>425.56808024999998</v>
      </c>
      <c r="P47" s="3">
        <f t="shared" si="9"/>
        <v>118681976.18191072</v>
      </c>
      <c r="Q47" s="3">
        <f t="shared" si="7"/>
        <v>118.68197618191073</v>
      </c>
      <c r="R47" s="3">
        <f t="shared" si="8"/>
        <v>27.887894250008365</v>
      </c>
    </row>
    <row r="48" spans="1:18" x14ac:dyDescent="0.25">
      <c r="A48" s="10">
        <v>120.84</v>
      </c>
      <c r="B48" s="3">
        <f>B47+50</f>
        <v>3250</v>
      </c>
      <c r="C48" s="3">
        <v>0.22305</v>
      </c>
      <c r="D48" s="3">
        <f t="shared" si="1"/>
        <v>10.03725</v>
      </c>
      <c r="E48" s="3">
        <v>1.17378</v>
      </c>
      <c r="F48" s="3">
        <f xml:space="preserve"> A48*0.815776</f>
        <v>98.578371840000003</v>
      </c>
      <c r="G48" s="3">
        <f t="shared" si="2"/>
        <v>33.55007262102982</v>
      </c>
      <c r="H48" s="9">
        <f xml:space="preserve"> ((F48*B48)/9549.3)*1000</f>
        <v>33550.072621029816</v>
      </c>
      <c r="I48" s="3">
        <f t="shared" si="3"/>
        <v>44.990647384800987</v>
      </c>
      <c r="J48" s="3">
        <f xml:space="preserve"> G48*1.01325/$T$3*SQRT($W$3/293)</f>
        <v>33.760224963770185</v>
      </c>
      <c r="K48" s="3">
        <f>(H48)/($Y$3*(B48/120))</f>
        <v>779101.83154786227</v>
      </c>
      <c r="L48" s="3">
        <f t="shared" si="4"/>
        <v>779.10183154786228</v>
      </c>
      <c r="M48" s="3">
        <f t="shared" si="5"/>
        <v>0.2973099264229277</v>
      </c>
      <c r="N48" s="3">
        <f xml:space="preserve"> $Z$3*D48</f>
        <v>435526314.75</v>
      </c>
      <c r="O48" s="3">
        <f t="shared" si="6"/>
        <v>435.52631474999998</v>
      </c>
      <c r="P48" s="3">
        <f t="shared" si="9"/>
        <v>120780261.43570735</v>
      </c>
      <c r="Q48" s="3">
        <f t="shared" si="7"/>
        <v>120.78026143570735</v>
      </c>
      <c r="R48" s="3">
        <f t="shared" si="8"/>
        <v>27.732023839945789</v>
      </c>
    </row>
    <row r="49" spans="1:18" x14ac:dyDescent="0.25">
      <c r="A49" s="10">
        <v>121.633</v>
      </c>
      <c r="B49" s="3">
        <f>B48+50</f>
        <v>3300</v>
      </c>
      <c r="C49" s="3">
        <v>0.22550000000000001</v>
      </c>
      <c r="D49" s="3">
        <f t="shared" si="1"/>
        <v>10.147499999999999</v>
      </c>
      <c r="E49" s="3">
        <v>1.1611800000000001</v>
      </c>
      <c r="F49" s="3">
        <f xml:space="preserve"> A49*0.815776</f>
        <v>99.225282207999996</v>
      </c>
      <c r="G49" s="3">
        <f t="shared" si="2"/>
        <v>34.289783679055013</v>
      </c>
      <c r="H49" s="9">
        <f xml:space="preserve"> ((F49*B49)/9549.3)*1000</f>
        <v>34289.783679055014</v>
      </c>
      <c r="I49" s="3">
        <f t="shared" si="3"/>
        <v>45.982599913612773</v>
      </c>
      <c r="J49" s="3">
        <f xml:space="preserve"> G49*1.01325/$T$3*SQRT($W$3/293)</f>
        <v>34.504569454740547</v>
      </c>
      <c r="K49" s="3">
        <f>(H49)/($Y$3*(B49/120))</f>
        <v>784214.60672510031</v>
      </c>
      <c r="L49" s="3">
        <f t="shared" si="4"/>
        <v>784.21460672510034</v>
      </c>
      <c r="M49" s="3">
        <f t="shared" si="5"/>
        <v>0.29409148296460902</v>
      </c>
      <c r="N49" s="3">
        <f xml:space="preserve"> $Z$3*D49</f>
        <v>440310172.49999994</v>
      </c>
      <c r="O49" s="3">
        <f t="shared" si="6"/>
        <v>440.31017249999996</v>
      </c>
      <c r="P49" s="3">
        <f t="shared" si="9"/>
        <v>123443221.24459805</v>
      </c>
      <c r="Q49" s="3">
        <f t="shared" si="7"/>
        <v>123.44322124459805</v>
      </c>
      <c r="R49" s="3">
        <f t="shared" si="8"/>
        <v>28.035514270249585</v>
      </c>
    </row>
    <row r="50" spans="1:18" x14ac:dyDescent="0.25">
      <c r="A50" s="10">
        <v>122.181</v>
      </c>
      <c r="B50" s="3">
        <f>B49+50</f>
        <v>3350</v>
      </c>
      <c r="C50" s="3">
        <v>0.22850000000000001</v>
      </c>
      <c r="D50" s="3">
        <f t="shared" si="1"/>
        <v>10.282500000000001</v>
      </c>
      <c r="E50" s="3">
        <v>1.1510400000000001</v>
      </c>
      <c r="F50" s="3">
        <f xml:space="preserve"> A50*0.815776</f>
        <v>99.672327455999991</v>
      </c>
      <c r="G50" s="3">
        <f t="shared" si="2"/>
        <v>34.966154270742358</v>
      </c>
      <c r="H50" s="9">
        <f xml:space="preserve"> ((F50*B50)/9549.3)*1000</f>
        <v>34966.154270742358</v>
      </c>
      <c r="I50" s="3">
        <f t="shared" si="3"/>
        <v>46.889612877065495</v>
      </c>
      <c r="J50" s="3">
        <f xml:space="preserve"> G50*1.01325/$T$3*SQRT($W$3/293)</f>
        <v>35.185176724720947</v>
      </c>
      <c r="K50" s="3">
        <f>(H50)/($Y$3*(B50/120))</f>
        <v>787747.77292576409</v>
      </c>
      <c r="L50" s="3">
        <f t="shared" si="4"/>
        <v>787.74777292576414</v>
      </c>
      <c r="M50" s="3">
        <f t="shared" si="5"/>
        <v>0.2922395439547576</v>
      </c>
      <c r="N50" s="3">
        <f xml:space="preserve"> $Z$3*D50</f>
        <v>446167957.5</v>
      </c>
      <c r="O50" s="3">
        <f t="shared" si="6"/>
        <v>446.1679575</v>
      </c>
      <c r="P50" s="3">
        <f t="shared" si="9"/>
        <v>125878155.37467249</v>
      </c>
      <c r="Q50" s="3">
        <f t="shared" si="7"/>
        <v>125.87815537467249</v>
      </c>
      <c r="R50" s="3">
        <f t="shared" si="8"/>
        <v>28.213176956947315</v>
      </c>
    </row>
    <row r="51" spans="1:18" x14ac:dyDescent="0.25">
      <c r="A51" s="10">
        <v>122.93300000000001</v>
      </c>
      <c r="B51" s="3">
        <f>B50+50</f>
        <v>3400</v>
      </c>
      <c r="C51" s="3">
        <v>0.23419999999999999</v>
      </c>
      <c r="D51" s="3">
        <f t="shared" si="1"/>
        <v>10.539</v>
      </c>
      <c r="E51" s="3">
        <v>1.14117</v>
      </c>
      <c r="F51" s="3">
        <f xml:space="preserve"> A51*0.815776</f>
        <v>100.285791008</v>
      </c>
      <c r="G51" s="3">
        <f t="shared" si="2"/>
        <v>35.706459052202781</v>
      </c>
      <c r="H51" s="9">
        <f xml:space="preserve"> ((F51*B51)/9549.3)*1000</f>
        <v>35706.459052202779</v>
      </c>
      <c r="I51" s="3">
        <f t="shared" si="3"/>
        <v>47.882361589003928</v>
      </c>
      <c r="J51" s="3">
        <f xml:space="preserve"> G51*1.01325/$T$3*SQRT($W$3/293)</f>
        <v>35.930118658116122</v>
      </c>
      <c r="K51" s="3">
        <f>(H51)/($Y$3*(B51/120))</f>
        <v>792596.20537631027</v>
      </c>
      <c r="L51" s="3">
        <f t="shared" si="4"/>
        <v>792.59620537631031</v>
      </c>
      <c r="M51" s="3">
        <f t="shared" si="5"/>
        <v>0.29331937643404871</v>
      </c>
      <c r="N51" s="3">
        <f xml:space="preserve"> $Z$3*D51</f>
        <v>457297749</v>
      </c>
      <c r="O51" s="3">
        <f t="shared" si="6"/>
        <v>457.29774900000001</v>
      </c>
      <c r="P51" s="3">
        <f t="shared" si="9"/>
        <v>128543252.58793001</v>
      </c>
      <c r="Q51" s="3">
        <f t="shared" si="7"/>
        <v>128.54325258793</v>
      </c>
      <c r="R51" s="3">
        <f t="shared" si="8"/>
        <v>28.109312339503774</v>
      </c>
    </row>
    <row r="52" spans="1:18" x14ac:dyDescent="0.25">
      <c r="A52" s="10">
        <v>123.47499999999999</v>
      </c>
      <c r="B52" s="3">
        <f>B51+50</f>
        <v>3450</v>
      </c>
      <c r="C52" s="3">
        <v>0.23605000000000001</v>
      </c>
      <c r="D52" s="3">
        <f t="shared" si="1"/>
        <v>10.622250000000001</v>
      </c>
      <c r="E52" s="3">
        <v>1.12669</v>
      </c>
      <c r="F52" s="3">
        <f xml:space="preserve"> A52*0.815776</f>
        <v>100.72794159999999</v>
      </c>
      <c r="G52" s="3">
        <f t="shared" si="2"/>
        <v>36.391295542081622</v>
      </c>
      <c r="H52" s="9">
        <f xml:space="preserve"> ((F52*B52)/9549.3)*1000</f>
        <v>36391.295542081622</v>
      </c>
      <c r="I52" s="3">
        <f t="shared" si="3"/>
        <v>48.800727321931454</v>
      </c>
      <c r="J52" s="3">
        <f xml:space="preserve"> G52*1.01325/$T$3*SQRT($W$3/293)</f>
        <v>36.619244855333839</v>
      </c>
      <c r="K52" s="3">
        <f>(H52)/($Y$3*(B52/120))</f>
        <v>796090.68727550714</v>
      </c>
      <c r="L52" s="3">
        <f t="shared" si="4"/>
        <v>796.09068727550709</v>
      </c>
      <c r="M52" s="3">
        <f t="shared" si="5"/>
        <v>0.29007288495335531</v>
      </c>
      <c r="N52" s="3">
        <f xml:space="preserve"> $Z$3*D52</f>
        <v>460910049.75000006</v>
      </c>
      <c r="O52" s="3">
        <f t="shared" si="6"/>
        <v>460.91004975000004</v>
      </c>
      <c r="P52" s="3">
        <f t="shared" si="9"/>
        <v>131008663.95149384</v>
      </c>
      <c r="Q52" s="3">
        <f t="shared" si="7"/>
        <v>131.00866395149384</v>
      </c>
      <c r="R52" s="3">
        <f t="shared" si="8"/>
        <v>28.423911351586629</v>
      </c>
    </row>
    <row r="53" spans="1:18" x14ac:dyDescent="0.25">
      <c r="A53" s="10">
        <v>123.428</v>
      </c>
      <c r="B53" s="3">
        <f>B52+50</f>
        <v>3500</v>
      </c>
      <c r="C53" s="3">
        <v>0.24195</v>
      </c>
      <c r="D53" s="3">
        <f t="shared" si="1"/>
        <v>10.88775</v>
      </c>
      <c r="E53" s="3">
        <v>1.11975</v>
      </c>
      <c r="F53" s="3">
        <f xml:space="preserve"> A53*0.815776</f>
        <v>100.689600128</v>
      </c>
      <c r="G53" s="3">
        <f t="shared" si="2"/>
        <v>36.904652743970757</v>
      </c>
      <c r="H53" s="9">
        <f xml:space="preserve"> ((F53*B53)/9549.3)*1000</f>
        <v>36904.652743970757</v>
      </c>
      <c r="I53" s="3">
        <f t="shared" si="3"/>
        <v>49.489139329664788</v>
      </c>
      <c r="J53" s="3">
        <f xml:space="preserve"> G53*1.01325/$T$3*SQRT($W$3/293)</f>
        <v>37.135817645453088</v>
      </c>
      <c r="K53" s="3">
        <f>(H53)/($Y$3*(B53/120))</f>
        <v>795787.66024734778</v>
      </c>
      <c r="L53" s="3">
        <f t="shared" si="4"/>
        <v>795.78766024734773</v>
      </c>
      <c r="M53" s="3">
        <f t="shared" si="5"/>
        <v>0.2931872970712171</v>
      </c>
      <c r="N53" s="3">
        <f xml:space="preserve"> $Z$3*D53</f>
        <v>472430360.25</v>
      </c>
      <c r="O53" s="3">
        <f t="shared" si="6"/>
        <v>472.43036024999998</v>
      </c>
      <c r="P53" s="3">
        <f t="shared" si="9"/>
        <v>132856749.87829472</v>
      </c>
      <c r="Q53" s="3">
        <f t="shared" si="7"/>
        <v>132.85674987829472</v>
      </c>
      <c r="R53" s="3">
        <f t="shared" si="8"/>
        <v>28.121975439510237</v>
      </c>
    </row>
    <row r="54" spans="1:18" x14ac:dyDescent="0.25">
      <c r="A54" s="10">
        <v>124.205</v>
      </c>
      <c r="B54" s="3">
        <f>B53+50</f>
        <v>3550</v>
      </c>
      <c r="C54" s="3">
        <v>0.24545</v>
      </c>
      <c r="D54" s="3">
        <f t="shared" si="1"/>
        <v>11.045250000000001</v>
      </c>
      <c r="E54" s="3">
        <v>1.10622</v>
      </c>
      <c r="F54" s="3">
        <f xml:space="preserve"> A54*0.815776</f>
        <v>101.32345807999999</v>
      </c>
      <c r="G54" s="3">
        <f t="shared" si="2"/>
        <v>37.667501930403276</v>
      </c>
      <c r="H54" s="9">
        <f xml:space="preserve"> ((F54*B54)/9549.3)*1000</f>
        <v>37667.501930403276</v>
      </c>
      <c r="I54" s="3">
        <f t="shared" si="3"/>
        <v>50.512120088670791</v>
      </c>
      <c r="J54" s="3">
        <f xml:space="preserve"> G54*1.01325/$T$3*SQRT($W$3/293)</f>
        <v>37.903445198403539</v>
      </c>
      <c r="K54" s="3">
        <f>(H54)/($Y$3*(B54/120))</f>
        <v>800797.27728734037</v>
      </c>
      <c r="L54" s="3">
        <f t="shared" si="4"/>
        <v>800.79727728734042</v>
      </c>
      <c r="M54" s="3">
        <f t="shared" si="5"/>
        <v>0.29140490903093996</v>
      </c>
      <c r="N54" s="3">
        <f xml:space="preserve"> $Z$3*D54</f>
        <v>479264442.75000006</v>
      </c>
      <c r="O54" s="3">
        <f t="shared" si="6"/>
        <v>479.26444275000006</v>
      </c>
      <c r="P54" s="3">
        <f t="shared" si="9"/>
        <v>135603006.9494518</v>
      </c>
      <c r="Q54" s="3">
        <f t="shared" si="7"/>
        <v>135.60300694945181</v>
      </c>
      <c r="R54" s="3">
        <f t="shared" si="8"/>
        <v>28.293984459052961</v>
      </c>
    </row>
    <row r="55" spans="1:18" x14ac:dyDescent="0.25">
      <c r="A55" s="10">
        <v>124.066</v>
      </c>
      <c r="B55" s="3">
        <f>B54+50</f>
        <v>3600</v>
      </c>
      <c r="C55" s="3">
        <v>0.25505</v>
      </c>
      <c r="D55" s="3">
        <f t="shared" si="1"/>
        <v>11.47725</v>
      </c>
      <c r="E55" s="3">
        <v>1.09697</v>
      </c>
      <c r="F55" s="3">
        <f xml:space="preserve"> A55*0.815776</f>
        <v>101.21006521599999</v>
      </c>
      <c r="G55" s="3">
        <f t="shared" si="2"/>
        <v>38.155282039269892</v>
      </c>
      <c r="H55" s="9">
        <f xml:space="preserve"> ((F55*B55)/9549.3)*1000</f>
        <v>38155.282039269892</v>
      </c>
      <c r="I55" s="3">
        <f t="shared" si="3"/>
        <v>51.166233214660927</v>
      </c>
      <c r="J55" s="3">
        <f xml:space="preserve"> G55*1.01325/$T$3*SQRT($W$3/293)</f>
        <v>38.394280684639327</v>
      </c>
      <c r="K55" s="3">
        <f>(H55)/($Y$3*(B55/120))</f>
        <v>799901.09097001876</v>
      </c>
      <c r="L55" s="3">
        <f t="shared" si="4"/>
        <v>799.9010909700188</v>
      </c>
      <c r="M55" s="3">
        <f t="shared" si="5"/>
        <v>0.29893124171985813</v>
      </c>
      <c r="N55" s="3">
        <f xml:space="preserve"> $Z$3*D55</f>
        <v>498009354.75</v>
      </c>
      <c r="O55" s="3">
        <f t="shared" si="6"/>
        <v>498.00935475</v>
      </c>
      <c r="P55" s="3">
        <f t="shared" si="9"/>
        <v>137359015.34137163</v>
      </c>
      <c r="Q55" s="3">
        <f t="shared" si="7"/>
        <v>137.35901534137162</v>
      </c>
      <c r="R55" s="3">
        <f t="shared" si="8"/>
        <v>27.581613484012895</v>
      </c>
    </row>
    <row r="56" spans="1:18" x14ac:dyDescent="0.25">
      <c r="A56" s="10">
        <v>123.967</v>
      </c>
      <c r="B56" s="3">
        <f>B55+50</f>
        <v>3650</v>
      </c>
      <c r="C56" s="3">
        <v>0.25755</v>
      </c>
      <c r="D56" s="3">
        <f t="shared" si="1"/>
        <v>11.58975</v>
      </c>
      <c r="E56" s="3">
        <v>1.0940099999999999</v>
      </c>
      <c r="F56" s="3">
        <f xml:space="preserve"> A56*0.815776</f>
        <v>101.129303392</v>
      </c>
      <c r="G56" s="3">
        <f t="shared" si="2"/>
        <v>38.654347164797421</v>
      </c>
      <c r="H56" s="9">
        <f xml:space="preserve"> ((F56*B56)/9549.3)*1000</f>
        <v>38654.347164797422</v>
      </c>
      <c r="I56" s="3">
        <f t="shared" si="3"/>
        <v>51.835479547993337</v>
      </c>
      <c r="J56" s="3">
        <f xml:space="preserve"> G56*1.01325/$T$3*SQRT($W$3/293)</f>
        <v>38.896471875093582</v>
      </c>
      <c r="K56" s="3">
        <f>(H56)/($Y$3*(B56/120))</f>
        <v>799262.79999581119</v>
      </c>
      <c r="L56" s="3">
        <f t="shared" si="4"/>
        <v>799.26279999581118</v>
      </c>
      <c r="M56" s="3">
        <f t="shared" si="5"/>
        <v>0.29796404252852604</v>
      </c>
      <c r="N56" s="3">
        <f xml:space="preserve"> $Z$3*D56</f>
        <v>502890842.25</v>
      </c>
      <c r="O56" s="3">
        <f t="shared" si="6"/>
        <v>502.89084224999999</v>
      </c>
      <c r="P56" s="3">
        <f t="shared" si="9"/>
        <v>139155649.79327071</v>
      </c>
      <c r="Q56" s="3">
        <f t="shared" si="7"/>
        <v>139.1556497932707</v>
      </c>
      <c r="R56" s="3">
        <f t="shared" si="8"/>
        <v>27.671144133520105</v>
      </c>
    </row>
    <row r="57" spans="1:18" x14ac:dyDescent="0.25">
      <c r="A57" s="10">
        <v>123.815</v>
      </c>
      <c r="B57" s="3">
        <f>B56+50</f>
        <v>3700</v>
      </c>
      <c r="C57" s="3">
        <v>0.26445000000000002</v>
      </c>
      <c r="D57" s="3">
        <f t="shared" si="1"/>
        <v>11.90025</v>
      </c>
      <c r="E57" s="3">
        <v>1.09659</v>
      </c>
      <c r="F57" s="3">
        <f xml:space="preserve"> A57*0.815776</f>
        <v>101.00530543999999</v>
      </c>
      <c r="G57" s="3">
        <f t="shared" si="2"/>
        <v>39.135814156849186</v>
      </c>
      <c r="H57" s="9">
        <f xml:space="preserve"> ((F57*B57)/9549.3)*1000</f>
        <v>39135.814156849185</v>
      </c>
      <c r="I57" s="3">
        <f t="shared" si="3"/>
        <v>52.481126784334755</v>
      </c>
      <c r="J57" s="3">
        <f xml:space="preserve"> G57*1.01325/$T$3*SQRT($W$3/293)</f>
        <v>39.380954700150376</v>
      </c>
      <c r="K57" s="3">
        <f>(H57)/($Y$3*(B57/120))</f>
        <v>798282.79769197723</v>
      </c>
      <c r="L57" s="3">
        <f t="shared" si="4"/>
        <v>798.28279769197718</v>
      </c>
      <c r="M57" s="3">
        <f t="shared" si="5"/>
        <v>0.30218287216776285</v>
      </c>
      <c r="N57" s="3">
        <f xml:space="preserve"> $Z$3*D57</f>
        <v>516363747.75</v>
      </c>
      <c r="O57" s="3">
        <f t="shared" si="6"/>
        <v>516.36374775000002</v>
      </c>
      <c r="P57" s="3">
        <f t="shared" si="9"/>
        <v>140888930.96465707</v>
      </c>
      <c r="Q57" s="3">
        <f t="shared" si="7"/>
        <v>140.88893096465708</v>
      </c>
      <c r="R57" s="3">
        <f t="shared" si="8"/>
        <v>27.284822294083501</v>
      </c>
    </row>
    <row r="58" spans="1:18" x14ac:dyDescent="0.25">
      <c r="A58" s="10">
        <v>123.767</v>
      </c>
      <c r="B58" s="3">
        <f>B57+50</f>
        <v>3750</v>
      </c>
      <c r="C58" s="3">
        <v>0.2651</v>
      </c>
      <c r="D58" s="3">
        <f t="shared" si="1"/>
        <v>11.929500000000001</v>
      </c>
      <c r="E58" s="3">
        <v>1.0980799999999999</v>
      </c>
      <c r="F58" s="3">
        <f xml:space="preserve"> A58*0.815776</f>
        <v>100.96614819199999</v>
      </c>
      <c r="G58" s="3">
        <f t="shared" si="2"/>
        <v>39.649299500486947</v>
      </c>
      <c r="H58" s="9">
        <f xml:space="preserve"> ((F58*B58)/9549.3)*1000</f>
        <v>39649.299500486944</v>
      </c>
      <c r="I58" s="3">
        <f t="shared" si="3"/>
        <v>53.169710630152991</v>
      </c>
      <c r="J58" s="3">
        <f xml:space="preserve"> G58*1.01325/$T$3*SQRT($W$3/293)</f>
        <v>39.897656434677877</v>
      </c>
      <c r="K58" s="3">
        <f>(H58)/($Y$3*(B58/120))</f>
        <v>797973.32328024041</v>
      </c>
      <c r="L58" s="3">
        <f t="shared" si="4"/>
        <v>797.97332328024038</v>
      </c>
      <c r="M58" s="3">
        <f t="shared" si="5"/>
        <v>0.2990025246102232</v>
      </c>
      <c r="N58" s="3">
        <f xml:space="preserve"> $Z$3*D58</f>
        <v>517632934.50000006</v>
      </c>
      <c r="O58" s="3">
        <f t="shared" si="6"/>
        <v>517.63293450000003</v>
      </c>
      <c r="P58" s="3">
        <f t="shared" si="9"/>
        <v>142737478.20175299</v>
      </c>
      <c r="Q58" s="3">
        <f t="shared" si="7"/>
        <v>142.73747820175299</v>
      </c>
      <c r="R58" s="3">
        <f t="shared" si="8"/>
        <v>27.575037963847521</v>
      </c>
    </row>
    <row r="59" spans="1:18" x14ac:dyDescent="0.25">
      <c r="A59" s="10">
        <v>123.509</v>
      </c>
      <c r="B59" s="3">
        <f>B58+50</f>
        <v>3800</v>
      </c>
      <c r="C59" s="3">
        <v>0.26929999999999998</v>
      </c>
      <c r="D59" s="3">
        <f t="shared" si="1"/>
        <v>12.118499999999999</v>
      </c>
      <c r="E59" s="3">
        <v>1.09907</v>
      </c>
      <c r="F59" s="3">
        <f xml:space="preserve"> A59*0.815776</f>
        <v>100.75567798399999</v>
      </c>
      <c r="G59" s="3">
        <f t="shared" si="2"/>
        <v>40.094203380268709</v>
      </c>
      <c r="H59" s="9">
        <f xml:space="preserve"> ((F59*B59)/9549.3)*1000</f>
        <v>40094.203380268707</v>
      </c>
      <c r="I59" s="3">
        <f t="shared" si="3"/>
        <v>53.766326732940335</v>
      </c>
      <c r="J59" s="3">
        <f xml:space="preserve"> G59*1.01325/$T$3*SQRT($W$3/293)</f>
        <v>40.34534712191865</v>
      </c>
      <c r="K59" s="3">
        <f>(H59)/($Y$3*(B59/120))</f>
        <v>796309.89831715403</v>
      </c>
      <c r="L59" s="3">
        <f t="shared" si="4"/>
        <v>796.30989831715408</v>
      </c>
      <c r="M59" s="3">
        <f t="shared" si="5"/>
        <v>0.3003692089543657</v>
      </c>
      <c r="N59" s="3">
        <f xml:space="preserve"> $Z$3*D59</f>
        <v>525833833.49999994</v>
      </c>
      <c r="O59" s="3">
        <f t="shared" si="6"/>
        <v>525.83383349999997</v>
      </c>
      <c r="P59" s="3">
        <f t="shared" si="9"/>
        <v>144339132.16896734</v>
      </c>
      <c r="Q59" s="3">
        <f t="shared" si="7"/>
        <v>144.33913216896732</v>
      </c>
      <c r="R59" s="3">
        <f t="shared" si="8"/>
        <v>27.449571133190943</v>
      </c>
    </row>
    <row r="60" spans="1:18" x14ac:dyDescent="0.25">
      <c r="A60" s="10">
        <v>122.672</v>
      </c>
      <c r="B60" s="3">
        <f>B59+50</f>
        <v>3850</v>
      </c>
      <c r="C60" s="3">
        <v>0.27374999999999999</v>
      </c>
      <c r="D60" s="3">
        <f t="shared" si="1"/>
        <v>12.318750000000001</v>
      </c>
      <c r="E60" s="3">
        <v>1.1053299999999999</v>
      </c>
      <c r="F60" s="3">
        <f xml:space="preserve"> A60*0.815776</f>
        <v>100.072873472</v>
      </c>
      <c r="G60" s="3">
        <f t="shared" si="2"/>
        <v>40.346471769365294</v>
      </c>
      <c r="H60" s="9">
        <f xml:space="preserve"> ((F60*B60)/9549.3)*1000</f>
        <v>40346.471769365293</v>
      </c>
      <c r="I60" s="3">
        <f t="shared" si="3"/>
        <v>54.104618642718862</v>
      </c>
      <c r="J60" s="3">
        <f xml:space="preserve"> G60*1.01325/$T$3*SQRT($W$3/293)</f>
        <v>40.599195680261559</v>
      </c>
      <c r="K60" s="3">
        <f>(H60)/($Y$3*(B60/120))</f>
        <v>790913.43826249044</v>
      </c>
      <c r="L60" s="3">
        <f t="shared" si="4"/>
        <v>790.91343826249044</v>
      </c>
      <c r="M60" s="3">
        <f t="shared" si="5"/>
        <v>0.30342349875638319</v>
      </c>
      <c r="N60" s="3">
        <f xml:space="preserve"> $Z$3*D60</f>
        <v>534522881.25000006</v>
      </c>
      <c r="O60" s="3">
        <f t="shared" si="6"/>
        <v>534.52288125000007</v>
      </c>
      <c r="P60" s="3">
        <f t="shared" si="9"/>
        <v>145247298.36971506</v>
      </c>
      <c r="Q60" s="3">
        <f t="shared" si="7"/>
        <v>145.24729836971505</v>
      </c>
      <c r="R60" s="3">
        <f t="shared" si="8"/>
        <v>27.173261138989837</v>
      </c>
    </row>
    <row r="61" spans="1:18" x14ac:dyDescent="0.25">
      <c r="A61" s="10">
        <v>122.157</v>
      </c>
      <c r="B61" s="3">
        <f>B60+50</f>
        <v>3900</v>
      </c>
      <c r="C61" s="3">
        <v>0.27589999999999998</v>
      </c>
      <c r="D61" s="3">
        <f t="shared" si="1"/>
        <v>12.415499999999998</v>
      </c>
      <c r="E61" s="3">
        <v>1.11704</v>
      </c>
      <c r="F61" s="3">
        <f xml:space="preserve"> A61*0.815776</f>
        <v>99.652748831999986</v>
      </c>
      <c r="G61" s="3">
        <f t="shared" si="2"/>
        <v>40.698870120825603</v>
      </c>
      <c r="H61" s="9">
        <f xml:space="preserve"> ((F61*B61)/9549.3)*1000</f>
        <v>40698.870120825602</v>
      </c>
      <c r="I61" s="3">
        <f t="shared" si="3"/>
        <v>54.577184832027129</v>
      </c>
      <c r="J61" s="3">
        <f xml:space="preserve"> G61*1.01325/$T$3*SQRT($W$3/293)</f>
        <v>40.953801399198348</v>
      </c>
      <c r="K61" s="3">
        <f>(H61)/($Y$3*(B61/120))</f>
        <v>787593.03571989562</v>
      </c>
      <c r="L61" s="3">
        <f t="shared" si="4"/>
        <v>787.59303571989562</v>
      </c>
      <c r="M61" s="3">
        <f t="shared" si="5"/>
        <v>0.3031586708881932</v>
      </c>
      <c r="N61" s="3">
        <f xml:space="preserve"> $Z$3*D61</f>
        <v>538720960.49999988</v>
      </c>
      <c r="O61" s="3">
        <f t="shared" si="6"/>
        <v>538.72096049999993</v>
      </c>
      <c r="P61" s="3">
        <f t="shared" si="9"/>
        <v>146515932.43497217</v>
      </c>
      <c r="Q61" s="3">
        <f t="shared" si="7"/>
        <v>146.51593243497217</v>
      </c>
      <c r="R61" s="3">
        <f t="shared" si="8"/>
        <v>27.196998664946541</v>
      </c>
    </row>
    <row r="62" spans="1:18" x14ac:dyDescent="0.25">
      <c r="A62" s="10">
        <v>121.184</v>
      </c>
      <c r="B62" s="3">
        <f>B61+50</f>
        <v>3950</v>
      </c>
      <c r="C62" s="3">
        <v>0.28284999999999999</v>
      </c>
      <c r="D62" s="3">
        <f t="shared" si="1"/>
        <v>12.728249999999999</v>
      </c>
      <c r="E62" s="3">
        <v>1.12259</v>
      </c>
      <c r="F62" s="3">
        <f xml:space="preserve"> A62*0.815776</f>
        <v>98.858998783999994</v>
      </c>
      <c r="G62" s="3">
        <f t="shared" si="2"/>
        <v>40.892321447310273</v>
      </c>
      <c r="H62" s="9">
        <f xml:space="preserve"> ((F62*B62)/9549.3)*1000</f>
        <v>40892.321447310271</v>
      </c>
      <c r="I62" s="3">
        <f t="shared" si="3"/>
        <v>54.836603060843075</v>
      </c>
      <c r="J62" s="3">
        <f xml:space="preserve"> G62*1.01325/$T$3*SQRT($W$3/293)</f>
        <v>41.148464474161962</v>
      </c>
      <c r="K62" s="3">
        <f>(H62)/($Y$3*(B62/120))</f>
        <v>781319.73149864387</v>
      </c>
      <c r="L62" s="3">
        <f t="shared" si="4"/>
        <v>781.31973149864382</v>
      </c>
      <c r="M62" s="3">
        <f t="shared" si="5"/>
        <v>0.30932502980742699</v>
      </c>
      <c r="N62" s="3">
        <f xml:space="preserve"> $Z$3*D62</f>
        <v>552291495.75</v>
      </c>
      <c r="O62" s="3">
        <f t="shared" si="6"/>
        <v>552.29149574999997</v>
      </c>
      <c r="P62" s="3">
        <f t="shared" si="9"/>
        <v>147212357.21031699</v>
      </c>
      <c r="Q62" s="3">
        <f t="shared" si="7"/>
        <v>147.21235721031698</v>
      </c>
      <c r="R62" s="3">
        <f t="shared" si="8"/>
        <v>26.654829622246083</v>
      </c>
    </row>
    <row r="63" spans="1:18" x14ac:dyDescent="0.25">
      <c r="A63" s="10">
        <v>120.004</v>
      </c>
      <c r="B63" s="3">
        <f>B62+50</f>
        <v>4000</v>
      </c>
      <c r="C63" s="3">
        <v>0.28455000000000003</v>
      </c>
      <c r="D63" s="3">
        <f t="shared" si="1"/>
        <v>12.80475</v>
      </c>
      <c r="E63" s="3">
        <v>1.1246100000000001</v>
      </c>
      <c r="F63" s="3">
        <f xml:space="preserve"> A63*0.815776</f>
        <v>97.896383103999995</v>
      </c>
      <c r="G63" s="3">
        <f t="shared" si="2"/>
        <v>41.006726400469148</v>
      </c>
      <c r="H63" s="9">
        <f xml:space="preserve"> ((F63*B63)/9549.3)*1000</f>
        <v>41006.726400469146</v>
      </c>
      <c r="I63" s="3">
        <f t="shared" si="3"/>
        <v>54.990020103029124</v>
      </c>
      <c r="J63" s="3">
        <f xml:space="preserve"> G63*1.01325/$T$3*SQRT($W$3/293)</f>
        <v>41.263586041833101</v>
      </c>
      <c r="K63" s="3">
        <f>(H63)/($Y$3*(B63/120))</f>
        <v>773711.81887677626</v>
      </c>
      <c r="L63" s="3">
        <f t="shared" si="4"/>
        <v>773.71181887677631</v>
      </c>
      <c r="M63" s="3">
        <f t="shared" si="5"/>
        <v>0.31031597658571219</v>
      </c>
      <c r="N63" s="3">
        <f xml:space="preserve"> $Z$3*D63</f>
        <v>555610907.25</v>
      </c>
      <c r="O63" s="3">
        <f t="shared" si="6"/>
        <v>555.61090724999997</v>
      </c>
      <c r="P63" s="3">
        <f t="shared" si="9"/>
        <v>147624215.04168892</v>
      </c>
      <c r="Q63" s="3">
        <f t="shared" si="7"/>
        <v>147.62421504168893</v>
      </c>
      <c r="R63" s="3">
        <f t="shared" si="8"/>
        <v>26.569711486111025</v>
      </c>
    </row>
    <row r="64" spans="1:18" x14ac:dyDescent="0.25">
      <c r="A64" s="10">
        <v>118.73399999999999</v>
      </c>
      <c r="B64" s="3">
        <f>B63+50</f>
        <v>4050</v>
      </c>
      <c r="C64" s="3">
        <v>0.28710000000000002</v>
      </c>
      <c r="D64" s="3">
        <f t="shared" si="1"/>
        <v>12.919500000000001</v>
      </c>
      <c r="E64" s="3">
        <v>1.1222000000000001</v>
      </c>
      <c r="F64" s="3">
        <f xml:space="preserve"> A64*0.815776</f>
        <v>96.860347583999996</v>
      </c>
      <c r="G64" s="3">
        <f t="shared" si="2"/>
        <v>41.079912424491852</v>
      </c>
      <c r="H64" s="9">
        <f xml:space="preserve"> ((F64*B64)/9549.3)*1000</f>
        <v>41079.912424491849</v>
      </c>
      <c r="I64" s="3">
        <f t="shared" si="3"/>
        <v>55.088162561243564</v>
      </c>
      <c r="J64" s="3">
        <f xml:space="preserve"> G64*1.01325/$T$3*SQRT($W$3/293)</f>
        <v>41.337230491522355</v>
      </c>
      <c r="K64" s="3">
        <f>(H64)/($Y$3*(B64/120))</f>
        <v>765523.64173290192</v>
      </c>
      <c r="L64" s="3">
        <f t="shared" si="4"/>
        <v>765.52364173290186</v>
      </c>
      <c r="M64" s="3">
        <f t="shared" si="5"/>
        <v>0.31253908030073752</v>
      </c>
      <c r="N64" s="3">
        <f xml:space="preserve"> $Z$3*D64</f>
        <v>560590024.5</v>
      </c>
      <c r="O64" s="3">
        <f t="shared" si="6"/>
        <v>560.59002450000003</v>
      </c>
      <c r="P64" s="3">
        <f t="shared" si="9"/>
        <v>147887684.72817066</v>
      </c>
      <c r="Q64" s="3">
        <f t="shared" si="7"/>
        <v>147.88768472817065</v>
      </c>
      <c r="R64" s="3">
        <f t="shared" si="8"/>
        <v>26.380720003013653</v>
      </c>
    </row>
    <row r="65" spans="1:18" x14ac:dyDescent="0.25">
      <c r="A65" s="10">
        <v>117.44199999999999</v>
      </c>
      <c r="B65" s="3">
        <f>B64+50</f>
        <v>4100</v>
      </c>
      <c r="C65" s="3">
        <v>0.28894999999999998</v>
      </c>
      <c r="D65" s="3">
        <f t="shared" si="1"/>
        <v>13.002749999999999</v>
      </c>
      <c r="E65" s="3">
        <v>1.1239399999999999</v>
      </c>
      <c r="F65" s="3">
        <f xml:space="preserve"> A65*0.815776</f>
        <v>95.806364991999985</v>
      </c>
      <c r="G65" s="3">
        <f t="shared" si="2"/>
        <v>41.134543523315841</v>
      </c>
      <c r="H65" s="9">
        <f xml:space="preserve"> ((F65*B65)/9549.3)*1000</f>
        <v>41134.543523315842</v>
      </c>
      <c r="I65" s="3">
        <f t="shared" si="3"/>
        <v>55.161422864766543</v>
      </c>
      <c r="J65" s="3">
        <f xml:space="preserve"> G65*1.01325/$T$3*SQRT($W$3/293)</f>
        <v>41.392203790899352</v>
      </c>
      <c r="K65" s="3">
        <f>(H65)/($Y$3*(B65/120))</f>
        <v>757193.62215031462</v>
      </c>
      <c r="L65" s="3">
        <f t="shared" si="4"/>
        <v>757.19362215031458</v>
      </c>
      <c r="M65" s="3">
        <f t="shared" si="5"/>
        <v>0.31413524309277857</v>
      </c>
      <c r="N65" s="3">
        <f xml:space="preserve"> $Z$3*D65</f>
        <v>564202325.25</v>
      </c>
      <c r="O65" s="3">
        <f t="shared" si="6"/>
        <v>564.20232524999994</v>
      </c>
      <c r="P65" s="3">
        <f t="shared" si="9"/>
        <v>148084356.68393704</v>
      </c>
      <c r="Q65" s="3">
        <f t="shared" si="7"/>
        <v>148.08435668393705</v>
      </c>
      <c r="R65" s="3">
        <f t="shared" si="8"/>
        <v>26.246676069319701</v>
      </c>
    </row>
    <row r="66" spans="1:18" x14ac:dyDescent="0.25">
      <c r="A66" s="10">
        <v>116.5</v>
      </c>
      <c r="B66" s="3">
        <f>B65+50</f>
        <v>4150</v>
      </c>
      <c r="C66" s="3">
        <v>0.29304999999999998</v>
      </c>
      <c r="D66" s="3">
        <f t="shared" si="1"/>
        <v>13.187249999999999</v>
      </c>
      <c r="E66" s="3">
        <v>1.12233</v>
      </c>
      <c r="F66" s="3">
        <f xml:space="preserve"> A66*0.815776</f>
        <v>95.037903999999997</v>
      </c>
      <c r="G66" s="3">
        <f t="shared" si="2"/>
        <v>41.302221272763454</v>
      </c>
      <c r="H66" s="9">
        <f xml:space="preserve"> ((F66*B66)/9549.3)*1000</f>
        <v>41302.221272763454</v>
      </c>
      <c r="I66" s="3">
        <f t="shared" si="3"/>
        <v>55.386278726775785</v>
      </c>
      <c r="J66" s="3">
        <f xml:space="preserve"> G66*1.01325/$T$3*SQRT($W$3/293)</f>
        <v>41.56093184722021</v>
      </c>
      <c r="K66" s="3">
        <f>(H66)/($Y$3*(B66/120))</f>
        <v>751120.18681997631</v>
      </c>
      <c r="L66" s="3">
        <f t="shared" si="4"/>
        <v>751.12018681997631</v>
      </c>
      <c r="M66" s="3">
        <f t="shared" si="5"/>
        <v>0.31729918974090626</v>
      </c>
      <c r="N66" s="3">
        <f xml:space="preserve"> $Z$3*D66</f>
        <v>572207964.75</v>
      </c>
      <c r="O66" s="3">
        <f t="shared" si="6"/>
        <v>572.20796474999997</v>
      </c>
      <c r="P66" s="3">
        <f t="shared" si="9"/>
        <v>148687996.58194843</v>
      </c>
      <c r="Q66" s="3">
        <f t="shared" si="7"/>
        <v>148.68799658194843</v>
      </c>
      <c r="R66" s="3">
        <f t="shared" si="8"/>
        <v>25.984957522727044</v>
      </c>
    </row>
    <row r="67" spans="1:18" x14ac:dyDescent="0.25">
      <c r="A67" s="10">
        <v>115.931</v>
      </c>
      <c r="B67" s="3">
        <f>B66+50</f>
        <v>4200</v>
      </c>
      <c r="C67" s="3">
        <v>0.2949</v>
      </c>
      <c r="D67" s="3">
        <f t="shared" si="1"/>
        <v>13.2705</v>
      </c>
      <c r="E67" s="3">
        <v>1.1217900000000001</v>
      </c>
      <c r="F67" s="3">
        <f xml:space="preserve"> A67*0.815776</f>
        <v>94.573727455999986</v>
      </c>
      <c r="G67" s="3">
        <f t="shared" si="2"/>
        <v>41.595682962646471</v>
      </c>
      <c r="H67" s="9">
        <f xml:space="preserve"> ((F67*B67)/9549.3)*1000</f>
        <v>41595.682962646468</v>
      </c>
      <c r="I67" s="3">
        <f t="shared" si="3"/>
        <v>55.779810852908916</v>
      </c>
      <c r="J67" s="3">
        <f xml:space="preserve"> G67*1.01325/$T$3*SQRT($W$3/293)</f>
        <v>41.856231734663339</v>
      </c>
      <c r="K67" s="3">
        <f>(H67)/($Y$3*(B67/120))</f>
        <v>747451.62556417729</v>
      </c>
      <c r="L67" s="3">
        <f t="shared" si="4"/>
        <v>747.45162556417733</v>
      </c>
      <c r="M67" s="3">
        <f t="shared" si="5"/>
        <v>0.31704956347061708</v>
      </c>
      <c r="N67" s="3">
        <f xml:space="preserve"> $Z$3*D67</f>
        <v>575820265.5</v>
      </c>
      <c r="O67" s="3">
        <f t="shared" si="6"/>
        <v>575.8202655</v>
      </c>
      <c r="P67" s="3">
        <f t="shared" ref="P67:P93" si="10" xml:space="preserve"> H67*3600</f>
        <v>149744458.66552728</v>
      </c>
      <c r="Q67" s="3">
        <f t="shared" si="7"/>
        <v>149.74445866552728</v>
      </c>
      <c r="R67" s="3">
        <f t="shared" si="8"/>
        <v>26.005416557456552</v>
      </c>
    </row>
    <row r="68" spans="1:18" x14ac:dyDescent="0.25">
      <c r="A68" s="10">
        <v>115.03400000000001</v>
      </c>
      <c r="B68" s="3">
        <f>B67+50</f>
        <v>4250</v>
      </c>
      <c r="C68" s="3">
        <v>0.29715000000000003</v>
      </c>
      <c r="D68" s="3">
        <f t="shared" ref="D68:D93" si="11">C68*0.75*60</f>
        <v>13.37175</v>
      </c>
      <c r="E68" s="3">
        <v>1.12456</v>
      </c>
      <c r="F68" s="3">
        <f xml:space="preserve"> A68*0.815776</f>
        <v>93.841976383999992</v>
      </c>
      <c r="G68" s="3">
        <f t="shared" ref="G68:G93" si="12">H68/1000</f>
        <v>41.765197410490821</v>
      </c>
      <c r="H68" s="9">
        <f xml:space="preserve"> ((F68*B68)/9549.3)*1000</f>
        <v>41765.197410490822</v>
      </c>
      <c r="I68" s="3">
        <f t="shared" ref="I68:I93" si="13" xml:space="preserve"> (H68*1.341)/1000</f>
        <v>56.00712972746819</v>
      </c>
      <c r="J68" s="3">
        <f xml:space="preserve"> G68*1.01325/$T$3*SQRT($W$3/293)</f>
        <v>42.026807994168877</v>
      </c>
      <c r="K68" s="3">
        <f>(H68)/($Y$3*(B68/120))</f>
        <v>741668.32249484258</v>
      </c>
      <c r="L68" s="3">
        <f t="shared" ref="L68:L93" si="14">K68/1000</f>
        <v>741.66832249484253</v>
      </c>
      <c r="M68" s="3">
        <f t="shared" ref="M68:M93" si="15">D68/J68</f>
        <v>0.31817191545585144</v>
      </c>
      <c r="N68" s="3">
        <f xml:space="preserve"> $Z$3*D68</f>
        <v>580213604.25</v>
      </c>
      <c r="O68" s="3">
        <f t="shared" ref="O68:O93" si="16" xml:space="preserve"> N68/1000000</f>
        <v>580.21360425</v>
      </c>
      <c r="P68" s="3">
        <f t="shared" si="10"/>
        <v>150354710.67776695</v>
      </c>
      <c r="Q68" s="3">
        <f t="shared" ref="Q68:Q93" si="17" xml:space="preserve"> P68/1000000</f>
        <v>150.35471067776695</v>
      </c>
      <c r="R68" s="3">
        <f t="shared" ref="R68:R93" si="18" xml:space="preserve"> (Q68/O68)*100</f>
        <v>25.913682405313391</v>
      </c>
    </row>
    <row r="69" spans="1:18" x14ac:dyDescent="0.25">
      <c r="A69" s="10">
        <v>114.39100000000001</v>
      </c>
      <c r="B69" s="3">
        <f>B68+50</f>
        <v>4300</v>
      </c>
      <c r="C69" s="3">
        <v>0.30220000000000002</v>
      </c>
      <c r="D69" s="3">
        <f t="shared" si="11"/>
        <v>13.599</v>
      </c>
      <c r="E69" s="3">
        <v>1.1227799999999999</v>
      </c>
      <c r="F69" s="3">
        <f xml:space="preserve"> A69*0.815776</f>
        <v>93.317432416000003</v>
      </c>
      <c r="G69" s="3">
        <f t="shared" si="12"/>
        <v>42.02035326032275</v>
      </c>
      <c r="H69" s="9">
        <f xml:space="preserve"> ((F69*B69)/9549.3)*1000</f>
        <v>42020.35326032275</v>
      </c>
      <c r="I69" s="3">
        <f t="shared" si="13"/>
        <v>56.34929372209281</v>
      </c>
      <c r="J69" s="3">
        <f xml:space="preserve"> G69*1.01325/$T$3*SQRT($W$3/293)</f>
        <v>42.283562099843998</v>
      </c>
      <c r="K69" s="3">
        <f>(H69)/($Y$3*(B69/120))</f>
        <v>737522.6548542825</v>
      </c>
      <c r="L69" s="3">
        <f t="shared" si="14"/>
        <v>737.52265485428245</v>
      </c>
      <c r="M69" s="3">
        <f t="shared" si="15"/>
        <v>0.32161434194897626</v>
      </c>
      <c r="N69" s="3">
        <f xml:space="preserve"> $Z$3*D69</f>
        <v>590074209</v>
      </c>
      <c r="O69" s="3">
        <f t="shared" si="16"/>
        <v>590.074209</v>
      </c>
      <c r="P69" s="3">
        <f t="shared" si="10"/>
        <v>151273271.7371619</v>
      </c>
      <c r="Q69" s="3">
        <f t="shared" si="17"/>
        <v>151.27327173716191</v>
      </c>
      <c r="R69" s="3">
        <f t="shared" si="18"/>
        <v>25.636313099249847</v>
      </c>
    </row>
    <row r="70" spans="1:18" x14ac:dyDescent="0.25">
      <c r="A70" s="10">
        <v>114.01600000000001</v>
      </c>
      <c r="B70" s="3">
        <f>B69+50</f>
        <v>4350</v>
      </c>
      <c r="C70" s="3">
        <v>0.30604999999999999</v>
      </c>
      <c r="D70" s="3">
        <f t="shared" si="11"/>
        <v>13.77225</v>
      </c>
      <c r="E70" s="3">
        <v>1.1194299999999999</v>
      </c>
      <c r="F70" s="3">
        <f xml:space="preserve"> A70*0.815776</f>
        <v>93.011516415999992</v>
      </c>
      <c r="G70" s="3">
        <f t="shared" si="12"/>
        <v>42.369607867550499</v>
      </c>
      <c r="H70" s="9">
        <f xml:space="preserve"> ((F70*B70)/9549.3)*1000</f>
        <v>42369.607867550498</v>
      </c>
      <c r="I70" s="3">
        <f t="shared" si="13"/>
        <v>56.81764415038522</v>
      </c>
      <c r="J70" s="3">
        <f xml:space="preserve"> G70*1.01325/$T$3*SQRT($W$3/293)</f>
        <v>42.635004382632118</v>
      </c>
      <c r="K70" s="3">
        <f>(H70)/($Y$3*(B70/120))</f>
        <v>735104.88601258723</v>
      </c>
      <c r="L70" s="3">
        <f t="shared" si="14"/>
        <v>735.10488601258726</v>
      </c>
      <c r="M70" s="3">
        <f t="shared" si="15"/>
        <v>0.32302682266429628</v>
      </c>
      <c r="N70" s="3">
        <f xml:space="preserve"> $Z$3*D70</f>
        <v>597591699.75</v>
      </c>
      <c r="O70" s="3">
        <f t="shared" si="16"/>
        <v>597.59169974999998</v>
      </c>
      <c r="P70" s="3">
        <f t="shared" si="10"/>
        <v>152530588.32318178</v>
      </c>
      <c r="Q70" s="3">
        <f t="shared" si="17"/>
        <v>152.53058832318177</v>
      </c>
      <c r="R70" s="3">
        <f t="shared" si="18"/>
        <v>25.524214674834393</v>
      </c>
    </row>
    <row r="71" spans="1:18" x14ac:dyDescent="0.25">
      <c r="A71" s="10">
        <v>113.871</v>
      </c>
      <c r="B71" s="3">
        <f>B70+50</f>
        <v>4400</v>
      </c>
      <c r="C71" s="3">
        <v>0.30919999999999997</v>
      </c>
      <c r="D71" s="3">
        <f t="shared" si="11"/>
        <v>13.914</v>
      </c>
      <c r="E71" s="3">
        <v>1.1198600000000001</v>
      </c>
      <c r="F71" s="3">
        <f xml:space="preserve"> A71*0.815776</f>
        <v>92.893228895999997</v>
      </c>
      <c r="G71" s="3">
        <f t="shared" si="12"/>
        <v>42.802111897458452</v>
      </c>
      <c r="H71" s="9">
        <f xml:space="preserve"> ((F71*B71)/9549.3)*1000</f>
        <v>42802.111897458453</v>
      </c>
      <c r="I71" s="3">
        <f t="shared" si="13"/>
        <v>57.397632054491787</v>
      </c>
      <c r="J71" s="3">
        <f xml:space="preserve"> G71*1.01325/$T$3*SQRT($W$3/293)</f>
        <v>43.070217549302804</v>
      </c>
      <c r="K71" s="3">
        <f>(H71)/($Y$3*(B71/120))</f>
        <v>734170.01539379859</v>
      </c>
      <c r="L71" s="3">
        <f t="shared" si="14"/>
        <v>734.17001539379862</v>
      </c>
      <c r="M71" s="3">
        <f t="shared" si="15"/>
        <v>0.32305385929552222</v>
      </c>
      <c r="N71" s="3">
        <f xml:space="preserve"> $Z$3*D71</f>
        <v>603742374</v>
      </c>
      <c r="O71" s="3">
        <f t="shared" si="16"/>
        <v>603.74237400000004</v>
      </c>
      <c r="P71" s="3">
        <f t="shared" si="10"/>
        <v>154087602.83085042</v>
      </c>
      <c r="Q71" s="3">
        <f t="shared" si="17"/>
        <v>154.08760283085041</v>
      </c>
      <c r="R71" s="3">
        <f t="shared" si="18"/>
        <v>25.522078533260352</v>
      </c>
    </row>
    <row r="72" spans="1:18" x14ac:dyDescent="0.25">
      <c r="A72" s="10">
        <v>113.985</v>
      </c>
      <c r="B72" s="3">
        <f>B71+50</f>
        <v>4450</v>
      </c>
      <c r="C72" s="3">
        <v>0.30990000000000001</v>
      </c>
      <c r="D72" s="3">
        <f t="shared" si="11"/>
        <v>13.945499999999999</v>
      </c>
      <c r="E72" s="3">
        <v>1.11873</v>
      </c>
      <c r="F72" s="3">
        <f xml:space="preserve"> A72*0.815776</f>
        <v>92.986227359999987</v>
      </c>
      <c r="G72" s="3">
        <f t="shared" si="12"/>
        <v>43.331837072036691</v>
      </c>
      <c r="H72" s="9">
        <f xml:space="preserve"> ((F72*B72)/9549.3)*1000</f>
        <v>43331.837072036695</v>
      </c>
      <c r="I72" s="3">
        <f t="shared" si="13"/>
        <v>58.107993513601208</v>
      </c>
      <c r="J72" s="3">
        <f xml:space="preserve"> G72*1.01325/$T$3*SQRT($W$3/293)</f>
        <v>43.603260838500461</v>
      </c>
      <c r="K72" s="3">
        <f>(H72)/($Y$3*(B72/120))</f>
        <v>734905.01712167379</v>
      </c>
      <c r="L72" s="3">
        <f t="shared" si="14"/>
        <v>734.90501712167384</v>
      </c>
      <c r="M72" s="3">
        <f t="shared" si="15"/>
        <v>0.31982699761038313</v>
      </c>
      <c r="N72" s="3">
        <f xml:space="preserve"> $Z$3*D72</f>
        <v>605109190.5</v>
      </c>
      <c r="O72" s="3">
        <f t="shared" si="16"/>
        <v>605.10919049999995</v>
      </c>
      <c r="P72" s="3">
        <f t="shared" si="10"/>
        <v>155994613.45933211</v>
      </c>
      <c r="Q72" s="3">
        <f t="shared" si="17"/>
        <v>155.9946134593321</v>
      </c>
      <c r="R72" s="3">
        <f t="shared" si="18"/>
        <v>25.779580926614948</v>
      </c>
    </row>
    <row r="73" spans="1:18" x14ac:dyDescent="0.25">
      <c r="A73" s="10">
        <v>113.306</v>
      </c>
      <c r="B73" s="3">
        <f>B72+50</f>
        <v>4500</v>
      </c>
      <c r="C73" s="3">
        <v>0.31445000000000001</v>
      </c>
      <c r="D73" s="3">
        <f t="shared" si="11"/>
        <v>14.15025</v>
      </c>
      <c r="E73" s="3">
        <v>1.1156299999999999</v>
      </c>
      <c r="F73" s="3">
        <f xml:space="preserve"> A73*0.815776</f>
        <v>92.432315455999998</v>
      </c>
      <c r="G73" s="3">
        <f t="shared" si="12"/>
        <v>43.557686903961553</v>
      </c>
      <c r="H73" s="9">
        <f xml:space="preserve"> ((F73*B73)/9549.3)*1000</f>
        <v>43557.686903961556</v>
      </c>
      <c r="I73" s="3">
        <f t="shared" si="13"/>
        <v>58.410858138212447</v>
      </c>
      <c r="J73" s="3">
        <f xml:space="preserve"> G73*1.01325/$T$3*SQRT($W$3/293)</f>
        <v>43.830525358012515</v>
      </c>
      <c r="K73" s="3">
        <f>(H73)/($Y$3*(B73/120))</f>
        <v>730527.24367231119</v>
      </c>
      <c r="L73" s="3">
        <f t="shared" si="14"/>
        <v>730.52724367231122</v>
      </c>
      <c r="M73" s="3">
        <f t="shared" si="15"/>
        <v>0.32284007285833816</v>
      </c>
      <c r="N73" s="3">
        <f xml:space="preserve"> $Z$3*D73</f>
        <v>613993497.75</v>
      </c>
      <c r="O73" s="3">
        <f t="shared" si="16"/>
        <v>613.99349774999996</v>
      </c>
      <c r="P73" s="3">
        <f t="shared" si="10"/>
        <v>156807672.85426161</v>
      </c>
      <c r="Q73" s="3">
        <f t="shared" si="17"/>
        <v>156.8076728542616</v>
      </c>
      <c r="R73" s="3">
        <f t="shared" si="18"/>
        <v>25.538979391294635</v>
      </c>
    </row>
    <row r="74" spans="1:18" x14ac:dyDescent="0.25">
      <c r="A74" s="10">
        <v>113.074</v>
      </c>
      <c r="B74" s="3">
        <f>B73+50</f>
        <v>4550</v>
      </c>
      <c r="C74" s="3">
        <v>0.31709999999999999</v>
      </c>
      <c r="D74" s="3">
        <f t="shared" si="11"/>
        <v>14.269500000000001</v>
      </c>
      <c r="E74" s="3">
        <v>1.1095299999999999</v>
      </c>
      <c r="F74" s="3">
        <f xml:space="preserve"> A74*0.815776</f>
        <v>92.243055423999991</v>
      </c>
      <c r="G74" s="3">
        <f t="shared" si="12"/>
        <v>43.951483583006095</v>
      </c>
      <c r="H74" s="9">
        <f xml:space="preserve"> ((F74*B74)/9549.3)*1000</f>
        <v>43951.483583006091</v>
      </c>
      <c r="I74" s="3">
        <f t="shared" si="13"/>
        <v>58.938939484811172</v>
      </c>
      <c r="J74" s="3">
        <f xml:space="preserve"> G74*1.01325/$T$3*SQRT($W$3/293)</f>
        <v>44.226788717102707</v>
      </c>
      <c r="K74" s="3">
        <f>(H74)/($Y$3*(B74/120))</f>
        <v>729031.45068224904</v>
      </c>
      <c r="L74" s="3">
        <f t="shared" si="14"/>
        <v>729.03145068224899</v>
      </c>
      <c r="M74" s="3">
        <f t="shared" si="15"/>
        <v>0.32264381868814995</v>
      </c>
      <c r="N74" s="3">
        <f xml:space="preserve"> $Z$3*D74</f>
        <v>619167874.5</v>
      </c>
      <c r="O74" s="3">
        <f t="shared" si="16"/>
        <v>619.16787450000004</v>
      </c>
      <c r="P74" s="3">
        <f t="shared" si="10"/>
        <v>158225340.89882192</v>
      </c>
      <c r="Q74" s="3">
        <f t="shared" si="17"/>
        <v>158.22534089882191</v>
      </c>
      <c r="R74" s="3">
        <f t="shared" si="18"/>
        <v>25.554513955782099</v>
      </c>
    </row>
    <row r="75" spans="1:18" x14ac:dyDescent="0.25">
      <c r="A75" s="10">
        <v>112.19499999999999</v>
      </c>
      <c r="B75" s="3">
        <f>B74+50</f>
        <v>4600</v>
      </c>
      <c r="C75" s="3">
        <v>0.31940000000000002</v>
      </c>
      <c r="D75" s="3">
        <f t="shared" si="11"/>
        <v>14.373000000000001</v>
      </c>
      <c r="E75" s="3">
        <v>1.1056900000000001</v>
      </c>
      <c r="F75" s="3">
        <f xml:space="preserve"> A75*0.815776</f>
        <v>91.525988319999982</v>
      </c>
      <c r="G75" s="3">
        <f t="shared" si="12"/>
        <v>44.089048021530367</v>
      </c>
      <c r="H75" s="9">
        <f xml:space="preserve"> ((F75*B75)/9549.3)*1000</f>
        <v>44089.048021530369</v>
      </c>
      <c r="I75" s="3">
        <f t="shared" si="13"/>
        <v>59.123413396872223</v>
      </c>
      <c r="J75" s="3">
        <f xml:space="preserve"> G75*1.01325/$T$3*SQRT($W$3/293)</f>
        <v>44.365214837488601</v>
      </c>
      <c r="K75" s="3">
        <f>(H75)/($Y$3*(B75/120))</f>
        <v>723364.2005173153</v>
      </c>
      <c r="L75" s="3">
        <f t="shared" si="14"/>
        <v>723.36420051731534</v>
      </c>
      <c r="M75" s="3">
        <f t="shared" si="15"/>
        <v>0.32397003040893241</v>
      </c>
      <c r="N75" s="3">
        <f xml:space="preserve"> $Z$3*D75</f>
        <v>623658843</v>
      </c>
      <c r="O75" s="3">
        <f t="shared" si="16"/>
        <v>623.65884300000005</v>
      </c>
      <c r="P75" s="3">
        <f t="shared" si="10"/>
        <v>158720572.87750933</v>
      </c>
      <c r="Q75" s="3">
        <f t="shared" si="17"/>
        <v>158.72057287750931</v>
      </c>
      <c r="R75" s="3">
        <f t="shared" si="18"/>
        <v>25.449903366079475</v>
      </c>
    </row>
    <row r="76" spans="1:18" x14ac:dyDescent="0.25">
      <c r="A76" s="10">
        <v>111.06100000000001</v>
      </c>
      <c r="B76" s="3">
        <f>B75+50</f>
        <v>4650</v>
      </c>
      <c r="C76" s="3">
        <v>0.32055</v>
      </c>
      <c r="D76" s="3">
        <f t="shared" si="11"/>
        <v>14.42475</v>
      </c>
      <c r="E76" s="3">
        <v>1.09782</v>
      </c>
      <c r="F76" s="3">
        <f xml:space="preserve"> A76*0.815776</f>
        <v>90.600898336</v>
      </c>
      <c r="G76" s="3">
        <f t="shared" si="12"/>
        <v>44.117807301310044</v>
      </c>
      <c r="H76" s="9">
        <f xml:space="preserve"> ((F76*B76)/9549.3)*1000</f>
        <v>44117.807301310044</v>
      </c>
      <c r="I76" s="3">
        <f t="shared" si="13"/>
        <v>59.16197959105677</v>
      </c>
      <c r="J76" s="3">
        <f xml:space="preserve"> G76*1.01325/$T$3*SQRT($W$3/293)</f>
        <v>44.394154260843216</v>
      </c>
      <c r="K76" s="3">
        <f>(H76)/($Y$3*(B76/120))</f>
        <v>716052.86754002911</v>
      </c>
      <c r="L76" s="3">
        <f t="shared" si="14"/>
        <v>716.05286754002907</v>
      </c>
      <c r="M76" s="3">
        <f t="shared" si="15"/>
        <v>0.32492453657852427</v>
      </c>
      <c r="N76" s="3">
        <f xml:space="preserve"> $Z$3*D76</f>
        <v>625904327.25</v>
      </c>
      <c r="O76" s="3">
        <f t="shared" si="16"/>
        <v>625.90432725000005</v>
      </c>
      <c r="P76" s="3">
        <f t="shared" si="10"/>
        <v>158824106.28471616</v>
      </c>
      <c r="Q76" s="3">
        <f t="shared" si="17"/>
        <v>158.82410628471615</v>
      </c>
      <c r="R76" s="3">
        <f t="shared" si="18"/>
        <v>25.375141115021925</v>
      </c>
    </row>
    <row r="77" spans="1:18" x14ac:dyDescent="0.25">
      <c r="A77" s="10">
        <v>109.973</v>
      </c>
      <c r="B77" s="3">
        <f>B76+50</f>
        <v>4700</v>
      </c>
      <c r="C77" s="3">
        <v>0.32069999999999999</v>
      </c>
      <c r="D77" s="3">
        <f t="shared" si="11"/>
        <v>14.4315</v>
      </c>
      <c r="E77" s="3">
        <v>1.09558</v>
      </c>
      <c r="F77" s="3">
        <f xml:space="preserve"> A77*0.815776</f>
        <v>89.713334047999993</v>
      </c>
      <c r="G77" s="3">
        <f t="shared" si="12"/>
        <v>44.155348562261103</v>
      </c>
      <c r="H77" s="9">
        <f xml:space="preserve"> ((F77*B77)/9549.3)*1000</f>
        <v>44155.348562261104</v>
      </c>
      <c r="I77" s="3">
        <f t="shared" si="13"/>
        <v>59.212322421992141</v>
      </c>
      <c r="J77" s="3">
        <f xml:space="preserve"> G77*1.01325/$T$3*SQRT($W$3/293)</f>
        <v>44.431930674308767</v>
      </c>
      <c r="K77" s="3">
        <f>(H77)/($Y$3*(B77/120))</f>
        <v>709038.11420732411</v>
      </c>
      <c r="L77" s="3">
        <f t="shared" si="14"/>
        <v>709.03811420732416</v>
      </c>
      <c r="M77" s="3">
        <f t="shared" si="15"/>
        <v>0.32480020068865739</v>
      </c>
      <c r="N77" s="3">
        <f xml:space="preserve"> $Z$3*D77</f>
        <v>626197216.5</v>
      </c>
      <c r="O77" s="3">
        <f t="shared" si="16"/>
        <v>626.19721649999997</v>
      </c>
      <c r="P77" s="3">
        <f t="shared" si="10"/>
        <v>158959254.82413998</v>
      </c>
      <c r="Q77" s="3">
        <f t="shared" si="17"/>
        <v>158.95925482413998</v>
      </c>
      <c r="R77" s="3">
        <f t="shared" si="18"/>
        <v>25.384854904435684</v>
      </c>
    </row>
    <row r="78" spans="1:18" x14ac:dyDescent="0.25">
      <c r="A78" s="10">
        <v>108.654</v>
      </c>
      <c r="B78" s="3">
        <f>B77+50</f>
        <v>4750</v>
      </c>
      <c r="C78" s="3">
        <v>0.32485000000000003</v>
      </c>
      <c r="D78" s="3">
        <f t="shared" si="11"/>
        <v>14.61825</v>
      </c>
      <c r="E78" s="3">
        <v>1.0882700000000001</v>
      </c>
      <c r="F78" s="3">
        <f xml:space="preserve"> A78*0.815776</f>
        <v>88.637325503999989</v>
      </c>
      <c r="G78" s="3">
        <f t="shared" si="12"/>
        <v>44.089859585938235</v>
      </c>
      <c r="H78" s="9">
        <f xml:space="preserve"> ((F78*B78)/9549.3)*1000</f>
        <v>44089.859585938233</v>
      </c>
      <c r="I78" s="3">
        <f t="shared" si="13"/>
        <v>59.124501704743167</v>
      </c>
      <c r="J78" s="3">
        <f xml:space="preserve"> G78*1.01325/$T$3*SQRT($W$3/293)</f>
        <v>44.366031485407419</v>
      </c>
      <c r="K78" s="3">
        <f>(H78)/($Y$3*(B78/120))</f>
        <v>700534.01526813465</v>
      </c>
      <c r="L78" s="3">
        <f t="shared" si="14"/>
        <v>700.53401526813468</v>
      </c>
      <c r="M78" s="3">
        <f t="shared" si="15"/>
        <v>0.32949194486345118</v>
      </c>
      <c r="N78" s="3">
        <f xml:space="preserve"> $Z$3*D78</f>
        <v>634300485.75</v>
      </c>
      <c r="O78" s="3">
        <f t="shared" si="16"/>
        <v>634.30048575000001</v>
      </c>
      <c r="P78" s="3">
        <f t="shared" si="10"/>
        <v>158723494.50937763</v>
      </c>
      <c r="Q78" s="3">
        <f t="shared" si="17"/>
        <v>158.72349450937762</v>
      </c>
      <c r="R78" s="3">
        <f t="shared" si="18"/>
        <v>25.023391606219906</v>
      </c>
    </row>
    <row r="79" spans="1:18" x14ac:dyDescent="0.25">
      <c r="A79" s="10">
        <v>107.07599999999999</v>
      </c>
      <c r="B79" s="3">
        <f>B78+50</f>
        <v>4800</v>
      </c>
      <c r="C79" s="3">
        <v>0.32455000000000001</v>
      </c>
      <c r="D79" s="3">
        <f t="shared" si="11"/>
        <v>14.604750000000001</v>
      </c>
      <c r="E79" s="3">
        <v>1.08396</v>
      </c>
      <c r="F79" s="3">
        <f xml:space="preserve"> A79*0.815776</f>
        <v>87.350030975999985</v>
      </c>
      <c r="G79" s="3">
        <f t="shared" si="12"/>
        <v>43.906898797273087</v>
      </c>
      <c r="H79" s="9">
        <f xml:space="preserve"> ((F79*B79)/9549.3)*1000</f>
        <v>43906.89879727309</v>
      </c>
      <c r="I79" s="3">
        <f t="shared" si="13"/>
        <v>58.879151287143216</v>
      </c>
      <c r="J79" s="3">
        <f xml:space="preserve"> G79*1.01325/$T$3*SQRT($W$3/293)</f>
        <v>44.181924659331209</v>
      </c>
      <c r="K79" s="3">
        <f>(H79)/($Y$3*(B79/120))</f>
        <v>690360.04398228123</v>
      </c>
      <c r="L79" s="3">
        <f t="shared" si="14"/>
        <v>690.36004398228124</v>
      </c>
      <c r="M79" s="3">
        <f t="shared" si="15"/>
        <v>0.33055938854206257</v>
      </c>
      <c r="N79" s="3">
        <f xml:space="preserve"> $Z$3*D79</f>
        <v>633714707.25</v>
      </c>
      <c r="O79" s="3">
        <f t="shared" si="16"/>
        <v>633.71470724999995</v>
      </c>
      <c r="P79" s="3">
        <f t="shared" si="10"/>
        <v>158064835.67018312</v>
      </c>
      <c r="Q79" s="3">
        <f t="shared" si="17"/>
        <v>158.06483567018313</v>
      </c>
      <c r="R79" s="3">
        <f t="shared" si="18"/>
        <v>24.942585971549288</v>
      </c>
    </row>
    <row r="80" spans="1:18" x14ac:dyDescent="0.25">
      <c r="A80" s="10">
        <v>105.24</v>
      </c>
      <c r="B80" s="3">
        <f>B79+50</f>
        <v>4850</v>
      </c>
      <c r="C80" s="3">
        <v>0.32569999999999999</v>
      </c>
      <c r="D80" s="3">
        <f t="shared" si="11"/>
        <v>14.656499999999999</v>
      </c>
      <c r="E80" s="3">
        <v>1.0822099999999999</v>
      </c>
      <c r="F80" s="3">
        <f xml:space="preserve"> A80*0.815776</f>
        <v>85.852266239999992</v>
      </c>
      <c r="G80" s="3">
        <f t="shared" si="12"/>
        <v>43.603561649963872</v>
      </c>
      <c r="H80" s="9">
        <f xml:space="preserve"> ((F80*B80)/9549.3)*1000</f>
        <v>43603.561649963871</v>
      </c>
      <c r="I80" s="3">
        <f t="shared" si="13"/>
        <v>58.47237617260155</v>
      </c>
      <c r="J80" s="3">
        <f xml:space="preserve"> G80*1.01325/$T$3*SQRT($W$3/293)</f>
        <v>43.876687456160205</v>
      </c>
      <c r="K80" s="3">
        <f>(H80)/($Y$3*(B80/120))</f>
        <v>678522.64773334167</v>
      </c>
      <c r="L80" s="3">
        <f t="shared" si="14"/>
        <v>678.52264773334161</v>
      </c>
      <c r="M80" s="3">
        <f t="shared" si="15"/>
        <v>0.33403843475294653</v>
      </c>
      <c r="N80" s="3">
        <f xml:space="preserve"> $Z$3*D80</f>
        <v>635960191.5</v>
      </c>
      <c r="O80" s="3">
        <f t="shared" si="16"/>
        <v>635.96019149999995</v>
      </c>
      <c r="P80" s="3">
        <f t="shared" si="10"/>
        <v>156972821.93986994</v>
      </c>
      <c r="Q80" s="3">
        <f t="shared" si="17"/>
        <v>156.97282193986993</v>
      </c>
      <c r="R80" s="3">
        <f t="shared" si="18"/>
        <v>24.682806257043833</v>
      </c>
    </row>
    <row r="81" spans="1:18" x14ac:dyDescent="0.25">
      <c r="A81" s="10">
        <v>103.63200000000001</v>
      </c>
      <c r="B81" s="3">
        <f>B80+50</f>
        <v>4900</v>
      </c>
      <c r="C81" s="3">
        <v>0.32769999999999999</v>
      </c>
      <c r="D81" s="3">
        <f t="shared" si="11"/>
        <v>14.746499999999999</v>
      </c>
      <c r="E81" s="3">
        <v>1.0846</v>
      </c>
      <c r="F81" s="3">
        <f xml:space="preserve"> A81*0.815776</f>
        <v>84.540498431999993</v>
      </c>
      <c r="G81" s="3">
        <f t="shared" si="12"/>
        <v>43.379979926989414</v>
      </c>
      <c r="H81" s="9">
        <f xml:space="preserve"> ((F81*B81)/9549.3)*1000</f>
        <v>43379.979926989414</v>
      </c>
      <c r="I81" s="3">
        <f t="shared" si="13"/>
        <v>58.172553082092804</v>
      </c>
      <c r="J81" s="3">
        <f xml:space="preserve"> G81*1.01325/$T$3*SQRT($W$3/293)</f>
        <v>43.651705252673892</v>
      </c>
      <c r="K81" s="3">
        <f>(H81)/($Y$3*(B81/120))</f>
        <v>668155.25494015263</v>
      </c>
      <c r="L81" s="3">
        <f t="shared" si="14"/>
        <v>668.15525494015264</v>
      </c>
      <c r="M81" s="3">
        <f t="shared" si="15"/>
        <v>0.33782185402932685</v>
      </c>
      <c r="N81" s="3">
        <f xml:space="preserve"> $Z$3*D81</f>
        <v>639865381.5</v>
      </c>
      <c r="O81" s="3">
        <f t="shared" si="16"/>
        <v>639.86538150000001</v>
      </c>
      <c r="P81" s="3">
        <f t="shared" si="10"/>
        <v>156167927.73716187</v>
      </c>
      <c r="Q81" s="3">
        <f t="shared" si="17"/>
        <v>156.16792773716188</v>
      </c>
      <c r="R81" s="3">
        <f t="shared" si="18"/>
        <v>24.406372379619331</v>
      </c>
    </row>
    <row r="82" spans="1:18" x14ac:dyDescent="0.25">
      <c r="A82" s="10">
        <v>102.33499999999999</v>
      </c>
      <c r="B82" s="3">
        <f>B81+50</f>
        <v>4950</v>
      </c>
      <c r="C82" s="3">
        <v>0.32845000000000002</v>
      </c>
      <c r="D82" s="3">
        <f t="shared" si="11"/>
        <v>14.780250000000001</v>
      </c>
      <c r="E82" s="3">
        <v>1.08823</v>
      </c>
      <c r="F82" s="3">
        <f xml:space="preserve"> A82*0.815776</f>
        <v>83.482436959999987</v>
      </c>
      <c r="G82" s="3">
        <f t="shared" si="12"/>
        <v>43.274173285162263</v>
      </c>
      <c r="H82" s="9">
        <f xml:space="preserve"> ((F82*B82)/9549.3)*1000</f>
        <v>43274.173285162266</v>
      </c>
      <c r="I82" s="3">
        <f t="shared" si="13"/>
        <v>58.030666375402596</v>
      </c>
      <c r="J82" s="3">
        <f xml:space="preserve"> G82*1.01325/$T$3*SQRT($W$3/293)</f>
        <v>43.545235854795251</v>
      </c>
      <c r="K82" s="3">
        <f>(H82)/($Y$3*(B82/120))</f>
        <v>659792.99843967613</v>
      </c>
      <c r="L82" s="3">
        <f t="shared" si="14"/>
        <v>659.79299843967613</v>
      </c>
      <c r="M82" s="3">
        <f t="shared" si="15"/>
        <v>0.33942289460288644</v>
      </c>
      <c r="N82" s="3">
        <f xml:space="preserve"> $Z$3*D82</f>
        <v>641329827.75</v>
      </c>
      <c r="O82" s="3">
        <f t="shared" si="16"/>
        <v>641.32982775000005</v>
      </c>
      <c r="P82" s="3">
        <f t="shared" si="10"/>
        <v>155787023.82658416</v>
      </c>
      <c r="Q82" s="3">
        <f t="shared" si="17"/>
        <v>155.78702382658415</v>
      </c>
      <c r="R82" s="3">
        <f t="shared" si="18"/>
        <v>24.291248759337648</v>
      </c>
    </row>
    <row r="83" spans="1:18" x14ac:dyDescent="0.25">
      <c r="A83" s="10">
        <v>101.10599999999999</v>
      </c>
      <c r="B83" s="3">
        <f>B82+50</f>
        <v>5000</v>
      </c>
      <c r="C83" s="3">
        <v>0.32869999999999999</v>
      </c>
      <c r="D83" s="3">
        <f t="shared" si="11"/>
        <v>14.791499999999999</v>
      </c>
      <c r="E83" s="3">
        <v>1.08687</v>
      </c>
      <c r="F83" s="3">
        <f xml:space="preserve"> A83*0.815776</f>
        <v>82.479848255999997</v>
      </c>
      <c r="G83" s="3">
        <f t="shared" si="12"/>
        <v>43.186332116490213</v>
      </c>
      <c r="H83" s="9">
        <f xml:space="preserve"> ((F83*B83)/9549.3)*1000</f>
        <v>43186.332116490215</v>
      </c>
      <c r="I83" s="3">
        <f t="shared" si="13"/>
        <v>57.912871368213374</v>
      </c>
      <c r="J83" s="3">
        <f xml:space="preserve"> G83*1.01325/$T$3*SQRT($W$3/293)</f>
        <v>43.45684446295099</v>
      </c>
      <c r="K83" s="3">
        <f>(H83)/($Y$3*(B83/120))</f>
        <v>651869.16402249376</v>
      </c>
      <c r="L83" s="3">
        <f t="shared" si="14"/>
        <v>651.86916402249381</v>
      </c>
      <c r="M83" s="3">
        <f t="shared" si="15"/>
        <v>0.34037215961712203</v>
      </c>
      <c r="N83" s="3">
        <f xml:space="preserve"> $Z$3*D83</f>
        <v>641817976.5</v>
      </c>
      <c r="O83" s="3">
        <f t="shared" si="16"/>
        <v>641.81797649999999</v>
      </c>
      <c r="P83" s="3">
        <f t="shared" si="10"/>
        <v>155470795.61936477</v>
      </c>
      <c r="Q83" s="3">
        <f t="shared" si="17"/>
        <v>155.47079561936476</v>
      </c>
      <c r="R83" s="3">
        <f t="shared" si="18"/>
        <v>24.223502817292118</v>
      </c>
    </row>
    <row r="84" spans="1:18" x14ac:dyDescent="0.25">
      <c r="A84" s="10">
        <v>99.314899999999994</v>
      </c>
      <c r="B84" s="3">
        <f>B83+50</f>
        <v>5050</v>
      </c>
      <c r="C84" s="3">
        <v>0.32984999999999998</v>
      </c>
      <c r="D84" s="3">
        <f t="shared" si="11"/>
        <v>14.843249999999999</v>
      </c>
      <c r="E84" s="3">
        <v>1.0891</v>
      </c>
      <c r="F84" s="3">
        <f xml:space="preserve"> A84*0.815776</f>
        <v>81.018711862399996</v>
      </c>
      <c r="G84" s="3">
        <f t="shared" si="12"/>
        <v>42.845495995006964</v>
      </c>
      <c r="H84" s="9">
        <f xml:space="preserve"> ((F84*B84)/9549.3)*1000</f>
        <v>42845.495995006961</v>
      </c>
      <c r="I84" s="3">
        <f t="shared" si="13"/>
        <v>57.455810129304339</v>
      </c>
      <c r="J84" s="3">
        <f xml:space="preserve"> G84*1.01325/$T$3*SQRT($W$3/293)</f>
        <v>43.11387339796913</v>
      </c>
      <c r="K84" s="3">
        <f>(H84)/($Y$3*(B84/120))</f>
        <v>640321.2552961997</v>
      </c>
      <c r="L84" s="3">
        <f t="shared" si="14"/>
        <v>640.32125529619975</v>
      </c>
      <c r="M84" s="3">
        <f t="shared" si="15"/>
        <v>0.34428013143210623</v>
      </c>
      <c r="N84" s="3">
        <f xml:space="preserve"> $Z$3*D84</f>
        <v>644063460.75</v>
      </c>
      <c r="O84" s="3">
        <f t="shared" si="16"/>
        <v>644.06346074999999</v>
      </c>
      <c r="P84" s="3">
        <f t="shared" si="10"/>
        <v>154243785.58202505</v>
      </c>
      <c r="Q84" s="3">
        <f t="shared" si="17"/>
        <v>154.24378558202505</v>
      </c>
      <c r="R84" s="3">
        <f t="shared" si="18"/>
        <v>23.948538456507222</v>
      </c>
    </row>
    <row r="85" spans="1:18" x14ac:dyDescent="0.25">
      <c r="A85" s="10">
        <v>97.581500000000005</v>
      </c>
      <c r="B85" s="3">
        <f>B84+50</f>
        <v>5100</v>
      </c>
      <c r="C85" s="3">
        <v>0.32969999999999999</v>
      </c>
      <c r="D85" s="3">
        <f t="shared" si="11"/>
        <v>14.836499999999999</v>
      </c>
      <c r="E85" s="3">
        <v>1.09185</v>
      </c>
      <c r="F85" s="3">
        <f xml:space="preserve"> A85*0.815776</f>
        <v>79.604645743999995</v>
      </c>
      <c r="G85" s="3">
        <f t="shared" si="12"/>
        <v>42.514497742703654</v>
      </c>
      <c r="H85" s="9">
        <f xml:space="preserve"> ((F85*B85)/9549.3)*1000</f>
        <v>42514.49774270365</v>
      </c>
      <c r="I85" s="3">
        <f t="shared" si="13"/>
        <v>57.011941472965589</v>
      </c>
      <c r="J85" s="3">
        <f xml:space="preserve"> G85*1.01325/$T$3*SQRT($W$3/293)</f>
        <v>42.780801825022074</v>
      </c>
      <c r="K85" s="3">
        <f>(H85)/($Y$3*(B85/120))</f>
        <v>629145.36060234776</v>
      </c>
      <c r="L85" s="3">
        <f t="shared" si="14"/>
        <v>629.14536060234775</v>
      </c>
      <c r="M85" s="3">
        <f t="shared" si="15"/>
        <v>0.34680275654212434</v>
      </c>
      <c r="N85" s="3">
        <f xml:space="preserve"> $Z$3*D85</f>
        <v>643770571.5</v>
      </c>
      <c r="O85" s="3">
        <f t="shared" si="16"/>
        <v>643.77057149999996</v>
      </c>
      <c r="P85" s="3">
        <f t="shared" si="10"/>
        <v>153052191.87373313</v>
      </c>
      <c r="Q85" s="3">
        <f t="shared" si="17"/>
        <v>153.05219187373314</v>
      </c>
      <c r="R85" s="3">
        <f t="shared" si="18"/>
        <v>23.774338040510003</v>
      </c>
    </row>
    <row r="86" spans="1:18" x14ac:dyDescent="0.25">
      <c r="A86" s="10">
        <v>95.848600000000005</v>
      </c>
      <c r="B86" s="3">
        <f>B85+50</f>
        <v>5150</v>
      </c>
      <c r="C86" s="3">
        <v>0.33095000000000002</v>
      </c>
      <c r="D86" s="3">
        <f t="shared" si="11"/>
        <v>14.892749999999999</v>
      </c>
      <c r="E86" s="3">
        <v>1.0940700000000001</v>
      </c>
      <c r="F86" s="3">
        <f xml:space="preserve"> A86*0.815776</f>
        <v>78.190987513599993</v>
      </c>
      <c r="G86" s="3">
        <f t="shared" si="12"/>
        <v>42.168911406599435</v>
      </c>
      <c r="H86" s="9">
        <f xml:space="preserve"> ((F86*B86)/9549.3)*1000</f>
        <v>42168.911406599436</v>
      </c>
      <c r="I86" s="3">
        <f t="shared" si="13"/>
        <v>56.548510196249843</v>
      </c>
      <c r="J86" s="3">
        <f xml:space="preserve"> G86*1.01325/$T$3*SQRT($W$3/293)</f>
        <v>42.433050790826975</v>
      </c>
      <c r="K86" s="3">
        <f>(H86)/($Y$3*(B86/120))</f>
        <v>617972.68960028491</v>
      </c>
      <c r="L86" s="3">
        <f t="shared" si="14"/>
        <v>617.97268960028487</v>
      </c>
      <c r="M86" s="3">
        <f t="shared" si="15"/>
        <v>0.35097052232736142</v>
      </c>
      <c r="N86" s="3">
        <f xml:space="preserve"> $Z$3*D86</f>
        <v>646211315.25</v>
      </c>
      <c r="O86" s="3">
        <f t="shared" si="16"/>
        <v>646.21131524999998</v>
      </c>
      <c r="P86" s="3">
        <f t="shared" si="10"/>
        <v>151808081.06375796</v>
      </c>
      <c r="Q86" s="3">
        <f t="shared" si="17"/>
        <v>151.80808106375795</v>
      </c>
      <c r="R86" s="3">
        <f t="shared" si="18"/>
        <v>23.492018397268069</v>
      </c>
    </row>
    <row r="87" spans="1:18" x14ac:dyDescent="0.25">
      <c r="A87" s="10">
        <v>94.803299999999993</v>
      </c>
      <c r="B87" s="3">
        <f>B86+50</f>
        <v>5200</v>
      </c>
      <c r="C87" s="3">
        <v>0.33379999999999999</v>
      </c>
      <c r="D87" s="3">
        <f t="shared" si="11"/>
        <v>15.020999999999997</v>
      </c>
      <c r="E87" s="3">
        <v>1.0934600000000001</v>
      </c>
      <c r="F87" s="3">
        <f xml:space="preserve"> A87*0.815776</f>
        <v>77.338256860799987</v>
      </c>
      <c r="G87" s="3">
        <f t="shared" si="12"/>
        <v>42.113970204743801</v>
      </c>
      <c r="H87" s="9">
        <f xml:space="preserve"> ((F87*B87)/9549.3)*1000</f>
        <v>42113.970204743804</v>
      </c>
      <c r="I87" s="3">
        <f t="shared" si="13"/>
        <v>56.47483404456144</v>
      </c>
      <c r="J87" s="3">
        <f xml:space="preserve"> G87*1.01325/$T$3*SQRT($W$3/293)</f>
        <v>42.377765445982043</v>
      </c>
      <c r="K87" s="3">
        <f>(H87)/($Y$3*(B87/120))</f>
        <v>611233.23954635416</v>
      </c>
      <c r="L87" s="3">
        <f t="shared" si="14"/>
        <v>611.23323954635418</v>
      </c>
      <c r="M87" s="3">
        <f t="shared" si="15"/>
        <v>0.35445474394224297</v>
      </c>
      <c r="N87" s="3">
        <f xml:space="preserve"> $Z$3*D87</f>
        <v>651776210.99999988</v>
      </c>
      <c r="O87" s="3">
        <f t="shared" si="16"/>
        <v>651.77621099999988</v>
      </c>
      <c r="P87" s="3">
        <f t="shared" si="10"/>
        <v>151610292.73707768</v>
      </c>
      <c r="Q87" s="3">
        <f t="shared" si="17"/>
        <v>151.61029273707769</v>
      </c>
      <c r="R87" s="3">
        <f t="shared" si="18"/>
        <v>23.261096397560561</v>
      </c>
    </row>
    <row r="88" spans="1:18" x14ac:dyDescent="0.25">
      <c r="A88" s="10">
        <v>93.0976</v>
      </c>
      <c r="B88" s="3">
        <f>B87+50</f>
        <v>5250</v>
      </c>
      <c r="C88" s="3">
        <v>0.33129999999999998</v>
      </c>
      <c r="D88" s="3">
        <f t="shared" si="11"/>
        <v>14.9085</v>
      </c>
      <c r="E88" s="3">
        <v>1.0880399999999999</v>
      </c>
      <c r="F88" s="3">
        <f xml:space="preserve"> A88*0.815776</f>
        <v>75.94678773759999</v>
      </c>
      <c r="G88" s="3">
        <f t="shared" si="12"/>
        <v>41.753912393829914</v>
      </c>
      <c r="H88" s="9">
        <f xml:space="preserve"> ((F88*B88)/9549.3)*1000</f>
        <v>41753.912393829916</v>
      </c>
      <c r="I88" s="3">
        <f t="shared" si="13"/>
        <v>55.991996520125916</v>
      </c>
      <c r="J88" s="3">
        <f xml:space="preserve"> G88*1.01325/$T$3*SQRT($W$3/293)</f>
        <v>42.015452289950424</v>
      </c>
      <c r="K88" s="3">
        <f>(H88)/($Y$3*(B88/120))</f>
        <v>600235.93737760885</v>
      </c>
      <c r="L88" s="3">
        <f t="shared" si="14"/>
        <v>600.23593737760882</v>
      </c>
      <c r="M88" s="3">
        <f t="shared" si="15"/>
        <v>0.35483373824267811</v>
      </c>
      <c r="N88" s="3">
        <f xml:space="preserve"> $Z$3*D88</f>
        <v>646894723.5</v>
      </c>
      <c r="O88" s="3">
        <f t="shared" si="16"/>
        <v>646.89472350000005</v>
      </c>
      <c r="P88" s="3">
        <f t="shared" si="10"/>
        <v>150314084.61778769</v>
      </c>
      <c r="Q88" s="3">
        <f t="shared" si="17"/>
        <v>150.3140846177877</v>
      </c>
      <c r="R88" s="3">
        <f t="shared" si="18"/>
        <v>23.23625145750438</v>
      </c>
    </row>
    <row r="89" spans="1:18" x14ac:dyDescent="0.25">
      <c r="A89" s="10">
        <v>91.788600000000002</v>
      </c>
      <c r="B89" s="3">
        <f>B88+50</f>
        <v>5300</v>
      </c>
      <c r="C89" s="3">
        <v>0.33239999999999997</v>
      </c>
      <c r="D89" s="3">
        <f t="shared" si="11"/>
        <v>14.957999999999998</v>
      </c>
      <c r="E89" s="3">
        <v>1.0833900000000001</v>
      </c>
      <c r="F89" s="3">
        <f xml:space="preserve"> A89*0.815776</f>
        <v>74.878936953600004</v>
      </c>
      <c r="G89" s="3">
        <f t="shared" si="12"/>
        <v>41.558896029455568</v>
      </c>
      <c r="H89" s="9">
        <f xml:space="preserve"> ((F89*B89)/9549.3)*1000</f>
        <v>41558.896029455565</v>
      </c>
      <c r="I89" s="3">
        <f t="shared" si="13"/>
        <v>55.730479575499913</v>
      </c>
      <c r="J89" s="3">
        <f xml:space="preserve"> G89*1.01325/$T$3*SQRT($W$3/293)</f>
        <v>41.819214373947595</v>
      </c>
      <c r="K89" s="3">
        <f>(H89)/($Y$3*(B89/120))</f>
        <v>591796.31227419816</v>
      </c>
      <c r="L89" s="3">
        <f t="shared" si="14"/>
        <v>591.79631227419816</v>
      </c>
      <c r="M89" s="3">
        <f t="shared" si="15"/>
        <v>0.35768247261284009</v>
      </c>
      <c r="N89" s="3">
        <f xml:space="preserve"> $Z$3*D89</f>
        <v>649042577.99999988</v>
      </c>
      <c r="O89" s="3">
        <f t="shared" si="16"/>
        <v>649.04257799999993</v>
      </c>
      <c r="P89" s="3">
        <f t="shared" si="10"/>
        <v>149612025.70604002</v>
      </c>
      <c r="Q89" s="3">
        <f t="shared" si="17"/>
        <v>149.61202570604001</v>
      </c>
      <c r="R89" s="3">
        <f t="shared" si="18"/>
        <v>23.051188131149082</v>
      </c>
    </row>
    <row r="90" spans="1:18" x14ac:dyDescent="0.25">
      <c r="A90" s="10">
        <v>90.593800000000002</v>
      </c>
      <c r="B90" s="3">
        <f>B89+50</f>
        <v>5350</v>
      </c>
      <c r="C90" s="3">
        <v>0.33079999999999998</v>
      </c>
      <c r="D90" s="3">
        <f t="shared" si="11"/>
        <v>14.885999999999999</v>
      </c>
      <c r="E90" s="3">
        <v>1.0800700000000001</v>
      </c>
      <c r="F90" s="3">
        <f xml:space="preserve"> A90*0.815776</f>
        <v>73.904247788799992</v>
      </c>
      <c r="G90" s="3">
        <f t="shared" si="12"/>
        <v>41.404891004584627</v>
      </c>
      <c r="H90" s="9">
        <f xml:space="preserve"> ((F90*B90)/9549.3)*1000</f>
        <v>41404.891004584628</v>
      </c>
      <c r="I90" s="3">
        <f t="shared" si="13"/>
        <v>55.523958837147987</v>
      </c>
      <c r="J90" s="3">
        <f xml:space="preserve"> G90*1.01325/$T$3*SQRT($W$3/293)</f>
        <v>41.664244685985274</v>
      </c>
      <c r="K90" s="3">
        <f>(H90)/($Y$3*(B90/120))</f>
        <v>584092.97837537818</v>
      </c>
      <c r="L90" s="3">
        <f t="shared" si="14"/>
        <v>584.09297837537815</v>
      </c>
      <c r="M90" s="3">
        <f t="shared" si="15"/>
        <v>0.35728476808334525</v>
      </c>
      <c r="N90" s="3">
        <f xml:space="preserve"> $Z$3*D90</f>
        <v>645918426</v>
      </c>
      <c r="O90" s="3">
        <f t="shared" si="16"/>
        <v>645.91842599999995</v>
      </c>
      <c r="P90" s="3">
        <f t="shared" si="10"/>
        <v>149057607.61650467</v>
      </c>
      <c r="Q90" s="3">
        <f t="shared" si="17"/>
        <v>149.05760761650467</v>
      </c>
      <c r="R90" s="3">
        <f t="shared" si="18"/>
        <v>23.076847108942001</v>
      </c>
    </row>
    <row r="91" spans="1:18" x14ac:dyDescent="0.25">
      <c r="A91" s="10">
        <v>89.6374</v>
      </c>
      <c r="B91" s="3">
        <f>B90+50</f>
        <v>5400</v>
      </c>
      <c r="C91" s="3">
        <v>0.33879999999999999</v>
      </c>
      <c r="D91" s="3">
        <f t="shared" si="11"/>
        <v>15.245999999999999</v>
      </c>
      <c r="E91" s="3">
        <v>1.0789500000000001</v>
      </c>
      <c r="F91" s="3">
        <f xml:space="preserve"> A91*0.815776</f>
        <v>73.124039622399991</v>
      </c>
      <c r="G91" s="3">
        <f t="shared" si="12"/>
        <v>41.35065543662467</v>
      </c>
      <c r="H91" s="9">
        <f xml:space="preserve"> ((F91*B91)/9549.3)*1000</f>
        <v>41350.655436624671</v>
      </c>
      <c r="I91" s="3">
        <f t="shared" si="13"/>
        <v>55.451228940513687</v>
      </c>
      <c r="J91" s="3">
        <f xml:space="preserve"> G91*1.01325/$T$3*SQRT($W$3/293)</f>
        <v>41.609669395015018</v>
      </c>
      <c r="K91" s="3">
        <f>(H91)/($Y$3*(B91/120))</f>
        <v>577926.70072151884</v>
      </c>
      <c r="L91" s="3">
        <f t="shared" si="14"/>
        <v>577.92670072151884</v>
      </c>
      <c r="M91" s="3">
        <f t="shared" si="15"/>
        <v>0.36640521834635204</v>
      </c>
      <c r="N91" s="3">
        <f xml:space="preserve"> $Z$3*D91</f>
        <v>661539186</v>
      </c>
      <c r="O91" s="3">
        <f t="shared" si="16"/>
        <v>661.53918599999997</v>
      </c>
      <c r="P91" s="3">
        <f t="shared" si="10"/>
        <v>148862359.57184881</v>
      </c>
      <c r="Q91" s="3">
        <f t="shared" si="17"/>
        <v>148.8623595718488</v>
      </c>
      <c r="R91" s="3">
        <f t="shared" si="18"/>
        <v>22.502425059949331</v>
      </c>
    </row>
    <row r="92" spans="1:18" x14ac:dyDescent="0.25">
      <c r="A92" s="10">
        <v>88.925600000000003</v>
      </c>
      <c r="B92" s="3">
        <f>B91+50</f>
        <v>5450</v>
      </c>
      <c r="C92" s="3">
        <v>0.34379999999999999</v>
      </c>
      <c r="D92" s="3">
        <f t="shared" si="11"/>
        <v>15.471000000000002</v>
      </c>
      <c r="E92" s="3">
        <v>1.0792299999999999</v>
      </c>
      <c r="F92" s="3">
        <f xml:space="preserve"> A92*0.815776</f>
        <v>72.543370265600004</v>
      </c>
      <c r="G92" s="3">
        <f t="shared" si="12"/>
        <v>41.402130831319582</v>
      </c>
      <c r="H92" s="9">
        <f xml:space="preserve"> ((F92*B92)/9549.3)*1000</f>
        <v>41402.130831319584</v>
      </c>
      <c r="I92" s="3">
        <f t="shared" si="13"/>
        <v>55.520257444799554</v>
      </c>
      <c r="J92" s="3">
        <f xml:space="preserve"> G92*1.01325/$T$3*SQRT($W$3/293)</f>
        <v>41.661467223431927</v>
      </c>
      <c r="K92" s="3">
        <f>(H92)/($Y$3*(B92/120))</f>
        <v>573337.45309080265</v>
      </c>
      <c r="L92" s="3">
        <f t="shared" si="14"/>
        <v>573.33745309080268</v>
      </c>
      <c r="M92" s="3">
        <f t="shared" si="15"/>
        <v>0.37135033956025792</v>
      </c>
      <c r="N92" s="3">
        <f xml:space="preserve"> $Z$3*D92</f>
        <v>671302161.00000012</v>
      </c>
      <c r="O92" s="3">
        <f t="shared" si="16"/>
        <v>671.30216100000007</v>
      </c>
      <c r="P92" s="3">
        <f t="shared" si="10"/>
        <v>149047670.9927505</v>
      </c>
      <c r="Q92" s="3">
        <f t="shared" si="17"/>
        <v>149.04767099275048</v>
      </c>
      <c r="R92" s="3">
        <f t="shared" si="18"/>
        <v>22.20276943108939</v>
      </c>
    </row>
    <row r="93" spans="1:18" x14ac:dyDescent="0.25">
      <c r="A93" s="10">
        <v>88.647400000000005</v>
      </c>
      <c r="B93" s="3">
        <f>B92+50</f>
        <v>5500</v>
      </c>
      <c r="C93" s="3">
        <v>0.3488</v>
      </c>
      <c r="D93" s="3">
        <f t="shared" si="11"/>
        <v>15.696</v>
      </c>
      <c r="E93" s="3">
        <v>1.0836600000000001</v>
      </c>
      <c r="F93" s="3">
        <f xml:space="preserve"> A93*0.815776</f>
        <v>72.316421382399994</v>
      </c>
      <c r="G93" s="3">
        <f t="shared" si="12"/>
        <v>41.651253767626947</v>
      </c>
      <c r="H93" s="9">
        <f xml:space="preserve"> ((F93*B93)/9549.3)*1000</f>
        <v>41651.253767626949</v>
      </c>
      <c r="I93" s="3">
        <f t="shared" si="13"/>
        <v>55.854331302387735</v>
      </c>
      <c r="J93" s="3">
        <f xml:space="preserve"> G93*1.01325/$T$3*SQRT($W$3/293)</f>
        <v>41.912150626367399</v>
      </c>
      <c r="K93" s="3">
        <f>(H93)/($Y$3*(B93/120))</f>
        <v>571543.79097944347</v>
      </c>
      <c r="L93" s="3">
        <f t="shared" si="14"/>
        <v>571.54379097944343</v>
      </c>
      <c r="M93" s="3">
        <f t="shared" si="15"/>
        <v>0.37449760428484125</v>
      </c>
      <c r="N93" s="3">
        <f xml:space="preserve"> $Z$3*D93</f>
        <v>681065136</v>
      </c>
      <c r="O93" s="3">
        <f t="shared" si="16"/>
        <v>681.06513600000005</v>
      </c>
      <c r="P93" s="3">
        <f t="shared" si="10"/>
        <v>149944513.56345701</v>
      </c>
      <c r="Q93" s="3">
        <f t="shared" si="17"/>
        <v>149.94451356345701</v>
      </c>
      <c r="R93" s="3">
        <f t="shared" si="18"/>
        <v>22.016178135927518</v>
      </c>
    </row>
  </sheetData>
  <pageMargins left="0.7" right="0.7" top="0.75" bottom="0.75" header="0.3" footer="0.3"/>
  <pageSetup paperSize="9" orientation="portrait" r:id="rId1"/>
  <ignoredErrors>
    <ignoredError sqref="P3:P93" 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4A433E-B659-43C9-8FB2-B8A19C31D3D1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customXml/itemProps3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Aeron Tollett (2305464)</cp:lastModifiedBy>
  <cp:revision/>
  <dcterms:created xsi:type="dcterms:W3CDTF">2019-10-18T15:00:30Z</dcterms:created>
  <dcterms:modified xsi:type="dcterms:W3CDTF">2024-03-12T12:48:35Z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  <property fmtid="{D5CDD505-2E9C-101B-9397-08002B2CF9AE}" pid="3" name="MediaServiceImageTags">
    <vt:lpwstr/>
  </property>
</Properties>
</file>