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grated Project\Project Costings - JW\Foundations\"/>
    </mc:Choice>
  </mc:AlternateContent>
  <xr:revisionPtr revIDLastSave="0" documentId="13_ncr:1_{E608BFAB-63DE-4CF3-8B00-79A6FC1201E8}" xr6:coauthVersionLast="47" xr6:coauthVersionMax="47" xr10:uidLastSave="{00000000-0000-0000-0000-000000000000}"/>
  <bookViews>
    <workbookView xWindow="-120" yWindow="-120" windowWidth="20730" windowHeight="11160" activeTab="2" xr2:uid="{F9E53550-DE75-43ED-983B-B79F896FD806}"/>
  </bookViews>
  <sheets>
    <sheet name="Front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3" hidden="1">Sheet4!$J$10:$J$25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8" i="3" l="1"/>
  <c r="E46" i="3"/>
  <c r="E44" i="3"/>
  <c r="E45" i="3" s="1"/>
  <c r="C2" i="4"/>
  <c r="C9" i="3"/>
  <c r="E69" i="4"/>
  <c r="I69" i="4" s="1"/>
  <c r="E57" i="4"/>
  <c r="I57" i="4" s="1"/>
  <c r="E51" i="4"/>
  <c r="I51" i="4" s="1"/>
  <c r="F50" i="4"/>
  <c r="G50" i="4"/>
  <c r="D50" i="4"/>
  <c r="I42" i="4"/>
  <c r="I40" i="4"/>
  <c r="E35" i="4"/>
  <c r="E37" i="4" s="1"/>
  <c r="I37" i="4" s="1"/>
  <c r="K28" i="4"/>
  <c r="E28" i="4"/>
  <c r="I28" i="4" s="1"/>
  <c r="E23" i="4"/>
  <c r="E25" i="4" s="1"/>
  <c r="I25" i="4" s="1"/>
  <c r="F32" i="3"/>
  <c r="F30" i="3"/>
  <c r="F29" i="3"/>
  <c r="F27" i="3"/>
  <c r="F18" i="3"/>
  <c r="F19" i="3"/>
  <c r="F20" i="3"/>
  <c r="E13" i="3"/>
  <c r="F13" i="3" s="1"/>
  <c r="F17" i="3"/>
  <c r="F31" i="3"/>
  <c r="F28" i="3"/>
  <c r="J8" i="4" l="1"/>
  <c r="E14" i="3" s="1"/>
  <c r="J70" i="4"/>
  <c r="F14" i="3"/>
  <c r="F16" i="3"/>
  <c r="E21" i="3" l="1"/>
  <c r="F15" i="3"/>
  <c r="E33" i="3" l="1"/>
  <c r="F21" i="3"/>
  <c r="F33" i="3" l="1"/>
  <c r="F37" i="3"/>
  <c r="F36" i="3"/>
  <c r="F38" i="3"/>
  <c r="F39" i="3"/>
  <c r="E41" i="3" l="1"/>
  <c r="E43" i="3" s="1"/>
  <c r="E50" i="3" s="1"/>
  <c r="F35" i="3"/>
  <c r="F41" i="3" l="1"/>
  <c r="E51" i="3" l="1"/>
  <c r="E53" i="3" s="1"/>
  <c r="F53" i="3" s="1"/>
</calcChain>
</file>

<file path=xl/sharedStrings.xml><?xml version="1.0" encoding="utf-8"?>
<sst xmlns="http://schemas.openxmlformats.org/spreadsheetml/2006/main" count="170" uniqueCount="145">
  <si>
    <t>Information Used &amp; Assumptions</t>
  </si>
  <si>
    <t>Information Used</t>
  </si>
  <si>
    <t>General Assumptions;</t>
  </si>
  <si>
    <t>General Notes and Exclusions;</t>
  </si>
  <si>
    <t xml:space="preserve">Project details: </t>
  </si>
  <si>
    <t xml:space="preserve">Description: </t>
  </si>
  <si>
    <t>Building Works Estimate</t>
  </si>
  <si>
    <t xml:space="preserve">Based on GIA of: 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</si>
  <si>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</si>
  <si>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</si>
  <si>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</si>
  <si>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rgb="FF000000"/>
        <rFont val="Calibri"/>
        <family val="2"/>
        <scheme val="minor"/>
      </rPr>
      <t>2</t>
    </r>
  </si>
  <si>
    <t>Group element 0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</si>
  <si>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</si>
  <si>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</si>
  <si>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</si>
  <si>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</si>
  <si>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</si>
  <si>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</si>
  <si>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</si>
  <si>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</si>
  <si>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</si>
  <si>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</si>
  <si>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</si>
  <si>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</si>
  <si>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</si>
  <si>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>Total Risk allowances (sub total D)</t>
  </si>
  <si>
    <t>Total Construction Cost (C + D)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</si>
  <si>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</si>
  <si>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</si>
  <si>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</si>
  <si>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</si>
  <si>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</si>
  <si>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</si>
  <si>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</si>
  <si>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</si>
  <si>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</si>
  <si>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</si>
  <si>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</si>
  <si>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</si>
  <si>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FACILITING WORKS</t>
  </si>
  <si>
    <t>Cost Plan for:</t>
  </si>
  <si>
    <t>m2</t>
  </si>
  <si>
    <t>1.1 FOUNDATIONS</t>
  </si>
  <si>
    <t>SUBSTRUCTURE</t>
  </si>
  <si>
    <t>NRM1 Document</t>
  </si>
  <si>
    <t>SPONS Architects 2020</t>
  </si>
  <si>
    <t>SPONS Civil 2020</t>
  </si>
  <si>
    <t>Design Fees</t>
  </si>
  <si>
    <t>Mechanical and electrical works (£12,000 per plot)</t>
  </si>
  <si>
    <t>Demolition of existing structure</t>
  </si>
  <si>
    <t>High water table - dealing with abnorma ground conditions</t>
  </si>
  <si>
    <t>White goods (£2,000 per plot)</t>
  </si>
  <si>
    <t>Total</t>
  </si>
  <si>
    <t>External works</t>
  </si>
  <si>
    <t>Preliminaries</t>
  </si>
  <si>
    <t>Provisional Sums - as per query sheets</t>
  </si>
  <si>
    <t>I assumed that there is adequate services provision and drainage capacity available and are adjacent to the site</t>
  </si>
  <si>
    <t>Exclusions:</t>
  </si>
  <si>
    <t>VAT</t>
  </si>
  <si>
    <t>Works beyond established scope</t>
  </si>
  <si>
    <t>Land costs and associated legal fees</t>
  </si>
  <si>
    <t>Any major earthworks to deal with large changes in ground level</t>
  </si>
  <si>
    <t>I have used the Tender Price Index - as this is the cost to the client, not the cost to the contractor</t>
  </si>
  <si>
    <t>TENDER PRICE INDEX</t>
  </si>
  <si>
    <t>REGIONAL VARIATION</t>
  </si>
  <si>
    <t>Inflation Adjustment</t>
  </si>
  <si>
    <t>Location Adjustment</t>
  </si>
  <si>
    <t>Outer London at</t>
  </si>
  <si>
    <t>Piling</t>
  </si>
  <si>
    <t>Enabling Work:</t>
  </si>
  <si>
    <t>excavate to form piling mat; supply and lay imported hardcore - recycled brick and similar to form piling mat</t>
  </si>
  <si>
    <t>lm</t>
  </si>
  <si>
    <t>m</t>
  </si>
  <si>
    <t>width of piling mat</t>
  </si>
  <si>
    <t>area of piling mat</t>
  </si>
  <si>
    <t>mm</t>
  </si>
  <si>
    <t>depth of piling mat</t>
  </si>
  <si>
    <t>m3</t>
  </si>
  <si>
    <t>As per page 133 of SPONS 2020 (CIVIL edition)</t>
  </si>
  <si>
    <t>provision of plant (1 nr rig); including bringing to and removing from site;</t>
  </si>
  <si>
    <t>maintenance, erection and dismantling at each pile position</t>
  </si>
  <si>
    <t>no</t>
  </si>
  <si>
    <t>Piling mat specification is as per SPG's Structural Report</t>
  </si>
  <si>
    <t>perimeter of building</t>
  </si>
  <si>
    <t>Supply and install concrete Continuous Flight Auger (CFA) piles; cart away</t>
  </si>
  <si>
    <t>inactive spoil; measure total length of pile</t>
  </si>
  <si>
    <t>450mm dia. reinforced concrete CFA piles</t>
  </si>
  <si>
    <t>depth of piles</t>
  </si>
  <si>
    <t>number of pile caps</t>
  </si>
  <si>
    <t>piles per pile cap</t>
  </si>
  <si>
    <t>number of piles</t>
  </si>
  <si>
    <t>total meterage of piles</t>
  </si>
  <si>
    <t>As per pile cap drawing from SPG</t>
  </si>
  <si>
    <t>Pile testing</t>
  </si>
  <si>
    <t>using tension piles as reaction; typical loading test 1000 kN to 2000 kN</t>
  </si>
  <si>
    <t>assuming 3x tests required</t>
  </si>
  <si>
    <t>integrity testing; minimum 20 per visit</t>
  </si>
  <si>
    <t>minimum 20x per visit (183/20 = 9.15, so allowed 10)</t>
  </si>
  <si>
    <t>Piling Caps</t>
  </si>
  <si>
    <t>Excavate pit in firm ground by machine, partial backfill, partial disposal,</t>
  </si>
  <si>
    <t>support, compaction, cut off pile and prepare reinforcement, formwork;</t>
  </si>
  <si>
    <t>reinforced in situ concrete cap 25 N/mm²; reinforcement at 50 kg/m³; rates</t>
  </si>
  <si>
    <t>per cap for cap size</t>
  </si>
  <si>
    <t>2100mm× 2100mm× 1000 mm; 2–3 piles</t>
  </si>
  <si>
    <t>As per page 134 of SPONS 2020 (CIVIL edition)</t>
  </si>
  <si>
    <t>Concrete Lift Pits</t>
  </si>
  <si>
    <t>Excavate and disposal; reinforced concrete floor and walls; bitumen tanking</t>
  </si>
  <si>
    <t>as necessary</t>
  </si>
  <si>
    <t>1.80m× 2.50m× 1.60m deep pit −13 person lift/1000 kg</t>
  </si>
  <si>
    <t>number of lifts required</t>
  </si>
  <si>
    <t>As per Ground Floor Plan</t>
  </si>
  <si>
    <t>Plot E9 (UWTSD)</t>
  </si>
  <si>
    <t>Foundations Cost - Precast driven piles with RC strip foundations</t>
  </si>
  <si>
    <t>Strip Foundations</t>
  </si>
  <si>
    <t>Excavate trench 600mm wide, partial backfill, partial disposal, earthwork support</t>
  </si>
  <si>
    <t>(risk item), compact base of trench, plain in situ concrete 20.00 N/mm² – 20mm</t>
  </si>
  <si>
    <t>aggregate (1:2:4), 250mm thick, 3 courses of common brick up to DPC level,</t>
  </si>
  <si>
    <t>cavity brickwork/blockwork in cement mortar (1:3), pitch polymer damp-proof</t>
  </si>
  <si>
    <t>course machine excavation</t>
  </si>
  <si>
    <t>With 3 courses of facing brick outer skin up to DPC level</t>
  </si>
  <si>
    <t>(PC bricks @ £700/1000)</t>
  </si>
  <si>
    <t>600mm× 1500mm deep</t>
  </si>
  <si>
    <t>As per page 216 of SPONS 2020 (ARCHITECTS edition)</t>
  </si>
  <si>
    <t>NONE INCLUDED IN THIS ESTIMATE - FACILITITATING WORKS ARE IN THE MAIN PROJECTS COSTING DOCUMENT</t>
  </si>
  <si>
    <t>PDF document named 'Ground Floor Plan - Marked Up (Piling Mat)'</t>
  </si>
  <si>
    <t>PDF document named ' ALLIANCE 3D MODEL floor plan pile caps'</t>
  </si>
  <si>
    <t>Alliance Construction Ltd's Construction Programme - produced by E Williams</t>
  </si>
  <si>
    <t>Alliance Construction Ltd's Structural Report - produced by SP Griffiths</t>
  </si>
  <si>
    <t>I have assumed there is no contaminated land on this site</t>
  </si>
  <si>
    <t>I have assumed the project is located at Plot E9, SA1, Swansea. This site also has easy access and no restrictions</t>
  </si>
  <si>
    <t>The cost plan is for the foundations of a Student Accomodation block, with retail units at the Ground Floor</t>
  </si>
  <si>
    <t>The project is currently at Design Stage, and there are no planning restrictions or conditions</t>
  </si>
  <si>
    <t>I have assumed that all material excavated for the foundations works are to be disposed on site and none is to be removed from site (unless otherwise stated)</t>
  </si>
  <si>
    <t>Group element 1 - Foundations</t>
  </si>
  <si>
    <t>The foundations are due to commence in June 2022 - as per E Williams' programme</t>
  </si>
  <si>
    <t>This estimate is only for the foundation works - there has been no allowance for preliminaries or risk in this estimate</t>
  </si>
  <si>
    <t>Precast driven piles with Reinforced Concrete strip foundations have been allowed for, as per SP Griffiths' structural report</t>
  </si>
  <si>
    <t>Risk allowance @ 0%</t>
  </si>
  <si>
    <t>CONVERSION TO BCIS INDEX FORECAST FOR JUNE 2022</t>
  </si>
  <si>
    <t>CONVERSION TO BCIS INDEX FORECAST FOR JUNE 2022 AS A PERCENTAGE</t>
  </si>
  <si>
    <t>SPONS Value - Based on London Rates</t>
  </si>
  <si>
    <t>Wales</t>
  </si>
  <si>
    <t>Future inflation beyond June 2022</t>
  </si>
  <si>
    <t>I have assumed there are 3x lifts as per Ground Floor drawing provided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</si>
</sst>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0.000000"/>
  </numFmts>
  <fonts count="4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rgb="FF000000"/>
      <name val="Calibri"/>
      <family val="2"/>
      <scheme val="minor"/>
    </font>
    <font>
      <b/>
      <sz val="10"/>
      <name val="Times New Roman"/>
      <family val="1"/>
    </font>
    <font>
      <sz val="10"/>
      <color rgb="FF003366"/>
      <name val="Arial"/>
      <family val="1"/>
      <charset val="204"/>
    </font>
    <font>
      <b/>
      <sz val="10"/>
      <name val="Arial"/>
      <family val="1"/>
      <charset val="204"/>
    </font>
    <font>
      <sz val="10"/>
      <name val="Times New Roman"/>
      <family val="1"/>
    </font>
    <font>
      <b/>
      <sz val="10"/>
      <color rgb="FF000000"/>
      <name val="Calibri"/>
      <family val="2"/>
      <scheme val="minor"/>
    </font>
    <font>
      <b/>
      <vertAlign val="superscript"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u/>
      <sz val="10"/>
      <name val="Times New Roman"/>
      <family val="1"/>
    </font>
    <font>
      <b/>
      <sz val="10"/>
      <color rgb="FF000000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b/>
      <sz val="17"/>
      <color rgb="FF0091CF"/>
      <name val="Arial"/>
      <family val="2"/>
    </font>
    <font>
      <sz val="17"/>
      <color rgb="FF0091C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u val="double"/>
      <sz val="10"/>
      <name val="Arial"/>
      <family val="2"/>
    </font>
    <font>
      <i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7"/>
      <name val="Arial"/>
      <family val="2"/>
    </font>
    <font>
      <u/>
      <sz val="10"/>
      <name val="Times New Roman"/>
      <family val="1"/>
    </font>
    <font>
      <sz val="8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91CF"/>
      <name val="Arial"/>
      <family val="2"/>
    </font>
    <font>
      <b/>
      <sz val="11"/>
      <color rgb="FF000000"/>
      <name val="Arial"/>
      <family val="2"/>
    </font>
    <font>
      <u/>
      <sz val="11"/>
      <color rgb="FF000000"/>
      <name val="Calibri"/>
      <family val="2"/>
      <scheme val="minor"/>
    </font>
    <font>
      <b/>
      <i/>
      <u/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29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left" wrapText="1" indent="1"/>
    </xf>
    <xf numFmtId="0" fontId="8" fillId="0" borderId="0" xfId="0" applyFont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2" borderId="6" xfId="0" applyFont="1" applyFill="1" applyBorder="1" applyAlignment="1">
      <alignment horizontal="left" vertical="top"/>
    </xf>
    <xf numFmtId="0" fontId="11" fillId="0" borderId="0" xfId="0" applyFont="1" applyAlignment="1">
      <alignment vertical="top" wrapText="1"/>
    </xf>
    <xf numFmtId="0" fontId="11" fillId="0" borderId="9" xfId="0" applyFont="1" applyBorder="1" applyAlignment="1">
      <alignment vertical="top"/>
    </xf>
    <xf numFmtId="0" fontId="1" fillId="0" borderId="12" xfId="0" applyFont="1" applyBorder="1" applyAlignment="1">
      <alignment vertical="top" wrapText="1"/>
    </xf>
    <xf numFmtId="0" fontId="11" fillId="0" borderId="13" xfId="0" applyFont="1" applyBorder="1" applyAlignment="1">
      <alignment vertical="top" wrapText="1"/>
    </xf>
    <xf numFmtId="0" fontId="11" fillId="2" borderId="6" xfId="0" applyFont="1" applyFill="1" applyBorder="1" applyAlignment="1">
      <alignment horizontal="left" vertical="top"/>
    </xf>
    <xf numFmtId="0" fontId="14" fillId="0" borderId="0" xfId="0" applyFont="1" applyAlignment="1">
      <alignment vertical="top" wrapText="1"/>
    </xf>
    <xf numFmtId="0" fontId="11" fillId="0" borderId="13" xfId="0" applyFont="1" applyBorder="1" applyAlignment="1">
      <alignment vertical="top"/>
    </xf>
    <xf numFmtId="0" fontId="8" fillId="0" borderId="13" xfId="0" applyFont="1" applyBorder="1" applyAlignment="1">
      <alignment vertical="top" wrapText="1"/>
    </xf>
    <xf numFmtId="0" fontId="11" fillId="0" borderId="13" xfId="0" applyFont="1" applyBorder="1" applyAlignment="1">
      <alignment horizontal="left" vertical="top" wrapText="1" indent="1"/>
    </xf>
    <xf numFmtId="0" fontId="15" fillId="2" borderId="6" xfId="0" applyFont="1" applyFill="1" applyBorder="1" applyAlignment="1">
      <alignment horizontal="left" vertical="top"/>
    </xf>
    <xf numFmtId="0" fontId="15" fillId="0" borderId="0" xfId="0" applyFont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7" fillId="2" borderId="6" xfId="0" applyFont="1" applyFill="1" applyBorder="1" applyAlignment="1">
      <alignment horizontal="left" vertical="top"/>
    </xf>
    <xf numFmtId="0" fontId="17" fillId="0" borderId="0" xfId="0" applyFont="1" applyAlignment="1">
      <alignment vertical="top" wrapText="1"/>
    </xf>
    <xf numFmtId="0" fontId="11" fillId="2" borderId="15" xfId="0" applyFont="1" applyFill="1" applyBorder="1" applyAlignment="1">
      <alignment horizontal="left" vertical="top"/>
    </xf>
    <xf numFmtId="0" fontId="11" fillId="0" borderId="1" xfId="0" applyFont="1" applyBorder="1" applyAlignment="1">
      <alignment vertical="top" wrapText="1"/>
    </xf>
    <xf numFmtId="0" fontId="11" fillId="0" borderId="16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8" fillId="0" borderId="17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7" xfId="0" applyFont="1" applyBorder="1" applyAlignment="1">
      <alignment vertical="top" wrapText="1"/>
    </xf>
    <xf numFmtId="0" fontId="18" fillId="0" borderId="13" xfId="0" applyFont="1" applyBorder="1"/>
    <xf numFmtId="0" fontId="18" fillId="0" borderId="17" xfId="0" applyFont="1" applyBorder="1" applyAlignment="1">
      <alignment wrapText="1"/>
    </xf>
    <xf numFmtId="0" fontId="20" fillId="0" borderId="17" xfId="0" applyFont="1" applyBorder="1" applyAlignment="1">
      <alignment vertical="top" wrapText="1"/>
    </xf>
    <xf numFmtId="0" fontId="22" fillId="0" borderId="17" xfId="0" applyFont="1" applyBorder="1" applyAlignment="1">
      <alignment horizontal="center" wrapText="1"/>
    </xf>
    <xf numFmtId="0" fontId="23" fillId="0" borderId="17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center"/>
    </xf>
    <xf numFmtId="0" fontId="22" fillId="0" borderId="17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wrapText="1"/>
    </xf>
    <xf numFmtId="0" fontId="22" fillId="0" borderId="17" xfId="0" applyFont="1" applyBorder="1" applyAlignment="1">
      <alignment horizontal="left"/>
    </xf>
    <xf numFmtId="0" fontId="18" fillId="0" borderId="0" xfId="0" applyFont="1" applyAlignment="1">
      <alignment horizontal="left" vertical="top"/>
    </xf>
    <xf numFmtId="0" fontId="18" fillId="0" borderId="0" xfId="0" applyFont="1"/>
    <xf numFmtId="0" fontId="22" fillId="0" borderId="16" xfId="0" applyFont="1" applyBorder="1" applyAlignment="1">
      <alignment vertical="top"/>
    </xf>
    <xf numFmtId="0" fontId="21" fillId="0" borderId="16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top"/>
    </xf>
    <xf numFmtId="0" fontId="26" fillId="0" borderId="16" xfId="0" applyFont="1" applyBorder="1" applyAlignment="1">
      <alignment vertical="top"/>
    </xf>
    <xf numFmtId="0" fontId="21" fillId="0" borderId="18" xfId="0" applyFont="1" applyBorder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2" fontId="18" fillId="0" borderId="0" xfId="0" applyNumberFormat="1" applyFont="1" applyAlignment="1">
      <alignment horizontal="left" vertical="top"/>
    </xf>
    <xf numFmtId="2" fontId="18" fillId="0" borderId="0" xfId="0" applyNumberFormat="1" applyFont="1"/>
    <xf numFmtId="2" fontId="22" fillId="0" borderId="17" xfId="0" applyNumberFormat="1" applyFont="1" applyBorder="1" applyAlignment="1">
      <alignment horizontal="center" vertical="center" wrapText="1"/>
    </xf>
    <xf numFmtId="2" fontId="18" fillId="0" borderId="17" xfId="0" applyNumberFormat="1" applyFont="1" applyBorder="1" applyAlignment="1">
      <alignment horizontal="left" vertical="top"/>
    </xf>
    <xf numFmtId="2" fontId="25" fillId="0" borderId="17" xfId="0" applyNumberFormat="1" applyFont="1" applyBorder="1" applyAlignment="1">
      <alignment horizontal="left" vertical="top"/>
    </xf>
    <xf numFmtId="2" fontId="22" fillId="0" borderId="17" xfId="0" applyNumberFormat="1" applyFont="1" applyBorder="1" applyAlignment="1">
      <alignment horizontal="center"/>
    </xf>
    <xf numFmtId="2" fontId="22" fillId="0" borderId="17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horizontal="left" vertical="center" wrapText="1"/>
    </xf>
    <xf numFmtId="0" fontId="28" fillId="0" borderId="0" xfId="0" applyFont="1"/>
    <xf numFmtId="44" fontId="18" fillId="0" borderId="0" xfId="1" applyFont="1" applyAlignment="1">
      <alignment horizontal="left" vertical="top"/>
    </xf>
    <xf numFmtId="44" fontId="18" fillId="0" borderId="0" xfId="1" applyFont="1"/>
    <xf numFmtId="44" fontId="19" fillId="0" borderId="0" xfId="1" applyFont="1" applyAlignment="1">
      <alignment horizontal="left" vertical="top"/>
    </xf>
    <xf numFmtId="44" fontId="21" fillId="0" borderId="0" xfId="1" applyFont="1" applyAlignment="1">
      <alignment horizontal="left" vertical="center"/>
    </xf>
    <xf numFmtId="44" fontId="21" fillId="0" borderId="20" xfId="1" applyFont="1" applyBorder="1" applyAlignment="1">
      <alignment horizontal="center" vertical="center" wrapText="1"/>
    </xf>
    <xf numFmtId="44" fontId="21" fillId="0" borderId="22" xfId="1" applyFont="1" applyBorder="1" applyAlignment="1">
      <alignment horizontal="center" vertical="center"/>
    </xf>
    <xf numFmtId="44" fontId="22" fillId="0" borderId="17" xfId="1" applyFont="1" applyBorder="1" applyAlignment="1">
      <alignment horizontal="center" vertical="center" wrapText="1"/>
    </xf>
    <xf numFmtId="44" fontId="21" fillId="0" borderId="17" xfId="1" applyFont="1" applyBorder="1" applyAlignment="1">
      <alignment horizontal="center" vertical="center" wrapText="1"/>
    </xf>
    <xf numFmtId="44" fontId="18" fillId="0" borderId="17" xfId="1" applyFont="1" applyBorder="1" applyAlignment="1">
      <alignment vertical="top"/>
    </xf>
    <xf numFmtId="44" fontId="18" fillId="0" borderId="17" xfId="1" applyFont="1" applyBorder="1" applyAlignment="1">
      <alignment horizontal="left" vertical="top"/>
    </xf>
    <xf numFmtId="44" fontId="22" fillId="0" borderId="17" xfId="1" applyFont="1" applyBorder="1" applyAlignment="1">
      <alignment horizontal="center"/>
    </xf>
    <xf numFmtId="44" fontId="18" fillId="0" borderId="17" xfId="1" applyFont="1" applyBorder="1"/>
    <xf numFmtId="44" fontId="22" fillId="0" borderId="17" xfId="1" applyFont="1" applyBorder="1" applyAlignment="1">
      <alignment horizontal="center" vertical="center"/>
    </xf>
    <xf numFmtId="44" fontId="0" fillId="0" borderId="0" xfId="1" applyFont="1"/>
    <xf numFmtId="0" fontId="22" fillId="0" borderId="17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top"/>
    </xf>
    <xf numFmtId="0" fontId="29" fillId="0" borderId="0" xfId="0" applyFont="1" applyAlignment="1">
      <alignment horizontal="left" vertical="top"/>
    </xf>
    <xf numFmtId="2" fontId="20" fillId="0" borderId="0" xfId="0" applyNumberFormat="1" applyFont="1" applyAlignment="1">
      <alignment horizontal="left" vertical="top"/>
    </xf>
    <xf numFmtId="0" fontId="22" fillId="0" borderId="13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2" fontId="22" fillId="0" borderId="0" xfId="0" applyNumberFormat="1" applyFont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2" fontId="22" fillId="0" borderId="22" xfId="0" applyNumberFormat="1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0" fillId="0" borderId="0" xfId="0" applyFont="1"/>
    <xf numFmtId="2" fontId="0" fillId="0" borderId="0" xfId="0" applyNumberFormat="1" applyFont="1"/>
    <xf numFmtId="0" fontId="26" fillId="0" borderId="16" xfId="0" applyFont="1" applyBorder="1" applyAlignment="1">
      <alignment vertical="top" wrapText="1"/>
    </xf>
    <xf numFmtId="0" fontId="26" fillId="0" borderId="0" xfId="0" applyFont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0" fillId="2" borderId="6" xfId="0" applyFont="1" applyFill="1" applyBorder="1" applyAlignment="1">
      <alignment horizontal="left" vertical="top"/>
    </xf>
    <xf numFmtId="0" fontId="4" fillId="0" borderId="0" xfId="0" applyFont="1" applyAlignment="1">
      <alignment horizontal="left" wrapText="1" indent="1"/>
    </xf>
    <xf numFmtId="44" fontId="8" fillId="0" borderId="7" xfId="1" applyFont="1" applyBorder="1" applyAlignment="1">
      <alignment vertical="top" wrapText="1"/>
    </xf>
    <xf numFmtId="44" fontId="32" fillId="0" borderId="16" xfId="1" applyFont="1" applyBorder="1" applyAlignment="1">
      <alignment horizontal="left" vertical="top"/>
    </xf>
    <xf numFmtId="44" fontId="32" fillId="0" borderId="16" xfId="1" applyFont="1" applyBorder="1"/>
    <xf numFmtId="44" fontId="34" fillId="0" borderId="16" xfId="1" applyFont="1" applyBorder="1" applyAlignment="1">
      <alignment horizontal="left" vertical="top"/>
    </xf>
    <xf numFmtId="44" fontId="35" fillId="0" borderId="16" xfId="1" applyFont="1" applyBorder="1" applyAlignment="1">
      <alignment horizontal="left" vertical="center"/>
    </xf>
    <xf numFmtId="44" fontId="35" fillId="0" borderId="20" xfId="1" applyFont="1" applyBorder="1" applyAlignment="1">
      <alignment horizontal="center" vertical="center" wrapText="1"/>
    </xf>
    <xf numFmtId="44" fontId="35" fillId="0" borderId="22" xfId="1" applyFont="1" applyBorder="1" applyAlignment="1">
      <alignment horizontal="center" vertical="center"/>
    </xf>
    <xf numFmtId="44" fontId="35" fillId="0" borderId="17" xfId="1" applyFont="1" applyBorder="1" applyAlignment="1">
      <alignment horizontal="center" vertical="center" wrapText="1"/>
    </xf>
    <xf numFmtId="44" fontId="32" fillId="0" borderId="17" xfId="1" applyFont="1" applyBorder="1" applyAlignment="1">
      <alignment horizontal="left" vertical="top"/>
    </xf>
    <xf numFmtId="44" fontId="35" fillId="0" borderId="17" xfId="1" applyFont="1" applyBorder="1" applyAlignment="1">
      <alignment horizontal="center" vertical="center"/>
    </xf>
    <xf numFmtId="44" fontId="27" fillId="0" borderId="0" xfId="1" applyFont="1"/>
    <xf numFmtId="0" fontId="5" fillId="0" borderId="26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1" fillId="0" borderId="29" xfId="0" applyFont="1" applyBorder="1" applyAlignment="1">
      <alignment vertical="top" wrapText="1"/>
    </xf>
    <xf numFmtId="0" fontId="1" fillId="0" borderId="31" xfId="0" applyFont="1" applyBorder="1" applyAlignment="1">
      <alignment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30" fillId="0" borderId="0" xfId="0" applyFont="1" applyAlignment="1">
      <alignment vertical="top" wrapText="1"/>
    </xf>
    <xf numFmtId="0" fontId="37" fillId="0" borderId="16" xfId="0" applyFont="1" applyBorder="1" applyAlignment="1">
      <alignment vertical="top"/>
    </xf>
    <xf numFmtId="0" fontId="18" fillId="0" borderId="36" xfId="0" applyFont="1" applyBorder="1" applyAlignment="1">
      <alignment horizontal="left" vertical="center" wrapText="1"/>
    </xf>
    <xf numFmtId="2" fontId="22" fillId="0" borderId="36" xfId="0" applyNumberFormat="1" applyFont="1" applyBorder="1" applyAlignment="1">
      <alignment horizontal="center" vertical="center"/>
    </xf>
    <xf numFmtId="2" fontId="22" fillId="0" borderId="37" xfId="0" applyNumberFormat="1" applyFont="1" applyBorder="1" applyAlignment="1">
      <alignment horizontal="center" vertical="center"/>
    </xf>
    <xf numFmtId="0" fontId="38" fillId="0" borderId="0" xfId="0" applyFont="1"/>
    <xf numFmtId="0" fontId="39" fillId="0" borderId="0" xfId="0" applyFont="1"/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left" vertical="top" wrapText="1"/>
    </xf>
    <xf numFmtId="44" fontId="33" fillId="0" borderId="16" xfId="1" applyFont="1" applyBorder="1"/>
    <xf numFmtId="0" fontId="40" fillId="0" borderId="0" xfId="0" applyFont="1"/>
    <xf numFmtId="0" fontId="41" fillId="0" borderId="0" xfId="0" applyFont="1"/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 vertical="top"/>
    </xf>
    <xf numFmtId="0" fontId="18" fillId="0" borderId="17" xfId="0" applyFont="1" applyBorder="1" applyAlignment="1">
      <alignment horizontal="center" vertical="top"/>
    </xf>
    <xf numFmtId="0" fontId="38" fillId="0" borderId="0" xfId="0" applyFont="1" applyAlignment="1">
      <alignment horizontal="center"/>
    </xf>
    <xf numFmtId="0" fontId="42" fillId="0" borderId="0" xfId="0" applyFont="1"/>
    <xf numFmtId="0" fontId="38" fillId="0" borderId="0" xfId="0" applyFont="1" applyAlignment="1">
      <alignment horizontal="left"/>
    </xf>
    <xf numFmtId="0" fontId="22" fillId="0" borderId="20" xfId="0" applyFont="1" applyBorder="1" applyAlignment="1">
      <alignment horizontal="left" vertical="center" wrapText="1"/>
    </xf>
    <xf numFmtId="44" fontId="1" fillId="0" borderId="0" xfId="1" applyFont="1" applyAlignment="1">
      <alignment vertical="top" wrapText="1"/>
    </xf>
    <xf numFmtId="44" fontId="7" fillId="0" borderId="0" xfId="1" applyFont="1" applyAlignment="1">
      <alignment vertical="top" wrapText="1"/>
    </xf>
    <xf numFmtId="44" fontId="7" fillId="0" borderId="1" xfId="1" applyFont="1" applyBorder="1" applyAlignment="1">
      <alignment vertical="top" wrapText="1"/>
    </xf>
    <xf numFmtId="44" fontId="8" fillId="0" borderId="4" xfId="1" applyFont="1" applyBorder="1" applyAlignment="1">
      <alignment horizontal="center" vertical="top" wrapText="1"/>
    </xf>
    <xf numFmtId="44" fontId="12" fillId="0" borderId="5" xfId="1" applyFont="1" applyBorder="1" applyAlignment="1">
      <alignment horizontal="center" vertical="top" wrapText="1"/>
    </xf>
    <xf numFmtId="44" fontId="11" fillId="0" borderId="7" xfId="1" applyFont="1" applyBorder="1" applyAlignment="1">
      <alignment vertical="top" wrapText="1"/>
    </xf>
    <xf numFmtId="44" fontId="14" fillId="0" borderId="8" xfId="1" applyFont="1" applyBorder="1" applyAlignment="1">
      <alignment vertical="top" wrapText="1"/>
    </xf>
    <xf numFmtId="44" fontId="11" fillId="0" borderId="10" xfId="1" applyFont="1" applyBorder="1" applyAlignment="1">
      <alignment vertical="top" wrapText="1"/>
    </xf>
    <xf numFmtId="44" fontId="14" fillId="0" borderId="11" xfId="1" applyFont="1" applyBorder="1" applyAlignment="1">
      <alignment vertical="top" wrapText="1"/>
    </xf>
    <xf numFmtId="44" fontId="7" fillId="0" borderId="8" xfId="1" applyFont="1" applyBorder="1" applyAlignment="1">
      <alignment vertical="top" wrapText="1"/>
    </xf>
    <xf numFmtId="44" fontId="14" fillId="0" borderId="35" xfId="1" applyFont="1" applyBorder="1" applyAlignment="1">
      <alignment vertical="top" wrapText="1"/>
    </xf>
    <xf numFmtId="44" fontId="16" fillId="0" borderId="8" xfId="1" applyFont="1" applyBorder="1" applyAlignment="1">
      <alignment vertical="top" wrapText="1"/>
    </xf>
    <xf numFmtId="44" fontId="11" fillId="0" borderId="14" xfId="1" applyFont="1" applyBorder="1" applyAlignment="1">
      <alignment vertical="top" wrapText="1"/>
    </xf>
    <xf numFmtId="44" fontId="7" fillId="0" borderId="5" xfId="1" applyFont="1" applyBorder="1" applyAlignment="1">
      <alignment vertical="top" wrapText="1"/>
    </xf>
    <xf numFmtId="44" fontId="17" fillId="0" borderId="7" xfId="1" applyFont="1" applyBorder="1" applyAlignment="1">
      <alignment vertical="top" wrapText="1"/>
    </xf>
    <xf numFmtId="44" fontId="11" fillId="0" borderId="13" xfId="1" applyFont="1" applyBorder="1" applyAlignment="1">
      <alignment vertical="top" wrapText="1"/>
    </xf>
    <xf numFmtId="44" fontId="1" fillId="0" borderId="13" xfId="1" applyFont="1" applyBorder="1" applyAlignment="1">
      <alignment vertical="top" wrapText="1"/>
    </xf>
    <xf numFmtId="0" fontId="11" fillId="0" borderId="0" xfId="0" applyFont="1" applyFill="1" applyAlignment="1">
      <alignment vertical="top" wrapText="1"/>
    </xf>
    <xf numFmtId="44" fontId="17" fillId="0" borderId="39" xfId="1" applyFont="1" applyBorder="1" applyAlignment="1">
      <alignment vertical="top" wrapText="1"/>
    </xf>
    <xf numFmtId="0" fontId="1" fillId="0" borderId="38" xfId="0" applyFont="1" applyBorder="1" applyAlignment="1">
      <alignment vertical="top" wrapText="1"/>
    </xf>
    <xf numFmtId="0" fontId="1" fillId="0" borderId="40" xfId="0" applyFont="1" applyBorder="1" applyAlignment="1">
      <alignment vertical="top" wrapText="1"/>
    </xf>
    <xf numFmtId="0" fontId="8" fillId="2" borderId="40" xfId="0" applyFont="1" applyFill="1" applyBorder="1" applyAlignment="1">
      <alignment horizontal="left" vertical="top"/>
    </xf>
    <xf numFmtId="0" fontId="9" fillId="2" borderId="40" xfId="0" applyFont="1" applyFill="1" applyBorder="1" applyAlignment="1">
      <alignment horizontal="left" vertical="top"/>
    </xf>
    <xf numFmtId="0" fontId="8" fillId="2" borderId="40" xfId="0" applyFont="1" applyFill="1" applyBorder="1" applyAlignment="1">
      <alignment vertical="top"/>
    </xf>
    <xf numFmtId="0" fontId="11" fillId="2" borderId="40" xfId="0" applyFont="1" applyFill="1" applyBorder="1" applyAlignment="1">
      <alignment vertical="top"/>
    </xf>
    <xf numFmtId="0" fontId="10" fillId="2" borderId="40" xfId="0" applyFont="1" applyFill="1" applyBorder="1" applyAlignment="1">
      <alignment horizontal="left" vertical="top"/>
    </xf>
    <xf numFmtId="0" fontId="6" fillId="0" borderId="40" xfId="0" applyFont="1" applyBorder="1" applyAlignment="1">
      <alignment vertical="top" wrapText="1"/>
    </xf>
    <xf numFmtId="0" fontId="8" fillId="0" borderId="40" xfId="0" applyFont="1" applyBorder="1" applyAlignment="1">
      <alignment vertical="top"/>
    </xf>
    <xf numFmtId="0" fontId="8" fillId="0" borderId="40" xfId="0" applyFont="1" applyBorder="1" applyAlignment="1">
      <alignment vertical="top" wrapText="1"/>
    </xf>
    <xf numFmtId="164" fontId="8" fillId="0" borderId="7" xfId="1" applyNumberFormat="1" applyFont="1" applyBorder="1" applyAlignment="1">
      <alignment vertical="top" wrapText="1"/>
    </xf>
    <xf numFmtId="10" fontId="8" fillId="0" borderId="7" xfId="2" applyNumberFormat="1" applyFont="1" applyBorder="1" applyAlignment="1">
      <alignment vertical="top" wrapText="1"/>
    </xf>
    <xf numFmtId="44" fontId="11" fillId="0" borderId="41" xfId="1" applyFont="1" applyBorder="1" applyAlignment="1">
      <alignment vertical="top" wrapText="1"/>
    </xf>
    <xf numFmtId="44" fontId="8" fillId="0" borderId="41" xfId="1" applyFont="1" applyBorder="1" applyAlignment="1">
      <alignment vertical="top" wrapText="1"/>
    </xf>
    <xf numFmtId="44" fontId="15" fillId="0" borderId="40" xfId="1" applyFont="1" applyBorder="1" applyAlignment="1">
      <alignment vertical="top" wrapText="1"/>
    </xf>
    <xf numFmtId="44" fontId="16" fillId="0" borderId="42" xfId="1" applyFont="1" applyBorder="1" applyAlignment="1">
      <alignment vertical="top" wrapText="1"/>
    </xf>
    <xf numFmtId="44" fontId="8" fillId="0" borderId="40" xfId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9" xfId="0" applyFont="1" applyFill="1" applyBorder="1" applyAlignment="1">
      <alignment vertical="top" wrapText="1"/>
    </xf>
    <xf numFmtId="0" fontId="0" fillId="0" borderId="0" xfId="0" applyFill="1"/>
    <xf numFmtId="0" fontId="4" fillId="0" borderId="0" xfId="0" applyFont="1" applyAlignment="1">
      <alignment horizontal="left" wrapText="1" indent="1"/>
    </xf>
    <xf numFmtId="0" fontId="4" fillId="0" borderId="0" xfId="0" applyFont="1" applyBorder="1" applyAlignment="1">
      <alignment horizontal="left" wrapText="1"/>
    </xf>
    <xf numFmtId="0" fontId="4" fillId="0" borderId="30" xfId="0" applyFont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30" xfId="0" applyFont="1" applyFill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32" xfId="0" applyFont="1" applyBorder="1" applyAlignment="1">
      <alignment horizontal="left" wrapText="1"/>
    </xf>
    <xf numFmtId="0" fontId="36" fillId="0" borderId="0" xfId="0" applyFont="1" applyBorder="1" applyAlignment="1">
      <alignment horizontal="left" wrapText="1"/>
    </xf>
    <xf numFmtId="0" fontId="36" fillId="0" borderId="30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 indent="1"/>
    </xf>
    <xf numFmtId="0" fontId="4" fillId="0" borderId="30" xfId="0" applyFont="1" applyBorder="1" applyAlignment="1">
      <alignment horizontal="left" wrapText="1" indent="1"/>
    </xf>
    <xf numFmtId="0" fontId="5" fillId="0" borderId="25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30" xfId="0" applyFont="1" applyFill="1" applyBorder="1" applyAlignment="1">
      <alignment horizontal="left" vertical="top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6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19" fillId="0" borderId="0" xfId="0" applyFont="1" applyAlignment="1">
      <alignment horizontal="left" vertical="top"/>
    </xf>
    <xf numFmtId="0" fontId="19" fillId="0" borderId="16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0" fontId="18" fillId="0" borderId="16" xfId="0" applyFont="1" applyBorder="1" applyAlignment="1">
      <alignment horizontal="left" vertical="top"/>
    </xf>
    <xf numFmtId="0" fontId="18" fillId="0" borderId="0" xfId="0" applyFont="1"/>
    <xf numFmtId="0" fontId="18" fillId="0" borderId="16" xfId="0" applyFont="1" applyBorder="1"/>
    <xf numFmtId="0" fontId="11" fillId="0" borderId="32" xfId="0" applyFont="1" applyFill="1" applyBorder="1" applyAlignment="1">
      <alignment vertical="top" wrapText="1"/>
    </xf>
    <xf numFmtId="9" fontId="11" fillId="0" borderId="0" xfId="2" applyFont="1" applyFill="1" applyAlignment="1">
      <alignment vertical="top" wrapText="1"/>
    </xf>
    <xf numFmtId="10" fontId="11" fillId="0" borderId="0" xfId="2" applyNumberFormat="1" applyFont="1" applyFill="1" applyAlignment="1">
      <alignment vertical="top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if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342900</xdr:colOff>
      <xdr:row>47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24E4B9-9762-43E8-8953-F53A8B413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38900" cy="909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111125</xdr:colOff>
      <xdr:row>12</xdr:row>
      <xdr:rowOff>174625</xdr:rowOff>
    </xdr:from>
    <xdr:to>
      <xdr:col>8</xdr:col>
      <xdr:colOff>349250</xdr:colOff>
      <xdr:row>34</xdr:row>
      <xdr:rowOff>176893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D350EA2-691E-4428-B915-822E56EA736F}"/>
            </a:ext>
          </a:extLst>
        </xdr:cNvPr>
        <xdr:cNvSpPr txBox="1"/>
      </xdr:nvSpPr>
      <xdr:spPr>
        <a:xfrm>
          <a:off x="723446" y="2460625"/>
          <a:ext cx="4524375" cy="419326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000" b="1" u="sng"/>
            <a:t>Plot E9 - Foundation</a:t>
          </a:r>
          <a:r>
            <a:rPr lang="en-GB" sz="2000" b="1" u="sng" baseline="0"/>
            <a:t> Costings</a:t>
          </a:r>
        </a:p>
        <a:p>
          <a:endParaRPr lang="en-GB" sz="1100" baseline="0"/>
        </a:p>
        <a:p>
          <a:endParaRPr lang="en-GB" sz="1100" baseline="0"/>
        </a:p>
        <a:p>
          <a:r>
            <a:rPr lang="en-GB" sz="1600" baseline="0"/>
            <a:t>Project Name: Plot E9 (UWTSD)</a:t>
          </a:r>
        </a:p>
        <a:p>
          <a:endParaRPr lang="en-GB" sz="1600" baseline="0"/>
        </a:p>
        <a:p>
          <a:r>
            <a:rPr lang="en-GB" sz="1600" baseline="0"/>
            <a:t>Brief Description: As per SPG's Structural Report - Precast driven piles with RC strip foundations</a:t>
          </a:r>
        </a:p>
        <a:p>
          <a:endParaRPr lang="en-GB" sz="1600" baseline="0"/>
        </a:p>
        <a:p>
          <a:r>
            <a:rPr lang="en-GB" sz="1600" baseline="0"/>
            <a:t>Client: UWTSD</a:t>
          </a:r>
        </a:p>
        <a:p>
          <a:endParaRPr lang="en-GB" sz="1600" baseline="0"/>
        </a:p>
        <a:p>
          <a:endParaRPr lang="en-GB" sz="1600" baseline="0"/>
        </a:p>
        <a:p>
          <a:r>
            <a:rPr lang="en-GB" sz="1600" baseline="0"/>
            <a:t>Prepared By: Jay Weaver (Alliance Construction Ltd)</a:t>
          </a:r>
        </a:p>
        <a:p>
          <a:endParaRPr lang="en-GB" sz="1600" baseline="0"/>
        </a:p>
        <a:p>
          <a:endParaRPr lang="en-GB" sz="1600" baseline="0"/>
        </a:p>
        <a:p>
          <a:r>
            <a:rPr lang="en-GB" sz="1600" baseline="0"/>
            <a:t>Date: 01/02/2022</a:t>
          </a:r>
          <a:endParaRPr lang="en-GB" sz="1600"/>
        </a:p>
      </xdr:txBody>
    </xdr:sp>
    <xdr:clientData/>
  </xdr:twoCellAnchor>
  <xdr:twoCellAnchor editAs="oneCell">
    <xdr:from>
      <xdr:col>0</xdr:col>
      <xdr:colOff>122465</xdr:colOff>
      <xdr:row>0</xdr:row>
      <xdr:rowOff>0</xdr:rowOff>
    </xdr:from>
    <xdr:to>
      <xdr:col>1</xdr:col>
      <xdr:colOff>326754</xdr:colOff>
      <xdr:row>5</xdr:row>
      <xdr:rowOff>31115</xdr:rowOff>
    </xdr:to>
    <xdr:pic>
      <xdr:nvPicPr>
        <xdr:cNvPr id="4" name="Picture 3" descr="A picture containing icon&#10;&#10;Description automatically generated">
          <a:extLst>
            <a:ext uri="{FF2B5EF4-FFF2-40B4-BE49-F238E27FC236}">
              <a16:creationId xmlns:a16="http://schemas.microsoft.com/office/drawing/2014/main" id="{D316D340-5BB4-42A2-AD95-7ABB7CC36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0"/>
          <a:ext cx="816610" cy="9836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1524000</xdr:colOff>
      <xdr:row>0</xdr:row>
      <xdr:rowOff>0</xdr:rowOff>
    </xdr:from>
    <xdr:to>
      <xdr:col>10</xdr:col>
      <xdr:colOff>2247900</xdr:colOff>
      <xdr:row>4</xdr:row>
      <xdr:rowOff>109945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111EBD8E-A710-45D5-81B3-6CF8A2E57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0"/>
          <a:ext cx="723900" cy="8719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762001</xdr:colOff>
      <xdr:row>0</xdr:row>
      <xdr:rowOff>0</xdr:rowOff>
    </xdr:from>
    <xdr:to>
      <xdr:col>5</xdr:col>
      <xdr:colOff>472724</xdr:colOff>
      <xdr:row>5</xdr:row>
      <xdr:rowOff>31115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EC779609-2AB6-4D13-83F0-B0178AD53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9834" y="0"/>
          <a:ext cx="816610" cy="9836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1404938</xdr:colOff>
      <xdr:row>0</xdr:row>
      <xdr:rowOff>0</xdr:rowOff>
    </xdr:from>
    <xdr:to>
      <xdr:col>6</xdr:col>
      <xdr:colOff>2221548</xdr:colOff>
      <xdr:row>4</xdr:row>
      <xdr:rowOff>138271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9B0F0A58-A68F-4D4D-8EED-FEE25BEAF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42282" y="0"/>
          <a:ext cx="816610" cy="9836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2</xdr:row>
      <xdr:rowOff>38100</xdr:rowOff>
    </xdr:from>
    <xdr:to>
      <xdr:col>11</xdr:col>
      <xdr:colOff>46855</xdr:colOff>
      <xdr:row>29</xdr:row>
      <xdr:rowOff>46981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C86836-25B3-4F9A-86D6-A9967ABD7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419100"/>
          <a:ext cx="6161905" cy="51523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10</xdr:col>
      <xdr:colOff>608838</xdr:colOff>
      <xdr:row>57</xdr:row>
      <xdr:rowOff>161286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8B5EA1A-6C19-40F1-9CC3-0378751AD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5905500"/>
          <a:ext cx="6095238" cy="5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3714-25E9-4FE0-92FF-30D8B6BDE7E1}">
  <dimension ref="A1:L59"/>
  <sheetViews>
    <sheetView zoomScale="70" zoomScaleNormal="70" workbookViewId="0">
      <selection activeCell="R17" sqref="R17"/>
    </sheetView>
  </sheetViews>
  <sheetFormatPr defaultRowHeight="15" x14ac:dyDescent="0.25"/>
  <sheetData>
    <row r="1" spans="1:1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DF83-0EE7-4F32-9447-8FB050108464}">
  <dimension ref="A1:L43"/>
  <sheetViews>
    <sheetView topLeftCell="A28" workbookViewId="0">
      <selection activeCell="L5" sqref="L5"/>
    </sheetView>
  </sheetViews>
  <sheetFormatPr defaultRowHeight="15" x14ac:dyDescent="0.25"/>
  <cols>
    <col min="1" max="1" width="3.7109375" customWidth="1"/>
    <col min="11" max="11" width="43.140625" customWidth="1"/>
    <col min="12" max="12" width="9.14062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ht="15" customHeight="1" x14ac:dyDescent="0.25">
      <c r="A4" s="2"/>
      <c r="B4" s="213" t="s">
        <v>0</v>
      </c>
      <c r="C4" s="213"/>
      <c r="D4" s="213"/>
      <c r="E4" s="213"/>
      <c r="F4" s="213"/>
      <c r="G4" s="213"/>
      <c r="H4" s="213"/>
      <c r="I4" s="213"/>
      <c r="J4" s="213"/>
      <c r="K4" s="3"/>
      <c r="L4" s="1"/>
    </row>
    <row r="5" spans="1:12" x14ac:dyDescent="0.25">
      <c r="A5" s="2"/>
      <c r="B5" s="4"/>
      <c r="C5" s="3"/>
      <c r="D5" s="3"/>
      <c r="E5" s="3"/>
      <c r="F5" s="3"/>
      <c r="G5" s="3"/>
      <c r="H5" s="3"/>
      <c r="I5" s="3"/>
      <c r="J5" s="3"/>
      <c r="K5" s="3"/>
      <c r="L5" s="1"/>
    </row>
    <row r="6" spans="1:12" ht="15" customHeight="1" x14ac:dyDescent="0.25">
      <c r="A6" s="2"/>
      <c r="B6" s="117">
        <v>1</v>
      </c>
      <c r="C6" s="201" t="s">
        <v>1</v>
      </c>
      <c r="D6" s="201"/>
      <c r="E6" s="201"/>
      <c r="F6" s="201"/>
      <c r="G6" s="201"/>
      <c r="H6" s="201"/>
      <c r="I6" s="201"/>
      <c r="J6" s="201"/>
      <c r="K6" s="202"/>
      <c r="L6" s="1"/>
    </row>
    <row r="7" spans="1:12" x14ac:dyDescent="0.25">
      <c r="A7" s="2"/>
      <c r="B7" s="207" t="s">
        <v>125</v>
      </c>
      <c r="C7" s="208"/>
      <c r="D7" s="208"/>
      <c r="E7" s="208"/>
      <c r="F7" s="208"/>
      <c r="G7" s="208"/>
      <c r="H7" s="208"/>
      <c r="I7" s="208"/>
      <c r="J7" s="208"/>
      <c r="K7" s="209"/>
      <c r="L7" s="1"/>
    </row>
    <row r="8" spans="1:12" x14ac:dyDescent="0.25">
      <c r="A8" s="2"/>
      <c r="B8" s="207" t="s">
        <v>126</v>
      </c>
      <c r="C8" s="208"/>
      <c r="D8" s="208"/>
      <c r="E8" s="208"/>
      <c r="F8" s="208"/>
      <c r="G8" s="208"/>
      <c r="H8" s="208"/>
      <c r="I8" s="208"/>
      <c r="J8" s="208"/>
      <c r="K8" s="209"/>
      <c r="L8" s="1"/>
    </row>
    <row r="9" spans="1:12" x14ac:dyDescent="0.25">
      <c r="A9" s="2"/>
      <c r="B9" s="207" t="s">
        <v>127</v>
      </c>
      <c r="C9" s="208"/>
      <c r="D9" s="208"/>
      <c r="E9" s="208"/>
      <c r="F9" s="208"/>
      <c r="G9" s="208"/>
      <c r="H9" s="208"/>
      <c r="I9" s="208"/>
      <c r="J9" s="208"/>
      <c r="K9" s="209"/>
      <c r="L9" s="1"/>
    </row>
    <row r="10" spans="1:12" x14ac:dyDescent="0.25">
      <c r="A10" s="2"/>
      <c r="B10" s="207" t="s">
        <v>45</v>
      </c>
      <c r="C10" s="208"/>
      <c r="D10" s="208"/>
      <c r="E10" s="208"/>
      <c r="F10" s="208"/>
      <c r="G10" s="208"/>
      <c r="H10" s="208"/>
      <c r="I10" s="208"/>
      <c r="J10" s="208"/>
      <c r="K10" s="209"/>
      <c r="L10" s="1"/>
    </row>
    <row r="11" spans="1:12" x14ac:dyDescent="0.25">
      <c r="A11" s="2"/>
      <c r="B11" s="207" t="s">
        <v>46</v>
      </c>
      <c r="C11" s="208"/>
      <c r="D11" s="208"/>
      <c r="E11" s="208"/>
      <c r="F11" s="208"/>
      <c r="G11" s="208"/>
      <c r="H11" s="208"/>
      <c r="I11" s="208"/>
      <c r="J11" s="208"/>
      <c r="K11" s="209"/>
      <c r="L11" s="1"/>
    </row>
    <row r="12" spans="1:12" x14ac:dyDescent="0.25">
      <c r="A12" s="2"/>
      <c r="B12" s="207" t="s">
        <v>47</v>
      </c>
      <c r="C12" s="208"/>
      <c r="D12" s="208"/>
      <c r="E12" s="208"/>
      <c r="F12" s="208"/>
      <c r="G12" s="208"/>
      <c r="H12" s="208"/>
      <c r="I12" s="208"/>
      <c r="J12" s="208"/>
      <c r="K12" s="209"/>
      <c r="L12" s="1"/>
    </row>
    <row r="13" spans="1:12" x14ac:dyDescent="0.25">
      <c r="A13" s="2"/>
      <c r="B13" s="207" t="s">
        <v>128</v>
      </c>
      <c r="C13" s="208"/>
      <c r="D13" s="208"/>
      <c r="E13" s="208"/>
      <c r="F13" s="208"/>
      <c r="G13" s="208"/>
      <c r="H13" s="208"/>
      <c r="I13" s="208"/>
      <c r="J13" s="208"/>
      <c r="K13" s="209"/>
      <c r="L13" s="1"/>
    </row>
    <row r="14" spans="1:12" x14ac:dyDescent="0.25">
      <c r="A14" s="2"/>
      <c r="B14" s="207"/>
      <c r="C14" s="208"/>
      <c r="D14" s="208"/>
      <c r="E14" s="208"/>
      <c r="F14" s="208"/>
      <c r="G14" s="208"/>
      <c r="H14" s="208"/>
      <c r="I14" s="208"/>
      <c r="J14" s="208"/>
      <c r="K14" s="209"/>
      <c r="L14" s="1"/>
    </row>
    <row r="15" spans="1:12" x14ac:dyDescent="0.25">
      <c r="A15" s="2"/>
      <c r="B15" s="210"/>
      <c r="C15" s="211"/>
      <c r="D15" s="211"/>
      <c r="E15" s="211"/>
      <c r="F15" s="211"/>
      <c r="G15" s="211"/>
      <c r="H15" s="211"/>
      <c r="I15" s="211"/>
      <c r="J15" s="211"/>
      <c r="K15" s="212"/>
      <c r="L15" s="1"/>
    </row>
    <row r="16" spans="1:12" x14ac:dyDescent="0.25">
      <c r="A16" s="2"/>
      <c r="B16" s="121"/>
      <c r="C16" s="122"/>
      <c r="D16" s="122"/>
      <c r="E16" s="122"/>
      <c r="F16" s="122"/>
      <c r="G16" s="122"/>
      <c r="H16" s="122"/>
      <c r="I16" s="122"/>
      <c r="J16" s="122"/>
      <c r="K16" s="123"/>
      <c r="L16" s="1"/>
    </row>
    <row r="17" spans="1:12" ht="15" customHeight="1" x14ac:dyDescent="0.25">
      <c r="A17" s="5"/>
      <c r="B17" s="117">
        <v>2</v>
      </c>
      <c r="C17" s="197" t="s">
        <v>2</v>
      </c>
      <c r="D17" s="197"/>
      <c r="E17" s="197"/>
      <c r="F17" s="197"/>
      <c r="G17" s="197"/>
      <c r="H17" s="197"/>
      <c r="I17" s="197"/>
      <c r="J17" s="197"/>
      <c r="K17" s="198"/>
      <c r="L17" s="1"/>
    </row>
    <row r="18" spans="1:12" ht="15" customHeight="1" x14ac:dyDescent="0.25">
      <c r="A18" s="5"/>
      <c r="B18" s="116"/>
      <c r="C18" s="203" t="s">
        <v>129</v>
      </c>
      <c r="D18" s="203"/>
      <c r="E18" s="203"/>
      <c r="F18" s="203"/>
      <c r="G18" s="203"/>
      <c r="H18" s="203"/>
      <c r="I18" s="203"/>
      <c r="J18" s="203"/>
      <c r="K18" s="204"/>
      <c r="L18" s="1"/>
    </row>
    <row r="19" spans="1:12" ht="27.75" customHeight="1" x14ac:dyDescent="0.25">
      <c r="A19" s="1"/>
      <c r="B19" s="118"/>
      <c r="C19" s="199" t="s">
        <v>130</v>
      </c>
      <c r="D19" s="199"/>
      <c r="E19" s="199"/>
      <c r="F19" s="199"/>
      <c r="G19" s="199"/>
      <c r="H19" s="199"/>
      <c r="I19" s="199"/>
      <c r="J19" s="199"/>
      <c r="K19" s="200"/>
      <c r="L19" s="1"/>
    </row>
    <row r="20" spans="1:12" x14ac:dyDescent="0.25">
      <c r="A20" s="1"/>
      <c r="B20" s="118"/>
      <c r="C20" s="205" t="s">
        <v>135</v>
      </c>
      <c r="D20" s="205"/>
      <c r="E20" s="205"/>
      <c r="F20" s="205"/>
      <c r="G20" s="205"/>
      <c r="H20" s="205"/>
      <c r="I20" s="205"/>
      <c r="J20" s="205"/>
      <c r="K20" s="206"/>
      <c r="L20" s="1"/>
    </row>
    <row r="21" spans="1:12" ht="18.75" customHeight="1" x14ac:dyDescent="0.25">
      <c r="A21" s="1"/>
      <c r="B21" s="118"/>
      <c r="C21" s="199" t="s">
        <v>131</v>
      </c>
      <c r="D21" s="199"/>
      <c r="E21" s="199"/>
      <c r="F21" s="199"/>
      <c r="G21" s="199"/>
      <c r="H21" s="199"/>
      <c r="I21" s="199"/>
      <c r="J21" s="199"/>
      <c r="K21" s="200"/>
      <c r="L21" s="1"/>
    </row>
    <row r="22" spans="1:12" x14ac:dyDescent="0.25">
      <c r="A22" s="1"/>
      <c r="B22" s="119"/>
      <c r="C22" s="199" t="s">
        <v>132</v>
      </c>
      <c r="D22" s="199"/>
      <c r="E22" s="199"/>
      <c r="F22" s="199"/>
      <c r="G22" s="199"/>
      <c r="H22" s="199"/>
      <c r="I22" s="199"/>
      <c r="J22" s="199"/>
      <c r="K22" s="200"/>
      <c r="L22" s="1"/>
    </row>
    <row r="23" spans="1:12" ht="35.25" customHeight="1" x14ac:dyDescent="0.25">
      <c r="A23" s="1"/>
      <c r="B23" s="119"/>
      <c r="C23" s="199" t="s">
        <v>133</v>
      </c>
      <c r="D23" s="199"/>
      <c r="E23" s="199"/>
      <c r="F23" s="199"/>
      <c r="G23" s="199"/>
      <c r="H23" s="199"/>
      <c r="I23" s="199"/>
      <c r="J23" s="199"/>
      <c r="K23" s="200"/>
      <c r="L23" s="1"/>
    </row>
    <row r="24" spans="1:12" ht="33" customHeight="1" x14ac:dyDescent="0.25">
      <c r="A24" s="1"/>
      <c r="B24" s="119"/>
      <c r="C24" s="199" t="s">
        <v>144</v>
      </c>
      <c r="D24" s="199"/>
      <c r="E24" s="199"/>
      <c r="F24" s="199"/>
      <c r="G24" s="199"/>
      <c r="H24" s="199"/>
      <c r="I24" s="199"/>
      <c r="J24" s="199"/>
      <c r="K24" s="200"/>
      <c r="L24" s="1"/>
    </row>
    <row r="25" spans="1:12" ht="41.25" customHeight="1" x14ac:dyDescent="0.25">
      <c r="A25" s="1"/>
      <c r="B25" s="119"/>
      <c r="C25" s="199" t="s">
        <v>57</v>
      </c>
      <c r="D25" s="199"/>
      <c r="E25" s="199"/>
      <c r="F25" s="199"/>
      <c r="G25" s="199"/>
      <c r="H25" s="199"/>
      <c r="I25" s="199"/>
      <c r="J25" s="199"/>
      <c r="K25" s="200"/>
      <c r="L25" s="1"/>
    </row>
    <row r="26" spans="1:12" ht="15.75" customHeight="1" x14ac:dyDescent="0.25">
      <c r="A26" s="1"/>
      <c r="B26" s="119"/>
      <c r="C26" s="124"/>
      <c r="D26" s="124"/>
      <c r="E26" s="124"/>
      <c r="F26" s="124"/>
      <c r="G26" s="124"/>
      <c r="H26" s="124"/>
      <c r="I26" s="124"/>
      <c r="J26" s="124"/>
      <c r="K26" s="125"/>
      <c r="L26" s="1"/>
    </row>
    <row r="27" spans="1:12" ht="15" customHeight="1" x14ac:dyDescent="0.25">
      <c r="A27" s="1"/>
      <c r="B27" s="117">
        <v>3</v>
      </c>
      <c r="C27" s="201" t="s">
        <v>3</v>
      </c>
      <c r="D27" s="201"/>
      <c r="E27" s="201"/>
      <c r="F27" s="201"/>
      <c r="G27" s="201"/>
      <c r="H27" s="201"/>
      <c r="I27" s="201"/>
      <c r="J27" s="201"/>
      <c r="K27" s="202"/>
      <c r="L27" s="1"/>
    </row>
    <row r="28" spans="1:12" x14ac:dyDescent="0.25">
      <c r="A28" s="1"/>
      <c r="B28" s="118"/>
      <c r="C28" s="195" t="s">
        <v>136</v>
      </c>
      <c r="D28" s="195"/>
      <c r="E28" s="195"/>
      <c r="F28" s="195"/>
      <c r="G28" s="195"/>
      <c r="H28" s="195"/>
      <c r="I28" s="195"/>
      <c r="J28" s="195"/>
      <c r="K28" s="196"/>
      <c r="L28" s="1"/>
    </row>
    <row r="29" spans="1:12" x14ac:dyDescent="0.25">
      <c r="A29" s="1"/>
      <c r="B29" s="119"/>
      <c r="C29" s="187" t="s">
        <v>137</v>
      </c>
      <c r="D29" s="187"/>
      <c r="E29" s="187"/>
      <c r="F29" s="187"/>
      <c r="G29" s="187"/>
      <c r="H29" s="187"/>
      <c r="I29" s="187"/>
      <c r="J29" s="187"/>
      <c r="K29" s="188"/>
      <c r="L29" s="1"/>
    </row>
    <row r="30" spans="1:12" ht="41.25" customHeight="1" x14ac:dyDescent="0.25">
      <c r="A30" s="1"/>
      <c r="B30" s="119"/>
      <c r="C30" s="187" t="s">
        <v>63</v>
      </c>
      <c r="D30" s="187"/>
      <c r="E30" s="187"/>
      <c r="F30" s="187"/>
      <c r="G30" s="187"/>
      <c r="H30" s="187"/>
      <c r="I30" s="187"/>
      <c r="J30" s="187"/>
      <c r="K30" s="188"/>
      <c r="L30" s="1"/>
    </row>
    <row r="31" spans="1:12" x14ac:dyDescent="0.25">
      <c r="A31" s="1"/>
      <c r="B31" s="119"/>
      <c r="C31" s="193" t="s">
        <v>58</v>
      </c>
      <c r="D31" s="193"/>
      <c r="E31" s="193"/>
      <c r="F31" s="193"/>
      <c r="G31" s="193"/>
      <c r="H31" s="193"/>
      <c r="I31" s="193"/>
      <c r="J31" s="193"/>
      <c r="K31" s="194"/>
      <c r="L31" s="1"/>
    </row>
    <row r="32" spans="1:12" x14ac:dyDescent="0.25">
      <c r="A32" s="1"/>
      <c r="B32" s="119"/>
      <c r="C32" s="187" t="s">
        <v>59</v>
      </c>
      <c r="D32" s="187"/>
      <c r="E32" s="187"/>
      <c r="F32" s="187"/>
      <c r="G32" s="187"/>
      <c r="H32" s="187"/>
      <c r="I32" s="187"/>
      <c r="J32" s="187"/>
      <c r="K32" s="188"/>
      <c r="L32" s="1"/>
    </row>
    <row r="33" spans="1:12" x14ac:dyDescent="0.25">
      <c r="A33" s="1"/>
      <c r="B33" s="119"/>
      <c r="C33" s="187" t="s">
        <v>60</v>
      </c>
      <c r="D33" s="187"/>
      <c r="E33" s="187"/>
      <c r="F33" s="187"/>
      <c r="G33" s="187"/>
      <c r="H33" s="187"/>
      <c r="I33" s="187"/>
      <c r="J33" s="187"/>
      <c r="K33" s="188"/>
      <c r="L33" s="1"/>
    </row>
    <row r="34" spans="1:12" s="185" customFormat="1" x14ac:dyDescent="0.25">
      <c r="A34" s="183"/>
      <c r="B34" s="184"/>
      <c r="C34" s="189" t="s">
        <v>143</v>
      </c>
      <c r="D34" s="189"/>
      <c r="E34" s="189"/>
      <c r="F34" s="189"/>
      <c r="G34" s="189"/>
      <c r="H34" s="189"/>
      <c r="I34" s="189"/>
      <c r="J34" s="189"/>
      <c r="K34" s="190"/>
      <c r="L34" s="183"/>
    </row>
    <row r="35" spans="1:12" x14ac:dyDescent="0.25">
      <c r="A35" s="1"/>
      <c r="B35" s="119"/>
      <c r="C35" s="187" t="s">
        <v>61</v>
      </c>
      <c r="D35" s="187"/>
      <c r="E35" s="187"/>
      <c r="F35" s="187"/>
      <c r="G35" s="187"/>
      <c r="H35" s="187"/>
      <c r="I35" s="187"/>
      <c r="J35" s="187"/>
      <c r="K35" s="188"/>
      <c r="L35" s="1"/>
    </row>
    <row r="36" spans="1:12" ht="15" customHeight="1" x14ac:dyDescent="0.25">
      <c r="A36" s="1"/>
      <c r="B36" s="120"/>
      <c r="C36" s="191" t="s">
        <v>62</v>
      </c>
      <c r="D36" s="191"/>
      <c r="E36" s="191"/>
      <c r="F36" s="191"/>
      <c r="G36" s="191"/>
      <c r="H36" s="191"/>
      <c r="I36" s="191"/>
      <c r="J36" s="191"/>
      <c r="K36" s="192"/>
      <c r="L36" s="1"/>
    </row>
    <row r="37" spans="1:12" x14ac:dyDescent="0.25">
      <c r="A37" s="1"/>
      <c r="B37" s="1"/>
      <c r="C37" s="186"/>
      <c r="D37" s="186"/>
      <c r="E37" s="186"/>
      <c r="F37" s="186"/>
      <c r="G37" s="186"/>
      <c r="H37" s="186"/>
      <c r="I37" s="186"/>
      <c r="J37" s="186"/>
      <c r="K37" s="186"/>
      <c r="L37" s="1"/>
    </row>
    <row r="38" spans="1:12" x14ac:dyDescent="0.25">
      <c r="A38" s="1"/>
      <c r="B38" s="1"/>
      <c r="C38" s="104"/>
      <c r="D38" s="6"/>
      <c r="E38" s="6"/>
      <c r="F38" s="6"/>
      <c r="G38" s="6"/>
      <c r="H38" s="6"/>
      <c r="I38" s="6"/>
      <c r="J38" s="6"/>
      <c r="K38" s="6"/>
      <c r="L38" s="6"/>
    </row>
    <row r="39" spans="1:12" x14ac:dyDescent="0.25">
      <c r="A39" s="1"/>
      <c r="B39" s="1"/>
      <c r="C39" s="186"/>
      <c r="D39" s="186"/>
      <c r="E39" s="186"/>
      <c r="F39" s="186"/>
      <c r="G39" s="186"/>
      <c r="H39" s="186"/>
      <c r="I39" s="186"/>
      <c r="J39" s="186"/>
      <c r="K39" s="186"/>
      <c r="L39" s="1"/>
    </row>
    <row r="40" spans="1:12" x14ac:dyDescent="0.25">
      <c r="A40" s="1"/>
      <c r="B40" s="1"/>
      <c r="C40" s="186"/>
      <c r="D40" s="186"/>
      <c r="E40" s="186"/>
      <c r="F40" s="186"/>
      <c r="G40" s="186"/>
      <c r="H40" s="186"/>
      <c r="I40" s="186"/>
      <c r="J40" s="186"/>
      <c r="K40" s="186"/>
      <c r="L40" s="1"/>
    </row>
    <row r="41" spans="1:12" x14ac:dyDescent="0.25">
      <c r="A41" s="1"/>
      <c r="B41" s="1"/>
      <c r="C41" s="186"/>
      <c r="D41" s="186"/>
      <c r="E41" s="186"/>
      <c r="F41" s="186"/>
      <c r="G41" s="186"/>
      <c r="H41" s="186"/>
      <c r="I41" s="186"/>
      <c r="J41" s="186"/>
      <c r="K41" s="186"/>
      <c r="L41" s="1"/>
    </row>
    <row r="42" spans="1:12" x14ac:dyDescent="0.25">
      <c r="A42" s="1"/>
      <c r="B42" s="1"/>
      <c r="C42" s="186"/>
      <c r="D42" s="186"/>
      <c r="E42" s="186"/>
      <c r="F42" s="186"/>
      <c r="G42" s="186"/>
      <c r="H42" s="186"/>
      <c r="I42" s="186"/>
      <c r="J42" s="186"/>
      <c r="K42" s="186"/>
      <c r="L42" s="1"/>
    </row>
    <row r="43" spans="1:12" x14ac:dyDescent="0.25">
      <c r="A43" s="1"/>
      <c r="B43" s="1"/>
      <c r="C43" s="186"/>
      <c r="D43" s="186"/>
      <c r="E43" s="186"/>
      <c r="F43" s="186"/>
      <c r="G43" s="186"/>
      <c r="H43" s="186"/>
      <c r="I43" s="186"/>
      <c r="J43" s="186"/>
      <c r="K43" s="186"/>
      <c r="L43" s="1"/>
    </row>
  </sheetData>
  <mergeCells count="36">
    <mergeCell ref="B14:K14"/>
    <mergeCell ref="B15:K15"/>
    <mergeCell ref="B4:J4"/>
    <mergeCell ref="C6:K6"/>
    <mergeCell ref="B13:K13"/>
    <mergeCell ref="B7:K7"/>
    <mergeCell ref="B9:K9"/>
    <mergeCell ref="B10:K10"/>
    <mergeCell ref="B11:K11"/>
    <mergeCell ref="B12:K12"/>
    <mergeCell ref="B8:K8"/>
    <mergeCell ref="C27:K27"/>
    <mergeCell ref="C18:K18"/>
    <mergeCell ref="C20:K20"/>
    <mergeCell ref="C25:K25"/>
    <mergeCell ref="C24:K24"/>
    <mergeCell ref="C17:K17"/>
    <mergeCell ref="C19:K19"/>
    <mergeCell ref="C21:K21"/>
    <mergeCell ref="C22:K22"/>
    <mergeCell ref="C23:K23"/>
    <mergeCell ref="C29:K29"/>
    <mergeCell ref="C35:K35"/>
    <mergeCell ref="C30:K30"/>
    <mergeCell ref="C31:K31"/>
    <mergeCell ref="C28:K28"/>
    <mergeCell ref="C37:K37"/>
    <mergeCell ref="C32:K32"/>
    <mergeCell ref="C33:K33"/>
    <mergeCell ref="C34:K34"/>
    <mergeCell ref="C36:K36"/>
    <mergeCell ref="C39:K39"/>
    <mergeCell ref="C40:K40"/>
    <mergeCell ref="C41:K41"/>
    <mergeCell ref="C42:K42"/>
    <mergeCell ref="C43:K4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66A45-4B79-417E-8B4B-00FC9F99EB64}">
  <dimension ref="A1:M79"/>
  <sheetViews>
    <sheetView tabSelected="1" zoomScale="73" zoomScaleNormal="73" workbookViewId="0">
      <selection activeCell="I15" sqref="I15"/>
    </sheetView>
  </sheetViews>
  <sheetFormatPr defaultRowHeight="15" x14ac:dyDescent="0.25"/>
  <cols>
    <col min="2" max="2" width="26.42578125" customWidth="1"/>
    <col min="3" max="3" width="58.5703125" customWidth="1"/>
    <col min="4" max="4" width="19.140625" customWidth="1"/>
    <col min="5" max="5" width="16.7109375" style="82" bestFit="1" customWidth="1"/>
    <col min="6" max="6" width="12.7109375" style="82" customWidth="1"/>
    <col min="7" max="7" width="13.42578125" customWidth="1"/>
  </cols>
  <sheetData>
    <row r="1" spans="1:13" x14ac:dyDescent="0.25">
      <c r="A1" s="1"/>
      <c r="B1" s="1"/>
      <c r="C1" s="1"/>
      <c r="D1" s="1"/>
      <c r="E1" s="147"/>
      <c r="F1" s="148"/>
      <c r="G1" s="1"/>
      <c r="H1" s="1"/>
      <c r="I1" s="1"/>
      <c r="J1" s="1"/>
      <c r="K1" s="1"/>
      <c r="L1" s="1"/>
      <c r="M1" s="1"/>
    </row>
    <row r="2" spans="1:13" x14ac:dyDescent="0.25">
      <c r="A2" s="1"/>
      <c r="B2" s="168" t="s">
        <v>4</v>
      </c>
      <c r="C2" s="167" t="s">
        <v>112</v>
      </c>
      <c r="D2" s="1"/>
      <c r="E2" s="147"/>
      <c r="F2" s="148"/>
      <c r="G2" s="1"/>
      <c r="H2" s="1"/>
      <c r="I2" s="1"/>
      <c r="J2" s="1"/>
      <c r="K2" s="1"/>
      <c r="L2" s="1"/>
      <c r="M2" s="1"/>
    </row>
    <row r="3" spans="1:13" x14ac:dyDescent="0.25">
      <c r="A3" s="1"/>
      <c r="B3" s="169"/>
      <c r="C3" s="167"/>
      <c r="D3" s="1"/>
      <c r="E3" s="147"/>
      <c r="F3" s="148"/>
      <c r="G3" s="1"/>
      <c r="H3" s="1"/>
      <c r="I3" s="1"/>
      <c r="J3" s="1"/>
      <c r="K3" s="1"/>
      <c r="L3" s="1"/>
      <c r="M3" s="1"/>
    </row>
    <row r="4" spans="1:13" x14ac:dyDescent="0.25">
      <c r="A4" s="1"/>
      <c r="B4" s="169"/>
      <c r="C4" s="167"/>
      <c r="D4" s="1"/>
      <c r="E4" s="147"/>
      <c r="F4" s="148"/>
      <c r="G4" s="1"/>
      <c r="H4" s="1"/>
      <c r="I4" s="1"/>
      <c r="J4" s="1"/>
      <c r="K4" s="1"/>
      <c r="L4" s="1"/>
      <c r="M4" s="1"/>
    </row>
    <row r="5" spans="1:13" x14ac:dyDescent="0.25">
      <c r="A5" s="1"/>
      <c r="B5" s="170" t="s">
        <v>5</v>
      </c>
      <c r="C5" s="171" t="s">
        <v>113</v>
      </c>
      <c r="D5" s="1"/>
      <c r="E5" s="147"/>
      <c r="F5" s="148"/>
      <c r="G5" s="1"/>
      <c r="H5" s="1"/>
      <c r="I5" s="1"/>
      <c r="J5" s="1"/>
      <c r="K5" s="1"/>
      <c r="L5" s="1"/>
      <c r="M5" s="1"/>
    </row>
    <row r="6" spans="1:13" x14ac:dyDescent="0.25">
      <c r="A6" s="1"/>
      <c r="B6" s="172"/>
      <c r="C6" s="173"/>
      <c r="D6" s="1"/>
      <c r="E6" s="147"/>
      <c r="F6" s="148"/>
      <c r="G6" s="1"/>
      <c r="H6" s="1"/>
      <c r="I6" s="1"/>
      <c r="J6" s="1"/>
      <c r="K6" s="1"/>
      <c r="L6" s="1"/>
      <c r="M6" s="1"/>
    </row>
    <row r="7" spans="1:13" x14ac:dyDescent="0.25">
      <c r="A7" s="1"/>
      <c r="B7" s="168" t="s">
        <v>6</v>
      </c>
      <c r="C7" s="173"/>
      <c r="D7" s="1"/>
      <c r="E7" s="147"/>
      <c r="F7" s="148"/>
      <c r="G7" s="1"/>
      <c r="H7" s="1"/>
      <c r="I7" s="1"/>
      <c r="J7" s="1"/>
      <c r="K7" s="1"/>
      <c r="L7" s="1"/>
      <c r="M7" s="1"/>
    </row>
    <row r="8" spans="1:13" x14ac:dyDescent="0.25">
      <c r="A8" s="1"/>
      <c r="B8" s="167"/>
      <c r="C8" s="167"/>
      <c r="D8" s="1"/>
      <c r="E8" s="147"/>
      <c r="F8" s="148"/>
      <c r="G8" s="1"/>
      <c r="H8" s="1"/>
      <c r="I8" s="1"/>
      <c r="J8" s="1"/>
      <c r="K8" s="1"/>
      <c r="L8" s="1"/>
      <c r="M8" s="1"/>
    </row>
    <row r="9" spans="1:13" x14ac:dyDescent="0.25">
      <c r="A9" s="1"/>
      <c r="B9" s="174" t="s">
        <v>7</v>
      </c>
      <c r="C9" s="175">
        <f>1488.43*3</f>
        <v>4465.29</v>
      </c>
      <c r="D9" s="1" t="s">
        <v>42</v>
      </c>
      <c r="E9" s="147"/>
      <c r="F9" s="148"/>
      <c r="G9" s="1"/>
      <c r="H9" s="1"/>
      <c r="I9" s="1"/>
      <c r="J9" s="1"/>
      <c r="K9" s="1"/>
      <c r="L9" s="1"/>
      <c r="M9" s="1"/>
    </row>
    <row r="10" spans="1:13" ht="15.75" thickBot="1" x14ac:dyDescent="0.3">
      <c r="A10" s="1"/>
      <c r="B10" s="1"/>
      <c r="C10" s="1"/>
      <c r="D10" s="1"/>
      <c r="E10" s="147"/>
      <c r="F10" s="149"/>
      <c r="G10" s="1"/>
      <c r="H10" s="1"/>
      <c r="I10" s="1"/>
      <c r="J10" s="1"/>
      <c r="K10" s="1"/>
      <c r="L10" s="1"/>
      <c r="M10" s="1"/>
    </row>
    <row r="11" spans="1:13" ht="15.75" thickBot="1" x14ac:dyDescent="0.3">
      <c r="A11" s="1"/>
      <c r="B11" s="8"/>
      <c r="C11" s="9" t="s">
        <v>8</v>
      </c>
      <c r="D11" s="9" t="s">
        <v>9</v>
      </c>
      <c r="E11" s="150" t="s">
        <v>10</v>
      </c>
      <c r="F11" s="151" t="s">
        <v>11</v>
      </c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0"/>
      <c r="C12" s="11"/>
      <c r="D12" s="11"/>
      <c r="E12" s="152"/>
      <c r="F12" s="153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214" t="s">
        <v>19</v>
      </c>
      <c r="C13" s="11" t="s">
        <v>12</v>
      </c>
      <c r="D13" s="12"/>
      <c r="E13" s="154">
        <f>Sheet4!J14</f>
        <v>0</v>
      </c>
      <c r="F13" s="155">
        <f>E13/$C$9</f>
        <v>0</v>
      </c>
      <c r="G13" s="13"/>
      <c r="H13" s="1"/>
      <c r="I13" s="1"/>
      <c r="J13" s="1"/>
      <c r="K13" s="1"/>
      <c r="L13" s="1"/>
      <c r="M13" s="1"/>
    </row>
    <row r="14" spans="1:13" x14ac:dyDescent="0.25">
      <c r="A14" s="1"/>
      <c r="B14" s="214"/>
      <c r="C14" s="11" t="s">
        <v>134</v>
      </c>
      <c r="D14" s="14">
        <v>1</v>
      </c>
      <c r="E14" s="152">
        <f>Sheet4!J8</f>
        <v>542833.70799999998</v>
      </c>
      <c r="F14" s="155">
        <f t="shared" ref="F14:F21" si="0">E14/$C$9</f>
        <v>121.56740278906857</v>
      </c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214"/>
      <c r="C15" s="16" t="s">
        <v>13</v>
      </c>
      <c r="D15" s="14">
        <v>0</v>
      </c>
      <c r="E15" s="152">
        <v>0</v>
      </c>
      <c r="F15" s="155">
        <f t="shared" si="0"/>
        <v>0</v>
      </c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214"/>
      <c r="C16" s="11" t="s">
        <v>14</v>
      </c>
      <c r="D16" s="14">
        <v>0</v>
      </c>
      <c r="E16" s="152">
        <v>0</v>
      </c>
      <c r="F16" s="155">
        <f t="shared" si="0"/>
        <v>0</v>
      </c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214"/>
      <c r="C17" s="16" t="s">
        <v>15</v>
      </c>
      <c r="D17" s="14">
        <v>0</v>
      </c>
      <c r="E17" s="152">
        <v>0</v>
      </c>
      <c r="F17" s="155">
        <f t="shared" si="0"/>
        <v>0</v>
      </c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214"/>
      <c r="C18" s="11" t="s">
        <v>16</v>
      </c>
      <c r="D18" s="14">
        <v>0</v>
      </c>
      <c r="E18" s="152">
        <v>0</v>
      </c>
      <c r="F18" s="155">
        <f t="shared" si="0"/>
        <v>0</v>
      </c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214"/>
      <c r="C19" s="11" t="s">
        <v>17</v>
      </c>
      <c r="D19" s="17"/>
      <c r="E19" s="152">
        <v>0</v>
      </c>
      <c r="F19" s="155">
        <f t="shared" si="0"/>
        <v>0</v>
      </c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214"/>
      <c r="C20" s="11" t="s">
        <v>18</v>
      </c>
      <c r="D20" s="14">
        <v>0</v>
      </c>
      <c r="E20" s="178">
        <v>0</v>
      </c>
      <c r="F20" s="157">
        <f t="shared" si="0"/>
        <v>0</v>
      </c>
      <c r="G20" s="1"/>
      <c r="H20" s="1"/>
      <c r="I20" s="1"/>
      <c r="J20" s="1"/>
      <c r="K20" s="1"/>
      <c r="L20" s="1"/>
      <c r="M20" s="1"/>
    </row>
    <row r="21" spans="1:13" x14ac:dyDescent="0.25">
      <c r="A21" s="1"/>
      <c r="D21" s="18"/>
      <c r="E21" s="180">
        <f>SUM(E13:E20)</f>
        <v>542833.70799999998</v>
      </c>
      <c r="F21" s="181">
        <f t="shared" si="0"/>
        <v>121.56740278906857</v>
      </c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0"/>
      <c r="C22" s="7"/>
      <c r="D22" s="18"/>
      <c r="E22" s="105"/>
      <c r="F22" s="156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0"/>
      <c r="C23" s="7"/>
      <c r="D23" s="18"/>
      <c r="E23" s="105"/>
      <c r="F23" s="156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5"/>
      <c r="C24" s="11"/>
      <c r="D24" s="19"/>
      <c r="E24" s="152"/>
      <c r="F24" s="156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0" t="s">
        <v>20</v>
      </c>
      <c r="C25" s="7"/>
      <c r="D25" s="18"/>
      <c r="E25" s="105"/>
      <c r="F25" s="156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03" t="s">
        <v>56</v>
      </c>
      <c r="C26" s="7"/>
      <c r="D26" s="18"/>
      <c r="E26" s="105"/>
      <c r="F26" s="156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5" t="s">
        <v>48</v>
      </c>
      <c r="C27" s="7"/>
      <c r="D27" s="18"/>
      <c r="E27" s="105">
        <v>0</v>
      </c>
      <c r="F27" s="155">
        <f t="shared" ref="F27:F41" si="1">E27/$C$9</f>
        <v>0</v>
      </c>
      <c r="G27" s="1"/>
      <c r="H27" s="1"/>
      <c r="I27" s="1"/>
      <c r="J27" s="1"/>
      <c r="K27" s="1"/>
      <c r="L27" s="1"/>
      <c r="M27" s="1"/>
    </row>
    <row r="28" spans="1:13" hidden="1" x14ac:dyDescent="0.25">
      <c r="A28" s="1"/>
      <c r="B28" s="15" t="s">
        <v>49</v>
      </c>
      <c r="C28" s="7"/>
      <c r="D28" s="18"/>
      <c r="E28" s="105">
        <v>0</v>
      </c>
      <c r="F28" s="155">
        <f t="shared" si="1"/>
        <v>0</v>
      </c>
      <c r="G28" s="1"/>
      <c r="H28" s="1"/>
      <c r="I28" s="1"/>
      <c r="J28" s="1"/>
      <c r="K28" s="1"/>
      <c r="L28" s="1"/>
      <c r="M28" s="1"/>
    </row>
    <row r="29" spans="1:13" hidden="1" x14ac:dyDescent="0.25">
      <c r="A29" s="1"/>
      <c r="B29" s="15" t="s">
        <v>50</v>
      </c>
      <c r="C29" s="7"/>
      <c r="D29" s="18"/>
      <c r="E29" s="105">
        <v>0</v>
      </c>
      <c r="F29" s="155">
        <f t="shared" si="1"/>
        <v>0</v>
      </c>
      <c r="G29" s="1"/>
      <c r="H29" s="1"/>
      <c r="I29" s="1"/>
      <c r="J29" s="1"/>
      <c r="K29" s="1"/>
      <c r="L29" s="1"/>
      <c r="M29" s="1"/>
    </row>
    <row r="30" spans="1:13" hidden="1" x14ac:dyDescent="0.25">
      <c r="A30" s="1"/>
      <c r="B30" s="15" t="s">
        <v>51</v>
      </c>
      <c r="C30" s="7"/>
      <c r="D30" s="18"/>
      <c r="E30" s="105">
        <v>0</v>
      </c>
      <c r="F30" s="155">
        <f t="shared" si="1"/>
        <v>0</v>
      </c>
      <c r="G30" s="1"/>
      <c r="H30" s="1"/>
      <c r="I30" s="1"/>
      <c r="J30" s="1"/>
      <c r="K30" s="1"/>
      <c r="L30" s="1"/>
      <c r="M30" s="1"/>
    </row>
    <row r="31" spans="1:13" hidden="1" x14ac:dyDescent="0.25">
      <c r="A31" s="1"/>
      <c r="B31" s="15" t="s">
        <v>52</v>
      </c>
      <c r="C31" s="7"/>
      <c r="D31" s="18"/>
      <c r="E31" s="105">
        <v>0</v>
      </c>
      <c r="F31" s="155">
        <f t="shared" si="1"/>
        <v>0</v>
      </c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5" t="s">
        <v>54</v>
      </c>
      <c r="C32" s="7"/>
      <c r="D32" s="18"/>
      <c r="E32" s="179">
        <v>0</v>
      </c>
      <c r="F32" s="157">
        <f t="shared" si="1"/>
        <v>0</v>
      </c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20" t="s">
        <v>21</v>
      </c>
      <c r="C33" s="21"/>
      <c r="D33" s="22"/>
      <c r="E33" s="180">
        <f>SUM(E27:E32)+E21</f>
        <v>542833.70799999998</v>
      </c>
      <c r="F33" s="181">
        <f t="shared" si="1"/>
        <v>121.56740278906857</v>
      </c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5"/>
      <c r="C34" s="11"/>
      <c r="D34" s="11"/>
      <c r="E34" s="152"/>
      <c r="F34" s="156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5"/>
      <c r="C35" s="11" t="s">
        <v>22</v>
      </c>
      <c r="D35" s="164" t="s">
        <v>138</v>
      </c>
      <c r="E35" s="152">
        <v>0</v>
      </c>
      <c r="F35" s="155">
        <f t="shared" si="1"/>
        <v>0</v>
      </c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5"/>
      <c r="C36" s="11" t="s">
        <v>23</v>
      </c>
      <c r="D36" s="164" t="s">
        <v>138</v>
      </c>
      <c r="E36" s="152">
        <v>0</v>
      </c>
      <c r="F36" s="155">
        <f t="shared" si="1"/>
        <v>0</v>
      </c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5"/>
      <c r="C37" s="11" t="s">
        <v>24</v>
      </c>
      <c r="D37" s="164" t="s">
        <v>138</v>
      </c>
      <c r="E37" s="152">
        <v>0</v>
      </c>
      <c r="F37" s="155">
        <f t="shared" si="1"/>
        <v>0</v>
      </c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5"/>
      <c r="C38" s="11" t="s">
        <v>25</v>
      </c>
      <c r="D38" s="164" t="s">
        <v>138</v>
      </c>
      <c r="E38" s="152">
        <v>0</v>
      </c>
      <c r="F38" s="155">
        <f t="shared" si="1"/>
        <v>0</v>
      </c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5"/>
      <c r="C39" s="11" t="s">
        <v>55</v>
      </c>
      <c r="D39" s="164" t="s">
        <v>138</v>
      </c>
      <c r="E39" s="152">
        <v>0</v>
      </c>
      <c r="F39" s="155">
        <f t="shared" si="1"/>
        <v>0</v>
      </c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5"/>
      <c r="C40" s="11"/>
      <c r="D40" s="164"/>
      <c r="E40" s="178"/>
      <c r="F40" s="157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5" t="s">
        <v>26</v>
      </c>
      <c r="C41" s="11"/>
      <c r="D41" s="11"/>
      <c r="E41" s="182">
        <f>SUM(E35:E39)+E33</f>
        <v>542833.70799999998</v>
      </c>
      <c r="F41" s="181">
        <f t="shared" si="1"/>
        <v>121.56740278906857</v>
      </c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5"/>
      <c r="C42" s="126" t="s">
        <v>66</v>
      </c>
      <c r="D42" s="11"/>
      <c r="E42" s="105"/>
      <c r="F42" s="158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5"/>
      <c r="C43" s="11" t="s">
        <v>141</v>
      </c>
      <c r="D43" s="164">
        <v>124</v>
      </c>
      <c r="E43" s="105">
        <f>E41</f>
        <v>542833.70799999998</v>
      </c>
      <c r="F43" s="158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5"/>
      <c r="C44" s="11" t="s">
        <v>139</v>
      </c>
      <c r="D44" s="164"/>
      <c r="E44" s="176">
        <f>-(290.6-361.2)/361.2</f>
        <v>0.19545957918050932</v>
      </c>
      <c r="F44" s="158"/>
      <c r="G44" s="1"/>
      <c r="H44" s="1"/>
      <c r="I44" s="1"/>
      <c r="J44" s="1"/>
      <c r="K44" s="1"/>
      <c r="L44" s="1"/>
      <c r="M44" s="1"/>
    </row>
    <row r="45" spans="1:13" ht="25.5" x14ac:dyDescent="0.25">
      <c r="A45" s="1"/>
      <c r="B45" s="15"/>
      <c r="C45" s="11" t="s">
        <v>140</v>
      </c>
      <c r="D45" s="164"/>
      <c r="E45" s="177">
        <f>E44</f>
        <v>0.19545957918050932</v>
      </c>
      <c r="F45" s="158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15"/>
      <c r="C46" s="11" t="s">
        <v>139</v>
      </c>
      <c r="D46" s="164">
        <v>0</v>
      </c>
      <c r="E46" s="105">
        <f>E43*E45</f>
        <v>106102.04813067548</v>
      </c>
      <c r="F46" s="158"/>
      <c r="G46" s="1"/>
      <c r="H46" s="1"/>
      <c r="I46" s="1"/>
      <c r="J46" s="1"/>
      <c r="K46" s="1"/>
      <c r="L46" s="1"/>
      <c r="M46" s="1"/>
    </row>
    <row r="47" spans="1:13" x14ac:dyDescent="0.25">
      <c r="A47" s="1"/>
      <c r="B47" s="15"/>
      <c r="C47" s="11"/>
      <c r="D47" s="226"/>
      <c r="E47" s="179"/>
      <c r="F47" s="158"/>
      <c r="G47" s="1"/>
      <c r="H47" s="1"/>
      <c r="I47" s="1"/>
      <c r="J47" s="1"/>
      <c r="K47" s="1"/>
      <c r="L47" s="1"/>
      <c r="M47" s="1"/>
    </row>
    <row r="48" spans="1:13" x14ac:dyDescent="0.25">
      <c r="A48" s="1"/>
      <c r="B48" s="15"/>
      <c r="C48" s="11"/>
      <c r="D48" s="11" t="s">
        <v>53</v>
      </c>
      <c r="E48" s="105">
        <f>E46+E43</f>
        <v>648935.75613067544</v>
      </c>
      <c r="F48" s="158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15"/>
      <c r="C49" s="126" t="s">
        <v>67</v>
      </c>
      <c r="D49" s="164"/>
      <c r="E49" s="105"/>
      <c r="F49" s="158"/>
      <c r="G49" s="1"/>
      <c r="H49" s="1"/>
      <c r="I49" s="1"/>
      <c r="J49" s="1"/>
      <c r="K49" s="1"/>
      <c r="L49" s="1"/>
      <c r="M49" s="1"/>
    </row>
    <row r="50" spans="1:13" x14ac:dyDescent="0.25">
      <c r="A50" s="1"/>
      <c r="B50" s="15"/>
      <c r="C50" s="11" t="s">
        <v>68</v>
      </c>
      <c r="D50" s="227">
        <v>1</v>
      </c>
      <c r="E50" s="105">
        <f>E48</f>
        <v>648935.75613067544</v>
      </c>
      <c r="F50" s="158"/>
      <c r="G50" s="1"/>
      <c r="H50" s="1"/>
      <c r="I50" s="1"/>
      <c r="J50" s="1"/>
      <c r="K50" s="1"/>
      <c r="L50" s="1"/>
      <c r="M50" s="1"/>
    </row>
    <row r="51" spans="1:13" x14ac:dyDescent="0.25">
      <c r="A51" s="1"/>
      <c r="B51" s="15"/>
      <c r="C51" s="11" t="s">
        <v>142</v>
      </c>
      <c r="D51" s="228">
        <v>0.85</v>
      </c>
      <c r="E51" s="105">
        <f>E50*D51</f>
        <v>551595.39271107409</v>
      </c>
      <c r="F51" s="158"/>
      <c r="G51" s="1"/>
      <c r="H51" s="1"/>
      <c r="I51" s="1"/>
      <c r="J51" s="1"/>
      <c r="K51" s="1"/>
      <c r="L51" s="1"/>
      <c r="M51" s="1"/>
    </row>
    <row r="52" spans="1:13" ht="15.75" thickBot="1" x14ac:dyDescent="0.3">
      <c r="A52" s="1"/>
      <c r="B52" s="10"/>
      <c r="C52" s="7"/>
      <c r="D52" s="7"/>
      <c r="E52" s="159"/>
      <c r="F52" s="160"/>
      <c r="G52" s="1"/>
      <c r="H52" s="1"/>
      <c r="I52" s="1"/>
      <c r="J52" s="1"/>
      <c r="K52" s="1"/>
      <c r="L52" s="1"/>
      <c r="M52" s="1"/>
    </row>
    <row r="53" spans="1:13" ht="15.75" x14ac:dyDescent="0.25">
      <c r="A53" s="1"/>
      <c r="B53" s="23" t="s">
        <v>27</v>
      </c>
      <c r="C53" s="24"/>
      <c r="D53" s="24"/>
      <c r="E53" s="161">
        <f>E51</f>
        <v>551595.39271107409</v>
      </c>
      <c r="F53" s="165">
        <f>E53/$C$9</f>
        <v>123.52957875324427</v>
      </c>
      <c r="G53" s="166"/>
      <c r="H53" s="1"/>
      <c r="I53" s="1"/>
      <c r="J53" s="1"/>
      <c r="K53" s="1"/>
      <c r="L53" s="1"/>
      <c r="M53" s="1"/>
    </row>
    <row r="54" spans="1:13" ht="15.75" thickBot="1" x14ac:dyDescent="0.3">
      <c r="A54" s="1"/>
      <c r="B54" s="25"/>
      <c r="C54" s="26"/>
      <c r="D54" s="26"/>
      <c r="E54" s="159"/>
      <c r="F54" s="160"/>
      <c r="G54" s="1"/>
      <c r="H54" s="1"/>
      <c r="I54" s="1"/>
      <c r="J54" s="1"/>
      <c r="K54" s="1"/>
      <c r="L54" s="1"/>
      <c r="M54" s="1"/>
    </row>
    <row r="55" spans="1:13" x14ac:dyDescent="0.25">
      <c r="A55" s="1"/>
      <c r="B55" s="11"/>
      <c r="C55" s="11"/>
      <c r="D55" s="27"/>
      <c r="E55" s="162"/>
      <c r="F55" s="148"/>
      <c r="G55" s="1"/>
      <c r="H55" s="1"/>
      <c r="I55" s="1"/>
      <c r="J55" s="1"/>
      <c r="K55" s="1"/>
      <c r="L55" s="1"/>
      <c r="M55" s="1"/>
    </row>
    <row r="56" spans="1:13" x14ac:dyDescent="0.25">
      <c r="A56" s="1"/>
      <c r="B56" s="1"/>
      <c r="C56" s="1"/>
      <c r="D56" s="28"/>
      <c r="E56" s="163"/>
      <c r="F56" s="148"/>
      <c r="G56" s="1"/>
      <c r="H56" s="1"/>
      <c r="I56" s="1"/>
      <c r="J56" s="1"/>
      <c r="K56" s="1"/>
      <c r="L56" s="1"/>
      <c r="M56" s="1"/>
    </row>
    <row r="57" spans="1:13" x14ac:dyDescent="0.25">
      <c r="A57" s="1"/>
      <c r="B57" s="1"/>
      <c r="C57" s="1"/>
      <c r="D57" s="28"/>
      <c r="E57" s="163"/>
      <c r="F57" s="148"/>
      <c r="G57" s="1"/>
      <c r="H57" s="1"/>
      <c r="I57" s="1"/>
      <c r="J57" s="1"/>
      <c r="K57" s="1"/>
      <c r="L57" s="1"/>
      <c r="M57" s="1"/>
    </row>
    <row r="58" spans="1:13" x14ac:dyDescent="0.25">
      <c r="A58" s="1"/>
      <c r="B58" s="1"/>
      <c r="C58" s="1"/>
      <c r="D58" s="28"/>
      <c r="E58" s="163"/>
      <c r="F58" s="148"/>
      <c r="G58" s="1"/>
      <c r="H58" s="1"/>
      <c r="I58" s="1"/>
      <c r="J58" s="1"/>
      <c r="K58" s="1"/>
      <c r="L58" s="1"/>
      <c r="M58" s="1"/>
    </row>
    <row r="59" spans="1:13" x14ac:dyDescent="0.25">
      <c r="A59" s="1"/>
      <c r="B59" s="1"/>
      <c r="C59" s="1"/>
      <c r="D59" s="28"/>
      <c r="E59" s="163"/>
      <c r="F59" s="148"/>
      <c r="G59" s="1"/>
      <c r="H59" s="1"/>
      <c r="I59" s="1"/>
      <c r="J59" s="1"/>
      <c r="K59" s="1"/>
      <c r="L59" s="1"/>
      <c r="M59" s="1"/>
    </row>
    <row r="60" spans="1:13" x14ac:dyDescent="0.25">
      <c r="A60" s="1"/>
      <c r="B60" s="1"/>
      <c r="C60" s="1"/>
      <c r="D60" s="28"/>
      <c r="E60" s="163"/>
      <c r="F60" s="148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28"/>
      <c r="E61" s="163"/>
      <c r="F61" s="148"/>
      <c r="G61" s="1"/>
      <c r="H61" s="1"/>
      <c r="I61" s="1"/>
      <c r="J61" s="1"/>
      <c r="K61" s="1"/>
      <c r="L61" s="1"/>
      <c r="M61" s="1"/>
    </row>
    <row r="62" spans="1:13" x14ac:dyDescent="0.25">
      <c r="A62" s="1"/>
      <c r="B62" s="1"/>
      <c r="C62" s="1"/>
      <c r="D62" s="28"/>
      <c r="E62" s="163"/>
      <c r="F62" s="148"/>
      <c r="G62" s="1"/>
      <c r="H62" s="1"/>
      <c r="I62" s="1"/>
      <c r="J62" s="1"/>
      <c r="K62" s="1"/>
      <c r="L62" s="1"/>
      <c r="M62" s="1"/>
    </row>
    <row r="63" spans="1:13" x14ac:dyDescent="0.25">
      <c r="A63" s="1"/>
      <c r="B63" s="1"/>
      <c r="C63" s="1"/>
      <c r="D63" s="28"/>
      <c r="E63" s="163"/>
      <c r="F63" s="148"/>
      <c r="G63" s="1"/>
      <c r="H63" s="1"/>
      <c r="I63" s="1"/>
      <c r="J63" s="1"/>
      <c r="K63" s="1"/>
      <c r="L63" s="1"/>
      <c r="M63" s="1"/>
    </row>
    <row r="64" spans="1:13" x14ac:dyDescent="0.25">
      <c r="A64" s="1"/>
      <c r="B64" s="1"/>
      <c r="C64" s="1"/>
      <c r="D64" s="28"/>
      <c r="E64" s="163"/>
      <c r="F64" s="148"/>
      <c r="G64" s="1"/>
      <c r="H64" s="1"/>
      <c r="I64" s="1"/>
      <c r="J64" s="1"/>
      <c r="K64" s="1"/>
      <c r="L64" s="1"/>
      <c r="M64" s="1"/>
    </row>
    <row r="65" spans="1:13" x14ac:dyDescent="0.25">
      <c r="A65" s="1"/>
      <c r="B65" s="1"/>
      <c r="C65" s="1"/>
      <c r="D65" s="28"/>
      <c r="E65" s="163"/>
      <c r="F65" s="148"/>
      <c r="G65" s="1"/>
      <c r="H65" s="1"/>
      <c r="I65" s="1"/>
      <c r="J65" s="1"/>
      <c r="K65" s="1"/>
      <c r="L65" s="1"/>
      <c r="M65" s="1"/>
    </row>
    <row r="66" spans="1:13" x14ac:dyDescent="0.25">
      <c r="A66" s="1"/>
      <c r="B66" s="1"/>
      <c r="C66" s="1"/>
      <c r="D66" s="28"/>
      <c r="E66" s="163"/>
      <c r="F66" s="148"/>
      <c r="G66" s="1"/>
      <c r="H66" s="1"/>
      <c r="I66" s="1"/>
      <c r="J66" s="1"/>
      <c r="K66" s="1"/>
      <c r="L66" s="1"/>
      <c r="M66" s="1"/>
    </row>
    <row r="67" spans="1:13" x14ac:dyDescent="0.25">
      <c r="A67" s="1"/>
      <c r="B67" s="1"/>
      <c r="C67" s="1"/>
      <c r="D67" s="28"/>
      <c r="E67" s="163"/>
      <c r="F67" s="148"/>
      <c r="G67" s="1"/>
      <c r="H67" s="1"/>
      <c r="I67" s="1"/>
      <c r="J67" s="1"/>
      <c r="K67" s="1"/>
      <c r="L67" s="1"/>
      <c r="M67" s="1"/>
    </row>
    <row r="68" spans="1:13" x14ac:dyDescent="0.25">
      <c r="A68" s="1"/>
      <c r="B68" s="1"/>
      <c r="C68" s="1"/>
      <c r="D68" s="28"/>
      <c r="E68" s="163"/>
      <c r="F68" s="148"/>
      <c r="G68" s="1"/>
      <c r="H68" s="1"/>
      <c r="I68" s="1"/>
      <c r="J68" s="1"/>
      <c r="K68" s="1"/>
      <c r="L68" s="1"/>
      <c r="M68" s="1"/>
    </row>
    <row r="69" spans="1:13" x14ac:dyDescent="0.25">
      <c r="A69" s="1"/>
      <c r="B69" s="1"/>
      <c r="C69" s="1"/>
      <c r="D69" s="28"/>
      <c r="E69" s="163"/>
      <c r="F69" s="148"/>
      <c r="G69" s="1"/>
      <c r="H69" s="1"/>
      <c r="I69" s="1"/>
      <c r="J69" s="1"/>
      <c r="K69" s="1"/>
      <c r="L69" s="1"/>
      <c r="M69" s="1"/>
    </row>
    <row r="70" spans="1:13" x14ac:dyDescent="0.25">
      <c r="A70" s="1"/>
      <c r="B70" s="1"/>
      <c r="C70" s="1"/>
      <c r="D70" s="28"/>
      <c r="E70" s="163"/>
      <c r="F70" s="148"/>
      <c r="G70" s="1"/>
      <c r="H70" s="1"/>
      <c r="I70" s="1"/>
      <c r="J70" s="1"/>
      <c r="K70" s="1"/>
      <c r="L70" s="1"/>
      <c r="M70" s="1"/>
    </row>
    <row r="71" spans="1:13" x14ac:dyDescent="0.25">
      <c r="A71" s="1"/>
      <c r="B71" s="1"/>
      <c r="C71" s="1"/>
      <c r="D71" s="28"/>
      <c r="E71" s="163"/>
      <c r="F71" s="148"/>
      <c r="G71" s="1"/>
      <c r="H71" s="1"/>
      <c r="I71" s="1"/>
      <c r="J71" s="1"/>
      <c r="K71" s="1"/>
      <c r="L71" s="1"/>
      <c r="M71" s="1"/>
    </row>
    <row r="72" spans="1:13" x14ac:dyDescent="0.25">
      <c r="A72" s="1"/>
      <c r="B72" s="1"/>
      <c r="C72" s="1"/>
      <c r="D72" s="28"/>
      <c r="E72" s="163"/>
      <c r="F72" s="148"/>
      <c r="G72" s="1"/>
      <c r="H72" s="1"/>
      <c r="I72" s="1"/>
      <c r="J72" s="1"/>
      <c r="K72" s="1"/>
      <c r="L72" s="1"/>
      <c r="M72" s="1"/>
    </row>
    <row r="73" spans="1:13" x14ac:dyDescent="0.25">
      <c r="A73" s="1"/>
      <c r="B73" s="1"/>
      <c r="C73" s="1"/>
      <c r="D73" s="28"/>
      <c r="E73" s="163"/>
      <c r="F73" s="148"/>
      <c r="G73" s="1"/>
      <c r="H73" s="1"/>
      <c r="I73" s="1"/>
      <c r="J73" s="1"/>
      <c r="K73" s="1"/>
      <c r="L73" s="1"/>
      <c r="M73" s="1"/>
    </row>
    <row r="74" spans="1:13" x14ac:dyDescent="0.25">
      <c r="A74" s="1"/>
      <c r="B74" s="1"/>
      <c r="C74" s="1"/>
      <c r="D74" s="28"/>
      <c r="E74" s="163"/>
      <c r="F74" s="148"/>
      <c r="G74" s="1"/>
      <c r="H74" s="1"/>
      <c r="I74" s="1"/>
      <c r="J74" s="1"/>
      <c r="K74" s="1"/>
      <c r="L74" s="1"/>
      <c r="M74" s="1"/>
    </row>
    <row r="75" spans="1:13" x14ac:dyDescent="0.25">
      <c r="A75" s="1"/>
      <c r="B75" s="1"/>
      <c r="C75" s="1"/>
      <c r="D75" s="28"/>
      <c r="E75" s="163"/>
      <c r="F75" s="148"/>
      <c r="G75" s="1"/>
      <c r="H75" s="1"/>
      <c r="I75" s="1"/>
      <c r="J75" s="1"/>
      <c r="K75" s="1"/>
      <c r="L75" s="1"/>
      <c r="M75" s="1"/>
    </row>
    <row r="76" spans="1:13" x14ac:dyDescent="0.25">
      <c r="A76" s="1"/>
      <c r="B76" s="1"/>
      <c r="C76" s="1"/>
      <c r="D76" s="28"/>
      <c r="E76" s="163"/>
      <c r="F76" s="148"/>
      <c r="G76" s="1"/>
      <c r="H76" s="1"/>
      <c r="I76" s="1"/>
      <c r="J76" s="1"/>
      <c r="K76" s="1"/>
      <c r="L76" s="1"/>
      <c r="M76" s="1"/>
    </row>
    <row r="77" spans="1:13" x14ac:dyDescent="0.25">
      <c r="A77" s="1"/>
      <c r="B77" s="1"/>
      <c r="C77" s="1"/>
      <c r="D77" s="28"/>
      <c r="E77" s="163"/>
      <c r="F77" s="148"/>
      <c r="G77" s="1"/>
      <c r="H77" s="1"/>
      <c r="I77" s="1"/>
      <c r="J77" s="1"/>
      <c r="K77" s="1"/>
      <c r="L77" s="1"/>
      <c r="M77" s="1"/>
    </row>
    <row r="78" spans="1:13" x14ac:dyDescent="0.25">
      <c r="A78" s="1"/>
      <c r="B78" s="1"/>
      <c r="C78" s="1"/>
      <c r="D78" s="28"/>
      <c r="E78" s="163"/>
      <c r="F78" s="148"/>
      <c r="G78" s="1"/>
      <c r="H78" s="1"/>
      <c r="I78" s="1"/>
      <c r="J78" s="1"/>
      <c r="K78" s="1"/>
      <c r="L78" s="1"/>
      <c r="M78" s="1"/>
    </row>
    <row r="79" spans="1:13" x14ac:dyDescent="0.25">
      <c r="A79" s="1"/>
      <c r="B79" s="1"/>
      <c r="C79" s="1"/>
      <c r="D79" s="28"/>
      <c r="E79" s="163"/>
      <c r="F79" s="148"/>
      <c r="G79" s="1"/>
      <c r="H79" s="1"/>
      <c r="I79" s="1"/>
      <c r="J79" s="1"/>
      <c r="K79" s="1"/>
      <c r="L79" s="1"/>
      <c r="M79" s="1"/>
    </row>
  </sheetData>
  <mergeCells count="1">
    <mergeCell ref="B13:B20"/>
  </mergeCells>
  <phoneticPr fontId="31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46C87-5171-4A3A-A2F1-7BC75A264AD4}">
  <dimension ref="A1:K129"/>
  <sheetViews>
    <sheetView zoomScale="80" zoomScaleNormal="80" workbookViewId="0">
      <pane ySplit="10" topLeftCell="A38" activePane="bottomLeft" state="frozen"/>
      <selection pane="bottomLeft" activeCell="E57" sqref="E57"/>
    </sheetView>
  </sheetViews>
  <sheetFormatPr defaultRowHeight="15" x14ac:dyDescent="0.25"/>
  <cols>
    <col min="1" max="1" width="9.140625" style="102"/>
    <col min="2" max="2" width="99.85546875" bestFit="1" customWidth="1"/>
    <col min="3" max="3" width="59.28515625" style="94" bestFit="1" customWidth="1"/>
    <col min="4" max="4" width="9.140625" style="68"/>
    <col min="5" max="5" width="9.140625" style="95"/>
    <col min="6" max="6" width="9.140625" style="102"/>
    <col min="7" max="7" width="52.140625" style="145" customWidth="1"/>
    <col min="8" max="8" width="12.28515625" style="82" bestFit="1" customWidth="1"/>
    <col min="9" max="9" width="14.5703125" style="82" bestFit="1" customWidth="1"/>
    <col min="10" max="10" width="25.42578125" style="115" bestFit="1" customWidth="1"/>
    <col min="11" max="11" width="57.7109375" bestFit="1" customWidth="1"/>
  </cols>
  <sheetData>
    <row r="1" spans="1:11" x14ac:dyDescent="0.25">
      <c r="A1" s="222"/>
      <c r="B1" s="223"/>
      <c r="C1" s="29"/>
      <c r="D1" s="30"/>
      <c r="E1" s="60"/>
      <c r="F1" s="139"/>
      <c r="G1" s="222"/>
      <c r="H1" s="222"/>
      <c r="I1" s="69"/>
      <c r="J1" s="106"/>
      <c r="K1" s="31"/>
    </row>
    <row r="2" spans="1:11" x14ac:dyDescent="0.25">
      <c r="A2" s="224" t="s">
        <v>41</v>
      </c>
      <c r="B2" s="225"/>
      <c r="C2" s="32" t="str">
        <f>Sheet3!C5</f>
        <v>Foundations Cost - Precast driven piles with RC strip foundations</v>
      </c>
      <c r="D2" s="52"/>
      <c r="E2" s="61"/>
      <c r="F2" s="140"/>
      <c r="G2" s="224"/>
      <c r="H2" s="224"/>
      <c r="I2" s="70"/>
      <c r="J2" s="107"/>
      <c r="K2" s="33"/>
    </row>
    <row r="3" spans="1:11" x14ac:dyDescent="0.25">
      <c r="A3" s="224"/>
      <c r="B3" s="225"/>
      <c r="C3" s="32"/>
      <c r="D3" s="52"/>
      <c r="E3" s="61"/>
      <c r="F3" s="140"/>
      <c r="G3" s="224"/>
      <c r="H3" s="224"/>
      <c r="I3" s="70"/>
      <c r="J3" s="136"/>
      <c r="K3" s="33"/>
    </row>
    <row r="4" spans="1:11" ht="21.75" x14ac:dyDescent="0.25">
      <c r="A4" s="220" t="s">
        <v>28</v>
      </c>
      <c r="B4" s="221"/>
      <c r="C4" s="84"/>
      <c r="D4" s="85"/>
      <c r="E4" s="86"/>
      <c r="F4" s="141"/>
      <c r="G4" s="220"/>
      <c r="H4" s="220"/>
      <c r="I4" s="71"/>
      <c r="J4" s="108"/>
      <c r="K4" s="34"/>
    </row>
    <row r="5" spans="1:11" x14ac:dyDescent="0.25">
      <c r="A5" s="222"/>
      <c r="B5" s="223"/>
      <c r="C5" s="30"/>
      <c r="D5" s="51"/>
      <c r="E5" s="60"/>
      <c r="F5" s="139"/>
      <c r="G5" s="222"/>
      <c r="H5" s="222"/>
      <c r="I5" s="69"/>
      <c r="J5" s="106"/>
      <c r="K5" s="31"/>
    </row>
    <row r="6" spans="1:11" x14ac:dyDescent="0.25">
      <c r="A6" s="217"/>
      <c r="B6" s="218"/>
      <c r="C6" s="87"/>
      <c r="D6" s="88"/>
      <c r="E6" s="89"/>
      <c r="F6" s="99"/>
      <c r="G6" s="217"/>
      <c r="H6" s="217"/>
      <c r="I6" s="72"/>
      <c r="J6" s="109"/>
      <c r="K6" s="35"/>
    </row>
    <row r="7" spans="1:11" x14ac:dyDescent="0.25">
      <c r="A7" s="217"/>
      <c r="B7" s="218"/>
      <c r="C7" s="87"/>
      <c r="D7" s="88"/>
      <c r="E7" s="89"/>
      <c r="F7" s="99"/>
      <c r="G7" s="217"/>
      <c r="H7" s="217"/>
      <c r="I7" s="72"/>
      <c r="J7" s="109"/>
      <c r="K7" s="35"/>
    </row>
    <row r="8" spans="1:11" x14ac:dyDescent="0.25">
      <c r="A8" s="100"/>
      <c r="B8" s="36" t="s">
        <v>29</v>
      </c>
      <c r="C8" s="90"/>
      <c r="D8" s="88"/>
      <c r="E8" s="89"/>
      <c r="F8" s="99"/>
      <c r="G8" s="217"/>
      <c r="H8" s="217"/>
      <c r="I8" s="72"/>
      <c r="J8" s="109">
        <f>SUM(I12:I87)</f>
        <v>542833.70799999998</v>
      </c>
      <c r="K8" s="35"/>
    </row>
    <row r="9" spans="1:11" x14ac:dyDescent="0.25">
      <c r="A9" s="217"/>
      <c r="B9" s="218"/>
      <c r="C9" s="87"/>
      <c r="D9" s="88"/>
      <c r="E9" s="89"/>
      <c r="F9" s="99"/>
      <c r="G9" s="219"/>
      <c r="H9" s="219"/>
      <c r="I9" s="72"/>
      <c r="J9" s="109"/>
      <c r="K9" s="35"/>
    </row>
    <row r="10" spans="1:11" x14ac:dyDescent="0.25">
      <c r="A10" s="58" t="s">
        <v>30</v>
      </c>
      <c r="B10" s="38" t="s">
        <v>31</v>
      </c>
      <c r="C10" s="39" t="s">
        <v>32</v>
      </c>
      <c r="D10" s="215" t="s">
        <v>33</v>
      </c>
      <c r="E10" s="216"/>
      <c r="F10" s="40" t="s">
        <v>34</v>
      </c>
      <c r="G10" s="146"/>
      <c r="H10" s="73" t="s">
        <v>35</v>
      </c>
      <c r="I10" s="73" t="s">
        <v>36</v>
      </c>
      <c r="J10" s="110" t="s">
        <v>37</v>
      </c>
      <c r="K10" s="41" t="s">
        <v>38</v>
      </c>
    </row>
    <row r="11" spans="1:11" x14ac:dyDescent="0.25">
      <c r="A11" s="101"/>
      <c r="B11" s="37"/>
      <c r="C11" s="44"/>
      <c r="D11" s="91"/>
      <c r="E11" s="92"/>
      <c r="F11" s="93"/>
      <c r="G11" s="98"/>
      <c r="H11" s="74" t="s">
        <v>39</v>
      </c>
      <c r="I11" s="74" t="s">
        <v>39</v>
      </c>
      <c r="J11" s="111" t="s">
        <v>39</v>
      </c>
      <c r="K11" s="42"/>
    </row>
    <row r="12" spans="1:11" x14ac:dyDescent="0.25">
      <c r="A12" s="101"/>
      <c r="B12" s="37"/>
      <c r="C12" s="43"/>
      <c r="D12" s="67"/>
      <c r="E12" s="62"/>
      <c r="F12" s="44"/>
      <c r="G12" s="43"/>
      <c r="H12" s="75"/>
      <c r="I12" s="75"/>
      <c r="J12" s="112"/>
      <c r="K12" s="41"/>
    </row>
    <row r="13" spans="1:11" x14ac:dyDescent="0.25">
      <c r="A13" s="37">
        <v>0</v>
      </c>
      <c r="B13" s="59" t="s">
        <v>40</v>
      </c>
      <c r="C13" s="43"/>
      <c r="D13" s="67"/>
      <c r="E13" s="62"/>
      <c r="F13" s="44"/>
      <c r="G13" s="43"/>
      <c r="H13" s="76"/>
      <c r="I13" s="76"/>
      <c r="J13" s="112"/>
      <c r="K13" s="41"/>
    </row>
    <row r="14" spans="1:11" ht="25.5" x14ac:dyDescent="0.25">
      <c r="A14" s="101"/>
      <c r="B14" s="97" t="s">
        <v>124</v>
      </c>
      <c r="C14" s="43"/>
      <c r="D14" s="67"/>
      <c r="E14" s="62"/>
      <c r="F14" s="44"/>
      <c r="G14" s="43"/>
      <c r="H14" s="76"/>
      <c r="I14" s="76"/>
      <c r="J14" s="112"/>
      <c r="K14" s="41"/>
    </row>
    <row r="15" spans="1:11" x14ac:dyDescent="0.25">
      <c r="A15" s="99"/>
      <c r="B15" s="54"/>
      <c r="C15" s="45"/>
      <c r="D15" s="67"/>
      <c r="E15" s="63"/>
      <c r="F15" s="142"/>
      <c r="G15" s="29"/>
      <c r="H15" s="77"/>
      <c r="I15" s="78"/>
      <c r="J15" s="113"/>
      <c r="K15" s="29"/>
    </row>
    <row r="16" spans="1:11" x14ac:dyDescent="0.25">
      <c r="A16" s="55">
        <v>1</v>
      </c>
      <c r="B16" s="54" t="s">
        <v>44</v>
      </c>
      <c r="C16" s="45"/>
      <c r="D16" s="67"/>
      <c r="E16" s="63"/>
      <c r="F16" s="142"/>
      <c r="G16" s="29"/>
      <c r="H16" s="77"/>
      <c r="I16" s="78"/>
      <c r="J16" s="113"/>
      <c r="K16" s="29"/>
    </row>
    <row r="17" spans="1:11" x14ac:dyDescent="0.25">
      <c r="A17" s="99">
        <v>1.1000000000000001</v>
      </c>
      <c r="B17" s="54" t="s">
        <v>43</v>
      </c>
      <c r="C17" s="83"/>
      <c r="D17" s="67"/>
      <c r="E17" s="63"/>
      <c r="F17" s="142"/>
      <c r="G17" s="29"/>
      <c r="H17" s="77"/>
      <c r="I17" s="78"/>
      <c r="J17" s="113"/>
      <c r="K17" s="46"/>
    </row>
    <row r="18" spans="1:11" x14ac:dyDescent="0.25">
      <c r="A18" s="56"/>
      <c r="B18" s="127" t="s">
        <v>69</v>
      </c>
      <c r="C18" s="83"/>
      <c r="D18" s="67"/>
      <c r="E18" s="64"/>
      <c r="F18" s="142"/>
      <c r="G18" s="29"/>
      <c r="H18" s="77"/>
      <c r="I18" s="78"/>
      <c r="J18" s="113"/>
      <c r="K18" s="46"/>
    </row>
    <row r="19" spans="1:11" x14ac:dyDescent="0.25">
      <c r="A19" s="56"/>
      <c r="B19" s="96" t="s">
        <v>70</v>
      </c>
      <c r="C19" s="43"/>
      <c r="D19" s="67"/>
      <c r="E19" s="65"/>
      <c r="F19" s="47"/>
      <c r="G19" s="50"/>
      <c r="H19" s="79"/>
      <c r="I19" s="80"/>
      <c r="J19" s="114"/>
      <c r="K19" s="46" t="s">
        <v>83</v>
      </c>
    </row>
    <row r="20" spans="1:11" x14ac:dyDescent="0.25">
      <c r="A20" s="56"/>
      <c r="B20" s="57" t="s">
        <v>71</v>
      </c>
      <c r="C20" s="43"/>
      <c r="D20" s="67"/>
      <c r="E20" s="66"/>
      <c r="F20" s="48"/>
      <c r="G20" s="83"/>
      <c r="H20" s="81"/>
      <c r="I20" s="77"/>
      <c r="J20" s="114"/>
      <c r="K20" s="46"/>
    </row>
    <row r="21" spans="1:11" x14ac:dyDescent="0.25">
      <c r="A21" s="56"/>
      <c r="B21" s="53"/>
      <c r="C21" s="43"/>
      <c r="D21" s="67"/>
      <c r="E21" s="66">
        <v>264.83999999999997</v>
      </c>
      <c r="F21" s="48" t="s">
        <v>72</v>
      </c>
      <c r="G21" s="83" t="s">
        <v>84</v>
      </c>
      <c r="H21" s="81"/>
      <c r="I21" s="77"/>
      <c r="J21" s="114"/>
      <c r="K21" s="46"/>
    </row>
    <row r="22" spans="1:11" x14ac:dyDescent="0.25">
      <c r="A22" s="56"/>
      <c r="B22" s="53"/>
      <c r="C22" s="43"/>
      <c r="D22" s="67"/>
      <c r="E22" s="129">
        <v>5</v>
      </c>
      <c r="F22" s="48" t="s">
        <v>73</v>
      </c>
      <c r="G22" s="83" t="s">
        <v>74</v>
      </c>
      <c r="H22" s="81"/>
      <c r="I22" s="77"/>
      <c r="J22" s="114"/>
      <c r="K22" s="46"/>
    </row>
    <row r="23" spans="1:11" x14ac:dyDescent="0.25">
      <c r="A23" s="56"/>
      <c r="B23" s="53"/>
      <c r="C23" s="43"/>
      <c r="D23" s="67"/>
      <c r="E23" s="66">
        <f>E21*E22</f>
        <v>1324.1999999999998</v>
      </c>
      <c r="F23" s="48" t="s">
        <v>42</v>
      </c>
      <c r="G23" s="83" t="s">
        <v>75</v>
      </c>
      <c r="H23" s="81"/>
      <c r="I23" s="77"/>
      <c r="J23" s="114"/>
      <c r="K23" s="46"/>
    </row>
    <row r="24" spans="1:11" x14ac:dyDescent="0.25">
      <c r="A24" s="56"/>
      <c r="B24" s="53"/>
      <c r="C24" s="43"/>
      <c r="D24" s="67"/>
      <c r="E24" s="129">
        <v>0.2</v>
      </c>
      <c r="F24" s="48" t="s">
        <v>76</v>
      </c>
      <c r="G24" s="83" t="s">
        <v>77</v>
      </c>
      <c r="H24" s="81"/>
      <c r="I24" s="77"/>
      <c r="J24" s="114"/>
      <c r="K24" s="46"/>
    </row>
    <row r="25" spans="1:11" ht="15.75" thickBot="1" x14ac:dyDescent="0.3">
      <c r="A25" s="56"/>
      <c r="B25" s="53"/>
      <c r="C25" s="43"/>
      <c r="D25" s="67"/>
      <c r="E25" s="130">
        <f>E23*E24</f>
        <v>264.83999999999997</v>
      </c>
      <c r="F25" s="48" t="s">
        <v>78</v>
      </c>
      <c r="G25" s="49"/>
      <c r="H25" s="81">
        <v>13.7</v>
      </c>
      <c r="I25" s="77">
        <f>H25*E25</f>
        <v>3628.3079999999995</v>
      </c>
      <c r="J25" s="114"/>
      <c r="K25" s="46" t="s">
        <v>79</v>
      </c>
    </row>
    <row r="26" spans="1:11" ht="15.75" thickTop="1" x14ac:dyDescent="0.25">
      <c r="A26" s="56"/>
      <c r="B26" s="133"/>
      <c r="C26" s="43"/>
      <c r="D26" s="67"/>
      <c r="E26" s="66"/>
      <c r="F26" s="48"/>
      <c r="G26" s="134"/>
      <c r="H26" s="81"/>
      <c r="I26" s="77"/>
      <c r="J26" s="114"/>
      <c r="K26" s="135"/>
    </row>
    <row r="27" spans="1:11" x14ac:dyDescent="0.25">
      <c r="A27" s="102">
        <v>1.2</v>
      </c>
      <c r="B27" s="132" t="s">
        <v>80</v>
      </c>
      <c r="C27" s="43"/>
      <c r="D27" s="67"/>
      <c r="E27" s="66"/>
      <c r="F27" s="48"/>
      <c r="H27" s="81"/>
      <c r="I27" s="77"/>
      <c r="J27" s="114"/>
    </row>
    <row r="28" spans="1:11" x14ac:dyDescent="0.25">
      <c r="B28" s="132" t="s">
        <v>81</v>
      </c>
      <c r="C28" s="43"/>
      <c r="D28" s="67">
        <v>1</v>
      </c>
      <c r="E28" s="66">
        <f>D28</f>
        <v>1</v>
      </c>
      <c r="F28" s="48" t="s">
        <v>82</v>
      </c>
      <c r="H28" s="81">
        <v>23000</v>
      </c>
      <c r="I28" s="77">
        <f>H28*E28</f>
        <v>23000</v>
      </c>
      <c r="J28" s="114"/>
      <c r="K28" s="131" t="str">
        <f>K25</f>
        <v>As per page 133 of SPONS 2020 (CIVIL edition)</v>
      </c>
    </row>
    <row r="29" spans="1:11" x14ac:dyDescent="0.25">
      <c r="C29" s="43"/>
      <c r="D29" s="67"/>
      <c r="E29" s="66"/>
      <c r="F29" s="48"/>
      <c r="H29" s="81"/>
      <c r="I29" s="77"/>
      <c r="J29" s="114"/>
    </row>
    <row r="30" spans="1:11" x14ac:dyDescent="0.25">
      <c r="A30" s="102">
        <v>1.3</v>
      </c>
      <c r="B30" s="132" t="s">
        <v>85</v>
      </c>
      <c r="C30" s="43"/>
      <c r="D30" s="67"/>
      <c r="E30" s="66"/>
      <c r="F30" s="48"/>
      <c r="H30" s="81"/>
      <c r="I30" s="77"/>
      <c r="J30" s="114"/>
    </row>
    <row r="31" spans="1:11" x14ac:dyDescent="0.25">
      <c r="B31" s="132" t="s">
        <v>86</v>
      </c>
      <c r="C31" s="43"/>
      <c r="D31" s="67"/>
      <c r="E31" s="66"/>
      <c r="F31" s="48"/>
      <c r="H31" s="81"/>
      <c r="I31" s="77"/>
      <c r="J31" s="114"/>
    </row>
    <row r="32" spans="1:11" x14ac:dyDescent="0.25">
      <c r="B32" s="132"/>
      <c r="C32" s="43"/>
      <c r="D32" s="67"/>
      <c r="E32" s="66"/>
      <c r="F32" s="48"/>
      <c r="H32" s="81"/>
      <c r="I32" s="77"/>
      <c r="J32" s="114"/>
    </row>
    <row r="33" spans="1:11" x14ac:dyDescent="0.25">
      <c r="B33" s="132" t="s">
        <v>87</v>
      </c>
      <c r="C33" s="43"/>
      <c r="D33" s="67">
        <v>61</v>
      </c>
      <c r="E33" s="66">
        <v>61</v>
      </c>
      <c r="F33" s="48" t="s">
        <v>82</v>
      </c>
      <c r="G33" s="145" t="s">
        <v>89</v>
      </c>
      <c r="H33" s="81"/>
      <c r="I33" s="77"/>
      <c r="J33" s="114"/>
      <c r="K33" t="s">
        <v>93</v>
      </c>
    </row>
    <row r="34" spans="1:11" x14ac:dyDescent="0.25">
      <c r="B34" s="132"/>
      <c r="C34" s="43"/>
      <c r="D34" s="128">
        <v>3</v>
      </c>
      <c r="E34" s="129">
        <v>3</v>
      </c>
      <c r="F34" s="48" t="s">
        <v>82</v>
      </c>
      <c r="G34" s="145" t="s">
        <v>90</v>
      </c>
      <c r="H34" s="81"/>
      <c r="I34" s="77"/>
      <c r="J34" s="114"/>
    </row>
    <row r="35" spans="1:11" x14ac:dyDescent="0.25">
      <c r="C35" s="43"/>
      <c r="D35" s="67"/>
      <c r="E35" s="66">
        <f>D34*D33</f>
        <v>183</v>
      </c>
      <c r="F35" s="48" t="s">
        <v>82</v>
      </c>
      <c r="G35" s="145" t="s">
        <v>91</v>
      </c>
      <c r="H35" s="81"/>
      <c r="I35" s="77"/>
      <c r="J35" s="114"/>
    </row>
    <row r="36" spans="1:11" x14ac:dyDescent="0.25">
      <c r="C36" s="43"/>
      <c r="D36" s="67"/>
      <c r="E36" s="129">
        <v>25</v>
      </c>
      <c r="F36" s="48" t="s">
        <v>73</v>
      </c>
      <c r="G36" s="145" t="s">
        <v>88</v>
      </c>
      <c r="H36" s="81"/>
      <c r="I36" s="77"/>
      <c r="J36" s="114"/>
    </row>
    <row r="37" spans="1:11" ht="15.75" thickBot="1" x14ac:dyDescent="0.3">
      <c r="C37" s="43"/>
      <c r="D37" s="67"/>
      <c r="E37" s="130">
        <f>E35*E36</f>
        <v>4575</v>
      </c>
      <c r="F37" s="48" t="s">
        <v>73</v>
      </c>
      <c r="G37" s="145" t="s">
        <v>92</v>
      </c>
      <c r="H37" s="81">
        <v>63</v>
      </c>
      <c r="I37" s="77">
        <f>H37*E37</f>
        <v>288225</v>
      </c>
      <c r="J37" s="114"/>
      <c r="K37" s="46" t="s">
        <v>79</v>
      </c>
    </row>
    <row r="38" spans="1:11" ht="15.75" thickTop="1" x14ac:dyDescent="0.25">
      <c r="C38" s="43"/>
      <c r="D38" s="67"/>
      <c r="E38" s="66"/>
      <c r="F38" s="48"/>
      <c r="H38" s="81"/>
      <c r="I38" s="77"/>
      <c r="J38" s="114"/>
    </row>
    <row r="39" spans="1:11" x14ac:dyDescent="0.25">
      <c r="A39" s="102">
        <v>1.4</v>
      </c>
      <c r="B39" s="132" t="s">
        <v>94</v>
      </c>
      <c r="C39" s="43"/>
      <c r="D39" s="67"/>
      <c r="E39" s="66"/>
      <c r="F39" s="48"/>
      <c r="H39" s="81"/>
      <c r="I39" s="77"/>
      <c r="J39" s="114"/>
    </row>
    <row r="40" spans="1:11" x14ac:dyDescent="0.25">
      <c r="B40" s="132" t="s">
        <v>95</v>
      </c>
      <c r="C40" s="43"/>
      <c r="D40" s="67">
        <v>3</v>
      </c>
      <c r="E40" s="66">
        <v>3</v>
      </c>
      <c r="F40" s="48" t="s">
        <v>82</v>
      </c>
      <c r="G40" s="145" t="s">
        <v>96</v>
      </c>
      <c r="H40" s="81">
        <v>9500</v>
      </c>
      <c r="I40" s="77">
        <f t="shared" ref="I40:I42" si="0">H40*E40</f>
        <v>28500</v>
      </c>
      <c r="J40" s="114"/>
      <c r="K40" s="46" t="s">
        <v>79</v>
      </c>
    </row>
    <row r="41" spans="1:11" x14ac:dyDescent="0.25">
      <c r="B41" s="132"/>
      <c r="C41" s="43"/>
      <c r="D41" s="67"/>
      <c r="E41" s="66"/>
      <c r="F41" s="48"/>
      <c r="H41" s="81"/>
      <c r="I41" s="77"/>
      <c r="J41" s="114"/>
      <c r="K41" s="46"/>
    </row>
    <row r="42" spans="1:11" x14ac:dyDescent="0.25">
      <c r="B42" s="132" t="s">
        <v>97</v>
      </c>
      <c r="C42" s="43"/>
      <c r="D42" s="67">
        <v>10</v>
      </c>
      <c r="E42" s="66">
        <v>10</v>
      </c>
      <c r="F42" s="48" t="s">
        <v>82</v>
      </c>
      <c r="G42" s="145" t="s">
        <v>98</v>
      </c>
      <c r="H42" s="81">
        <v>19.3</v>
      </c>
      <c r="I42" s="77">
        <f t="shared" si="0"/>
        <v>193</v>
      </c>
      <c r="J42" s="114"/>
      <c r="K42" s="46" t="s">
        <v>79</v>
      </c>
    </row>
    <row r="43" spans="1:11" x14ac:dyDescent="0.25">
      <c r="B43" s="137"/>
      <c r="C43" s="43"/>
      <c r="D43" s="67"/>
      <c r="E43" s="66"/>
      <c r="F43" s="48"/>
      <c r="H43" s="81"/>
      <c r="I43" s="77"/>
      <c r="J43" s="114"/>
    </row>
    <row r="44" spans="1:11" x14ac:dyDescent="0.25">
      <c r="B44" s="138" t="s">
        <v>99</v>
      </c>
      <c r="C44" s="43"/>
      <c r="D44" s="67"/>
      <c r="E44" s="66"/>
      <c r="F44" s="48"/>
      <c r="H44" s="81"/>
      <c r="I44" s="77"/>
      <c r="J44" s="114"/>
    </row>
    <row r="45" spans="1:11" x14ac:dyDescent="0.25">
      <c r="A45" s="102">
        <v>1.5</v>
      </c>
      <c r="B45" s="132" t="s">
        <v>100</v>
      </c>
      <c r="C45" s="43"/>
      <c r="D45" s="67"/>
      <c r="E45" s="66"/>
      <c r="F45" s="48"/>
      <c r="H45" s="81"/>
      <c r="I45" s="77"/>
      <c r="J45" s="114"/>
      <c r="K45" t="s">
        <v>93</v>
      </c>
    </row>
    <row r="46" spans="1:11" x14ac:dyDescent="0.25">
      <c r="B46" s="132" t="s">
        <v>101</v>
      </c>
      <c r="C46" s="43"/>
      <c r="D46" s="67"/>
      <c r="E46" s="66"/>
      <c r="F46" s="48"/>
      <c r="H46" s="81"/>
      <c r="I46" s="77"/>
      <c r="J46" s="114"/>
    </row>
    <row r="47" spans="1:11" x14ac:dyDescent="0.25">
      <c r="B47" s="132" t="s">
        <v>102</v>
      </c>
      <c r="C47" s="43"/>
      <c r="D47" s="67"/>
      <c r="E47" s="66"/>
      <c r="F47" s="48"/>
      <c r="H47" s="81"/>
      <c r="I47" s="77"/>
      <c r="J47" s="114"/>
    </row>
    <row r="48" spans="1:11" x14ac:dyDescent="0.25">
      <c r="B48" s="132" t="s">
        <v>103</v>
      </c>
      <c r="C48" s="43"/>
      <c r="D48" s="67"/>
      <c r="E48" s="66"/>
      <c r="F48" s="48"/>
      <c r="H48" s="81"/>
      <c r="I48" s="77"/>
      <c r="J48" s="114"/>
    </row>
    <row r="49" spans="1:11" x14ac:dyDescent="0.25">
      <c r="B49" s="132"/>
      <c r="C49" s="43"/>
      <c r="D49" s="67"/>
      <c r="E49" s="66"/>
      <c r="F49" s="48"/>
      <c r="H49" s="81"/>
      <c r="I49" s="77"/>
      <c r="J49" s="114"/>
    </row>
    <row r="50" spans="1:11" x14ac:dyDescent="0.25">
      <c r="B50" s="132" t="s">
        <v>104</v>
      </c>
      <c r="C50" s="43"/>
      <c r="D50" s="67">
        <f>D33</f>
        <v>61</v>
      </c>
      <c r="E50" s="67">
        <v>61</v>
      </c>
      <c r="F50" s="91" t="str">
        <f>F33</f>
        <v>no</v>
      </c>
      <c r="G50" s="67" t="str">
        <f>G33</f>
        <v>number of pile caps</v>
      </c>
      <c r="H50" s="81"/>
      <c r="I50" s="77"/>
      <c r="J50" s="114"/>
    </row>
    <row r="51" spans="1:11" ht="15.75" thickBot="1" x14ac:dyDescent="0.3">
      <c r="B51" s="137"/>
      <c r="C51" s="43"/>
      <c r="D51" s="67"/>
      <c r="E51" s="130">
        <f>E50</f>
        <v>61</v>
      </c>
      <c r="F51" s="48" t="s">
        <v>82</v>
      </c>
      <c r="H51" s="81">
        <v>2050</v>
      </c>
      <c r="I51" s="77">
        <f t="shared" ref="I51" si="1">H51*E51</f>
        <v>125050</v>
      </c>
      <c r="J51" s="114"/>
      <c r="K51" t="s">
        <v>105</v>
      </c>
    </row>
    <row r="52" spans="1:11" ht="15.75" thickTop="1" x14ac:dyDescent="0.25">
      <c r="A52" s="143"/>
      <c r="B52" s="144" t="s">
        <v>106</v>
      </c>
      <c r="C52" s="43"/>
      <c r="D52" s="67"/>
      <c r="E52" s="66"/>
      <c r="F52" s="48"/>
      <c r="H52" s="81"/>
      <c r="I52" s="77"/>
      <c r="J52" s="114"/>
    </row>
    <row r="53" spans="1:11" x14ac:dyDescent="0.25">
      <c r="A53" s="143">
        <v>1.6</v>
      </c>
      <c r="B53" s="132" t="s">
        <v>107</v>
      </c>
      <c r="C53" s="43"/>
      <c r="D53" s="67"/>
      <c r="E53" s="66"/>
      <c r="F53" s="48"/>
      <c r="H53" s="81"/>
      <c r="I53" s="77"/>
      <c r="J53" s="114"/>
    </row>
    <row r="54" spans="1:11" x14ac:dyDescent="0.25">
      <c r="A54" s="143"/>
      <c r="B54" s="132" t="s">
        <v>108</v>
      </c>
      <c r="C54" s="43"/>
      <c r="D54" s="67"/>
      <c r="E54" s="66"/>
      <c r="F54" s="48"/>
      <c r="H54" s="81"/>
      <c r="I54" s="77"/>
      <c r="J54" s="114"/>
      <c r="K54" t="s">
        <v>111</v>
      </c>
    </row>
    <row r="55" spans="1:11" x14ac:dyDescent="0.25">
      <c r="A55" s="143"/>
      <c r="B55" s="132"/>
      <c r="C55" s="43"/>
      <c r="D55" s="67"/>
      <c r="E55" s="66"/>
      <c r="F55" s="48"/>
      <c r="H55" s="81"/>
      <c r="I55" s="77"/>
      <c r="J55" s="114"/>
    </row>
    <row r="56" spans="1:11" x14ac:dyDescent="0.25">
      <c r="A56" s="143"/>
      <c r="B56" s="132" t="s">
        <v>109</v>
      </c>
      <c r="C56" s="43"/>
      <c r="D56" s="67">
        <v>3</v>
      </c>
      <c r="E56" s="66">
        <v>3</v>
      </c>
      <c r="F56" s="48" t="s">
        <v>82</v>
      </c>
      <c r="G56" s="145" t="s">
        <v>110</v>
      </c>
      <c r="H56" s="81"/>
      <c r="I56" s="77"/>
      <c r="J56" s="114"/>
    </row>
    <row r="57" spans="1:11" ht="15.75" thickBot="1" x14ac:dyDescent="0.3">
      <c r="A57" s="143"/>
      <c r="B57" s="132"/>
      <c r="C57" s="43"/>
      <c r="D57" s="67"/>
      <c r="E57" s="130">
        <f>E56</f>
        <v>3</v>
      </c>
      <c r="F57" s="48" t="s">
        <v>82</v>
      </c>
      <c r="H57" s="81">
        <v>4000</v>
      </c>
      <c r="I57" s="77">
        <f t="shared" ref="I57" si="2">H57*E57</f>
        <v>12000</v>
      </c>
      <c r="J57" s="114"/>
      <c r="K57" t="s">
        <v>105</v>
      </c>
    </row>
    <row r="58" spans="1:11" ht="15.75" thickTop="1" x14ac:dyDescent="0.25">
      <c r="A58" s="143"/>
      <c r="B58" s="144" t="s">
        <v>114</v>
      </c>
      <c r="C58" s="43"/>
      <c r="D58" s="67"/>
      <c r="E58" s="66"/>
      <c r="F58" s="48"/>
      <c r="H58" s="81"/>
      <c r="I58" s="77"/>
      <c r="J58" s="114"/>
    </row>
    <row r="59" spans="1:11" x14ac:dyDescent="0.25">
      <c r="A59" s="143">
        <v>1.7</v>
      </c>
      <c r="B59" s="132" t="s">
        <v>115</v>
      </c>
      <c r="C59" s="43"/>
      <c r="D59" s="67"/>
      <c r="E59" s="66"/>
      <c r="F59" s="48"/>
      <c r="H59" s="81"/>
      <c r="I59" s="77"/>
      <c r="J59" s="114"/>
    </row>
    <row r="60" spans="1:11" x14ac:dyDescent="0.25">
      <c r="A60" s="143"/>
      <c r="B60" s="132" t="s">
        <v>116</v>
      </c>
      <c r="C60" s="43"/>
      <c r="D60" s="67"/>
      <c r="E60" s="66"/>
      <c r="F60" s="48"/>
      <c r="H60" s="81"/>
      <c r="I60" s="77"/>
      <c r="J60" s="114"/>
    </row>
    <row r="61" spans="1:11" x14ac:dyDescent="0.25">
      <c r="A61" s="143"/>
      <c r="B61" s="132" t="s">
        <v>117</v>
      </c>
      <c r="C61" s="43"/>
      <c r="D61" s="67"/>
      <c r="E61" s="66"/>
      <c r="F61" s="48"/>
      <c r="H61" s="81"/>
      <c r="I61" s="77"/>
      <c r="J61" s="114"/>
    </row>
    <row r="62" spans="1:11" x14ac:dyDescent="0.25">
      <c r="A62" s="143"/>
      <c r="B62" s="132" t="s">
        <v>118</v>
      </c>
      <c r="C62" s="43"/>
      <c r="D62" s="67"/>
      <c r="E62" s="66"/>
      <c r="F62" s="48"/>
      <c r="H62" s="81"/>
      <c r="I62" s="77"/>
      <c r="J62" s="114"/>
    </row>
    <row r="63" spans="1:11" x14ac:dyDescent="0.25">
      <c r="A63" s="143"/>
      <c r="B63" s="132" t="s">
        <v>119</v>
      </c>
      <c r="C63" s="43"/>
      <c r="D63" s="67"/>
      <c r="E63" s="66"/>
      <c r="F63" s="48"/>
      <c r="H63" s="81"/>
      <c r="I63" s="77"/>
      <c r="J63" s="114"/>
    </row>
    <row r="64" spans="1:11" x14ac:dyDescent="0.25">
      <c r="A64" s="143"/>
      <c r="B64" s="132"/>
      <c r="C64" s="43"/>
      <c r="D64" s="67"/>
      <c r="E64" s="66"/>
      <c r="F64" s="48"/>
      <c r="H64" s="81"/>
      <c r="I64" s="77"/>
      <c r="J64" s="114"/>
    </row>
    <row r="65" spans="1:11" x14ac:dyDescent="0.25">
      <c r="A65" s="143"/>
      <c r="B65" s="132" t="s">
        <v>120</v>
      </c>
      <c r="C65" s="43"/>
      <c r="D65" s="67"/>
      <c r="E65" s="66"/>
      <c r="F65" s="48"/>
      <c r="H65" s="81"/>
      <c r="I65" s="77"/>
      <c r="J65" s="114"/>
    </row>
    <row r="66" spans="1:11" x14ac:dyDescent="0.25">
      <c r="A66" s="143"/>
      <c r="B66" s="132" t="s">
        <v>121</v>
      </c>
      <c r="C66" s="43"/>
      <c r="D66" s="67"/>
      <c r="E66" s="66"/>
      <c r="F66" s="48"/>
      <c r="H66" s="81"/>
      <c r="I66" s="77"/>
      <c r="J66" s="114"/>
    </row>
    <row r="67" spans="1:11" x14ac:dyDescent="0.25">
      <c r="A67" s="143"/>
      <c r="B67" s="132" t="s">
        <v>122</v>
      </c>
      <c r="C67" s="43"/>
      <c r="D67" s="67"/>
      <c r="E67" s="66"/>
      <c r="F67" s="48"/>
      <c r="H67" s="81"/>
      <c r="I67" s="77"/>
      <c r="J67" s="114"/>
    </row>
    <row r="68" spans="1:11" x14ac:dyDescent="0.25">
      <c r="B68" s="137"/>
      <c r="C68" s="43"/>
      <c r="D68" s="128"/>
      <c r="E68" s="129"/>
      <c r="F68" s="48"/>
      <c r="H68" s="81"/>
      <c r="I68" s="77"/>
      <c r="J68" s="114"/>
    </row>
    <row r="69" spans="1:11" ht="15.75" thickBot="1" x14ac:dyDescent="0.3">
      <c r="B69" s="137"/>
      <c r="C69" s="43"/>
      <c r="D69" s="67"/>
      <c r="E69" s="130">
        <f>E21</f>
        <v>264.83999999999997</v>
      </c>
      <c r="F69" s="48" t="s">
        <v>72</v>
      </c>
      <c r="G69" s="145" t="s">
        <v>84</v>
      </c>
      <c r="H69" s="81">
        <v>235</v>
      </c>
      <c r="I69" s="77">
        <f t="shared" ref="I69" si="3">H69*E69</f>
        <v>62237.399999999994</v>
      </c>
      <c r="J69" s="114"/>
      <c r="K69" t="s">
        <v>123</v>
      </c>
    </row>
    <row r="70" spans="1:11" ht="15.75" thickTop="1" x14ac:dyDescent="0.25">
      <c r="B70" s="137"/>
      <c r="C70" s="43"/>
      <c r="D70" s="67"/>
      <c r="E70" s="66"/>
      <c r="F70" s="48"/>
      <c r="H70" s="81"/>
      <c r="I70" s="77"/>
      <c r="J70" s="114">
        <f>SUM(I12:I69)</f>
        <v>542833.70799999998</v>
      </c>
    </row>
    <row r="71" spans="1:11" x14ac:dyDescent="0.25">
      <c r="B71" s="137"/>
      <c r="C71" s="43"/>
      <c r="D71" s="67"/>
      <c r="E71" s="66"/>
      <c r="F71" s="48"/>
      <c r="H71" s="81"/>
      <c r="I71" s="77"/>
      <c r="J71" s="114"/>
    </row>
    <row r="72" spans="1:11" x14ac:dyDescent="0.25">
      <c r="B72" s="137"/>
      <c r="C72" s="43"/>
      <c r="D72" s="67"/>
      <c r="E72" s="66"/>
      <c r="F72" s="48"/>
      <c r="H72" s="81"/>
      <c r="I72" s="77"/>
      <c r="J72" s="114"/>
    </row>
    <row r="73" spans="1:11" x14ac:dyDescent="0.25">
      <c r="B73" s="137"/>
      <c r="C73" s="43"/>
      <c r="D73" s="67"/>
      <c r="E73" s="66"/>
      <c r="F73" s="48"/>
      <c r="H73" s="81"/>
      <c r="I73" s="77"/>
      <c r="J73" s="114"/>
    </row>
    <row r="74" spans="1:11" x14ac:dyDescent="0.25">
      <c r="B74" s="137"/>
      <c r="C74" s="43"/>
      <c r="D74" s="67"/>
      <c r="E74" s="66"/>
      <c r="F74" s="48"/>
      <c r="H74" s="81"/>
      <c r="I74" s="77"/>
      <c r="J74" s="114"/>
    </row>
    <row r="75" spans="1:11" x14ac:dyDescent="0.25">
      <c r="B75" s="137"/>
      <c r="C75" s="43"/>
      <c r="D75" s="67"/>
      <c r="E75" s="66"/>
      <c r="F75" s="48"/>
      <c r="H75" s="81"/>
      <c r="I75" s="77"/>
      <c r="J75" s="114"/>
    </row>
    <row r="76" spans="1:11" x14ac:dyDescent="0.25">
      <c r="B76" s="137"/>
      <c r="C76" s="43"/>
      <c r="D76" s="67"/>
      <c r="E76" s="66"/>
      <c r="F76" s="48"/>
      <c r="H76" s="81"/>
      <c r="I76" s="77"/>
      <c r="J76" s="114"/>
    </row>
    <row r="77" spans="1:11" x14ac:dyDescent="0.25">
      <c r="B77" s="137"/>
      <c r="C77" s="43"/>
      <c r="D77" s="67"/>
      <c r="E77" s="66"/>
      <c r="F77" s="48"/>
      <c r="H77" s="81"/>
      <c r="I77" s="77"/>
      <c r="J77" s="114"/>
    </row>
    <row r="78" spans="1:11" x14ac:dyDescent="0.25">
      <c r="B78" s="137"/>
      <c r="C78" s="43"/>
      <c r="D78" s="67"/>
      <c r="E78" s="66"/>
      <c r="F78" s="48"/>
      <c r="H78" s="81"/>
      <c r="I78" s="77"/>
      <c r="J78" s="114"/>
    </row>
    <row r="79" spans="1:11" x14ac:dyDescent="0.25">
      <c r="B79" s="137"/>
      <c r="C79" s="43"/>
      <c r="D79" s="67"/>
      <c r="E79" s="66"/>
      <c r="F79" s="48"/>
      <c r="H79" s="81"/>
      <c r="I79" s="77"/>
      <c r="J79" s="114"/>
    </row>
    <row r="80" spans="1:11" x14ac:dyDescent="0.25">
      <c r="B80" s="137"/>
      <c r="C80" s="43"/>
      <c r="D80" s="67"/>
      <c r="E80" s="66"/>
      <c r="F80" s="48"/>
      <c r="H80" s="81"/>
      <c r="I80" s="77"/>
      <c r="J80" s="114"/>
    </row>
    <row r="81" spans="2:10" x14ac:dyDescent="0.25">
      <c r="B81" s="137"/>
      <c r="C81" s="43"/>
      <c r="D81" s="67"/>
      <c r="E81" s="66"/>
      <c r="F81" s="48"/>
      <c r="H81" s="81"/>
      <c r="I81" s="77"/>
      <c r="J81" s="114"/>
    </row>
    <row r="82" spans="2:10" x14ac:dyDescent="0.25">
      <c r="B82" s="137"/>
      <c r="C82" s="43"/>
      <c r="D82" s="67"/>
      <c r="E82" s="66"/>
      <c r="F82" s="48"/>
      <c r="H82" s="81"/>
      <c r="I82" s="77"/>
      <c r="J82" s="114"/>
    </row>
    <row r="83" spans="2:10" x14ac:dyDescent="0.25">
      <c r="B83" s="137"/>
      <c r="C83" s="43"/>
      <c r="D83" s="67"/>
      <c r="E83" s="66"/>
      <c r="F83" s="48"/>
      <c r="H83" s="81"/>
      <c r="I83" s="77"/>
      <c r="J83" s="114"/>
    </row>
    <row r="84" spans="2:10" x14ac:dyDescent="0.25">
      <c r="B84" s="137"/>
      <c r="C84" s="43"/>
      <c r="D84" s="67"/>
      <c r="E84" s="66"/>
      <c r="F84" s="48"/>
      <c r="H84" s="81"/>
      <c r="I84" s="77"/>
      <c r="J84" s="114"/>
    </row>
    <row r="85" spans="2:10" x14ac:dyDescent="0.25">
      <c r="B85" s="137"/>
      <c r="C85" s="43"/>
      <c r="D85" s="67"/>
      <c r="E85" s="66"/>
      <c r="F85" s="48"/>
      <c r="H85" s="81"/>
      <c r="I85" s="77"/>
      <c r="J85" s="114"/>
    </row>
    <row r="86" spans="2:10" x14ac:dyDescent="0.25">
      <c r="B86" s="137"/>
      <c r="C86" s="43"/>
      <c r="D86" s="67"/>
      <c r="E86" s="66"/>
      <c r="F86" s="48"/>
      <c r="H86" s="81"/>
      <c r="I86" s="77"/>
      <c r="J86" s="114"/>
    </row>
    <row r="87" spans="2:10" x14ac:dyDescent="0.25">
      <c r="B87" s="137"/>
      <c r="C87" s="43"/>
      <c r="D87" s="67"/>
      <c r="E87" s="66"/>
      <c r="F87" s="48"/>
      <c r="H87" s="81"/>
      <c r="I87" s="77"/>
      <c r="J87" s="114"/>
    </row>
    <row r="88" spans="2:10" x14ac:dyDescent="0.25">
      <c r="B88" s="137"/>
      <c r="C88" s="43"/>
      <c r="D88" s="67"/>
      <c r="E88" s="66"/>
      <c r="F88" s="48"/>
      <c r="H88" s="81"/>
      <c r="I88" s="77"/>
      <c r="J88" s="114"/>
    </row>
    <row r="89" spans="2:10" x14ac:dyDescent="0.25">
      <c r="B89" s="137"/>
      <c r="C89" s="43"/>
      <c r="D89" s="67"/>
      <c r="E89" s="66"/>
      <c r="F89" s="48"/>
      <c r="H89" s="81"/>
      <c r="I89" s="77"/>
      <c r="J89" s="114"/>
    </row>
    <row r="90" spans="2:10" x14ac:dyDescent="0.25">
      <c r="B90" s="137"/>
      <c r="C90" s="43"/>
      <c r="D90" s="67"/>
      <c r="E90" s="66"/>
      <c r="F90" s="48"/>
      <c r="H90" s="81"/>
      <c r="I90" s="77"/>
      <c r="J90" s="114"/>
    </row>
    <row r="91" spans="2:10" x14ac:dyDescent="0.25">
      <c r="B91" s="137"/>
      <c r="C91" s="43"/>
      <c r="D91" s="67"/>
      <c r="E91" s="66"/>
      <c r="F91" s="48"/>
      <c r="H91" s="81"/>
      <c r="I91" s="77"/>
      <c r="J91" s="114"/>
    </row>
    <row r="92" spans="2:10" x14ac:dyDescent="0.25">
      <c r="B92" s="137"/>
      <c r="C92" s="43"/>
      <c r="D92" s="67"/>
      <c r="E92" s="66"/>
      <c r="F92" s="48"/>
      <c r="H92" s="81"/>
      <c r="I92" s="77"/>
      <c r="J92" s="114"/>
    </row>
    <row r="93" spans="2:10" x14ac:dyDescent="0.25">
      <c r="B93" s="137"/>
      <c r="C93" s="43"/>
      <c r="D93" s="67"/>
      <c r="E93" s="66"/>
      <c r="F93" s="48"/>
      <c r="H93" s="81"/>
      <c r="I93" s="77"/>
      <c r="J93" s="114"/>
    </row>
    <row r="94" spans="2:10" x14ac:dyDescent="0.25">
      <c r="B94" s="137"/>
      <c r="C94" s="43"/>
      <c r="D94" s="67"/>
      <c r="E94" s="66"/>
      <c r="F94" s="48"/>
      <c r="H94" s="81"/>
      <c r="I94" s="77"/>
      <c r="J94" s="114"/>
    </row>
    <row r="95" spans="2:10" x14ac:dyDescent="0.25">
      <c r="B95" s="137"/>
      <c r="C95" s="43"/>
      <c r="D95" s="67"/>
      <c r="E95" s="66"/>
      <c r="F95" s="48"/>
      <c r="H95" s="81"/>
      <c r="I95" s="77"/>
      <c r="J95" s="114"/>
    </row>
    <row r="96" spans="2:10" x14ac:dyDescent="0.25">
      <c r="B96" s="137"/>
      <c r="C96" s="43"/>
      <c r="D96" s="67"/>
      <c r="E96" s="66"/>
      <c r="F96" s="48"/>
      <c r="H96" s="81"/>
      <c r="I96" s="77"/>
      <c r="J96" s="114"/>
    </row>
    <row r="97" spans="2:10" x14ac:dyDescent="0.25">
      <c r="B97" s="137"/>
      <c r="C97" s="43"/>
      <c r="D97" s="67"/>
      <c r="E97" s="66"/>
      <c r="F97" s="48"/>
      <c r="H97" s="81"/>
      <c r="I97" s="77"/>
      <c r="J97" s="114"/>
    </row>
    <row r="98" spans="2:10" x14ac:dyDescent="0.25">
      <c r="B98" s="137"/>
      <c r="C98" s="43"/>
      <c r="D98" s="67"/>
      <c r="E98" s="66"/>
      <c r="F98" s="48"/>
      <c r="H98" s="81"/>
      <c r="I98" s="77"/>
      <c r="J98" s="114"/>
    </row>
    <row r="99" spans="2:10" x14ac:dyDescent="0.25">
      <c r="B99" s="137"/>
      <c r="C99" s="43"/>
      <c r="D99" s="67"/>
      <c r="E99" s="66"/>
      <c r="F99" s="48"/>
      <c r="H99" s="81"/>
      <c r="I99" s="77"/>
      <c r="J99" s="114"/>
    </row>
    <row r="100" spans="2:10" x14ac:dyDescent="0.25">
      <c r="B100" s="137"/>
      <c r="C100" s="43"/>
      <c r="D100" s="67"/>
      <c r="E100" s="66"/>
      <c r="F100" s="48"/>
      <c r="H100" s="81"/>
      <c r="I100" s="77"/>
      <c r="J100" s="114"/>
    </row>
    <row r="101" spans="2:10" x14ac:dyDescent="0.25">
      <c r="B101" s="137"/>
      <c r="C101" s="43"/>
      <c r="D101" s="67"/>
      <c r="E101" s="66"/>
      <c r="F101" s="48"/>
      <c r="H101" s="81"/>
      <c r="I101" s="77"/>
      <c r="J101" s="114"/>
    </row>
    <row r="102" spans="2:10" x14ac:dyDescent="0.25">
      <c r="B102" s="137"/>
      <c r="C102" s="43"/>
      <c r="D102" s="67"/>
      <c r="E102" s="66"/>
      <c r="F102" s="48"/>
      <c r="H102" s="81"/>
      <c r="I102" s="77"/>
      <c r="J102" s="114"/>
    </row>
    <row r="103" spans="2:10" x14ac:dyDescent="0.25">
      <c r="B103" s="137"/>
      <c r="C103" s="43"/>
      <c r="D103" s="67"/>
      <c r="E103" s="66"/>
      <c r="F103" s="48"/>
      <c r="H103" s="81"/>
      <c r="I103" s="77"/>
      <c r="J103" s="114"/>
    </row>
    <row r="104" spans="2:10" x14ac:dyDescent="0.25">
      <c r="C104" s="43"/>
      <c r="D104" s="67"/>
      <c r="E104" s="66"/>
      <c r="F104" s="48"/>
      <c r="H104" s="81"/>
      <c r="I104" s="77"/>
      <c r="J104" s="114"/>
    </row>
    <row r="105" spans="2:10" x14ac:dyDescent="0.25">
      <c r="C105" s="43"/>
      <c r="D105" s="67"/>
      <c r="E105" s="66"/>
      <c r="F105" s="48"/>
      <c r="H105" s="81"/>
      <c r="I105" s="77"/>
      <c r="J105" s="114"/>
    </row>
    <row r="106" spans="2:10" x14ac:dyDescent="0.25">
      <c r="C106" s="43"/>
      <c r="D106" s="67"/>
      <c r="E106" s="66"/>
      <c r="F106" s="48"/>
      <c r="H106" s="81"/>
      <c r="I106" s="77"/>
      <c r="J106" s="114"/>
    </row>
    <row r="107" spans="2:10" x14ac:dyDescent="0.25">
      <c r="C107" s="43"/>
      <c r="D107" s="67"/>
      <c r="E107" s="66"/>
      <c r="F107" s="48"/>
      <c r="H107" s="81"/>
      <c r="I107" s="77"/>
      <c r="J107" s="114"/>
    </row>
    <row r="108" spans="2:10" x14ac:dyDescent="0.25">
      <c r="C108" s="43"/>
      <c r="D108" s="67"/>
      <c r="E108" s="66"/>
      <c r="F108" s="48"/>
      <c r="H108" s="81"/>
      <c r="I108" s="77"/>
      <c r="J108" s="114"/>
    </row>
    <row r="109" spans="2:10" x14ac:dyDescent="0.25">
      <c r="C109" s="43"/>
      <c r="D109" s="67"/>
      <c r="E109" s="66"/>
      <c r="F109" s="48"/>
      <c r="H109" s="81"/>
      <c r="I109" s="77"/>
      <c r="J109" s="114"/>
    </row>
    <row r="110" spans="2:10" x14ac:dyDescent="0.25">
      <c r="C110" s="43"/>
      <c r="D110" s="67"/>
      <c r="E110" s="66"/>
      <c r="F110" s="48"/>
      <c r="H110" s="81"/>
      <c r="I110" s="77"/>
      <c r="J110" s="114"/>
    </row>
    <row r="111" spans="2:10" x14ac:dyDescent="0.25">
      <c r="C111" s="43"/>
      <c r="D111" s="67"/>
      <c r="E111" s="66"/>
      <c r="F111" s="48"/>
      <c r="H111" s="81"/>
      <c r="I111" s="77"/>
      <c r="J111" s="114"/>
    </row>
    <row r="112" spans="2:10" x14ac:dyDescent="0.25">
      <c r="C112" s="43"/>
      <c r="D112" s="67"/>
      <c r="E112" s="66"/>
      <c r="F112" s="48"/>
      <c r="H112" s="81"/>
      <c r="I112" s="77"/>
      <c r="J112" s="114"/>
    </row>
    <row r="113" spans="3:10" x14ac:dyDescent="0.25">
      <c r="C113" s="43"/>
      <c r="D113" s="67"/>
      <c r="E113" s="66"/>
      <c r="F113" s="48"/>
      <c r="H113" s="81"/>
      <c r="I113" s="77"/>
      <c r="J113" s="114"/>
    </row>
    <row r="114" spans="3:10" x14ac:dyDescent="0.25">
      <c r="C114" s="43"/>
      <c r="D114" s="67"/>
      <c r="E114" s="66"/>
      <c r="F114" s="48"/>
      <c r="H114" s="81"/>
      <c r="I114" s="77"/>
      <c r="J114" s="114"/>
    </row>
    <row r="115" spans="3:10" x14ac:dyDescent="0.25">
      <c r="C115" s="43"/>
      <c r="D115" s="67"/>
      <c r="E115" s="66"/>
      <c r="F115" s="48"/>
      <c r="H115" s="81"/>
      <c r="I115" s="77"/>
      <c r="J115" s="114"/>
    </row>
    <row r="116" spans="3:10" x14ac:dyDescent="0.25">
      <c r="C116" s="43"/>
      <c r="D116" s="67"/>
      <c r="E116" s="66"/>
      <c r="F116" s="48"/>
      <c r="H116" s="81"/>
      <c r="I116" s="77"/>
      <c r="J116" s="114"/>
    </row>
    <row r="117" spans="3:10" x14ac:dyDescent="0.25">
      <c r="C117" s="43"/>
      <c r="D117" s="67"/>
      <c r="E117" s="66"/>
      <c r="F117" s="48"/>
      <c r="H117" s="81"/>
      <c r="I117" s="77"/>
      <c r="J117" s="114"/>
    </row>
    <row r="118" spans="3:10" x14ac:dyDescent="0.25">
      <c r="C118" s="43"/>
      <c r="D118" s="67"/>
      <c r="E118" s="66"/>
      <c r="F118" s="48"/>
      <c r="H118" s="81"/>
      <c r="I118" s="77"/>
      <c r="J118" s="114"/>
    </row>
    <row r="119" spans="3:10" x14ac:dyDescent="0.25">
      <c r="C119" s="43"/>
      <c r="D119" s="67"/>
      <c r="E119" s="66"/>
      <c r="F119" s="48"/>
      <c r="H119" s="81"/>
      <c r="I119" s="77"/>
      <c r="J119" s="114"/>
    </row>
    <row r="120" spans="3:10" x14ac:dyDescent="0.25">
      <c r="C120" s="43"/>
      <c r="D120" s="67"/>
      <c r="E120" s="66"/>
      <c r="F120" s="48"/>
      <c r="H120" s="81"/>
      <c r="I120" s="77"/>
      <c r="J120" s="114"/>
    </row>
    <row r="121" spans="3:10" x14ac:dyDescent="0.25">
      <c r="C121" s="43"/>
      <c r="D121" s="67"/>
      <c r="E121" s="66"/>
      <c r="F121" s="48"/>
      <c r="H121" s="81"/>
      <c r="I121" s="77"/>
      <c r="J121" s="114"/>
    </row>
    <row r="122" spans="3:10" x14ac:dyDescent="0.25">
      <c r="C122" s="43"/>
      <c r="D122" s="67"/>
      <c r="E122" s="66"/>
      <c r="F122" s="48"/>
      <c r="H122" s="81"/>
      <c r="I122" s="77"/>
      <c r="J122" s="114"/>
    </row>
    <row r="123" spans="3:10" x14ac:dyDescent="0.25">
      <c r="C123" s="43"/>
      <c r="D123" s="67"/>
      <c r="E123" s="66"/>
      <c r="F123" s="48"/>
      <c r="H123" s="81"/>
      <c r="I123" s="77"/>
      <c r="J123" s="114"/>
    </row>
    <row r="124" spans="3:10" x14ac:dyDescent="0.25">
      <c r="C124" s="43"/>
      <c r="D124" s="67"/>
      <c r="E124" s="66"/>
      <c r="F124" s="48"/>
      <c r="H124" s="81"/>
      <c r="I124" s="77"/>
      <c r="J124" s="114"/>
    </row>
    <row r="125" spans="3:10" x14ac:dyDescent="0.25">
      <c r="C125" s="43"/>
      <c r="D125" s="67"/>
      <c r="E125" s="66"/>
      <c r="F125" s="48"/>
      <c r="H125" s="81"/>
      <c r="I125" s="77"/>
      <c r="J125" s="114"/>
    </row>
    <row r="126" spans="3:10" x14ac:dyDescent="0.25">
      <c r="C126" s="43"/>
      <c r="D126" s="67"/>
      <c r="E126" s="66"/>
      <c r="F126" s="48"/>
      <c r="H126" s="81"/>
      <c r="I126" s="77"/>
      <c r="J126" s="114"/>
    </row>
    <row r="127" spans="3:10" x14ac:dyDescent="0.25">
      <c r="C127" s="43"/>
      <c r="D127" s="67"/>
      <c r="E127" s="66"/>
      <c r="F127" s="48"/>
      <c r="H127" s="81"/>
      <c r="I127" s="77"/>
      <c r="J127" s="114"/>
    </row>
    <row r="128" spans="3:10" x14ac:dyDescent="0.25">
      <c r="C128" s="43"/>
      <c r="D128" s="67"/>
      <c r="E128" s="66"/>
      <c r="F128" s="48"/>
      <c r="H128" s="81"/>
      <c r="I128" s="77"/>
      <c r="J128" s="114"/>
    </row>
    <row r="129" spans="3:10" x14ac:dyDescent="0.25">
      <c r="C129" s="43"/>
      <c r="D129" s="67"/>
      <c r="E129" s="66"/>
      <c r="F129" s="48"/>
      <c r="H129" s="81"/>
      <c r="I129" s="77"/>
      <c r="J129" s="114"/>
    </row>
  </sheetData>
  <autoFilter ref="J10:J25" xr:uid="{09D06E48-474D-4F7F-9BCB-C130113EB5F8}"/>
  <mergeCells count="18">
    <mergeCell ref="A1:B1"/>
    <mergeCell ref="G1:H1"/>
    <mergeCell ref="A2:B2"/>
    <mergeCell ref="G2:H2"/>
    <mergeCell ref="A3:B3"/>
    <mergeCell ref="G3:H3"/>
    <mergeCell ref="A4:B4"/>
    <mergeCell ref="G4:H4"/>
    <mergeCell ref="A5:B5"/>
    <mergeCell ref="G5:H5"/>
    <mergeCell ref="A6:B6"/>
    <mergeCell ref="G6:H6"/>
    <mergeCell ref="D10:E10"/>
    <mergeCell ref="A7:B7"/>
    <mergeCell ref="G7:H7"/>
    <mergeCell ref="G8:H8"/>
    <mergeCell ref="A9:B9"/>
    <mergeCell ref="G9:H9"/>
  </mergeCells>
  <phoneticPr fontId="3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105E-59EE-46D5-97B6-9AE427349124}">
  <dimension ref="B2:B31"/>
  <sheetViews>
    <sheetView topLeftCell="A22" workbookViewId="0">
      <selection activeCell="P8" sqref="P8"/>
    </sheetView>
  </sheetViews>
  <sheetFormatPr defaultRowHeight="15" x14ac:dyDescent="0.25"/>
  <sheetData>
    <row r="2" spans="2:2" x14ac:dyDescent="0.25">
      <c r="B2" t="s">
        <v>64</v>
      </c>
    </row>
    <row r="31" spans="2:2" x14ac:dyDescent="0.25">
      <c r="B31" t="s">
        <v>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Front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Weaver</dc:creator>
  <cp:lastModifiedBy>Jay Weaver</cp:lastModifiedBy>
  <dcterms:created xsi:type="dcterms:W3CDTF">2021-02-21T12:24:42Z</dcterms:created>
  <dcterms:modified xsi:type="dcterms:W3CDTF">2022-05-04T10:56:51Z</dcterms:modified>
</cp:coreProperties>
</file>